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enbustin/Dropbox/1. COVID 19/Everything else/2 1st Publication/1 FINAL version/Very final/"/>
    </mc:Choice>
  </mc:AlternateContent>
  <xr:revisionPtr revIDLastSave="0" documentId="13_ncr:1_{5938A6F2-5D37-2B4E-875B-9988984A2CDC}" xr6:coauthVersionLast="45" xr6:coauthVersionMax="45" xr10:uidLastSave="{00000000-0000-0000-0000-000000000000}"/>
  <bookViews>
    <workbookView xWindow="-95700" yWindow="460" windowWidth="35160" windowHeight="25420" firstSheet="4" activeTab="23" xr2:uid="{30E31BA1-5F6B-6747-9AF6-C33B0C8F0FD2}"/>
  </bookViews>
  <sheets>
    <sheet name="1" sheetId="1" r:id="rId1"/>
    <sheet name="2" sheetId="2" r:id="rId2"/>
    <sheet name="3" sheetId="4" r:id="rId3"/>
    <sheet name="4" sheetId="3" r:id="rId4"/>
    <sheet name="5" sheetId="7" r:id="rId5"/>
    <sheet name="5a" sheetId="20" r:id="rId6"/>
    <sheet name="6" sheetId="14" r:id="rId7"/>
    <sheet name="7" sheetId="8" r:id="rId8"/>
    <sheet name="7a" sheetId="23" r:id="rId9"/>
    <sheet name="8" sheetId="25" r:id="rId10"/>
    <sheet name="8a" sheetId="27" r:id="rId11"/>
    <sheet name="8b" sheetId="16" r:id="rId12"/>
    <sheet name="8c" sheetId="24" r:id="rId13"/>
    <sheet name="9" sheetId="17" r:id="rId14"/>
    <sheet name="10" sheetId="12" r:id="rId15"/>
    <sheet name="11" sheetId="18" r:id="rId16"/>
    <sheet name="12" sheetId="19" r:id="rId17"/>
    <sheet name="13" sheetId="5" r:id="rId18"/>
    <sheet name="13b" sheetId="21" r:id="rId19"/>
    <sheet name="14" sheetId="22" r:id="rId20"/>
    <sheet name="14a" sheetId="29" r:id="rId21"/>
    <sheet name="15" sheetId="9" r:id="rId22"/>
    <sheet name="16" sheetId="30" r:id="rId23"/>
    <sheet name="17" sheetId="28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8" l="1"/>
  <c r="C8" i="19" l="1"/>
  <c r="D8" i="19"/>
  <c r="E8" i="19"/>
  <c r="F8" i="19"/>
  <c r="B8" i="19"/>
  <c r="B16" i="29" l="1"/>
  <c r="H17" i="29"/>
  <c r="G17" i="29"/>
  <c r="F17" i="29"/>
  <c r="E17" i="29"/>
  <c r="D17" i="29"/>
  <c r="C17" i="29"/>
  <c r="B17" i="29"/>
  <c r="H16" i="29"/>
  <c r="G16" i="29"/>
  <c r="F16" i="29"/>
  <c r="E16" i="29"/>
  <c r="D16" i="29"/>
  <c r="C16" i="29"/>
  <c r="C7" i="29"/>
  <c r="D7" i="29"/>
  <c r="E7" i="29"/>
  <c r="F7" i="29"/>
  <c r="G7" i="29"/>
  <c r="H7" i="29"/>
  <c r="C8" i="29"/>
  <c r="D8" i="29"/>
  <c r="E8" i="29"/>
  <c r="F8" i="29"/>
  <c r="G8" i="29"/>
  <c r="H8" i="29"/>
  <c r="B8" i="29"/>
  <c r="B20" i="29" s="1"/>
  <c r="B7" i="29"/>
  <c r="C20" i="29" l="1"/>
  <c r="H20" i="29"/>
  <c r="H19" i="29"/>
  <c r="G20" i="29"/>
  <c r="G19" i="29"/>
  <c r="F20" i="29"/>
  <c r="F19" i="29"/>
  <c r="E20" i="29"/>
  <c r="E19" i="29"/>
  <c r="D19" i="29"/>
  <c r="D20" i="29"/>
  <c r="B19" i="29"/>
  <c r="C19" i="29"/>
  <c r="C7" i="28"/>
  <c r="D7" i="28"/>
  <c r="C8" i="28"/>
  <c r="D8" i="28"/>
  <c r="B8" i="28"/>
  <c r="B7" i="28"/>
  <c r="J9" i="12" l="1"/>
  <c r="I9" i="12"/>
  <c r="H9" i="12"/>
  <c r="G9" i="12"/>
  <c r="F9" i="12"/>
  <c r="E9" i="12"/>
  <c r="D9" i="12"/>
  <c r="C9" i="12"/>
  <c r="B9" i="12"/>
  <c r="J8" i="12"/>
  <c r="I8" i="12"/>
  <c r="H8" i="12"/>
  <c r="G8" i="12"/>
  <c r="F8" i="12"/>
  <c r="E8" i="12"/>
  <c r="D8" i="12"/>
  <c r="C8" i="12"/>
  <c r="B8" i="12"/>
  <c r="D18" i="17"/>
  <c r="C18" i="17"/>
  <c r="B18" i="17"/>
  <c r="D17" i="17"/>
  <c r="C17" i="17"/>
  <c r="B17" i="17"/>
  <c r="P41" i="24"/>
  <c r="O41" i="24"/>
  <c r="N41" i="24"/>
  <c r="M41" i="24"/>
  <c r="L41" i="24"/>
  <c r="K41" i="24"/>
  <c r="J41" i="24"/>
  <c r="I41" i="24"/>
  <c r="H41" i="24"/>
  <c r="G41" i="24"/>
  <c r="F41" i="24"/>
  <c r="E41" i="24"/>
  <c r="D41" i="24"/>
  <c r="C41" i="24"/>
  <c r="B41" i="24"/>
  <c r="A41" i="24"/>
  <c r="P28" i="24"/>
  <c r="O28" i="24"/>
  <c r="N28" i="24"/>
  <c r="M28" i="24"/>
  <c r="L28" i="24"/>
  <c r="K28" i="24"/>
  <c r="J28" i="24"/>
  <c r="I28" i="24"/>
  <c r="H28" i="24"/>
  <c r="G28" i="24"/>
  <c r="F28" i="24"/>
  <c r="E28" i="24"/>
  <c r="D28" i="24"/>
  <c r="C28" i="24"/>
  <c r="B28" i="24"/>
  <c r="A28" i="24"/>
  <c r="P15" i="24"/>
  <c r="O15" i="24"/>
  <c r="N15" i="24"/>
  <c r="M15" i="24"/>
  <c r="L15" i="24"/>
  <c r="K15" i="24"/>
  <c r="J15" i="24"/>
  <c r="I15" i="24"/>
  <c r="H15" i="24"/>
  <c r="G15" i="24"/>
  <c r="F15" i="24"/>
  <c r="E15" i="24"/>
  <c r="D15" i="24"/>
  <c r="C15" i="24"/>
  <c r="B15" i="24"/>
  <c r="A15" i="24"/>
  <c r="E30" i="23"/>
  <c r="B32" i="23"/>
  <c r="B31" i="23"/>
  <c r="B30" i="23"/>
  <c r="B33" i="23" l="1"/>
  <c r="E33" i="23"/>
  <c r="C30" i="22"/>
  <c r="E25" i="22"/>
  <c r="D25" i="22"/>
  <c r="C25" i="22"/>
  <c r="B25" i="22"/>
  <c r="F20" i="22"/>
  <c r="E20" i="22"/>
  <c r="D20" i="22"/>
  <c r="C20" i="22"/>
  <c r="B20" i="22"/>
  <c r="F15" i="22"/>
  <c r="E15" i="22"/>
  <c r="D15" i="22"/>
  <c r="C15" i="22"/>
  <c r="B15" i="22"/>
  <c r="F10" i="22"/>
  <c r="E10" i="22"/>
  <c r="D10" i="22"/>
  <c r="C10" i="22"/>
  <c r="B10" i="22"/>
  <c r="F5" i="22"/>
  <c r="E5" i="22"/>
  <c r="D5" i="22"/>
  <c r="C5" i="22"/>
  <c r="B5" i="22"/>
  <c r="E5" i="20" l="1"/>
  <c r="D5" i="20"/>
  <c r="C5" i="20"/>
  <c r="B5" i="20"/>
  <c r="I31" i="18" l="1"/>
  <c r="H31" i="18"/>
  <c r="G31" i="18"/>
  <c r="F31" i="18"/>
  <c r="E31" i="18"/>
  <c r="D31" i="18"/>
  <c r="C31" i="18"/>
  <c r="B31" i="18"/>
  <c r="I30" i="18"/>
  <c r="H30" i="18"/>
  <c r="G30" i="18"/>
  <c r="F30" i="18"/>
  <c r="E30" i="18"/>
  <c r="D30" i="18"/>
  <c r="C30" i="18"/>
  <c r="B30" i="18"/>
  <c r="I23" i="18"/>
  <c r="H23" i="18"/>
  <c r="G23" i="18"/>
  <c r="F23" i="18"/>
  <c r="E23" i="18"/>
  <c r="D23" i="18"/>
  <c r="C23" i="18"/>
  <c r="B23" i="18"/>
  <c r="I22" i="18"/>
  <c r="H22" i="18"/>
  <c r="G22" i="18"/>
  <c r="F22" i="18"/>
  <c r="E22" i="18"/>
  <c r="D22" i="18"/>
  <c r="C22" i="18"/>
  <c r="B22" i="18"/>
  <c r="I15" i="18"/>
  <c r="H15" i="18"/>
  <c r="G15" i="18"/>
  <c r="F15" i="18"/>
  <c r="E15" i="18"/>
  <c r="D15" i="18"/>
  <c r="C15" i="18"/>
  <c r="B15" i="18"/>
  <c r="I14" i="18"/>
  <c r="H14" i="18"/>
  <c r="G14" i="18"/>
  <c r="F14" i="18"/>
  <c r="E14" i="18"/>
  <c r="D14" i="18"/>
  <c r="C14" i="18"/>
  <c r="B14" i="18"/>
  <c r="I7" i="18"/>
  <c r="H7" i="18"/>
  <c r="G7" i="18"/>
  <c r="F7" i="18"/>
  <c r="E7" i="18"/>
  <c r="D7" i="18"/>
  <c r="C7" i="18"/>
  <c r="B7" i="18"/>
  <c r="I6" i="18"/>
  <c r="H6" i="18"/>
  <c r="G6" i="18"/>
  <c r="F6" i="18"/>
  <c r="E6" i="18"/>
  <c r="D6" i="18"/>
  <c r="C6" i="18"/>
  <c r="B6" i="18"/>
  <c r="I23" i="14" l="1"/>
  <c r="H23" i="14"/>
  <c r="G23" i="14"/>
  <c r="F23" i="14"/>
  <c r="E23" i="14"/>
  <c r="D23" i="14"/>
  <c r="C23" i="14"/>
  <c r="B23" i="14"/>
  <c r="I22" i="14"/>
  <c r="H22" i="14"/>
  <c r="G22" i="14"/>
  <c r="F22" i="14"/>
  <c r="E22" i="14"/>
  <c r="D22" i="14"/>
  <c r="C22" i="14"/>
  <c r="B22" i="14"/>
  <c r="I17" i="14"/>
  <c r="H17" i="14"/>
  <c r="G17" i="14"/>
  <c r="F17" i="14"/>
  <c r="E17" i="14"/>
  <c r="D17" i="14"/>
  <c r="C17" i="14"/>
  <c r="B17" i="14"/>
  <c r="I16" i="14"/>
  <c r="H16" i="14"/>
  <c r="G16" i="14"/>
  <c r="F16" i="14"/>
  <c r="E16" i="14"/>
  <c r="D16" i="14"/>
  <c r="C16" i="14"/>
  <c r="B16" i="14"/>
  <c r="I11" i="14"/>
  <c r="H11" i="14"/>
  <c r="G11" i="14"/>
  <c r="F11" i="14"/>
  <c r="E11" i="14"/>
  <c r="D11" i="14"/>
  <c r="C11" i="14"/>
  <c r="B11" i="14"/>
  <c r="I10" i="14"/>
  <c r="H10" i="14"/>
  <c r="G10" i="14"/>
  <c r="F10" i="14"/>
  <c r="E10" i="14"/>
  <c r="D10" i="14"/>
  <c r="C10" i="14"/>
  <c r="B10" i="14"/>
  <c r="C4" i="14"/>
  <c r="D4" i="14"/>
  <c r="E4" i="14"/>
  <c r="F4" i="14"/>
  <c r="G4" i="14"/>
  <c r="H4" i="14"/>
  <c r="I4" i="14"/>
  <c r="C5" i="14"/>
  <c r="D5" i="14"/>
  <c r="E5" i="14"/>
  <c r="F5" i="14"/>
  <c r="G5" i="14"/>
  <c r="H5" i="14"/>
  <c r="I5" i="14"/>
  <c r="B5" i="14"/>
  <c r="B4" i="14"/>
  <c r="K22" i="2"/>
  <c r="J22" i="2"/>
  <c r="I22" i="2"/>
  <c r="H22" i="2"/>
  <c r="G22" i="2"/>
  <c r="F22" i="2"/>
  <c r="E22" i="2"/>
  <c r="D22" i="2"/>
  <c r="C22" i="2"/>
  <c r="J78" i="4" l="1"/>
  <c r="I78" i="4"/>
  <c r="H78" i="4"/>
  <c r="G78" i="4"/>
  <c r="F78" i="4"/>
  <c r="E78" i="4"/>
  <c r="D78" i="4"/>
  <c r="C78" i="4"/>
  <c r="J73" i="4"/>
  <c r="I73" i="4"/>
  <c r="H73" i="4"/>
  <c r="G73" i="4"/>
  <c r="F73" i="4"/>
  <c r="E73" i="4"/>
  <c r="D73" i="4"/>
  <c r="C73" i="4"/>
  <c r="D68" i="4"/>
  <c r="E68" i="4"/>
  <c r="F68" i="4"/>
  <c r="G68" i="4"/>
  <c r="H68" i="4"/>
  <c r="I68" i="4"/>
  <c r="J68" i="4"/>
  <c r="C68" i="4"/>
  <c r="J77" i="4"/>
  <c r="I77" i="4"/>
  <c r="H77" i="4"/>
  <c r="G77" i="4"/>
  <c r="F77" i="4"/>
  <c r="E77" i="4"/>
  <c r="D77" i="4"/>
  <c r="C77" i="4"/>
  <c r="J72" i="4"/>
  <c r="I72" i="4"/>
  <c r="H72" i="4"/>
  <c r="G72" i="4"/>
  <c r="F72" i="4"/>
  <c r="E72" i="4"/>
  <c r="D72" i="4"/>
  <c r="C72" i="4"/>
  <c r="J67" i="4"/>
  <c r="I67" i="4"/>
  <c r="H67" i="4"/>
  <c r="G67" i="4"/>
  <c r="F67" i="4"/>
  <c r="E67" i="4"/>
  <c r="D67" i="4"/>
  <c r="C67" i="4"/>
  <c r="J13" i="3" l="1"/>
  <c r="I13" i="3"/>
  <c r="D18" i="9" l="1"/>
  <c r="D17" i="9"/>
  <c r="C17" i="9" l="1"/>
  <c r="E17" i="9"/>
  <c r="F17" i="9"/>
  <c r="G17" i="9"/>
  <c r="H17" i="9"/>
  <c r="I17" i="9"/>
  <c r="C18" i="9"/>
  <c r="E18" i="9"/>
  <c r="F18" i="9"/>
  <c r="G18" i="9"/>
  <c r="H18" i="9"/>
  <c r="I18" i="9"/>
  <c r="B18" i="9"/>
  <c r="B17" i="9"/>
  <c r="U6" i="9" l="1"/>
  <c r="T6" i="9"/>
  <c r="S6" i="9"/>
  <c r="R6" i="9"/>
  <c r="Q6" i="9"/>
  <c r="Q7" i="9" s="1"/>
  <c r="P6" i="9"/>
  <c r="O6" i="9"/>
  <c r="N6" i="9"/>
  <c r="M6" i="9"/>
  <c r="L6" i="9"/>
  <c r="L8" i="9" s="1"/>
  <c r="K6" i="9"/>
  <c r="J6" i="9"/>
  <c r="I6" i="9"/>
  <c r="H6" i="9"/>
  <c r="G6" i="9"/>
  <c r="F6" i="9"/>
  <c r="E6" i="9"/>
  <c r="D6" i="9"/>
  <c r="C6" i="9"/>
  <c r="B6" i="9"/>
  <c r="B7" i="9" s="1"/>
  <c r="P7" i="9" l="1"/>
  <c r="H7" i="9"/>
  <c r="I7" i="9"/>
  <c r="K8" i="9"/>
  <c r="J8" i="9"/>
  <c r="M8" i="9"/>
  <c r="N7" i="9"/>
  <c r="O7" i="9"/>
  <c r="R8" i="9"/>
  <c r="S7" i="9"/>
  <c r="T8" i="9"/>
  <c r="U8" i="9"/>
  <c r="F7" i="9"/>
  <c r="G7" i="9"/>
  <c r="C7" i="9"/>
  <c r="D8" i="9"/>
  <c r="E8" i="9"/>
  <c r="J7" i="9"/>
  <c r="L7" i="9"/>
  <c r="K7" i="9"/>
  <c r="M7" i="9"/>
  <c r="H8" i="9"/>
  <c r="F8" i="9"/>
  <c r="G8" i="9"/>
  <c r="I8" i="9"/>
  <c r="N8" i="9"/>
  <c r="R7" i="9"/>
  <c r="P8" i="9"/>
  <c r="O8" i="9"/>
  <c r="T7" i="9"/>
  <c r="E7" i="9"/>
  <c r="U7" i="9"/>
  <c r="Q8" i="9"/>
  <c r="D7" i="9"/>
  <c r="B8" i="9"/>
  <c r="C8" i="9"/>
  <c r="S8" i="9"/>
  <c r="I7" i="7"/>
  <c r="H7" i="7"/>
  <c r="G7" i="7"/>
  <c r="F7" i="7"/>
  <c r="E7" i="7"/>
  <c r="D7" i="7"/>
  <c r="C7" i="7"/>
  <c r="B7" i="7"/>
  <c r="I6" i="7"/>
  <c r="H6" i="7"/>
  <c r="G6" i="7"/>
  <c r="F6" i="7"/>
  <c r="E6" i="7"/>
  <c r="D6" i="7"/>
  <c r="C6" i="7"/>
  <c r="B6" i="7"/>
  <c r="C43" i="3" l="1"/>
  <c r="B43" i="3"/>
  <c r="J19" i="4" l="1"/>
  <c r="I19" i="4"/>
  <c r="H19" i="4"/>
  <c r="G19" i="4"/>
  <c r="F19" i="4"/>
  <c r="E19" i="4"/>
  <c r="D19" i="4"/>
  <c r="C19" i="4"/>
  <c r="J18" i="4"/>
  <c r="I18" i="4"/>
  <c r="H18" i="4"/>
  <c r="G18" i="4"/>
  <c r="F18" i="4"/>
  <c r="E18" i="4"/>
  <c r="D18" i="4"/>
  <c r="C18" i="4"/>
  <c r="J54" i="4"/>
  <c r="I54" i="4"/>
  <c r="H54" i="4"/>
  <c r="G54" i="4"/>
  <c r="F54" i="4"/>
  <c r="E54" i="4"/>
  <c r="D54" i="4"/>
  <c r="C54" i="4"/>
  <c r="J53" i="4"/>
  <c r="I53" i="4"/>
  <c r="H53" i="4"/>
  <c r="G53" i="4"/>
  <c r="F53" i="4"/>
  <c r="E53" i="4"/>
  <c r="D53" i="4"/>
  <c r="C53" i="4"/>
  <c r="J61" i="4" l="1"/>
  <c r="I61" i="4"/>
  <c r="H61" i="4"/>
  <c r="G61" i="4"/>
  <c r="F61" i="4"/>
  <c r="E61" i="4"/>
  <c r="D61" i="4"/>
  <c r="C61" i="4"/>
  <c r="J60" i="4"/>
  <c r="I60" i="4"/>
  <c r="H60" i="4"/>
  <c r="G60" i="4"/>
  <c r="F60" i="4"/>
  <c r="E60" i="4"/>
  <c r="D60" i="4"/>
  <c r="C60" i="4"/>
  <c r="J47" i="4"/>
  <c r="I47" i="4"/>
  <c r="H47" i="4"/>
  <c r="G47" i="4"/>
  <c r="F47" i="4"/>
  <c r="E47" i="4"/>
  <c r="D47" i="4"/>
  <c r="C47" i="4"/>
  <c r="J46" i="4"/>
  <c r="I46" i="4"/>
  <c r="H46" i="4"/>
  <c r="G46" i="4"/>
  <c r="F46" i="4"/>
  <c r="E46" i="4"/>
  <c r="D46" i="4"/>
  <c r="C46" i="4"/>
  <c r="J40" i="4"/>
  <c r="I40" i="4"/>
  <c r="H40" i="4"/>
  <c r="G40" i="4"/>
  <c r="F40" i="4"/>
  <c r="E40" i="4"/>
  <c r="D40" i="4"/>
  <c r="C40" i="4"/>
  <c r="J39" i="4"/>
  <c r="I39" i="4"/>
  <c r="H39" i="4"/>
  <c r="G39" i="4"/>
  <c r="F39" i="4"/>
  <c r="E39" i="4"/>
  <c r="D39" i="4"/>
  <c r="C39" i="4"/>
  <c r="J31" i="4"/>
  <c r="I31" i="4"/>
  <c r="H31" i="4"/>
  <c r="G31" i="4"/>
  <c r="F31" i="4"/>
  <c r="E31" i="4"/>
  <c r="D31" i="4"/>
  <c r="C31" i="4"/>
  <c r="J30" i="4"/>
  <c r="I30" i="4"/>
  <c r="H30" i="4"/>
  <c r="G30" i="4"/>
  <c r="F30" i="4"/>
  <c r="E30" i="4"/>
  <c r="D30" i="4"/>
  <c r="C30" i="4"/>
  <c r="J25" i="4"/>
  <c r="I25" i="4"/>
  <c r="H25" i="4"/>
  <c r="G25" i="4"/>
  <c r="F25" i="4"/>
  <c r="E25" i="4"/>
  <c r="D25" i="4"/>
  <c r="C25" i="4"/>
  <c r="J24" i="4"/>
  <c r="I24" i="4"/>
  <c r="H24" i="4"/>
  <c r="G24" i="4"/>
  <c r="F24" i="4"/>
  <c r="E24" i="4"/>
  <c r="D24" i="4"/>
  <c r="C24" i="4"/>
  <c r="J12" i="4"/>
  <c r="I12" i="4"/>
  <c r="H12" i="4"/>
  <c r="G12" i="4"/>
  <c r="F12" i="4"/>
  <c r="E12" i="4"/>
  <c r="D12" i="4"/>
  <c r="C12" i="4"/>
  <c r="J11" i="4"/>
  <c r="I11" i="4"/>
  <c r="H11" i="4"/>
  <c r="G11" i="4"/>
  <c r="F11" i="4"/>
  <c r="E11" i="4"/>
  <c r="D11" i="4"/>
  <c r="C11" i="4"/>
  <c r="J6" i="4"/>
  <c r="I6" i="4"/>
  <c r="H6" i="4"/>
  <c r="G6" i="4"/>
  <c r="F6" i="4"/>
  <c r="E6" i="4"/>
  <c r="D6" i="4"/>
  <c r="C6" i="4"/>
  <c r="J5" i="4"/>
  <c r="I5" i="4"/>
  <c r="H5" i="4"/>
  <c r="G5" i="4"/>
  <c r="F5" i="4"/>
  <c r="E5" i="4"/>
  <c r="D5" i="4"/>
  <c r="C5" i="4"/>
  <c r="E15" i="3"/>
  <c r="D15" i="3"/>
  <c r="C15" i="3"/>
  <c r="B15" i="3"/>
  <c r="D44" i="2"/>
  <c r="C44" i="2"/>
  <c r="D40" i="2"/>
  <c r="C40" i="2"/>
  <c r="D36" i="2"/>
  <c r="C36" i="2"/>
  <c r="D32" i="2"/>
  <c r="C32" i="2"/>
  <c r="D28" i="2"/>
  <c r="C28" i="2"/>
  <c r="I18" i="2"/>
  <c r="J18" i="2"/>
  <c r="K18" i="2"/>
  <c r="H18" i="2"/>
  <c r="G18" i="2"/>
  <c r="F18" i="2"/>
  <c r="E18" i="2"/>
  <c r="D18" i="2"/>
  <c r="C18" i="2"/>
  <c r="K14" i="2"/>
  <c r="J14" i="2"/>
  <c r="I14" i="2"/>
  <c r="H14" i="2"/>
  <c r="G14" i="2"/>
  <c r="F14" i="2"/>
  <c r="E14" i="2"/>
  <c r="D14" i="2"/>
  <c r="C14" i="2"/>
  <c r="K10" i="2"/>
  <c r="J10" i="2"/>
  <c r="I10" i="2"/>
  <c r="H10" i="2"/>
  <c r="G10" i="2"/>
  <c r="F10" i="2"/>
  <c r="E10" i="2"/>
  <c r="D10" i="2"/>
  <c r="C10" i="2"/>
  <c r="K6" i="2"/>
  <c r="J6" i="2"/>
  <c r="I6" i="2"/>
  <c r="H6" i="2"/>
  <c r="G6" i="2"/>
  <c r="F6" i="2"/>
  <c r="E6" i="2"/>
  <c r="D6" i="2"/>
  <c r="C6" i="2"/>
</calcChain>
</file>

<file path=xl/sharedStrings.xml><?xml version="1.0" encoding="utf-8"?>
<sst xmlns="http://schemas.openxmlformats.org/spreadsheetml/2006/main" count="1653" uniqueCount="391">
  <si>
    <t>SensiFast SYBR No-ROX</t>
  </si>
  <si>
    <t>BIO-98050</t>
  </si>
  <si>
    <t>SensiFast Probe No-ROX</t>
  </si>
  <si>
    <t>BIO-86050</t>
  </si>
  <si>
    <t>SS4 Vilo</t>
  </si>
  <si>
    <t>ddPCR probe supermix (-dUTP)</t>
  </si>
  <si>
    <t>186-3024</t>
  </si>
  <si>
    <t>One Step PrimeScript III</t>
  </si>
  <si>
    <t>RR600A</t>
  </si>
  <si>
    <t>SARS-CoV-2 real time PCR detection kit</t>
  </si>
  <si>
    <t xml:space="preserve">VS-NCO296T </t>
  </si>
  <si>
    <t xml:space="preserve">Beacon Designer 8.2 </t>
  </si>
  <si>
    <t>ddPCR 96 well plates</t>
  </si>
  <si>
    <t>final concentration (µM)</t>
  </si>
  <si>
    <t>F primer</t>
  </si>
  <si>
    <t>R primer</t>
  </si>
  <si>
    <t>Cq1</t>
  </si>
  <si>
    <t>Average Cq</t>
  </si>
  <si>
    <t>N-gene</t>
  </si>
  <si>
    <t>nM final concentration</t>
  </si>
  <si>
    <t/>
  </si>
  <si>
    <t>Probe</t>
  </si>
  <si>
    <t>(FAM)</t>
  </si>
  <si>
    <t>(Texas Red)</t>
  </si>
  <si>
    <t>FAM</t>
  </si>
  <si>
    <t>JUN</t>
  </si>
  <si>
    <t>(Cy5)</t>
  </si>
  <si>
    <t>EICAS</t>
  </si>
  <si>
    <t>(HEX)</t>
  </si>
  <si>
    <t>10 copies</t>
  </si>
  <si>
    <t>5 copies</t>
  </si>
  <si>
    <t>2 copies</t>
  </si>
  <si>
    <t>1 copy</t>
  </si>
  <si>
    <t>NTC</t>
  </si>
  <si>
    <t>N/A</t>
  </si>
  <si>
    <t>Cq2</t>
  </si>
  <si>
    <t>Cq3</t>
  </si>
  <si>
    <t>Cq4</t>
  </si>
  <si>
    <t>Cq5</t>
  </si>
  <si>
    <t>Cq6</t>
  </si>
  <si>
    <t>Cq7</t>
  </si>
  <si>
    <t>Cq8</t>
  </si>
  <si>
    <t>Cq9</t>
  </si>
  <si>
    <t>Cq10</t>
  </si>
  <si>
    <t>Cq11</t>
  </si>
  <si>
    <t>Cq12</t>
  </si>
  <si>
    <t>Temperature (ºC)</t>
  </si>
  <si>
    <t>ORF1ab</t>
  </si>
  <si>
    <t>SD</t>
  </si>
  <si>
    <t>60.0</t>
  </si>
  <si>
    <t>60.3</t>
  </si>
  <si>
    <t>61.0</t>
  </si>
  <si>
    <t>62.0</t>
  </si>
  <si>
    <t>63.2</t>
  </si>
  <si>
    <t>64.2</t>
  </si>
  <si>
    <t>64.7</t>
  </si>
  <si>
    <t>65.0</t>
  </si>
  <si>
    <t>Sample</t>
  </si>
  <si>
    <t>qPCR</t>
  </si>
  <si>
    <t>Remel M4RT</t>
  </si>
  <si>
    <t>TSC TS/5-34A PROVIR</t>
  </si>
  <si>
    <t>TS/5-34A</t>
  </si>
  <si>
    <t xml:space="preserve">Copan Xpert Nasopharyngeal collection kit </t>
  </si>
  <si>
    <t>305C</t>
  </si>
  <si>
    <t>Sigma Virocult</t>
  </si>
  <si>
    <t>MW951S</t>
  </si>
  <si>
    <t>qPCR plates</t>
  </si>
  <si>
    <t>ddPCR Plate Heat Seal, foil, pierceable</t>
  </si>
  <si>
    <t>MWE Corsham UK</t>
  </si>
  <si>
    <t>Copan Diagnostics Murietta USA</t>
  </si>
  <si>
    <t>TSC Ltd Heywood UK</t>
  </si>
  <si>
    <t>R12552</t>
  </si>
  <si>
    <t>ThermoFisher Scientific Paisley UK</t>
  </si>
  <si>
    <t>Bioline London UK</t>
  </si>
  <si>
    <t>BioRad Watford UK</t>
  </si>
  <si>
    <t>Takara Saint-Germain-en-Laye France</t>
  </si>
  <si>
    <t>Viasure Zaragoza Spain</t>
  </si>
  <si>
    <t>Premier Biosoft  San Francisco USA</t>
  </si>
  <si>
    <t>Allele ID 7.84</t>
  </si>
  <si>
    <t>qPCR Plate Heat Seal</t>
  </si>
  <si>
    <t>HSS9665</t>
  </si>
  <si>
    <t>BMS London UK</t>
  </si>
  <si>
    <t>Techne Stone UK</t>
  </si>
  <si>
    <t>PCRMax Stone UK</t>
  </si>
  <si>
    <t>Supplier</t>
  </si>
  <si>
    <t>Product</t>
  </si>
  <si>
    <t>Order No</t>
  </si>
  <si>
    <t>1step Go</t>
  </si>
  <si>
    <t>PB092613</t>
  </si>
  <si>
    <t>RT/PCR enzyme Mix</t>
  </si>
  <si>
    <t>S3120E</t>
  </si>
  <si>
    <t>PCRBio London UK</t>
  </si>
  <si>
    <t>Sansure Biotech Changsha China</t>
  </si>
  <si>
    <t>RT</t>
  </si>
  <si>
    <t>Denaturation</t>
  </si>
  <si>
    <t>Anneal/pol</t>
  </si>
  <si>
    <t>Target</t>
  </si>
  <si>
    <t>(min)</t>
  </si>
  <si>
    <t>(sec)</t>
  </si>
  <si>
    <t>N</t>
  </si>
  <si>
    <t>Jun</t>
  </si>
  <si>
    <t>N.D.</t>
  </si>
  <si>
    <t>1-Step RT-ddPCR Advanced Kit for Probes</t>
  </si>
  <si>
    <t>186-4021</t>
  </si>
  <si>
    <t>1 sec denaturation - 1 sec annealing/polymerisation</t>
  </si>
  <si>
    <t>5 min RT</t>
  </si>
  <si>
    <t>3 min RT</t>
  </si>
  <si>
    <t>2 min RT</t>
  </si>
  <si>
    <t>1 min RT</t>
  </si>
  <si>
    <t>0.5 min RT</t>
  </si>
  <si>
    <t>0 min RT</t>
  </si>
  <si>
    <t>60ºC-70ºC</t>
  </si>
  <si>
    <t>60ºC-65ºC</t>
  </si>
  <si>
    <t xml:space="preserve">C1000 Touch Thermal cycler </t>
  </si>
  <si>
    <t>Cq13</t>
  </si>
  <si>
    <t>Cq14</t>
  </si>
  <si>
    <t>Cq15</t>
  </si>
  <si>
    <t>Cq16</t>
  </si>
  <si>
    <t>Cq17</t>
  </si>
  <si>
    <t>Cq18</t>
  </si>
  <si>
    <t>Cq19</t>
  </si>
  <si>
    <t>Cq20</t>
  </si>
  <si>
    <t>Cq21</t>
  </si>
  <si>
    <t>Cq22</t>
  </si>
  <si>
    <t>Cq23</t>
  </si>
  <si>
    <t>Cq24</t>
  </si>
  <si>
    <t>5plex Jun</t>
  </si>
  <si>
    <t>5plex N</t>
  </si>
  <si>
    <t>4plex N</t>
  </si>
  <si>
    <t>4plex Jun</t>
  </si>
  <si>
    <t>4plex EICAS</t>
  </si>
  <si>
    <t xml:space="preserve">5plex EICAS </t>
  </si>
  <si>
    <t>ORF1ab single</t>
  </si>
  <si>
    <t>ORF1ab 4plex</t>
  </si>
  <si>
    <t>N single</t>
  </si>
  <si>
    <t>N 4plex</t>
  </si>
  <si>
    <t>Jun single</t>
  </si>
  <si>
    <t>Jun 4plex</t>
  </si>
  <si>
    <t>COV2-ID</t>
  </si>
  <si>
    <t>Sansure</t>
  </si>
  <si>
    <t>IC</t>
  </si>
  <si>
    <t>-</t>
  </si>
  <si>
    <t>A1</t>
  </si>
  <si>
    <t>A2</t>
  </si>
  <si>
    <t>A3</t>
  </si>
  <si>
    <t>A4</t>
  </si>
  <si>
    <t>A5</t>
  </si>
  <si>
    <t>A6</t>
  </si>
  <si>
    <t>A7</t>
  </si>
  <si>
    <t>A8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</si>
  <si>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</si>
  <si>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</si>
  <si>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</si>
  <si>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</si>
  <si>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</si>
  <si>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</si>
  <si>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</si>
  <si>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</si>
  <si>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</si>
  <si>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</si>
  <si>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C6</t>
  </si>
  <si>
    <t>C7</t>
  </si>
  <si>
    <t>D1</t>
  </si>
  <si>
    <t>D2</t>
  </si>
  <si>
    <t>D3</t>
  </si>
  <si>
    <t>E1</t>
  </si>
  <si>
    <t>E2</t>
  </si>
  <si>
    <t>E3</t>
  </si>
  <si>
    <t>E4</t>
  </si>
  <si>
    <t>E5</t>
  </si>
  <si>
    <t>n=</t>
  </si>
  <si>
    <t>nsp10</t>
  </si>
  <si>
    <t>Denaturation and annealing/polymerisation temperatures (ºC)</t>
  </si>
  <si>
    <t xml:space="preserve">95 60 </t>
  </si>
  <si>
    <t>95 64</t>
  </si>
  <si>
    <t>93 64</t>
  </si>
  <si>
    <t>93 65</t>
  </si>
  <si>
    <t>92 66</t>
  </si>
  <si>
    <t>N gene</t>
  </si>
  <si>
    <t>c-Jun</t>
  </si>
  <si>
    <t>nsp12</t>
  </si>
  <si>
    <t>Expt 1</t>
  </si>
  <si>
    <t>92 64</t>
  </si>
  <si>
    <t>90 64</t>
  </si>
  <si>
    <t>94 64</t>
  </si>
  <si>
    <t>Expt 2</t>
  </si>
  <si>
    <t>Nsp10</t>
  </si>
  <si>
    <t>Nsp12</t>
  </si>
  <si>
    <t>EICAS 4plex</t>
  </si>
  <si>
    <t>Jun 5plex</t>
  </si>
  <si>
    <t>EICAs 5 plex</t>
  </si>
  <si>
    <t>Average</t>
  </si>
  <si>
    <t>NA</t>
  </si>
  <si>
    <t>NB</t>
  </si>
  <si>
    <t>Nsp10 (NC_045512 )</t>
  </si>
  <si>
    <t>Nsp10 (MT412262)</t>
  </si>
  <si>
    <t>Avereage Cq</t>
  </si>
  <si>
    <t>Conc(copies/µL)</t>
  </si>
  <si>
    <t>Copies/20µLWell</t>
  </si>
  <si>
    <t>Accepted Droplets</t>
  </si>
  <si>
    <t>Positives</t>
  </si>
  <si>
    <t>Negatives</t>
  </si>
  <si>
    <t>Nsp10+12</t>
  </si>
  <si>
    <t>WT target</t>
  </si>
  <si>
    <t>Primers</t>
  </si>
  <si>
    <t>Date</t>
  </si>
  <si>
    <t>MT DNA target</t>
  </si>
  <si>
    <t>NA DNA target</t>
  </si>
  <si>
    <t>WT F primer</t>
  </si>
  <si>
    <t>NA F primer</t>
  </si>
  <si>
    <t>NB DNA target</t>
  </si>
  <si>
    <t>NB F primer</t>
  </si>
  <si>
    <t>WT</t>
  </si>
  <si>
    <t>MU</t>
  </si>
  <si>
    <t>Nsp10 WT</t>
  </si>
  <si>
    <t>MT41226 F pri</t>
  </si>
  <si>
    <t>MT41226</t>
  </si>
  <si>
    <t>Mutant primers</t>
  </si>
  <si>
    <t>Nsp10 4plex</t>
  </si>
  <si>
    <t>Nsp10/12 5plex</t>
  </si>
  <si>
    <t>N 5 plex</t>
  </si>
  <si>
    <t>5plex Nsp10/12</t>
  </si>
  <si>
    <t>Nsp10 single</t>
  </si>
  <si>
    <t>4plex Nsp10</t>
  </si>
  <si>
    <t>D614G status</t>
  </si>
  <si>
    <t>Mutant (G)</t>
  </si>
  <si>
    <t>Viasure</t>
  </si>
  <si>
    <t>EICAS1</t>
  </si>
  <si>
    <r>
      <rPr>
        <i/>
        <sz val="12"/>
        <color theme="0"/>
        <rFont val="ArialMT"/>
      </rPr>
      <t>JUN</t>
    </r>
    <r>
      <rPr>
        <sz val="12"/>
        <color theme="0"/>
        <rFont val="ArialMT"/>
        <family val="2"/>
      </rPr>
      <t>/EICAS</t>
    </r>
    <r>
      <rPr>
        <sz val="12"/>
        <color theme="0"/>
        <rFont val="ArialMT"/>
      </rPr>
      <t>2</t>
    </r>
  </si>
  <si>
    <t>1µM</t>
  </si>
  <si>
    <t>EICAS2</t>
  </si>
  <si>
    <t>Nsp10/12</t>
  </si>
  <si>
    <t>RT-qPCR 1</t>
  </si>
  <si>
    <t>RT-qPCR 2</t>
  </si>
  <si>
    <t>RT-qPCR 3</t>
  </si>
  <si>
    <t>RT-qPCR 4</t>
  </si>
  <si>
    <t>EICAS2 4plex</t>
  </si>
  <si>
    <t>EICAS2 single</t>
  </si>
  <si>
    <t>0.8938 to 0.9817</t>
  </si>
  <si>
    <t>&lt;0.0001</t>
  </si>
  <si>
    <t>****</t>
  </si>
  <si>
    <t>Yes</t>
  </si>
  <si>
    <t>Spearman r</t>
  </si>
  <si>
    <t>95% confidence interval</t>
  </si>
  <si>
    <t>P (two-tailed)</t>
  </si>
  <si>
    <t>P value summary</t>
  </si>
  <si>
    <t>Significant? (alpha = 0.05)</t>
  </si>
  <si>
    <t>Number of XY Pairs</t>
  </si>
  <si>
    <t>JUN vs EICAS</t>
  </si>
  <si>
    <t>ns</t>
  </si>
  <si>
    <t>No</t>
  </si>
  <si>
    <t>-0.1851 to 0.6139</t>
  </si>
  <si>
    <t>-0.3347 to 0.5038</t>
  </si>
  <si>
    <t>-0.3029 to 0.4577</t>
  </si>
  <si>
    <t>N-gene vs EICAS</t>
  </si>
  <si>
    <t>Nsp10
vs
EICAS</t>
  </si>
  <si>
    <t>Nsp10 vs N-gene</t>
  </si>
  <si>
    <t>Nsp10 vs JUN</t>
  </si>
  <si>
    <t>N-gene vs JUN</t>
  </si>
  <si>
    <t>0.4498 to 0.8825</t>
  </si>
  <si>
    <t>0.6843 to 0.9402</t>
  </si>
  <si>
    <t>N-gene Pr1</t>
  </si>
  <si>
    <t>N-gene Pr2</t>
  </si>
  <si>
    <t>N-Pr-2</t>
  </si>
  <si>
    <t>MuN</t>
  </si>
  <si>
    <t>Nsp12 single</t>
  </si>
  <si>
    <t>ddPCR</t>
  </si>
  <si>
    <t>NSP10 in 4plex</t>
  </si>
  <si>
    <t>NSP10 single</t>
  </si>
  <si>
    <t>NSP12 single</t>
  </si>
  <si>
    <t>N-gene single</t>
  </si>
  <si>
    <t>NSP10 12 and N FAM</t>
  </si>
  <si>
    <t>1.3µM</t>
  </si>
  <si>
    <t>D614G genotyping</t>
  </si>
  <si>
    <t>Primer concentration</t>
  </si>
  <si>
    <t>JUN+EICAS</t>
  </si>
  <si>
    <t>∆Cq JUN+EICAS (1.3µM F&amp;R) vs JUN (1µM F&amp;R) only</t>
  </si>
  <si>
    <t>2.39±0.64</t>
  </si>
  <si>
    <t>0.14±0.13</t>
  </si>
  <si>
    <t>EICAS 2</t>
  </si>
  <si>
    <t>5 sec denaturation - 10 sec annealing/polymerisation</t>
  </si>
  <si>
    <t>5 copes</t>
  </si>
  <si>
    <t>Correlations</t>
  </si>
  <si>
    <t>0.8208 to 1.096</t>
  </si>
  <si>
    <t>-3.206 to 3.873</t>
  </si>
  <si>
    <t>-4.700 to 2.936</t>
  </si>
  <si>
    <t>1, 21</t>
  </si>
  <si>
    <t>Significant</t>
  </si>
  <si>
    <t>Y = 0.9586*X + 0.3330</t>
  </si>
  <si>
    <t>Best-fit values</t>
  </si>
  <si>
    <t>Slope</t>
  </si>
  <si>
    <t>Y-intercept</t>
  </si>
  <si>
    <t>X-intercept</t>
  </si>
  <si>
    <t>1/slope</t>
  </si>
  <si>
    <t>Std. Error</t>
  </si>
  <si>
    <t>95% Confidence Intervals</t>
  </si>
  <si>
    <t>Goodness of Fit</t>
  </si>
  <si>
    <t>R squared</t>
  </si>
  <si>
    <t>Sy.x</t>
  </si>
  <si>
    <t>Is slope significantly non-zero?</t>
  </si>
  <si>
    <t>F</t>
  </si>
  <si>
    <t>DFn, DFd</t>
  </si>
  <si>
    <t>P value</t>
  </si>
  <si>
    <t>Deviation from zero?</t>
  </si>
  <si>
    <t>Equation</t>
  </si>
  <si>
    <t>Data</t>
  </si>
  <si>
    <t>Number of X values</t>
  </si>
  <si>
    <t>Maximum number of Y replicates</t>
  </si>
  <si>
    <t>Total number of values</t>
  </si>
  <si>
    <t>Number of missing values</t>
  </si>
  <si>
    <t>0.4615 to 0.9840</t>
  </si>
  <si>
    <t>0.4247 to 13.85</t>
  </si>
  <si>
    <t>-29.80 to -0.4347</t>
  </si>
  <si>
    <t>Y = 0.7227*X + 7.136</t>
  </si>
  <si>
    <t>0.6015 to 1.006</t>
  </si>
  <si>
    <t>0.6191 to 10.73</t>
  </si>
  <si>
    <t>-17.75 to -0.6189</t>
  </si>
  <si>
    <t>Y = 0.8037*X + 5.676</t>
  </si>
  <si>
    <t>Nsp10 vs EICAS</t>
  </si>
  <si>
    <t xml:space="preserve">N-gene vs EICAS </t>
  </si>
  <si>
    <t>-0.04950 to 0.07874</t>
  </si>
  <si>
    <t>25.75 to 28.96</t>
  </si>
  <si>
    <t>-infinity to -327.6</t>
  </si>
  <si>
    <t>Not Significant</t>
  </si>
  <si>
    <t>Y = 0.01462*X + 27.36</t>
  </si>
  <si>
    <t>-0.02444 to 0.1005</t>
  </si>
  <si>
    <t>25.16 to 28.37</t>
  </si>
  <si>
    <t>-infinity to -250.7</t>
  </si>
  <si>
    <t>Y = 0.03803*X + 26.76</t>
  </si>
  <si>
    <t>-0.08914 to 0.05004</t>
  </si>
  <si>
    <t>26.41 to 30.00</t>
  </si>
  <si>
    <t>336.1 to +infinity</t>
  </si>
  <si>
    <t>Y = -0.01955*X + 28.21</t>
  </si>
  <si>
    <t>Linear regression</t>
  </si>
  <si>
    <t>EICAS water control</t>
  </si>
  <si>
    <t>Min Cq</t>
  </si>
  <si>
    <t>Max Cq</t>
  </si>
  <si>
    <t>Range</t>
  </si>
  <si>
    <t>Median Cq</t>
  </si>
  <si>
    <t>∆Cq Control-Samples</t>
  </si>
  <si>
    <t>NA DNA target repeat</t>
  </si>
  <si>
    <t>NB DNA target repeat</t>
  </si>
  <si>
    <t>MT DNA target repeat</t>
  </si>
  <si>
    <t>WT DNA</t>
  </si>
  <si>
    <t>MT DNA</t>
  </si>
  <si>
    <t>NA DNA</t>
  </si>
  <si>
    <t>NB DNA</t>
  </si>
  <si>
    <t>WT Nsp10  pri</t>
  </si>
  <si>
    <t>MT pri</t>
  </si>
  <si>
    <t>WT N-gene pri</t>
  </si>
  <si>
    <t>NA pri</t>
  </si>
  <si>
    <t>NB pri</t>
  </si>
  <si>
    <t>CFX</t>
  </si>
  <si>
    <t>Techne</t>
  </si>
  <si>
    <t>Repeat</t>
  </si>
  <si>
    <t>WT Nsp10</t>
  </si>
  <si>
    <t>Mu  Nsp10</t>
  </si>
  <si>
    <t>WT N</t>
  </si>
  <si>
    <t>Concentration</t>
  </si>
  <si>
    <t>CopiesPer20uLWell</t>
  </si>
  <si>
    <t>PoissonConfMax</t>
  </si>
  <si>
    <t>PoissonConfMin</t>
  </si>
  <si>
    <t>AcceptedDroplets</t>
  </si>
  <si>
    <t>Copies 1</t>
  </si>
  <si>
    <t>Copies 2</t>
  </si>
  <si>
    <t>WT F  primer</t>
  </si>
  <si>
    <t>MT F primer</t>
  </si>
  <si>
    <t>Repeat (2)</t>
  </si>
  <si>
    <t>CopiesPer20μLWell</t>
  </si>
  <si>
    <t>Mic qPCR instrument</t>
  </si>
  <si>
    <t>CFX Connect qPCR instrument</t>
  </si>
  <si>
    <t>Eco qPCR instrument</t>
  </si>
  <si>
    <t>Prime Pro qPCR instrument</t>
  </si>
  <si>
    <t>R0582</t>
  </si>
  <si>
    <t>MT</t>
  </si>
  <si>
    <t>NSP12</t>
  </si>
  <si>
    <t>Slow</t>
  </si>
  <si>
    <t>Fast</t>
  </si>
  <si>
    <t>∆Cq</t>
  </si>
  <si>
    <t>Clinical sample</t>
  </si>
  <si>
    <t>Twist control 1</t>
  </si>
  <si>
    <t>BioRad CFX 1 minute RT;   95ºC/1 second -  60ºC/1 second</t>
  </si>
  <si>
    <t>BioRad CFX 10 minutes RT;   95ºC/5 seconds -  60ºC/20 seconds</t>
  </si>
  <si>
    <t>Cycle</t>
  </si>
  <si>
    <t>Rating</t>
  </si>
  <si>
    <t>RNase-free water</t>
  </si>
  <si>
    <t>Probes</t>
  </si>
  <si>
    <t xml:space="preserve"> Figure 2c</t>
  </si>
  <si>
    <t>Figure 2b</t>
  </si>
  <si>
    <t>Figure 2a</t>
  </si>
  <si>
    <t>Figure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</si>
</sst>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0.00;\-###0.00"/>
    <numFmt numFmtId="166" formatCode="###0;\-###0"/>
  </numFmts>
  <fonts count="22">
    <font>
      <sz val="12"/>
      <color theme="1"/>
      <name val="ArialMT"/>
      <family val="2"/>
    </font>
    <font>
      <sz val="12"/>
      <color theme="0"/>
      <name val="ArialMT"/>
      <family val="2"/>
    </font>
    <font>
      <sz val="12"/>
      <color theme="1"/>
      <name val="Arial"/>
      <family val="2"/>
    </font>
    <font>
      <sz val="12"/>
      <name val="ArialMT"/>
      <family val="2"/>
    </font>
    <font>
      <b/>
      <sz val="12"/>
      <color theme="1"/>
      <name val="ArialMT"/>
    </font>
    <font>
      <sz val="12"/>
      <color theme="0"/>
      <name val="ArialMT"/>
    </font>
    <font>
      <i/>
      <sz val="12"/>
      <color theme="0"/>
      <name val="ArialMT"/>
    </font>
    <font>
      <sz val="12"/>
      <color rgb="FF000000"/>
      <name val="ArialMT"/>
      <family val="2"/>
    </font>
    <font>
      <sz val="12"/>
      <color rgb="FFFFFFFF"/>
      <name val="ArialMT"/>
      <family val="2"/>
    </font>
    <font>
      <b/>
      <sz val="12"/>
      <name val="ArialMT"/>
    </font>
    <font>
      <sz val="12"/>
      <color rgb="FF333333"/>
      <name val="Arial"/>
      <family val="2"/>
    </font>
    <font>
      <sz val="12"/>
      <color rgb="FF333333"/>
      <name val="Helvetica"/>
      <family val="2"/>
    </font>
    <font>
      <b/>
      <sz val="12"/>
      <color theme="0"/>
      <name val="ArialMT"/>
    </font>
    <font>
      <sz val="12"/>
      <name val="ArialMT"/>
    </font>
    <font>
      <sz val="8"/>
      <name val="ArialMT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  <font>
      <sz val="12"/>
      <name val="Arial"/>
      <family val="2"/>
    </font>
    <font>
      <sz val="12"/>
      <name val="Arial"/>
      <family val="2"/>
    </font>
    <font>
      <sz val="12"/>
      <color rgb="FFFF0000"/>
      <name val="ArialMT"/>
      <family val="2"/>
    </font>
    <font>
      <sz val="12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9000"/>
        <bgColor indexed="64"/>
      </patternFill>
    </fill>
    <fill>
      <patternFill patternType="solid">
        <fgColor rgb="FF941100"/>
        <bgColor indexed="64"/>
      </patternFill>
    </fill>
    <fill>
      <patternFill patternType="solid">
        <fgColor rgb="FFFF40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7A81FF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91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54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2" borderId="0" xfId="0" applyFont="1" applyFill="1"/>
    <xf numFmtId="0" fontId="1" fillId="4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2" fontId="3" fillId="5" borderId="0" xfId="0" applyNumberFormat="1" applyFont="1" applyFill="1" applyAlignment="1">
      <alignment horizontal="center" vertical="center"/>
    </xf>
    <xf numFmtId="2" fontId="4" fillId="5" borderId="0" xfId="0" applyNumberFormat="1" applyFont="1" applyFill="1" applyAlignment="1">
      <alignment horizontal="center"/>
    </xf>
    <xf numFmtId="2" fontId="4" fillId="6" borderId="0" xfId="0" applyNumberFormat="1" applyFont="1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5" borderId="0" xfId="0" applyFill="1"/>
    <xf numFmtId="0" fontId="1" fillId="2" borderId="0" xfId="0" applyFont="1" applyFill="1" applyAlignment="1">
      <alignment horizontal="center" vertical="center"/>
    </xf>
    <xf numFmtId="2" fontId="0" fillId="5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2" fontId="7" fillId="7" borderId="0" xfId="0" applyNumberFormat="1" applyFont="1" applyFill="1" applyAlignment="1">
      <alignment horizontal="center" vertical="center"/>
    </xf>
    <xf numFmtId="2" fontId="7" fillId="8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2" fontId="7" fillId="6" borderId="0" xfId="0" applyNumberFormat="1" applyFont="1" applyFill="1" applyAlignment="1">
      <alignment horizontal="center" vertical="center"/>
    </xf>
    <xf numFmtId="0" fontId="8" fillId="9" borderId="0" xfId="0" applyFont="1" applyFill="1"/>
    <xf numFmtId="0" fontId="8" fillId="9" borderId="0" xfId="0" applyFont="1" applyFill="1" applyAlignment="1">
      <alignment horizontal="center" vertical="center"/>
    </xf>
    <xf numFmtId="2" fontId="7" fillId="5" borderId="0" xfId="0" applyNumberFormat="1" applyFont="1" applyFill="1" applyAlignment="1">
      <alignment horizontal="center" vertical="center"/>
    </xf>
    <xf numFmtId="2" fontId="4" fillId="6" borderId="0" xfId="0" applyNumberFormat="1" applyFont="1" applyFill="1" applyAlignment="1">
      <alignment horizontal="center" vertical="center"/>
    </xf>
    <xf numFmtId="164" fontId="1" fillId="10" borderId="0" xfId="0" applyNumberFormat="1" applyFont="1" applyFill="1" applyAlignment="1">
      <alignment horizontal="center" vertical="center"/>
    </xf>
    <xf numFmtId="2" fontId="9" fillId="11" borderId="0" xfId="0" applyNumberFormat="1" applyFont="1" applyFill="1" applyAlignment="1">
      <alignment horizontal="center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2" fontId="1" fillId="2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0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164" fontId="13" fillId="5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Alignment="1">
      <alignment horizontal="center" vertical="center"/>
    </xf>
    <xf numFmtId="164" fontId="13" fillId="5" borderId="1" xfId="0" applyNumberFormat="1" applyFont="1" applyFill="1" applyBorder="1" applyAlignment="1">
      <alignment horizontal="center" vertical="center"/>
    </xf>
    <xf numFmtId="164" fontId="13" fillId="6" borderId="1" xfId="0" applyNumberFormat="1" applyFont="1" applyFill="1" applyBorder="1" applyAlignment="1">
      <alignment horizontal="center" vertical="center"/>
    </xf>
    <xf numFmtId="2" fontId="13" fillId="5" borderId="0" xfId="0" applyNumberFormat="1" applyFont="1" applyFill="1" applyAlignment="1">
      <alignment horizontal="center" vertical="center"/>
    </xf>
    <xf numFmtId="2" fontId="13" fillId="6" borderId="0" xfId="0" applyNumberFormat="1" applyFont="1" applyFill="1" applyAlignment="1">
      <alignment horizontal="center" vertical="center"/>
    </xf>
    <xf numFmtId="2" fontId="9" fillId="5" borderId="0" xfId="0" applyNumberFormat="1" applyFont="1" applyFill="1" applyAlignment="1">
      <alignment horizontal="center"/>
    </xf>
    <xf numFmtId="2" fontId="9" fillId="6" borderId="0" xfId="0" applyNumberFormat="1" applyFont="1" applyFill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0" fillId="0" borderId="0" xfId="0" applyFill="1"/>
    <xf numFmtId="2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2" fontId="1" fillId="13" borderId="0" xfId="0" applyNumberFormat="1" applyFont="1" applyFill="1" applyAlignment="1">
      <alignment horizontal="center" vertical="center"/>
    </xf>
    <xf numFmtId="2" fontId="1" fillId="14" borderId="0" xfId="0" applyNumberFormat="1" applyFont="1" applyFill="1" applyAlignment="1">
      <alignment horizontal="center" vertical="center"/>
    </xf>
    <xf numFmtId="2" fontId="1" fillId="15" borderId="0" xfId="0" applyNumberFormat="1" applyFont="1" applyFill="1" applyAlignment="1">
      <alignment horizontal="center" vertical="center"/>
    </xf>
    <xf numFmtId="2" fontId="1" fillId="16" borderId="0" xfId="0" applyNumberFormat="1" applyFont="1" applyFill="1" applyAlignment="1">
      <alignment horizontal="center" vertical="center"/>
    </xf>
    <xf numFmtId="2" fontId="1" fillId="17" borderId="0" xfId="0" applyNumberFormat="1" applyFont="1" applyFill="1" applyAlignment="1">
      <alignment horizontal="center" vertical="center"/>
    </xf>
    <xf numFmtId="2" fontId="1" fillId="18" borderId="0" xfId="0" applyNumberFormat="1" applyFont="1" applyFill="1" applyAlignment="1">
      <alignment horizontal="center" vertical="center"/>
    </xf>
    <xf numFmtId="2" fontId="1" fillId="19" borderId="0" xfId="0" applyNumberFormat="1" applyFont="1" applyFill="1" applyAlignment="1">
      <alignment horizontal="center" vertical="center"/>
    </xf>
    <xf numFmtId="2" fontId="1" fillId="20" borderId="0" xfId="0" applyNumberFormat="1" applyFont="1" applyFill="1" applyAlignment="1">
      <alignment horizontal="center" vertical="center"/>
    </xf>
    <xf numFmtId="2" fontId="0" fillId="6" borderId="0" xfId="0" applyNumberFormat="1" applyFill="1" applyAlignment="1">
      <alignment horizontal="center" vertical="center"/>
    </xf>
    <xf numFmtId="0" fontId="1" fillId="22" borderId="0" xfId="0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2" fontId="2" fillId="5" borderId="0" xfId="0" applyNumberFormat="1" applyFont="1" applyFill="1" applyAlignment="1">
      <alignment horizontal="center" vertical="center"/>
    </xf>
    <xf numFmtId="2" fontId="16" fillId="6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7" borderId="0" xfId="0" applyFont="1" applyFill="1" applyAlignment="1">
      <alignment horizontal="center" vertical="center"/>
    </xf>
    <xf numFmtId="0" fontId="12" fillId="27" borderId="0" xfId="0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2" fontId="7" fillId="7" borderId="0" xfId="0" applyNumberFormat="1" applyFont="1" applyFill="1" applyAlignment="1">
      <alignment horizontal="center"/>
    </xf>
    <xf numFmtId="14" fontId="17" fillId="5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164" fontId="8" fillId="9" borderId="0" xfId="0" applyNumberFormat="1" applyFont="1" applyFill="1" applyAlignment="1">
      <alignment horizontal="center" vertical="center"/>
    </xf>
    <xf numFmtId="2" fontId="1" fillId="28" borderId="0" xfId="0" applyNumberFormat="1" applyFont="1" applyFill="1" applyAlignment="1">
      <alignment horizontal="center" vertical="center"/>
    </xf>
    <xf numFmtId="2" fontId="1" fillId="27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9" fillId="6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2" fontId="0" fillId="0" borderId="0" xfId="0" applyNumberFormat="1"/>
    <xf numFmtId="0" fontId="18" fillId="5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/>
    </xf>
    <xf numFmtId="0" fontId="15" fillId="2" borderId="0" xfId="0" applyFont="1" applyFill="1" applyAlignment="1">
      <alignment horizontal="center"/>
    </xf>
    <xf numFmtId="0" fontId="18" fillId="6" borderId="0" xfId="0" applyFont="1" applyFill="1" applyAlignment="1">
      <alignment horizontal="center" vertical="center"/>
    </xf>
    <xf numFmtId="2" fontId="0" fillId="5" borderId="0" xfId="0" applyNumberFormat="1" applyFill="1" applyAlignment="1">
      <alignment horizontal="center"/>
    </xf>
    <xf numFmtId="3" fontId="2" fillId="5" borderId="0" xfId="0" applyNumberFormat="1" applyFont="1" applyFill="1" applyAlignment="1">
      <alignment horizontal="center" vertical="center"/>
    </xf>
    <xf numFmtId="1" fontId="0" fillId="5" borderId="0" xfId="0" applyNumberFormat="1" applyFill="1" applyAlignment="1">
      <alignment horizontal="center" vertical="center"/>
    </xf>
    <xf numFmtId="2" fontId="18" fillId="0" borderId="0" xfId="0" applyNumberFormat="1" applyFont="1"/>
    <xf numFmtId="0" fontId="1" fillId="2" borderId="0" xfId="0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2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2" fontId="7" fillId="0" borderId="0" xfId="0" applyNumberFormat="1" applyFont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2" borderId="0" xfId="0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6" borderId="0" xfId="0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9" fillId="0" borderId="0" xfId="0" applyFont="1" applyFill="1"/>
    <xf numFmtId="2" fontId="0" fillId="0" borderId="0" xfId="0" applyNumberFormat="1" applyFill="1"/>
    <xf numFmtId="2" fontId="3" fillId="0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15" fillId="27" borderId="0" xfId="0" applyNumberFormat="1" applyFont="1" applyFill="1" applyAlignment="1">
      <alignment horizontal="center" vertical="center"/>
    </xf>
    <xf numFmtId="49" fontId="15" fillId="34" borderId="0" xfId="0" applyNumberFormat="1" applyFont="1" applyFill="1" applyAlignment="1">
      <alignment horizontal="center" vertical="center"/>
    </xf>
    <xf numFmtId="49" fontId="15" fillId="26" borderId="0" xfId="0" applyNumberFormat="1" applyFont="1" applyFill="1" applyAlignment="1">
      <alignment horizontal="center" vertical="center"/>
    </xf>
    <xf numFmtId="165" fontId="2" fillId="5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165" fontId="21" fillId="0" borderId="0" xfId="0" applyNumberFormat="1" applyFont="1" applyFill="1" applyAlignment="1">
      <alignment horizontal="center"/>
    </xf>
    <xf numFmtId="0" fontId="20" fillId="0" borderId="0" xfId="0" applyFont="1" applyFill="1"/>
    <xf numFmtId="49" fontId="15" fillId="0" borderId="0" xfId="0" applyNumberFormat="1" applyFont="1" applyFill="1" applyAlignment="1">
      <alignment horizontal="center" vertical="center"/>
    </xf>
    <xf numFmtId="166" fontId="2" fillId="5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5" fontId="2" fillId="5" borderId="0" xfId="0" applyNumberFormat="1" applyFont="1" applyFill="1" applyAlignment="1">
      <alignment horizontal="center" vertical="center"/>
    </xf>
    <xf numFmtId="166" fontId="2" fillId="0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5" borderId="0" xfId="0" applyFont="1" applyFill="1"/>
    <xf numFmtId="0" fontId="1" fillId="2" borderId="0" xfId="0" applyFont="1" applyFill="1" applyAlignment="1"/>
    <xf numFmtId="0" fontId="0" fillId="0" borderId="0" xfId="0" applyFill="1" applyAlignment="1">
      <alignment horizontal="center"/>
    </xf>
    <xf numFmtId="2" fontId="18" fillId="0" borderId="0" xfId="0" applyNumberFormat="1" applyFont="1" applyFill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2" fontId="18" fillId="5" borderId="0" xfId="0" applyNumberFormat="1" applyFont="1" applyFill="1" applyAlignment="1">
      <alignment horizontal="center" vertical="center"/>
    </xf>
    <xf numFmtId="2" fontId="15" fillId="2" borderId="0" xfId="0" applyNumberFormat="1" applyFont="1" applyFill="1" applyAlignment="1">
      <alignment horizontal="center" vertical="center"/>
    </xf>
    <xf numFmtId="0" fontId="1" fillId="22" borderId="0" xfId="0" applyFont="1" applyFill="1" applyAlignment="1">
      <alignment horizontal="center" vertical="center"/>
    </xf>
    <xf numFmtId="1" fontId="0" fillId="0" borderId="0" xfId="0" applyNumberFormat="1"/>
    <xf numFmtId="2" fontId="0" fillId="0" borderId="0" xfId="0" applyNumberFormat="1" applyAlignment="1">
      <alignment horizontal="center"/>
    </xf>
    <xf numFmtId="3" fontId="15" fillId="2" borderId="0" xfId="0" applyNumberFormat="1" applyFont="1" applyFill="1" applyAlignment="1">
      <alignment horizontal="center" vertical="center"/>
    </xf>
    <xf numFmtId="3" fontId="15" fillId="35" borderId="0" xfId="0" applyNumberFormat="1" applyFont="1" applyFill="1" applyAlignment="1">
      <alignment horizontal="center" vertical="center"/>
    </xf>
    <xf numFmtId="3" fontId="18" fillId="5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0" fontId="1" fillId="26" borderId="0" xfId="0" applyFont="1" applyFill="1" applyAlignment="1">
      <alignment horizontal="center"/>
    </xf>
    <xf numFmtId="0" fontId="1" fillId="27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 vertical="center" wrapText="1"/>
    </xf>
    <xf numFmtId="0" fontId="1" fillId="21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22" borderId="0" xfId="0" applyFont="1" applyFill="1" applyAlignment="1">
      <alignment horizontal="center" vertical="center"/>
    </xf>
    <xf numFmtId="49" fontId="15" fillId="33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/>
    </xf>
    <xf numFmtId="49" fontId="15" fillId="2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49" fontId="15" fillId="0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2" fontId="3" fillId="29" borderId="0" xfId="0" applyNumberFormat="1" applyFont="1" applyFill="1" applyAlignment="1">
      <alignment horizontal="center" vertical="center"/>
    </xf>
    <xf numFmtId="2" fontId="3" fillId="30" borderId="0" xfId="0" applyNumberFormat="1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2" fontId="3" fillId="31" borderId="0" xfId="0" applyNumberFormat="1" applyFont="1" applyFill="1" applyAlignment="1">
      <alignment horizontal="center" vertical="center"/>
    </xf>
    <xf numFmtId="2" fontId="3" fillId="3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2" fontId="15" fillId="2" borderId="0" xfId="0" applyNumberFormat="1" applyFont="1" applyFill="1" applyAlignment="1">
      <alignment horizontal="center" vertical="center"/>
    </xf>
    <xf numFmtId="2" fontId="1" fillId="25" borderId="0" xfId="0" applyNumberFormat="1" applyFont="1" applyFill="1" applyAlignment="1">
      <alignment horizontal="center" vertical="center"/>
    </xf>
    <xf numFmtId="2" fontId="1" fillId="13" borderId="0" xfId="0" applyNumberFormat="1" applyFont="1" applyFill="1" applyAlignment="1">
      <alignment horizontal="center" vertical="center"/>
    </xf>
    <xf numFmtId="2" fontId="1" fillId="23" borderId="0" xfId="0" applyNumberFormat="1" applyFont="1" applyFill="1" applyAlignment="1">
      <alignment horizontal="center" vertical="center"/>
    </xf>
    <xf numFmtId="2" fontId="1" fillId="18" borderId="0" xfId="0" applyNumberFormat="1" applyFont="1" applyFill="1" applyAlignment="1">
      <alignment horizontal="center" vertical="center"/>
    </xf>
    <xf numFmtId="2" fontId="1" fillId="24" borderId="0" xfId="0" applyNumberFormat="1" applyFont="1" applyFill="1" applyAlignment="1">
      <alignment horizontal="center" vertical="center"/>
    </xf>
    <xf numFmtId="3" fontId="15" fillId="11" borderId="0" xfId="0" applyNumberFormat="1" applyFont="1" applyFill="1" applyAlignment="1">
      <alignment horizontal="center"/>
    </xf>
    <xf numFmtId="3" fontId="15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2F92"/>
      <color rgb="FF0054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305DD-49F4-D94F-BC10-FC489A1EF60A}">
  <dimension ref="A1:C26"/>
  <sheetViews>
    <sheetView workbookViewId="0">
      <selection activeCell="B24" sqref="B24"/>
    </sheetView>
  </sheetViews>
  <sheetFormatPr baseColWidth="10" defaultRowHeight="16"/>
  <cols>
    <col min="1" max="1" width="31.5703125" style="27" bestFit="1" customWidth="1"/>
    <col min="2" max="2" width="35.28515625" bestFit="1" customWidth="1"/>
    <col min="3" max="3" width="12.140625" style="28" bestFit="1" customWidth="1"/>
  </cols>
  <sheetData>
    <row r="1" spans="1:3">
      <c r="A1" s="10" t="s">
        <v>84</v>
      </c>
      <c r="B1" s="10" t="s">
        <v>85</v>
      </c>
      <c r="C1" s="10" t="s">
        <v>86</v>
      </c>
    </row>
    <row r="2" spans="1:3">
      <c r="A2" s="35" t="s">
        <v>73</v>
      </c>
      <c r="B2" s="40" t="s">
        <v>0</v>
      </c>
      <c r="C2" s="35" t="s">
        <v>1</v>
      </c>
    </row>
    <row r="3" spans="1:3">
      <c r="A3" s="35" t="s">
        <v>73</v>
      </c>
      <c r="B3" s="40" t="s">
        <v>2</v>
      </c>
      <c r="C3" s="35" t="s">
        <v>3</v>
      </c>
    </row>
    <row r="4" spans="1:3">
      <c r="A4" s="35" t="s">
        <v>74</v>
      </c>
      <c r="B4" s="40" t="s">
        <v>5</v>
      </c>
      <c r="C4" s="35" t="s">
        <v>6</v>
      </c>
    </row>
    <row r="5" spans="1:3">
      <c r="A5" s="35" t="s">
        <v>74</v>
      </c>
      <c r="B5" s="40" t="s">
        <v>102</v>
      </c>
      <c r="C5" s="35" t="s">
        <v>103</v>
      </c>
    </row>
    <row r="6" spans="1:3">
      <c r="A6" s="35" t="s">
        <v>74</v>
      </c>
      <c r="B6" s="40" t="s">
        <v>370</v>
      </c>
      <c r="C6" s="37" t="s">
        <v>34</v>
      </c>
    </row>
    <row r="7" spans="1:3">
      <c r="A7" s="35" t="s">
        <v>74</v>
      </c>
      <c r="B7" s="40" t="s">
        <v>113</v>
      </c>
      <c r="C7" s="37" t="s">
        <v>34</v>
      </c>
    </row>
    <row r="8" spans="1:3">
      <c r="A8" s="35" t="s">
        <v>74</v>
      </c>
      <c r="B8" s="40" t="s">
        <v>12</v>
      </c>
      <c r="C8" s="38">
        <v>12001925</v>
      </c>
    </row>
    <row r="9" spans="1:3">
      <c r="A9" s="35" t="s">
        <v>74</v>
      </c>
      <c r="B9" s="40" t="s">
        <v>67</v>
      </c>
      <c r="C9" s="38">
        <v>1814040</v>
      </c>
    </row>
    <row r="10" spans="1:3">
      <c r="A10" s="35" t="s">
        <v>74</v>
      </c>
      <c r="B10" s="40" t="s">
        <v>66</v>
      </c>
      <c r="C10" s="39" t="s">
        <v>80</v>
      </c>
    </row>
    <row r="11" spans="1:3">
      <c r="A11" s="35" t="s">
        <v>74</v>
      </c>
      <c r="B11" s="40" t="s">
        <v>79</v>
      </c>
      <c r="C11" s="37">
        <v>1814030</v>
      </c>
    </row>
    <row r="12" spans="1:3">
      <c r="A12" s="8" t="s">
        <v>81</v>
      </c>
      <c r="B12" s="40" t="s">
        <v>369</v>
      </c>
      <c r="C12" s="37" t="s">
        <v>34</v>
      </c>
    </row>
    <row r="13" spans="1:3">
      <c r="A13" s="8" t="s">
        <v>69</v>
      </c>
      <c r="B13" s="40" t="s">
        <v>62</v>
      </c>
      <c r="C13" s="37" t="s">
        <v>63</v>
      </c>
    </row>
    <row r="14" spans="1:3">
      <c r="A14" s="8" t="s">
        <v>68</v>
      </c>
      <c r="B14" s="40" t="s">
        <v>64</v>
      </c>
      <c r="C14" s="37" t="s">
        <v>65</v>
      </c>
    </row>
    <row r="15" spans="1:3">
      <c r="A15" s="8" t="s">
        <v>91</v>
      </c>
      <c r="B15" s="41" t="s">
        <v>87</v>
      </c>
      <c r="C15" s="8" t="s">
        <v>88</v>
      </c>
    </row>
    <row r="16" spans="1:3">
      <c r="A16" s="8" t="s">
        <v>83</v>
      </c>
      <c r="B16" s="40" t="s">
        <v>371</v>
      </c>
      <c r="C16" s="37" t="s">
        <v>34</v>
      </c>
    </row>
    <row r="17" spans="1:3">
      <c r="A17" s="35" t="s">
        <v>77</v>
      </c>
      <c r="B17" s="40" t="s">
        <v>11</v>
      </c>
      <c r="C17" s="37" t="s">
        <v>34</v>
      </c>
    </row>
    <row r="18" spans="1:3">
      <c r="A18" s="35" t="s">
        <v>77</v>
      </c>
      <c r="B18" s="40" t="s">
        <v>78</v>
      </c>
      <c r="C18" s="37" t="s">
        <v>34</v>
      </c>
    </row>
    <row r="19" spans="1:3">
      <c r="A19" s="8" t="s">
        <v>92</v>
      </c>
      <c r="B19" s="41" t="s">
        <v>89</v>
      </c>
      <c r="C19" s="8" t="s">
        <v>90</v>
      </c>
    </row>
    <row r="20" spans="1:3" ht="17">
      <c r="A20" s="36" t="s">
        <v>75</v>
      </c>
      <c r="B20" s="40" t="s">
        <v>7</v>
      </c>
      <c r="C20" s="35" t="s">
        <v>8</v>
      </c>
    </row>
    <row r="21" spans="1:3">
      <c r="A21" s="8" t="s">
        <v>82</v>
      </c>
      <c r="B21" s="40" t="s">
        <v>372</v>
      </c>
      <c r="C21" s="37" t="s">
        <v>34</v>
      </c>
    </row>
    <row r="22" spans="1:3">
      <c r="A22" s="8" t="s">
        <v>72</v>
      </c>
      <c r="B22" s="40" t="s">
        <v>4</v>
      </c>
      <c r="C22" s="35">
        <v>11756050</v>
      </c>
    </row>
    <row r="23" spans="1:3">
      <c r="A23" s="8" t="s">
        <v>72</v>
      </c>
      <c r="B23" s="40" t="s">
        <v>59</v>
      </c>
      <c r="C23" s="37" t="s">
        <v>71</v>
      </c>
    </row>
    <row r="24" spans="1:3">
      <c r="A24" s="89" t="s">
        <v>72</v>
      </c>
      <c r="B24" s="40" t="s">
        <v>385</v>
      </c>
      <c r="C24" s="37" t="s">
        <v>373</v>
      </c>
    </row>
    <row r="25" spans="1:3">
      <c r="A25" s="8" t="s">
        <v>70</v>
      </c>
      <c r="B25" s="40" t="s">
        <v>60</v>
      </c>
      <c r="C25" s="37" t="s">
        <v>61</v>
      </c>
    </row>
    <row r="26" spans="1:3">
      <c r="A26" s="35" t="s">
        <v>76</v>
      </c>
      <c r="B26" s="40" t="s">
        <v>9</v>
      </c>
      <c r="C26" s="35" t="s">
        <v>10</v>
      </c>
    </row>
  </sheetData>
  <sortState xmlns:xlrd2="http://schemas.microsoft.com/office/spreadsheetml/2017/richdata2" ref="A2:C26">
    <sortCondition ref="A2:A2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B41A8-2F9D-B342-8703-7A1A2B48F2C4}">
  <dimension ref="A1:P68"/>
  <sheetViews>
    <sheetView workbookViewId="0">
      <selection activeCell="I49" sqref="I49"/>
    </sheetView>
  </sheetViews>
  <sheetFormatPr baseColWidth="10" defaultRowHeight="16"/>
  <cols>
    <col min="13" max="13" width="19.7109375" bestFit="1" customWidth="1"/>
    <col min="14" max="14" width="5.42578125" bestFit="1" customWidth="1"/>
    <col min="15" max="15" width="10.5703125" bestFit="1" customWidth="1"/>
    <col min="16" max="16" width="5.42578125" bestFit="1" customWidth="1"/>
    <col min="17" max="17" width="10.5703125" bestFit="1" customWidth="1"/>
  </cols>
  <sheetData>
    <row r="1" spans="1:15">
      <c r="A1" s="1" t="s">
        <v>204</v>
      </c>
      <c r="B1" s="155" t="s">
        <v>13</v>
      </c>
      <c r="C1" s="155"/>
      <c r="D1" s="155"/>
      <c r="E1" s="155"/>
      <c r="F1" s="155"/>
      <c r="G1" s="155"/>
      <c r="H1" s="155"/>
      <c r="I1" s="155"/>
      <c r="J1" s="155"/>
      <c r="K1" s="155"/>
      <c r="O1" s="12"/>
    </row>
    <row r="2" spans="1:15">
      <c r="A2" s="1"/>
      <c r="B2" s="2" t="s">
        <v>14</v>
      </c>
      <c r="C2" s="42">
        <v>0.3</v>
      </c>
      <c r="D2" s="43">
        <v>0.3</v>
      </c>
      <c r="E2" s="42">
        <v>0.3</v>
      </c>
      <c r="F2" s="43">
        <v>0.6</v>
      </c>
      <c r="G2" s="42">
        <v>0.6</v>
      </c>
      <c r="H2" s="43">
        <v>0.6</v>
      </c>
      <c r="I2" s="42">
        <v>1</v>
      </c>
      <c r="J2" s="43">
        <v>1</v>
      </c>
      <c r="K2" s="42">
        <v>1</v>
      </c>
    </row>
    <row r="3" spans="1:15">
      <c r="A3" s="1"/>
      <c r="B3" s="3" t="s">
        <v>15</v>
      </c>
      <c r="C3" s="44">
        <v>0.3</v>
      </c>
      <c r="D3" s="45">
        <v>0.6</v>
      </c>
      <c r="E3" s="44">
        <v>1</v>
      </c>
      <c r="F3" s="45">
        <v>0.3</v>
      </c>
      <c r="G3" s="44">
        <v>0.6</v>
      </c>
      <c r="H3" s="45">
        <v>1</v>
      </c>
      <c r="I3" s="44">
        <v>0.3</v>
      </c>
      <c r="J3" s="45">
        <v>0.6</v>
      </c>
      <c r="K3" s="44">
        <v>1</v>
      </c>
    </row>
    <row r="4" spans="1:15">
      <c r="A4" s="156" t="s">
        <v>186</v>
      </c>
      <c r="B4" s="4" t="s">
        <v>16</v>
      </c>
      <c r="C4" s="46">
        <v>36.07</v>
      </c>
      <c r="D4" s="47">
        <v>32.905791186954097</v>
      </c>
      <c r="E4" s="46">
        <v>31.858687387189001</v>
      </c>
      <c r="F4" s="47">
        <v>37.36</v>
      </c>
      <c r="G4" s="46">
        <v>32.695897340447701</v>
      </c>
      <c r="H4" s="47">
        <v>31.4744505843911</v>
      </c>
      <c r="I4" s="46">
        <v>32.761792464950297</v>
      </c>
      <c r="J4" s="47">
        <v>31.965221788153698</v>
      </c>
      <c r="K4" s="46">
        <v>31.384471626419099</v>
      </c>
    </row>
    <row r="5" spans="1:15">
      <c r="A5" s="156"/>
      <c r="B5" s="4" t="s">
        <v>16</v>
      </c>
      <c r="C5" s="46">
        <v>35.725648594512698</v>
      </c>
      <c r="D5" s="47">
        <v>32.602947153215901</v>
      </c>
      <c r="E5" s="46">
        <v>31.569062857769499</v>
      </c>
      <c r="F5" s="47">
        <v>37.385655822405703</v>
      </c>
      <c r="G5" s="46">
        <v>32.424781750259697</v>
      </c>
      <c r="H5" s="47">
        <v>31.229998888868401</v>
      </c>
      <c r="I5" s="46">
        <v>32.480238358573601</v>
      </c>
      <c r="J5" s="47">
        <v>31.638450941908701</v>
      </c>
      <c r="K5" s="46">
        <v>31.174671865855501</v>
      </c>
    </row>
    <row r="6" spans="1:15">
      <c r="A6" s="156"/>
      <c r="B6" s="4" t="s">
        <v>17</v>
      </c>
      <c r="C6" s="48">
        <f>AVERAGE(C4:C5)</f>
        <v>35.897824297256349</v>
      </c>
      <c r="D6" s="49">
        <f t="shared" ref="D6:K6" si="0">AVERAGE(D4:D5)</f>
        <v>32.754369170084999</v>
      </c>
      <c r="E6" s="48">
        <f t="shared" si="0"/>
        <v>31.713875122479251</v>
      </c>
      <c r="F6" s="49">
        <f t="shared" si="0"/>
        <v>37.372827911202847</v>
      </c>
      <c r="G6" s="48">
        <f t="shared" si="0"/>
        <v>32.560339545353699</v>
      </c>
      <c r="H6" s="49">
        <f t="shared" si="0"/>
        <v>31.352224736629751</v>
      </c>
      <c r="I6" s="48">
        <f t="shared" si="0"/>
        <v>32.621015411761945</v>
      </c>
      <c r="J6" s="49">
        <f t="shared" si="0"/>
        <v>31.8018363650312</v>
      </c>
      <c r="K6" s="48">
        <f t="shared" si="0"/>
        <v>31.2795717461373</v>
      </c>
    </row>
    <row r="7" spans="1:15">
      <c r="A7" s="1"/>
      <c r="B7" s="4"/>
      <c r="C7" s="50"/>
      <c r="D7" s="50"/>
      <c r="E7" s="50"/>
      <c r="F7" s="50"/>
      <c r="G7" s="50"/>
      <c r="H7" s="50"/>
      <c r="I7" s="50"/>
      <c r="J7" s="50"/>
      <c r="K7" s="50"/>
      <c r="M7" s="12"/>
      <c r="N7" s="12"/>
      <c r="O7" s="12"/>
    </row>
    <row r="8" spans="1:15">
      <c r="A8" s="156" t="s">
        <v>18</v>
      </c>
      <c r="B8" s="4" t="s">
        <v>16</v>
      </c>
      <c r="C8" s="46">
        <v>26.6466734531068</v>
      </c>
      <c r="D8" s="47">
        <v>26.277030834412699</v>
      </c>
      <c r="E8" s="46">
        <v>25.501254708993301</v>
      </c>
      <c r="F8" s="47">
        <v>24.465428420621802</v>
      </c>
      <c r="G8" s="46">
        <v>26.032818121095399</v>
      </c>
      <c r="H8" s="47">
        <v>25.1490934779908</v>
      </c>
      <c r="I8" s="46">
        <v>25.211578778810299</v>
      </c>
      <c r="J8" s="47">
        <v>25.6088238481506</v>
      </c>
      <c r="K8" s="46">
        <v>24.294844211906</v>
      </c>
      <c r="M8" s="12"/>
      <c r="N8" s="12"/>
      <c r="O8" s="12"/>
    </row>
    <row r="9" spans="1:15">
      <c r="A9" s="156"/>
      <c r="B9" s="4" t="s">
        <v>16</v>
      </c>
      <c r="C9" s="46">
        <v>26.550117551869601</v>
      </c>
      <c r="D9" s="47">
        <v>26.236536997200801</v>
      </c>
      <c r="E9" s="46">
        <v>26.1025405367071</v>
      </c>
      <c r="F9" s="47">
        <v>24.340509733684598</v>
      </c>
      <c r="G9" s="46">
        <v>25.863440201082501</v>
      </c>
      <c r="H9" s="47">
        <v>25.081999384346901</v>
      </c>
      <c r="I9" s="46">
        <v>25.877623735818599</v>
      </c>
      <c r="J9" s="47">
        <v>24.678297014564301</v>
      </c>
      <c r="K9" s="46">
        <v>24.497668101983098</v>
      </c>
      <c r="M9" s="12"/>
      <c r="N9" s="12"/>
      <c r="O9" s="12"/>
    </row>
    <row r="10" spans="1:15">
      <c r="A10" s="156"/>
      <c r="B10" s="4" t="s">
        <v>17</v>
      </c>
      <c r="C10" s="48">
        <f>AVERAGE(C8:C9)</f>
        <v>26.598395502488202</v>
      </c>
      <c r="D10" s="49">
        <f t="shared" ref="D10:K10" si="1">AVERAGE(D8:D9)</f>
        <v>26.25678391580675</v>
      </c>
      <c r="E10" s="48">
        <f t="shared" si="1"/>
        <v>25.801897622850198</v>
      </c>
      <c r="F10" s="49">
        <f t="shared" si="1"/>
        <v>24.402969077153202</v>
      </c>
      <c r="G10" s="48">
        <f t="shared" si="1"/>
        <v>25.94812916108895</v>
      </c>
      <c r="H10" s="49">
        <f t="shared" si="1"/>
        <v>25.115546431168852</v>
      </c>
      <c r="I10" s="48">
        <f t="shared" si="1"/>
        <v>25.544601257314447</v>
      </c>
      <c r="J10" s="49">
        <f t="shared" si="1"/>
        <v>25.14356043135745</v>
      </c>
      <c r="K10" s="48">
        <f t="shared" si="1"/>
        <v>24.396256156944549</v>
      </c>
      <c r="M10" s="12"/>
      <c r="N10" s="12"/>
      <c r="O10" s="12"/>
    </row>
    <row r="11" spans="1:15">
      <c r="A11" s="1"/>
      <c r="B11" s="4"/>
      <c r="C11" s="50"/>
      <c r="D11" s="50"/>
      <c r="E11" s="50"/>
      <c r="F11" s="50"/>
      <c r="G11" s="50"/>
      <c r="H11" s="50"/>
      <c r="I11" s="50"/>
      <c r="J11" s="50"/>
      <c r="K11" s="50"/>
      <c r="L11" s="51"/>
      <c r="M11" s="12"/>
      <c r="N11" s="12"/>
      <c r="O11" s="12"/>
    </row>
    <row r="12" spans="1:15">
      <c r="A12" s="156" t="s">
        <v>187</v>
      </c>
      <c r="B12" s="4" t="s">
        <v>16</v>
      </c>
      <c r="C12" s="46">
        <v>35.440297946136603</v>
      </c>
      <c r="D12" s="47">
        <v>35.140302642027102</v>
      </c>
      <c r="E12" s="46">
        <v>34.098670110604502</v>
      </c>
      <c r="F12" s="47">
        <v>34.423245271422601</v>
      </c>
      <c r="G12" s="46">
        <v>34.458752530242201</v>
      </c>
      <c r="H12" s="47">
        <v>34.142572448389501</v>
      </c>
      <c r="I12" s="46">
        <v>34.999784008111703</v>
      </c>
      <c r="J12" s="47">
        <v>34.5319744329299</v>
      </c>
      <c r="K12" s="46">
        <v>33.523420769450901</v>
      </c>
      <c r="L12" s="51"/>
      <c r="M12" s="12"/>
      <c r="N12" s="12"/>
      <c r="O12" s="12"/>
    </row>
    <row r="13" spans="1:15">
      <c r="A13" s="156"/>
      <c r="B13" s="4" t="s">
        <v>16</v>
      </c>
      <c r="C13" s="46">
        <v>35.479311430545202</v>
      </c>
      <c r="D13" s="47">
        <v>35.046514476052899</v>
      </c>
      <c r="E13" s="46">
        <v>33.999759323267902</v>
      </c>
      <c r="F13" s="47">
        <v>34.261346918922797</v>
      </c>
      <c r="G13" s="46">
        <v>34.300822562761802</v>
      </c>
      <c r="H13" s="47">
        <v>33.960605057072399</v>
      </c>
      <c r="I13" s="46">
        <v>34.719956510856598</v>
      </c>
      <c r="J13" s="47">
        <v>34.371593150064101</v>
      </c>
      <c r="K13" s="46">
        <v>33.379690047956402</v>
      </c>
      <c r="L13" s="51"/>
      <c r="M13" s="12"/>
      <c r="N13" s="12"/>
      <c r="O13" s="12"/>
    </row>
    <row r="14" spans="1:15">
      <c r="A14" s="156"/>
      <c r="B14" s="4" t="s">
        <v>17</v>
      </c>
      <c r="C14" s="48">
        <f>AVERAGE(C12:C13)</f>
        <v>35.459804688340903</v>
      </c>
      <c r="D14" s="49">
        <f t="shared" ref="D14:K14" si="2">AVERAGE(D12:D13)</f>
        <v>35.09340855904</v>
      </c>
      <c r="E14" s="48">
        <f t="shared" si="2"/>
        <v>34.049214716936206</v>
      </c>
      <c r="F14" s="49">
        <f t="shared" si="2"/>
        <v>34.342296095172699</v>
      </c>
      <c r="G14" s="48">
        <f t="shared" si="2"/>
        <v>34.379787546502001</v>
      </c>
      <c r="H14" s="49">
        <f t="shared" si="2"/>
        <v>34.05158875273095</v>
      </c>
      <c r="I14" s="48">
        <f t="shared" si="2"/>
        <v>34.859870259484154</v>
      </c>
      <c r="J14" s="49">
        <f t="shared" si="2"/>
        <v>34.451783791497</v>
      </c>
      <c r="K14" s="48">
        <f t="shared" si="2"/>
        <v>33.451555408703655</v>
      </c>
      <c r="L14" s="51"/>
      <c r="M14" s="12"/>
      <c r="N14" s="12"/>
      <c r="O14" s="12"/>
    </row>
    <row r="15" spans="1:15">
      <c r="A15" s="1"/>
      <c r="B15" s="4"/>
      <c r="C15" s="50"/>
      <c r="D15" s="50"/>
      <c r="E15" s="50"/>
      <c r="F15" s="50"/>
      <c r="G15" s="50"/>
      <c r="H15" s="50"/>
      <c r="I15" s="50"/>
      <c r="J15" s="50"/>
      <c r="K15" s="50"/>
      <c r="L15" s="51"/>
    </row>
    <row r="16" spans="1:15">
      <c r="A16" s="157" t="s">
        <v>228</v>
      </c>
      <c r="B16" s="4" t="s">
        <v>16</v>
      </c>
      <c r="C16" s="46">
        <v>34.255350799261301</v>
      </c>
      <c r="D16" s="47">
        <v>32.008440841394297</v>
      </c>
      <c r="E16" s="46">
        <v>31.888931600986702</v>
      </c>
      <c r="F16" s="47">
        <v>33.6578343851479</v>
      </c>
      <c r="G16" s="46">
        <v>31.156746039846698</v>
      </c>
      <c r="H16" s="47">
        <v>31.285284208981299</v>
      </c>
      <c r="I16" s="46">
        <v>33.298248579234802</v>
      </c>
      <c r="J16" s="47">
        <v>32.644634210754099</v>
      </c>
      <c r="K16" s="46">
        <v>31.825209858675201</v>
      </c>
      <c r="L16" s="51"/>
    </row>
    <row r="17" spans="1:16">
      <c r="A17" s="158"/>
      <c r="B17" s="4" t="s">
        <v>16</v>
      </c>
      <c r="C17" s="46">
        <v>34.463315000009601</v>
      </c>
      <c r="D17" s="47">
        <v>31.324272882707199</v>
      </c>
      <c r="E17" s="46">
        <v>31.5918509644636</v>
      </c>
      <c r="F17" s="47">
        <v>33.975526046753103</v>
      </c>
      <c r="G17" s="46">
        <v>31.299203291790398</v>
      </c>
      <c r="H17" s="47">
        <v>31.1781378139097</v>
      </c>
      <c r="I17" s="46">
        <v>33.0946421754889</v>
      </c>
      <c r="J17" s="47">
        <v>31.730360584486299</v>
      </c>
      <c r="K17" s="46">
        <v>31.5112535730396</v>
      </c>
      <c r="L17" s="51"/>
      <c r="M17" s="12"/>
      <c r="N17" s="12"/>
      <c r="O17" s="12"/>
    </row>
    <row r="18" spans="1:16">
      <c r="A18" s="1"/>
      <c r="B18" s="4" t="s">
        <v>17</v>
      </c>
      <c r="C18" s="48">
        <f>AVERAGE(C16:C17)</f>
        <v>34.359332899635447</v>
      </c>
      <c r="D18" s="49">
        <f t="shared" ref="D18:J18" si="3">AVERAGE(D16:D17)</f>
        <v>31.666356862050748</v>
      </c>
      <c r="E18" s="48">
        <f t="shared" si="3"/>
        <v>31.740391282725149</v>
      </c>
      <c r="F18" s="49">
        <f t="shared" si="3"/>
        <v>33.816680215950498</v>
      </c>
      <c r="G18" s="48">
        <f t="shared" si="3"/>
        <v>31.22797466581855</v>
      </c>
      <c r="H18" s="49">
        <f t="shared" si="3"/>
        <v>31.231711011445498</v>
      </c>
      <c r="I18" s="48">
        <f>AVERAGE(I16:I17)</f>
        <v>33.196445377361854</v>
      </c>
      <c r="J18" s="49">
        <f t="shared" si="3"/>
        <v>32.187497397620199</v>
      </c>
      <c r="K18" s="48">
        <f>AVERAGE(K16:K17)</f>
        <v>31.668231715857402</v>
      </c>
      <c r="L18" s="51"/>
      <c r="M18" s="12"/>
      <c r="N18" s="12"/>
      <c r="O18" s="12"/>
    </row>
    <row r="19" spans="1:16">
      <c r="A19" s="1"/>
      <c r="B19" s="4"/>
      <c r="C19" s="48"/>
      <c r="D19" s="49"/>
      <c r="E19" s="48"/>
      <c r="F19" s="49"/>
      <c r="G19" s="48"/>
      <c r="H19" s="49"/>
      <c r="I19" s="48"/>
      <c r="J19" s="49"/>
      <c r="K19" s="48"/>
      <c r="L19" s="51"/>
      <c r="M19" s="12"/>
      <c r="N19" s="12"/>
      <c r="O19" s="12"/>
    </row>
    <row r="20" spans="1:16">
      <c r="A20" s="156" t="s">
        <v>227</v>
      </c>
      <c r="B20" s="4" t="s">
        <v>16</v>
      </c>
      <c r="C20" s="46">
        <v>33.6578343851479</v>
      </c>
      <c r="D20" s="47">
        <v>31.156746039846698</v>
      </c>
      <c r="E20" s="46">
        <v>31.285284208981299</v>
      </c>
      <c r="F20" s="47">
        <v>34.6609470623088</v>
      </c>
      <c r="G20" s="46">
        <v>31.825209858675201</v>
      </c>
      <c r="H20" s="47">
        <v>31.743558676959498</v>
      </c>
      <c r="I20" s="46">
        <v>33.298248579234802</v>
      </c>
      <c r="J20" s="47">
        <v>32.644634210754099</v>
      </c>
      <c r="K20" s="46">
        <v>31.23</v>
      </c>
      <c r="L20" s="51"/>
      <c r="M20" s="12"/>
      <c r="N20" s="12"/>
      <c r="O20" s="12"/>
    </row>
    <row r="21" spans="1:16">
      <c r="A21" s="156"/>
      <c r="B21" s="4" t="s">
        <v>16</v>
      </c>
      <c r="C21" s="46">
        <v>33.975526046753103</v>
      </c>
      <c r="D21" s="47">
        <v>31.299203291790398</v>
      </c>
      <c r="E21" s="46">
        <v>31.1781378139097</v>
      </c>
      <c r="F21" s="47">
        <v>34.206484992808299</v>
      </c>
      <c r="G21" s="46">
        <v>31.5112535730396</v>
      </c>
      <c r="H21" s="47">
        <v>31.838096057089199</v>
      </c>
      <c r="I21" s="46">
        <v>33.0946421754889</v>
      </c>
      <c r="J21" s="47">
        <v>31.730360584486299</v>
      </c>
      <c r="K21" s="46">
        <v>31.08</v>
      </c>
      <c r="L21" s="51"/>
      <c r="M21" s="12"/>
      <c r="N21" s="12"/>
      <c r="O21" s="12"/>
    </row>
    <row r="22" spans="1:16">
      <c r="A22" s="156"/>
      <c r="B22" s="4" t="s">
        <v>17</v>
      </c>
      <c r="C22" s="48">
        <f>AVERAGE(C20:C21)</f>
        <v>33.816680215950498</v>
      </c>
      <c r="D22" s="49">
        <f t="shared" ref="D22:J22" si="4">AVERAGE(D20:D21)</f>
        <v>31.22797466581855</v>
      </c>
      <c r="E22" s="48">
        <f t="shared" si="4"/>
        <v>31.231711011445498</v>
      </c>
      <c r="F22" s="49">
        <f t="shared" si="4"/>
        <v>34.433716027558546</v>
      </c>
      <c r="G22" s="48">
        <f t="shared" si="4"/>
        <v>31.668231715857402</v>
      </c>
      <c r="H22" s="49">
        <f t="shared" si="4"/>
        <v>31.790827367024349</v>
      </c>
      <c r="I22" s="48">
        <f>AVERAGE(I20:I21)</f>
        <v>33.196445377361854</v>
      </c>
      <c r="J22" s="49">
        <f t="shared" si="4"/>
        <v>32.187497397620199</v>
      </c>
      <c r="K22" s="48">
        <f>AVERAGE(K20:K21)</f>
        <v>31.155000000000001</v>
      </c>
      <c r="L22" s="51"/>
      <c r="M22" s="12"/>
      <c r="N22" s="12"/>
      <c r="O22" s="12"/>
    </row>
    <row r="23" spans="1:16">
      <c r="A23" s="9"/>
      <c r="B23" s="9"/>
      <c r="C23" s="9"/>
      <c r="D23" s="9"/>
      <c r="E23" s="51"/>
      <c r="F23" s="51"/>
      <c r="G23" s="51"/>
      <c r="H23" s="51"/>
      <c r="I23" s="51"/>
      <c r="J23" s="51"/>
      <c r="K23" s="51"/>
      <c r="L23" s="51"/>
      <c r="M23" s="12"/>
      <c r="N23" s="12"/>
      <c r="O23" s="12"/>
    </row>
    <row r="24" spans="1:16">
      <c r="A24" s="10" t="s">
        <v>386</v>
      </c>
      <c r="B24" s="155" t="s">
        <v>19</v>
      </c>
      <c r="C24" s="155"/>
      <c r="D24" s="155"/>
      <c r="E24" s="52" t="s">
        <v>20</v>
      </c>
      <c r="F24" s="52" t="s">
        <v>20</v>
      </c>
      <c r="G24" s="52" t="s">
        <v>20</v>
      </c>
      <c r="H24" s="52" t="s">
        <v>20</v>
      </c>
      <c r="I24" s="51"/>
      <c r="J24" s="51"/>
      <c r="K24" s="51"/>
      <c r="L24" s="51"/>
      <c r="M24" s="12"/>
      <c r="N24" s="12"/>
      <c r="O24" s="12"/>
    </row>
    <row r="25" spans="1:16">
      <c r="A25" s="10"/>
      <c r="B25" s="3" t="s">
        <v>21</v>
      </c>
      <c r="C25" s="13">
        <v>400</v>
      </c>
      <c r="D25" s="14">
        <v>800</v>
      </c>
      <c r="E25" s="51"/>
      <c r="F25" s="51"/>
      <c r="G25" s="51"/>
      <c r="H25" s="51"/>
      <c r="I25" s="51"/>
      <c r="J25" s="51"/>
      <c r="K25" s="51"/>
      <c r="L25" s="51"/>
    </row>
    <row r="26" spans="1:16">
      <c r="A26" s="10" t="s">
        <v>186</v>
      </c>
      <c r="B26" s="4" t="s">
        <v>16</v>
      </c>
      <c r="C26" s="15">
        <v>31.02</v>
      </c>
      <c r="D26" s="16">
        <v>29.68</v>
      </c>
      <c r="E26" s="51"/>
      <c r="F26" s="51"/>
      <c r="G26" s="51"/>
      <c r="H26" s="51"/>
      <c r="I26" s="51"/>
      <c r="J26" s="51"/>
      <c r="K26" s="51"/>
      <c r="L26" s="51"/>
      <c r="N26" s="12"/>
      <c r="O26" s="12"/>
    </row>
    <row r="27" spans="1:16">
      <c r="A27" s="10" t="s">
        <v>22</v>
      </c>
      <c r="B27" s="4" t="s">
        <v>16</v>
      </c>
      <c r="C27" s="15">
        <v>30.84</v>
      </c>
      <c r="D27" s="16">
        <v>29.95</v>
      </c>
      <c r="E27" s="51"/>
      <c r="F27" s="51"/>
      <c r="G27" s="51"/>
      <c r="H27" s="51"/>
      <c r="I27" s="51"/>
      <c r="J27" s="51"/>
      <c r="K27" s="51"/>
      <c r="L27" s="51"/>
      <c r="N27" s="12"/>
      <c r="O27" s="12"/>
      <c r="P27" s="12"/>
    </row>
    <row r="28" spans="1:16">
      <c r="A28" s="10"/>
      <c r="B28" s="4" t="s">
        <v>17</v>
      </c>
      <c r="C28" s="6">
        <f>AVERAGE(C26:C27)</f>
        <v>30.93</v>
      </c>
      <c r="D28" s="7">
        <f t="shared" ref="D28" si="5">AVERAGE(D26:D27)</f>
        <v>29.814999999999998</v>
      </c>
      <c r="E28" s="51"/>
      <c r="F28" s="51"/>
      <c r="G28" s="51"/>
      <c r="H28" s="51"/>
      <c r="I28" s="51"/>
      <c r="J28" s="90" t="s">
        <v>20</v>
      </c>
      <c r="K28" s="51"/>
      <c r="L28" s="51"/>
      <c r="M28" s="12"/>
      <c r="N28" s="12"/>
      <c r="O28" s="12"/>
      <c r="P28" s="12"/>
    </row>
    <row r="29" spans="1:16">
      <c r="A29" s="10"/>
      <c r="B29" s="4"/>
      <c r="C29" s="8"/>
      <c r="D29" s="8"/>
      <c r="E29" s="51"/>
      <c r="F29" s="51"/>
      <c r="G29" s="51"/>
      <c r="H29" s="51"/>
      <c r="I29" s="51"/>
      <c r="J29" s="90" t="s">
        <v>20</v>
      </c>
      <c r="K29" s="51"/>
      <c r="L29" s="51"/>
      <c r="P29" s="12"/>
    </row>
    <row r="30" spans="1:16">
      <c r="A30" s="10" t="s">
        <v>18</v>
      </c>
      <c r="B30" s="4" t="s">
        <v>16</v>
      </c>
      <c r="C30" s="15">
        <v>27.14</v>
      </c>
      <c r="D30" s="16">
        <v>27.32</v>
      </c>
      <c r="E30" s="51"/>
      <c r="F30" s="51"/>
      <c r="G30" s="51"/>
      <c r="H30" s="51"/>
      <c r="I30" s="51"/>
      <c r="J30" s="90" t="s">
        <v>20</v>
      </c>
      <c r="K30" s="51"/>
      <c r="L30" s="51"/>
    </row>
    <row r="31" spans="1:16">
      <c r="A31" s="10" t="s">
        <v>23</v>
      </c>
      <c r="B31" s="4" t="s">
        <v>16</v>
      </c>
      <c r="C31" s="15">
        <v>27.06</v>
      </c>
      <c r="D31" s="16">
        <v>27.12</v>
      </c>
      <c r="E31" s="51"/>
      <c r="F31" s="51"/>
      <c r="G31" s="51"/>
      <c r="H31" s="51"/>
      <c r="I31" s="51"/>
      <c r="J31" s="90" t="s">
        <v>20</v>
      </c>
      <c r="K31" s="51"/>
      <c r="L31" s="51"/>
    </row>
    <row r="32" spans="1:16">
      <c r="A32" s="10"/>
      <c r="B32" s="4" t="s">
        <v>17</v>
      </c>
      <c r="C32" s="6">
        <f>AVERAGE(C30:C31)</f>
        <v>27.1</v>
      </c>
      <c r="D32" s="7">
        <f t="shared" ref="D32" si="6">AVERAGE(D30:D31)</f>
        <v>27.22</v>
      </c>
      <c r="E32" s="51"/>
      <c r="F32" s="51"/>
      <c r="G32" s="51"/>
      <c r="H32" s="51"/>
      <c r="I32" s="51"/>
      <c r="J32" s="90" t="s">
        <v>20</v>
      </c>
      <c r="K32" s="51"/>
      <c r="L32" s="51"/>
    </row>
    <row r="33" spans="1:12">
      <c r="A33" s="10"/>
      <c r="B33" s="4"/>
      <c r="C33" s="8"/>
      <c r="D33" s="8"/>
      <c r="E33" s="51"/>
      <c r="F33" s="51"/>
      <c r="G33" s="51"/>
      <c r="H33" s="51"/>
      <c r="I33" s="51"/>
      <c r="J33" s="90" t="s">
        <v>20</v>
      </c>
      <c r="K33" s="51"/>
      <c r="L33" s="51"/>
    </row>
    <row r="34" spans="1:12">
      <c r="A34" s="10" t="s">
        <v>187</v>
      </c>
      <c r="B34" s="4" t="s">
        <v>16</v>
      </c>
      <c r="C34" s="15">
        <v>30.159349774896299</v>
      </c>
      <c r="D34" s="16">
        <v>29.732638875792301</v>
      </c>
      <c r="E34" s="51"/>
      <c r="F34" s="51"/>
      <c r="G34" s="51"/>
      <c r="H34" s="51"/>
      <c r="I34" s="51"/>
      <c r="K34" s="51"/>
      <c r="L34" s="51"/>
    </row>
    <row r="35" spans="1:12">
      <c r="A35" s="10" t="s">
        <v>24</v>
      </c>
      <c r="B35" s="4" t="s">
        <v>16</v>
      </c>
      <c r="C35" s="15">
        <v>30.399859020998399</v>
      </c>
      <c r="D35" s="16">
        <v>30.231902121573</v>
      </c>
      <c r="E35" s="51"/>
      <c r="F35" s="51"/>
      <c r="G35" s="51"/>
      <c r="H35" s="51"/>
      <c r="I35" s="51"/>
      <c r="K35" s="51"/>
    </row>
    <row r="36" spans="1:12">
      <c r="A36" s="10"/>
      <c r="B36" s="4" t="s">
        <v>17</v>
      </c>
      <c r="C36" s="6">
        <f>AVERAGE(C34:C35)</f>
        <v>30.279604397947349</v>
      </c>
      <c r="D36" s="7">
        <f t="shared" ref="D36" si="7">AVERAGE(D34:D35)</f>
        <v>29.982270498682652</v>
      </c>
      <c r="E36" s="51"/>
      <c r="F36" s="51"/>
      <c r="G36" s="51"/>
      <c r="H36" s="51"/>
      <c r="I36" s="51"/>
      <c r="J36" s="90" t="s">
        <v>20</v>
      </c>
      <c r="K36" s="51"/>
    </row>
    <row r="37" spans="1:12">
      <c r="A37" s="10"/>
      <c r="B37" s="4"/>
      <c r="C37" s="6"/>
      <c r="D37" s="7"/>
      <c r="E37" s="51"/>
      <c r="F37" s="51"/>
      <c r="G37" s="51"/>
      <c r="H37" s="51"/>
      <c r="I37" s="51"/>
      <c r="J37" s="90" t="s">
        <v>20</v>
      </c>
      <c r="K37" s="51"/>
    </row>
    <row r="38" spans="1:12" ht="17">
      <c r="A38" s="17" t="s">
        <v>25</v>
      </c>
      <c r="B38" s="4" t="s">
        <v>16</v>
      </c>
      <c r="C38" s="15">
        <v>34.07</v>
      </c>
      <c r="D38" s="16">
        <v>35.64</v>
      </c>
      <c r="E38" s="51"/>
      <c r="F38" s="51"/>
      <c r="G38" s="51"/>
      <c r="H38" s="51"/>
      <c r="I38" s="51"/>
      <c r="J38" s="90" t="s">
        <v>20</v>
      </c>
      <c r="K38" s="51"/>
    </row>
    <row r="39" spans="1:12" ht="17">
      <c r="A39" s="18" t="s">
        <v>26</v>
      </c>
      <c r="B39" s="4" t="s">
        <v>16</v>
      </c>
      <c r="C39" s="15">
        <v>36.08</v>
      </c>
      <c r="D39" s="19">
        <v>35.64</v>
      </c>
      <c r="E39" s="51"/>
      <c r="F39" s="51"/>
      <c r="G39" s="51"/>
      <c r="H39" s="51"/>
      <c r="I39" s="51"/>
      <c r="J39" s="90" t="s">
        <v>20</v>
      </c>
      <c r="K39" s="51"/>
    </row>
    <row r="40" spans="1:12">
      <c r="A40" s="10"/>
      <c r="B40" s="4" t="s">
        <v>17</v>
      </c>
      <c r="C40" s="6">
        <f>AVERAGE(C38:C39)</f>
        <v>35.075000000000003</v>
      </c>
      <c r="D40" s="7">
        <f t="shared" ref="D40" si="8">AVERAGE(D38:D39)</f>
        <v>35.64</v>
      </c>
      <c r="E40" s="51"/>
      <c r="F40" s="51"/>
      <c r="G40" s="51"/>
      <c r="H40" s="51"/>
      <c r="I40" s="51"/>
      <c r="J40" s="90" t="s">
        <v>20</v>
      </c>
      <c r="K40" s="53"/>
    </row>
    <row r="41" spans="1:12">
      <c r="A41" s="10"/>
      <c r="B41" s="4"/>
      <c r="C41" s="8"/>
      <c r="D41" s="8"/>
      <c r="E41" s="51"/>
      <c r="F41" s="51"/>
      <c r="G41" s="51"/>
      <c r="H41" s="51"/>
      <c r="I41" s="51"/>
      <c r="J41" s="90" t="s">
        <v>20</v>
      </c>
      <c r="K41" s="51"/>
    </row>
    <row r="42" spans="1:12" ht="17">
      <c r="A42" s="18" t="s">
        <v>27</v>
      </c>
      <c r="B42" s="4" t="s">
        <v>16</v>
      </c>
      <c r="C42" s="15">
        <v>32.119999999999997</v>
      </c>
      <c r="D42" s="16">
        <v>32.090000000000003</v>
      </c>
      <c r="E42" s="53"/>
      <c r="F42" s="53"/>
      <c r="G42" s="53"/>
      <c r="H42" s="53"/>
      <c r="I42" s="53"/>
      <c r="K42" s="51"/>
      <c r="L42" s="12" t="s">
        <v>20</v>
      </c>
    </row>
    <row r="43" spans="1:12" ht="17">
      <c r="A43" s="18" t="s">
        <v>28</v>
      </c>
      <c r="B43" s="4" t="s">
        <v>16</v>
      </c>
      <c r="C43" s="15">
        <v>32.01</v>
      </c>
      <c r="D43" s="19">
        <v>31.97</v>
      </c>
      <c r="E43" s="51"/>
      <c r="F43" s="51"/>
      <c r="G43" s="51"/>
      <c r="H43" s="51"/>
      <c r="I43" s="51"/>
      <c r="K43" s="51"/>
      <c r="L43" s="12" t="s">
        <v>20</v>
      </c>
    </row>
    <row r="44" spans="1:12">
      <c r="A44" s="10"/>
      <c r="B44" s="4" t="s">
        <v>17</v>
      </c>
      <c r="C44" s="6">
        <f>AVERAGE(C42:C43)</f>
        <v>32.064999999999998</v>
      </c>
      <c r="D44" s="7">
        <f t="shared" ref="D44" si="9">AVERAGE(D42:D43)</f>
        <v>32.03</v>
      </c>
      <c r="E44" s="51"/>
      <c r="F44" s="51"/>
      <c r="G44" s="51"/>
      <c r="H44" s="51"/>
      <c r="I44" s="51"/>
      <c r="J44" s="90" t="s">
        <v>20</v>
      </c>
      <c r="K44" s="51"/>
      <c r="L44" s="12" t="s">
        <v>20</v>
      </c>
    </row>
    <row r="45" spans="1:12">
      <c r="E45" s="51"/>
      <c r="F45" s="51"/>
      <c r="G45" s="51"/>
      <c r="H45" s="51"/>
      <c r="I45" s="51"/>
      <c r="J45" s="90" t="s">
        <v>20</v>
      </c>
      <c r="K45" s="51"/>
    </row>
    <row r="46" spans="1:12">
      <c r="E46" s="51"/>
      <c r="F46" s="51"/>
      <c r="G46" s="51"/>
      <c r="H46" s="51"/>
      <c r="I46" s="51"/>
      <c r="J46" s="90" t="s">
        <v>20</v>
      </c>
      <c r="K46" s="51"/>
    </row>
    <row r="47" spans="1:12">
      <c r="E47" s="51"/>
      <c r="F47" s="51"/>
      <c r="G47" s="51"/>
      <c r="H47" s="51"/>
      <c r="I47" s="51"/>
      <c r="J47" s="90" t="s">
        <v>20</v>
      </c>
    </row>
    <row r="48" spans="1:12">
      <c r="E48" s="51"/>
      <c r="F48" s="51"/>
      <c r="G48" s="51"/>
      <c r="H48" s="51"/>
      <c r="I48" s="51"/>
    </row>
    <row r="52" spans="10:10">
      <c r="J52" s="90" t="s">
        <v>20</v>
      </c>
    </row>
    <row r="53" spans="10:10">
      <c r="J53" s="90" t="s">
        <v>20</v>
      </c>
    </row>
    <row r="54" spans="10:10">
      <c r="J54" s="90" t="s">
        <v>20</v>
      </c>
    </row>
    <row r="55" spans="10:10">
      <c r="J55" s="90" t="s">
        <v>20</v>
      </c>
    </row>
    <row r="60" spans="10:10">
      <c r="J60" s="90" t="s">
        <v>20</v>
      </c>
    </row>
    <row r="61" spans="10:10">
      <c r="J61" s="90" t="s">
        <v>20</v>
      </c>
    </row>
    <row r="62" spans="10:10">
      <c r="J62" s="90" t="s">
        <v>20</v>
      </c>
    </row>
    <row r="63" spans="10:10">
      <c r="J63" s="90" t="s">
        <v>20</v>
      </c>
    </row>
    <row r="64" spans="10:10">
      <c r="J64" s="90" t="s">
        <v>20</v>
      </c>
    </row>
    <row r="65" spans="6:10">
      <c r="J65" s="90" t="s">
        <v>20</v>
      </c>
    </row>
    <row r="68" spans="6:10">
      <c r="F68" s="85"/>
    </row>
  </sheetData>
  <sortState xmlns:xlrd2="http://schemas.microsoft.com/office/spreadsheetml/2017/richdata2" ref="M1:O24">
    <sortCondition ref="M5:M24"/>
  </sortState>
  <mergeCells count="7">
    <mergeCell ref="B24:D24"/>
    <mergeCell ref="B1:K1"/>
    <mergeCell ref="A4:A6"/>
    <mergeCell ref="A8:A10"/>
    <mergeCell ref="A12:A14"/>
    <mergeCell ref="A16:A17"/>
    <mergeCell ref="A20:A22"/>
  </mergeCells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6FA2C-0DA0-FD48-B5B8-DE4A83789548}">
  <dimension ref="A1:J78"/>
  <sheetViews>
    <sheetView workbookViewId="0">
      <selection activeCell="K66" sqref="K66"/>
    </sheetView>
  </sheetViews>
  <sheetFormatPr baseColWidth="10" defaultRowHeight="16"/>
  <cols>
    <col min="1" max="1" width="12.5703125" bestFit="1" customWidth="1"/>
  </cols>
  <sheetData>
    <row r="1" spans="1:10">
      <c r="A1" s="10" t="s">
        <v>111</v>
      </c>
      <c r="B1" s="10"/>
      <c r="C1" s="159" t="s">
        <v>46</v>
      </c>
      <c r="D1" s="159"/>
      <c r="E1" s="159"/>
      <c r="F1" s="159"/>
      <c r="G1" s="159"/>
      <c r="H1" s="159"/>
      <c r="I1" s="159"/>
      <c r="J1" s="159"/>
    </row>
    <row r="2" spans="1:10">
      <c r="A2" s="10"/>
      <c r="B2" s="10"/>
      <c r="C2" s="24">
        <v>60</v>
      </c>
      <c r="D2" s="24">
        <v>60.7</v>
      </c>
      <c r="E2" s="24">
        <v>62</v>
      </c>
      <c r="F2" s="24">
        <v>64</v>
      </c>
      <c r="G2" s="24">
        <v>66.400000000000006</v>
      </c>
      <c r="H2" s="24">
        <v>68.400000000000006</v>
      </c>
      <c r="I2" s="24">
        <v>69.5</v>
      </c>
      <c r="J2" s="24">
        <v>70</v>
      </c>
    </row>
    <row r="3" spans="1:10">
      <c r="A3" s="156" t="s">
        <v>186</v>
      </c>
      <c r="B3" s="4" t="s">
        <v>16</v>
      </c>
      <c r="C3" s="5">
        <v>31.157637776508899</v>
      </c>
      <c r="D3" s="5">
        <v>30.556643379381601</v>
      </c>
      <c r="E3" s="5">
        <v>29.1596220502949</v>
      </c>
      <c r="F3" s="5">
        <v>29.6074774297598</v>
      </c>
      <c r="G3" s="5">
        <v>29.901306830826901</v>
      </c>
      <c r="H3" s="5">
        <v>28.312435204107199</v>
      </c>
      <c r="I3" s="5">
        <v>30.232391190345801</v>
      </c>
      <c r="J3" s="5">
        <v>32.238080737546397</v>
      </c>
    </row>
    <row r="4" spans="1:10">
      <c r="A4" s="156"/>
      <c r="B4" s="4" t="s">
        <v>35</v>
      </c>
      <c r="C4" s="5">
        <v>30.1983107939928</v>
      </c>
      <c r="D4" s="5">
        <v>30.350721583759999</v>
      </c>
      <c r="E4" s="5">
        <v>30.627689325858999</v>
      </c>
      <c r="F4" s="5">
        <v>29.627082475875302</v>
      </c>
      <c r="G4" s="5">
        <v>29.985977870240401</v>
      </c>
      <c r="H4" s="5">
        <v>28.770321263277399</v>
      </c>
      <c r="I4" s="5">
        <v>29.4595019970366</v>
      </c>
      <c r="J4" s="5">
        <v>32.532534896557003</v>
      </c>
    </row>
    <row r="5" spans="1:10">
      <c r="A5" s="156"/>
      <c r="B5" s="4" t="s">
        <v>17</v>
      </c>
      <c r="C5" s="25">
        <f>AVERAGE(C3:C4)</f>
        <v>30.677974285250848</v>
      </c>
      <c r="D5" s="25">
        <f t="shared" ref="D5:J5" si="0">AVERAGE(D3:D4)</f>
        <v>30.453682481570802</v>
      </c>
      <c r="E5" s="25">
        <f t="shared" si="0"/>
        <v>29.893655688076947</v>
      </c>
      <c r="F5" s="25">
        <f t="shared" si="0"/>
        <v>29.617279952817551</v>
      </c>
      <c r="G5" s="25">
        <f t="shared" si="0"/>
        <v>29.943642350533651</v>
      </c>
      <c r="H5" s="25">
        <f t="shared" si="0"/>
        <v>28.541378233692299</v>
      </c>
      <c r="I5" s="25">
        <f t="shared" si="0"/>
        <v>29.845946593691203</v>
      </c>
      <c r="J5" s="25">
        <f t="shared" si="0"/>
        <v>32.385307817051697</v>
      </c>
    </row>
    <row r="6" spans="1:10">
      <c r="A6" s="156"/>
      <c r="B6" s="4" t="s">
        <v>48</v>
      </c>
      <c r="C6" s="5">
        <f>STDEV(C3:C4)</f>
        <v>0.67834661471236246</v>
      </c>
      <c r="D6" s="5">
        <f t="shared" ref="D6:J6" si="1">STDEV(D3:D4)</f>
        <v>0.14560869807814536</v>
      </c>
      <c r="E6" s="5">
        <f t="shared" si="1"/>
        <v>1.0380803257894344</v>
      </c>
      <c r="F6" s="5">
        <f t="shared" si="1"/>
        <v>1.3862861053745788E-2</v>
      </c>
      <c r="G6" s="5">
        <f t="shared" si="1"/>
        <v>5.9871466139399414E-2</v>
      </c>
      <c r="H6" s="5">
        <f t="shared" si="1"/>
        <v>0.32377433745003292</v>
      </c>
      <c r="I6" s="5">
        <f t="shared" si="1"/>
        <v>0.54651518969473634</v>
      </c>
      <c r="J6" s="5">
        <f t="shared" si="1"/>
        <v>0.20821053258498115</v>
      </c>
    </row>
    <row r="7" spans="1:10">
      <c r="A7" s="1"/>
      <c r="B7" s="4"/>
      <c r="C7" s="5"/>
      <c r="D7" s="5"/>
      <c r="E7" s="5"/>
      <c r="F7" s="5"/>
      <c r="G7" s="5"/>
      <c r="H7" s="5"/>
      <c r="I7" s="5"/>
      <c r="J7" s="5"/>
    </row>
    <row r="8" spans="1:10">
      <c r="A8" s="1"/>
      <c r="B8" s="4"/>
      <c r="C8" s="5"/>
      <c r="D8" s="5"/>
      <c r="E8" s="5"/>
      <c r="F8" s="5"/>
      <c r="G8" s="5"/>
      <c r="H8" s="5"/>
      <c r="I8" s="5"/>
      <c r="J8" s="5"/>
    </row>
    <row r="9" spans="1:10">
      <c r="A9" s="156" t="s">
        <v>18</v>
      </c>
      <c r="B9" s="4" t="s">
        <v>16</v>
      </c>
      <c r="C9" s="5">
        <v>19.1524104482044</v>
      </c>
      <c r="D9" s="5">
        <v>17.906088541071799</v>
      </c>
      <c r="E9" s="5">
        <v>18.242536869919</v>
      </c>
      <c r="F9" s="5">
        <v>18.662260907110099</v>
      </c>
      <c r="G9" s="5">
        <v>18.4384311705195</v>
      </c>
      <c r="H9" s="5">
        <v>18.146454231768999</v>
      </c>
      <c r="I9" s="5">
        <v>18.6178225147031</v>
      </c>
      <c r="J9" s="5">
        <v>19.4830502146512</v>
      </c>
    </row>
    <row r="10" spans="1:10">
      <c r="A10" s="156"/>
      <c r="B10" s="4" t="s">
        <v>35</v>
      </c>
      <c r="C10" s="5">
        <v>18.840325796871198</v>
      </c>
      <c r="D10" s="5">
        <v>18.471867458111198</v>
      </c>
      <c r="E10" s="5">
        <v>17.948880594317298</v>
      </c>
      <c r="F10" s="5">
        <v>18.5230453320222</v>
      </c>
      <c r="G10" s="5">
        <v>19.279816321830101</v>
      </c>
      <c r="H10" s="5">
        <v>19.421360700343602</v>
      </c>
      <c r="I10" s="5">
        <v>19.7531960346092</v>
      </c>
      <c r="J10" s="5">
        <v>20.001184522867899</v>
      </c>
    </row>
    <row r="11" spans="1:10">
      <c r="A11" s="156"/>
      <c r="B11" s="4" t="s">
        <v>17</v>
      </c>
      <c r="C11" s="25">
        <f>AVERAGE(C9:C10)</f>
        <v>18.996368122537799</v>
      </c>
      <c r="D11" s="25">
        <f t="shared" ref="D11:J11" si="2">AVERAGE(D9:D10)</f>
        <v>18.188977999591501</v>
      </c>
      <c r="E11" s="25">
        <f t="shared" si="2"/>
        <v>18.095708732118148</v>
      </c>
      <c r="F11" s="25">
        <f t="shared" si="2"/>
        <v>18.592653119566151</v>
      </c>
      <c r="G11" s="25">
        <f t="shared" si="2"/>
        <v>18.859123746174802</v>
      </c>
      <c r="H11" s="25">
        <f t="shared" si="2"/>
        <v>18.783907466056299</v>
      </c>
      <c r="I11" s="25">
        <f t="shared" si="2"/>
        <v>19.185509274656148</v>
      </c>
      <c r="J11" s="25">
        <f t="shared" si="2"/>
        <v>19.742117368759551</v>
      </c>
    </row>
    <row r="12" spans="1:10">
      <c r="A12" s="156"/>
      <c r="B12" s="4" t="s">
        <v>48</v>
      </c>
      <c r="C12" s="5">
        <f>STDEV(C9:C10)</f>
        <v>0.22067717326194586</v>
      </c>
      <c r="D12" s="5">
        <f t="shared" ref="D12:J12" si="3">STDEV(D9:D10)</f>
        <v>0.40006610889094013</v>
      </c>
      <c r="E12" s="5">
        <f t="shared" si="3"/>
        <v>0.20764634381594907</v>
      </c>
      <c r="F12" s="5">
        <f t="shared" si="3"/>
        <v>9.8440277191438497E-2</v>
      </c>
      <c r="G12" s="5">
        <f t="shared" si="3"/>
        <v>0.59494914608139482</v>
      </c>
      <c r="H12" s="5">
        <f t="shared" si="3"/>
        <v>0.90149500930769566</v>
      </c>
      <c r="I12" s="5">
        <f t="shared" si="3"/>
        <v>0.80283031510524283</v>
      </c>
      <c r="J12" s="5">
        <f t="shared" si="3"/>
        <v>0.36637628290542801</v>
      </c>
    </row>
    <row r="13" spans="1:10">
      <c r="A13" s="1"/>
      <c r="B13" s="4"/>
      <c r="C13" s="5"/>
      <c r="D13" s="5"/>
      <c r="E13" s="5"/>
      <c r="F13" s="5"/>
      <c r="G13" s="5"/>
      <c r="H13" s="5"/>
      <c r="I13" s="5"/>
      <c r="J13" s="5"/>
    </row>
    <row r="14" spans="1:10">
      <c r="A14" s="1"/>
      <c r="B14" s="4"/>
      <c r="C14" s="5"/>
      <c r="D14" s="5"/>
      <c r="E14" s="5"/>
      <c r="F14" s="5"/>
      <c r="G14" s="5"/>
      <c r="H14" s="5"/>
      <c r="I14" s="5"/>
      <c r="J14" s="5"/>
    </row>
    <row r="15" spans="1:10">
      <c r="A15" s="1"/>
      <c r="B15" s="4"/>
      <c r="C15" s="5"/>
      <c r="D15" s="5"/>
      <c r="E15" s="5"/>
      <c r="F15" s="5"/>
      <c r="G15" s="5"/>
      <c r="H15" s="5"/>
      <c r="I15" s="5"/>
      <c r="J15" s="5"/>
    </row>
    <row r="16" spans="1:10">
      <c r="A16" s="156" t="s">
        <v>187</v>
      </c>
      <c r="B16" s="4" t="s">
        <v>16</v>
      </c>
      <c r="C16" s="5">
        <v>22.3601974625502</v>
      </c>
      <c r="D16" s="5">
        <v>22.614699821994499</v>
      </c>
      <c r="E16" s="5">
        <v>22.2248927155022</v>
      </c>
      <c r="F16" s="5">
        <v>23.311080805866201</v>
      </c>
      <c r="G16" s="5">
        <v>23.2650304757016</v>
      </c>
      <c r="H16" s="5">
        <v>25.562106186252201</v>
      </c>
      <c r="I16" s="5">
        <v>29.750745164890802</v>
      </c>
      <c r="J16" s="5">
        <v>30.091878462456702</v>
      </c>
    </row>
    <row r="17" spans="1:10">
      <c r="A17" s="156"/>
      <c r="B17" s="4" t="s">
        <v>35</v>
      </c>
      <c r="C17" s="5">
        <v>22.2434957485263</v>
      </c>
      <c r="D17" s="5">
        <v>22.1893555511828</v>
      </c>
      <c r="E17" s="5">
        <v>22.464866494998802</v>
      </c>
      <c r="F17" s="5">
        <v>22.8166361598538</v>
      </c>
      <c r="G17" s="5">
        <v>23.228606085536601</v>
      </c>
      <c r="H17" s="5">
        <v>25.4622165783498</v>
      </c>
      <c r="I17" s="5">
        <v>28.930544688179101</v>
      </c>
      <c r="J17" s="5">
        <v>29.625875856311701</v>
      </c>
    </row>
    <row r="18" spans="1:10">
      <c r="A18" s="156"/>
      <c r="B18" s="4" t="s">
        <v>17</v>
      </c>
      <c r="C18" s="25">
        <f>AVERAGE(C16:C17)</f>
        <v>22.301846605538252</v>
      </c>
      <c r="D18" s="25">
        <f t="shared" ref="D18:J18" si="4">AVERAGE(D16:D17)</f>
        <v>22.402027686588649</v>
      </c>
      <c r="E18" s="25">
        <f t="shared" si="4"/>
        <v>22.344879605250501</v>
      </c>
      <c r="F18" s="25">
        <f t="shared" si="4"/>
        <v>23.063858482859999</v>
      </c>
      <c r="G18" s="25">
        <f t="shared" si="4"/>
        <v>23.246818280619102</v>
      </c>
      <c r="H18" s="25">
        <f t="shared" si="4"/>
        <v>25.512161382301002</v>
      </c>
      <c r="I18" s="25">
        <f t="shared" si="4"/>
        <v>29.340644926534949</v>
      </c>
      <c r="J18" s="25">
        <f t="shared" si="4"/>
        <v>29.8588771593842</v>
      </c>
    </row>
    <row r="19" spans="1:10">
      <c r="A19" s="156"/>
      <c r="B19" s="4" t="s">
        <v>48</v>
      </c>
      <c r="C19" s="5">
        <f>STDEV(C16:C17)</f>
        <v>8.2520573362393185E-2</v>
      </c>
      <c r="D19" s="5">
        <f t="shared" ref="D19:J19" si="5">STDEV(D16:D17)</f>
        <v>0.30076381822979981</v>
      </c>
      <c r="E19" s="5">
        <f t="shared" si="5"/>
        <v>0.16968708678901218</v>
      </c>
      <c r="F19" s="5">
        <f t="shared" si="5"/>
        <v>0.34962516211675049</v>
      </c>
      <c r="G19" s="5">
        <f t="shared" si="5"/>
        <v>2.5755933286255528E-2</v>
      </c>
      <c r="H19" s="5">
        <f t="shared" si="5"/>
        <v>7.0632619117853387E-2</v>
      </c>
      <c r="I19" s="5">
        <f t="shared" si="5"/>
        <v>0.5799693190152827</v>
      </c>
      <c r="J19" s="5">
        <f t="shared" si="5"/>
        <v>0.32951360285573372</v>
      </c>
    </row>
    <row r="20" spans="1:10">
      <c r="A20" s="1"/>
      <c r="B20" s="4"/>
      <c r="C20" s="5"/>
      <c r="D20" s="5"/>
      <c r="E20" s="5"/>
      <c r="F20" s="5"/>
      <c r="G20" s="5"/>
      <c r="H20" s="5"/>
      <c r="I20" s="5"/>
      <c r="J20" s="5"/>
    </row>
    <row r="21" spans="1:10">
      <c r="A21" s="1"/>
      <c r="B21" s="4"/>
      <c r="C21" s="5"/>
      <c r="D21" s="5"/>
      <c r="E21" s="5"/>
      <c r="F21" s="5"/>
      <c r="G21" s="5"/>
      <c r="H21" s="5"/>
      <c r="I21" s="5"/>
      <c r="J21" s="5"/>
    </row>
    <row r="22" spans="1:10" ht="17" customHeight="1">
      <c r="A22" s="160" t="s">
        <v>25</v>
      </c>
      <c r="B22" s="4" t="s">
        <v>16</v>
      </c>
      <c r="C22" s="5">
        <v>22.9183167668489</v>
      </c>
      <c r="D22" s="5">
        <v>23.3489327637574</v>
      </c>
      <c r="E22" s="5">
        <v>23.800981485935399</v>
      </c>
      <c r="F22" s="5">
        <v>23.9008556948551</v>
      </c>
      <c r="G22" s="5">
        <v>26.192687737130001</v>
      </c>
      <c r="H22" s="5">
        <v>23.929712395179799</v>
      </c>
      <c r="I22" s="5">
        <v>24.7969433895686</v>
      </c>
      <c r="J22" s="5">
        <v>23.641652060068601</v>
      </c>
    </row>
    <row r="23" spans="1:10">
      <c r="A23" s="160"/>
      <c r="B23" s="4" t="s">
        <v>35</v>
      </c>
      <c r="C23" s="5">
        <v>21.754185469783799</v>
      </c>
      <c r="D23" s="5">
        <v>22.5942947850602</v>
      </c>
      <c r="E23" s="5">
        <v>23.005196521396002</v>
      </c>
      <c r="F23" s="5">
        <v>22.059385585054599</v>
      </c>
      <c r="G23" s="5">
        <v>25.238126155222599</v>
      </c>
      <c r="H23" s="5">
        <v>23.036864763285202</v>
      </c>
      <c r="I23" s="5">
        <v>23.788686236734801</v>
      </c>
      <c r="J23" s="5">
        <v>24.579112329010499</v>
      </c>
    </row>
    <row r="24" spans="1:10">
      <c r="A24" s="160"/>
      <c r="B24" s="4" t="s">
        <v>17</v>
      </c>
      <c r="C24" s="25">
        <f>AVERAGE(C22:C23)</f>
        <v>22.336251118316348</v>
      </c>
      <c r="D24" s="25">
        <f t="shared" ref="D24:J24" si="6">AVERAGE(D22:D23)</f>
        <v>22.971613774408802</v>
      </c>
      <c r="E24" s="25">
        <f t="shared" si="6"/>
        <v>23.403089003665698</v>
      </c>
      <c r="F24" s="25">
        <f t="shared" si="6"/>
        <v>22.980120639954848</v>
      </c>
      <c r="G24" s="25">
        <f t="shared" si="6"/>
        <v>25.715406946176302</v>
      </c>
      <c r="H24" s="25">
        <f t="shared" si="6"/>
        <v>23.4832885792325</v>
      </c>
      <c r="I24" s="25">
        <f t="shared" si="6"/>
        <v>24.292814813151701</v>
      </c>
      <c r="J24" s="25">
        <f t="shared" si="6"/>
        <v>24.11038219453955</v>
      </c>
    </row>
    <row r="25" spans="1:10">
      <c r="A25" s="160"/>
      <c r="B25" s="4" t="s">
        <v>48</v>
      </c>
      <c r="C25" s="5">
        <f>STDEV(C22:C23)</f>
        <v>0.82316513434622396</v>
      </c>
      <c r="D25" s="5">
        <f t="shared" ref="D25:J25" si="7">STDEV(D22:D23)</f>
        <v>0.53360963207769974</v>
      </c>
      <c r="E25" s="5">
        <f t="shared" si="7"/>
        <v>0.56270494479210387</v>
      </c>
      <c r="F25" s="5">
        <f t="shared" si="7"/>
        <v>1.3021160019922702</v>
      </c>
      <c r="G25" s="5">
        <f t="shared" si="7"/>
        <v>0.6749769676268822</v>
      </c>
      <c r="H25" s="5">
        <f t="shared" si="7"/>
        <v>0.63133861507901978</v>
      </c>
      <c r="I25" s="5">
        <f t="shared" si="7"/>
        <v>0.71294546994862074</v>
      </c>
      <c r="J25" s="5">
        <f t="shared" si="7"/>
        <v>0.66288451326178055</v>
      </c>
    </row>
    <row r="26" spans="1:10">
      <c r="A26" s="26"/>
      <c r="B26" s="4"/>
      <c r="C26" s="5"/>
      <c r="D26" s="5"/>
      <c r="E26" s="5"/>
      <c r="F26" s="5"/>
      <c r="G26" s="5"/>
      <c r="H26" s="5"/>
      <c r="I26" s="5"/>
      <c r="J26" s="5"/>
    </row>
    <row r="27" spans="1:10">
      <c r="A27" s="26"/>
      <c r="B27" s="4"/>
      <c r="C27" s="5"/>
      <c r="D27" s="5"/>
      <c r="E27" s="5"/>
      <c r="F27" s="5"/>
      <c r="G27" s="5"/>
      <c r="H27" s="5"/>
      <c r="I27" s="5"/>
      <c r="J27" s="5"/>
    </row>
    <row r="28" spans="1:10" ht="17" customHeight="1">
      <c r="A28" s="158" t="s">
        <v>227</v>
      </c>
      <c r="B28" s="4" t="s">
        <v>16</v>
      </c>
      <c r="C28" s="5">
        <v>20.151879868288901</v>
      </c>
      <c r="D28" s="5">
        <v>18.893778262871798</v>
      </c>
      <c r="E28" s="5">
        <v>19.225711249860701</v>
      </c>
      <c r="F28" s="5">
        <v>19.1648641776912</v>
      </c>
      <c r="G28" s="5">
        <v>19.479528538543299</v>
      </c>
      <c r="H28" s="5">
        <v>19.068205489477702</v>
      </c>
      <c r="I28" s="5">
        <v>19.1043150944461</v>
      </c>
      <c r="J28" s="5">
        <v>19.732758088432799</v>
      </c>
    </row>
    <row r="29" spans="1:10">
      <c r="A29" s="158"/>
      <c r="B29" s="4" t="s">
        <v>35</v>
      </c>
      <c r="C29" s="5">
        <v>19.193220914073098</v>
      </c>
      <c r="D29" s="5">
        <v>17.735284303040402</v>
      </c>
      <c r="E29" s="5">
        <v>19.623376280951401</v>
      </c>
      <c r="F29" s="5">
        <v>19.098871945072801</v>
      </c>
      <c r="G29" s="5">
        <v>19.988086184098201</v>
      </c>
      <c r="H29" s="5">
        <v>18.878301523047099</v>
      </c>
      <c r="I29" s="5">
        <v>19.015146004046201</v>
      </c>
      <c r="J29" s="5">
        <v>18.129213458518599</v>
      </c>
    </row>
    <row r="30" spans="1:10">
      <c r="A30" s="158"/>
      <c r="B30" s="4" t="s">
        <v>17</v>
      </c>
      <c r="C30" s="25">
        <f>AVERAGE(C28:C29)</f>
        <v>19.672550391180998</v>
      </c>
      <c r="D30" s="25">
        <f t="shared" ref="D30:J30" si="8">AVERAGE(D28:D29)</f>
        <v>18.3145312829561</v>
      </c>
      <c r="E30" s="25">
        <f t="shared" si="8"/>
        <v>19.42454376540605</v>
      </c>
      <c r="F30" s="25">
        <f t="shared" si="8"/>
        <v>19.131868061382001</v>
      </c>
      <c r="G30" s="25">
        <f t="shared" si="8"/>
        <v>19.73380736132075</v>
      </c>
      <c r="H30" s="25">
        <f t="shared" si="8"/>
        <v>18.973253506262402</v>
      </c>
      <c r="I30" s="25">
        <f t="shared" si="8"/>
        <v>19.059730549246151</v>
      </c>
      <c r="J30" s="25">
        <f t="shared" si="8"/>
        <v>18.930985773475697</v>
      </c>
    </row>
    <row r="31" spans="1:10">
      <c r="A31" s="158"/>
      <c r="B31" s="4" t="s">
        <v>48</v>
      </c>
      <c r="C31" s="5">
        <f>STDEV(C28:C29)</f>
        <v>0.67787424737119839</v>
      </c>
      <c r="D31" s="5">
        <f t="shared" ref="D31:J31" si="9">STDEV(D28:D29)</f>
        <v>0.81917893496043626</v>
      </c>
      <c r="E31" s="5">
        <f t="shared" si="9"/>
        <v>0.28119164012499304</v>
      </c>
      <c r="F31" s="5">
        <f t="shared" si="9"/>
        <v>4.6663555190109875E-2</v>
      </c>
      <c r="G31" s="5">
        <f t="shared" si="9"/>
        <v>0.35960455979613565</v>
      </c>
      <c r="H31" s="5">
        <f t="shared" si="9"/>
        <v>0.13428238243730142</v>
      </c>
      <c r="I31" s="5">
        <f t="shared" si="9"/>
        <v>6.3052068494004979E-2</v>
      </c>
      <c r="J31" s="5">
        <f t="shared" si="9"/>
        <v>1.1338772817476037</v>
      </c>
    </row>
    <row r="32" spans="1:10">
      <c r="C32" s="5"/>
      <c r="D32" s="5"/>
      <c r="E32" s="5"/>
      <c r="F32" s="5"/>
      <c r="G32" s="5"/>
      <c r="H32" s="5"/>
      <c r="I32" s="5"/>
      <c r="J32" s="5"/>
    </row>
    <row r="33" spans="1:10">
      <c r="C33" s="5"/>
      <c r="D33" s="5"/>
      <c r="E33" s="5"/>
      <c r="F33" s="5"/>
      <c r="G33" s="5"/>
      <c r="H33" s="5"/>
      <c r="I33" s="5"/>
      <c r="J33" s="5"/>
    </row>
    <row r="34" spans="1:10">
      <c r="A34" s="10" t="s">
        <v>112</v>
      </c>
      <c r="B34" s="10"/>
      <c r="C34" s="159" t="s">
        <v>46</v>
      </c>
      <c r="D34" s="159"/>
      <c r="E34" s="159"/>
      <c r="F34" s="159"/>
      <c r="G34" s="159"/>
      <c r="H34" s="159"/>
      <c r="I34" s="159"/>
      <c r="J34" s="159"/>
    </row>
    <row r="35" spans="1:10">
      <c r="A35" s="10"/>
      <c r="B35" s="10"/>
      <c r="C35" s="24" t="s">
        <v>49</v>
      </c>
      <c r="D35" s="24" t="s">
        <v>50</v>
      </c>
      <c r="E35" s="24" t="s">
        <v>51</v>
      </c>
      <c r="F35" s="24" t="s">
        <v>52</v>
      </c>
      <c r="G35" s="24" t="s">
        <v>53</v>
      </c>
      <c r="H35" s="24" t="s">
        <v>54</v>
      </c>
      <c r="I35" s="24" t="s">
        <v>55</v>
      </c>
      <c r="J35" s="24" t="s">
        <v>56</v>
      </c>
    </row>
    <row r="36" spans="1:10">
      <c r="A36" s="156" t="s">
        <v>186</v>
      </c>
      <c r="B36" s="4" t="s">
        <v>16</v>
      </c>
      <c r="C36" s="5">
        <v>24.9802125450889</v>
      </c>
      <c r="D36" s="5">
        <v>24.749188348847401</v>
      </c>
      <c r="E36" s="5">
        <v>24.529361299193098</v>
      </c>
      <c r="F36" s="5">
        <v>24.525295518055099</v>
      </c>
      <c r="G36" s="5">
        <v>24.254186131692698</v>
      </c>
      <c r="H36" s="5">
        <v>24.045423662592199</v>
      </c>
      <c r="I36" s="5">
        <v>24.195442764913398</v>
      </c>
      <c r="J36" s="5">
        <v>24.400558368408799</v>
      </c>
    </row>
    <row r="37" spans="1:10">
      <c r="A37" s="156"/>
      <c r="B37" s="4" t="s">
        <v>35</v>
      </c>
      <c r="C37" s="5">
        <v>25.169961510435201</v>
      </c>
      <c r="D37" s="5">
        <v>24.815315162377502</v>
      </c>
      <c r="E37" s="5">
        <v>25.061049569940302</v>
      </c>
      <c r="F37" s="5">
        <v>25.024536777176699</v>
      </c>
      <c r="G37" s="5">
        <v>24.314924893412702</v>
      </c>
      <c r="H37" s="5">
        <v>24.305281514063001</v>
      </c>
      <c r="I37" s="5">
        <v>24.269677310089801</v>
      </c>
      <c r="J37" s="5">
        <v>24.271671550005699</v>
      </c>
    </row>
    <row r="38" spans="1:10">
      <c r="A38" s="156"/>
      <c r="B38" s="4" t="s">
        <v>36</v>
      </c>
      <c r="C38" s="5">
        <v>24.9907086809161</v>
      </c>
      <c r="D38" s="5">
        <v>24.8100814934099</v>
      </c>
      <c r="E38" s="5">
        <v>24.919818451760801</v>
      </c>
      <c r="F38" s="5">
        <v>24.9929448953311</v>
      </c>
      <c r="G38" s="5">
        <v>24.406830667070199</v>
      </c>
      <c r="H38" s="5">
        <v>24.196352640240601</v>
      </c>
      <c r="I38" s="5">
        <v>24.4139294892584</v>
      </c>
      <c r="J38" s="5">
        <v>24.312794918963998</v>
      </c>
    </row>
    <row r="39" spans="1:10">
      <c r="A39" s="156"/>
      <c r="B39" s="4" t="s">
        <v>17</v>
      </c>
      <c r="C39" s="25">
        <f>AVERAGE(C36:C38)</f>
        <v>25.046960912146734</v>
      </c>
      <c r="D39" s="25">
        <f t="shared" ref="D39:J39" si="10">AVERAGE(D36:D38)</f>
        <v>24.791528334878265</v>
      </c>
      <c r="E39" s="25">
        <f t="shared" si="10"/>
        <v>24.836743106964732</v>
      </c>
      <c r="F39" s="25">
        <f t="shared" si="10"/>
        <v>24.847592396854299</v>
      </c>
      <c r="G39" s="25">
        <f t="shared" si="10"/>
        <v>24.325313897391865</v>
      </c>
      <c r="H39" s="25">
        <f t="shared" si="10"/>
        <v>24.182352605631934</v>
      </c>
      <c r="I39" s="25">
        <f t="shared" si="10"/>
        <v>24.293016521420537</v>
      </c>
      <c r="J39" s="25">
        <f t="shared" si="10"/>
        <v>24.3283416124595</v>
      </c>
    </row>
    <row r="40" spans="1:10">
      <c r="A40" s="156"/>
      <c r="B40" s="4" t="s">
        <v>48</v>
      </c>
      <c r="C40" s="5">
        <f t="shared" ref="C40:J40" si="11">STDEV(C36:C38)</f>
        <v>0.10665084435350888</v>
      </c>
      <c r="D40" s="5">
        <f t="shared" si="11"/>
        <v>3.6760762172948637E-2</v>
      </c>
      <c r="E40" s="5">
        <f t="shared" si="11"/>
        <v>0.27540740548735593</v>
      </c>
      <c r="F40" s="5">
        <f t="shared" si="11"/>
        <v>0.27956389307708596</v>
      </c>
      <c r="G40" s="5">
        <f t="shared" si="11"/>
        <v>7.6850745591130185E-2</v>
      </c>
      <c r="H40" s="5">
        <f t="shared" si="11"/>
        <v>0.13049339626792694</v>
      </c>
      <c r="I40" s="5">
        <f t="shared" si="11"/>
        <v>0.11109748542567327</v>
      </c>
      <c r="J40" s="5">
        <f t="shared" si="11"/>
        <v>6.5834852080798867E-2</v>
      </c>
    </row>
    <row r="41" spans="1:10">
      <c r="A41" s="1"/>
      <c r="B41" s="4"/>
      <c r="C41" s="5"/>
      <c r="D41" s="5"/>
      <c r="E41" s="5"/>
      <c r="F41" s="5"/>
      <c r="G41" s="5"/>
      <c r="H41" s="5"/>
      <c r="I41" s="5"/>
      <c r="J41" s="5"/>
    </row>
    <row r="42" spans="1:10">
      <c r="A42" s="1"/>
      <c r="B42" s="4"/>
      <c r="C42" s="5"/>
      <c r="D42" s="5"/>
      <c r="E42" s="5"/>
      <c r="F42" s="5"/>
      <c r="G42" s="5"/>
      <c r="H42" s="5"/>
      <c r="I42" s="5"/>
      <c r="J42" s="5"/>
    </row>
    <row r="43" spans="1:10">
      <c r="A43" s="156" t="s">
        <v>18</v>
      </c>
      <c r="B43" s="4" t="s">
        <v>16</v>
      </c>
      <c r="C43" s="5">
        <v>21.414966151888301</v>
      </c>
      <c r="D43" s="5">
        <v>20.9888808915832</v>
      </c>
      <c r="E43" s="5">
        <v>21.452501852952</v>
      </c>
      <c r="F43" s="5">
        <v>21.236498170495601</v>
      </c>
      <c r="G43" s="5">
        <v>21.2233713888564</v>
      </c>
      <c r="H43" s="5">
        <v>21.488020515356201</v>
      </c>
      <c r="I43" s="5">
        <v>21.817450605923</v>
      </c>
      <c r="J43" s="5">
        <v>21.5846446175883</v>
      </c>
    </row>
    <row r="44" spans="1:10">
      <c r="A44" s="156"/>
      <c r="B44" s="4" t="s">
        <v>35</v>
      </c>
      <c r="C44" s="5">
        <v>21.2948288962837</v>
      </c>
      <c r="D44" s="5">
        <v>20.945096441289301</v>
      </c>
      <c r="E44" s="5">
        <v>21.000443644243401</v>
      </c>
      <c r="F44" s="5">
        <v>21.0657627679077</v>
      </c>
      <c r="G44" s="5">
        <v>21.342054172389101</v>
      </c>
      <c r="H44" s="5">
        <v>21.824400455346002</v>
      </c>
      <c r="I44" s="5">
        <v>21.871280607164302</v>
      </c>
      <c r="J44" s="5">
        <v>21.793063937068201</v>
      </c>
    </row>
    <row r="45" spans="1:10">
      <c r="A45" s="156"/>
      <c r="B45" s="4" t="s">
        <v>36</v>
      </c>
      <c r="C45" s="5">
        <v>21.2803113053507</v>
      </c>
      <c r="D45" s="5">
        <v>20.8130010583304</v>
      </c>
      <c r="E45" s="5">
        <v>21.063447141337999</v>
      </c>
      <c r="F45" s="5">
        <v>21.3245918371491</v>
      </c>
      <c r="G45" s="5">
        <v>21.339690533560098</v>
      </c>
      <c r="H45" s="5">
        <v>21.574617089810999</v>
      </c>
      <c r="I45" s="5">
        <v>21.781638912088699</v>
      </c>
      <c r="J45" s="5">
        <v>21.963590641829001</v>
      </c>
    </row>
    <row r="46" spans="1:10">
      <c r="A46" s="156"/>
      <c r="B46" s="4" t="s">
        <v>17</v>
      </c>
      <c r="C46" s="25">
        <f>AVERAGE(C43:C45)</f>
        <v>21.330035451174233</v>
      </c>
      <c r="D46" s="25">
        <f t="shared" ref="D46:J46" si="12">AVERAGE(D43:D45)</f>
        <v>20.915659463734301</v>
      </c>
      <c r="E46" s="25">
        <f t="shared" si="12"/>
        <v>21.172130879511133</v>
      </c>
      <c r="F46" s="25">
        <f t="shared" si="12"/>
        <v>21.208950925184133</v>
      </c>
      <c r="G46" s="25">
        <f t="shared" si="12"/>
        <v>21.301705364935202</v>
      </c>
      <c r="H46" s="25">
        <f t="shared" si="12"/>
        <v>21.629012686837736</v>
      </c>
      <c r="I46" s="25">
        <f t="shared" si="12"/>
        <v>21.823456708392001</v>
      </c>
      <c r="J46" s="25">
        <f t="shared" si="12"/>
        <v>21.780433065495163</v>
      </c>
    </row>
    <row r="47" spans="1:10">
      <c r="A47" s="156"/>
      <c r="B47" s="4" t="s">
        <v>48</v>
      </c>
      <c r="C47" s="5">
        <f t="shared" ref="C47:J47" si="13">STDEV(C43:C45)</f>
        <v>7.390945849119232E-2</v>
      </c>
      <c r="D47" s="5">
        <f t="shared" si="13"/>
        <v>9.156053009860976E-2</v>
      </c>
      <c r="E47" s="5">
        <f t="shared" si="13"/>
        <v>0.24484336262735773</v>
      </c>
      <c r="F47" s="5">
        <f t="shared" si="13"/>
        <v>0.13159505999193152</v>
      </c>
      <c r="G47" s="5">
        <f t="shared" si="13"/>
        <v>6.7849506655273534E-2</v>
      </c>
      <c r="H47" s="5">
        <f t="shared" si="13"/>
        <v>0.17466260830185332</v>
      </c>
      <c r="I47" s="5">
        <f t="shared" si="13"/>
        <v>4.512165028185397E-2</v>
      </c>
      <c r="J47" s="5">
        <f t="shared" si="13"/>
        <v>0.18978850468213124</v>
      </c>
    </row>
    <row r="48" spans="1:10" ht="16" customHeight="1">
      <c r="A48" s="1"/>
      <c r="B48" s="4"/>
      <c r="C48" s="5"/>
      <c r="D48" s="5"/>
      <c r="E48" s="5"/>
      <c r="F48" s="5"/>
      <c r="G48" s="5"/>
      <c r="H48" s="5"/>
      <c r="I48" s="5"/>
      <c r="J48" s="5"/>
    </row>
    <row r="49" spans="1:10">
      <c r="A49" s="1"/>
      <c r="B49" s="4"/>
      <c r="C49" s="5"/>
      <c r="D49" s="5"/>
      <c r="E49" s="5"/>
      <c r="F49" s="5"/>
      <c r="G49" s="5"/>
      <c r="H49" s="5"/>
      <c r="I49" s="5"/>
      <c r="J49" s="5"/>
    </row>
    <row r="50" spans="1:10">
      <c r="A50" s="156" t="s">
        <v>187</v>
      </c>
      <c r="B50" s="4" t="s">
        <v>16</v>
      </c>
      <c r="C50" s="5">
        <v>30.448341419852799</v>
      </c>
      <c r="D50" s="5">
        <v>30.1794156900628</v>
      </c>
      <c r="E50" s="5">
        <v>30.678612942474899</v>
      </c>
      <c r="F50" s="5">
        <v>29.543065730449001</v>
      </c>
      <c r="G50" s="5">
        <v>30.0065487446596</v>
      </c>
      <c r="H50" s="5">
        <v>30.3964864608404</v>
      </c>
      <c r="I50" s="5">
        <v>30.394899802192299</v>
      </c>
      <c r="J50" s="5">
        <v>31.022299923546498</v>
      </c>
    </row>
    <row r="51" spans="1:10">
      <c r="A51" s="156"/>
      <c r="B51" s="4" t="s">
        <v>35</v>
      </c>
      <c r="C51" s="5">
        <v>29.8468660512066</v>
      </c>
      <c r="D51" s="5">
        <v>29.695119854462199</v>
      </c>
      <c r="E51" s="5">
        <v>29.807430321347201</v>
      </c>
      <c r="F51" s="5">
        <v>29.4974522000314</v>
      </c>
      <c r="G51" s="5">
        <v>30.5163873233912</v>
      </c>
      <c r="H51" s="5">
        <v>30.685718623620598</v>
      </c>
      <c r="I51" s="5">
        <v>30.177708895258501</v>
      </c>
      <c r="J51" s="5">
        <v>31.405598793746901</v>
      </c>
    </row>
    <row r="52" spans="1:10">
      <c r="A52" s="156"/>
      <c r="B52" s="4" t="s">
        <v>36</v>
      </c>
      <c r="C52" s="5">
        <v>30.193583948089898</v>
      </c>
      <c r="D52" s="5">
        <v>30.0865405466221</v>
      </c>
      <c r="E52" s="5">
        <v>30.310920208962401</v>
      </c>
      <c r="F52" s="5">
        <v>30.2723484484011</v>
      </c>
      <c r="G52" s="5">
        <v>30.702325831960501</v>
      </c>
      <c r="H52" s="5">
        <v>30.3487973719261</v>
      </c>
      <c r="I52" s="5">
        <v>30.148793329474</v>
      </c>
      <c r="J52" s="5">
        <v>31.419279063234999</v>
      </c>
    </row>
    <row r="53" spans="1:10">
      <c r="A53" s="156"/>
      <c r="B53" s="4" t="s">
        <v>17</v>
      </c>
      <c r="C53" s="25">
        <f>AVERAGE(C50:C52)</f>
        <v>30.162930473049766</v>
      </c>
      <c r="D53" s="25">
        <f t="shared" ref="D53:J53" si="14">AVERAGE(D50:D52)</f>
        <v>29.987025363715702</v>
      </c>
      <c r="E53" s="25">
        <f t="shared" si="14"/>
        <v>30.265654490928167</v>
      </c>
      <c r="F53" s="25">
        <f t="shared" si="14"/>
        <v>29.770955459627171</v>
      </c>
      <c r="G53" s="25">
        <f t="shared" si="14"/>
        <v>30.408420633337101</v>
      </c>
      <c r="H53" s="25">
        <f t="shared" si="14"/>
        <v>30.477000818795698</v>
      </c>
      <c r="I53" s="25">
        <f t="shared" si="14"/>
        <v>30.240467342308268</v>
      </c>
      <c r="J53" s="25">
        <f t="shared" si="14"/>
        <v>31.282392593509467</v>
      </c>
    </row>
    <row r="54" spans="1:10">
      <c r="A54" s="156"/>
      <c r="B54" s="4" t="s">
        <v>48</v>
      </c>
      <c r="C54" s="5">
        <f t="shared" ref="C54:J54" si="15">STDEV(C50:C52)</f>
        <v>0.30190707414873069</v>
      </c>
      <c r="D54" s="5">
        <f t="shared" si="15"/>
        <v>0.25702736783597951</v>
      </c>
      <c r="E54" s="5">
        <f t="shared" si="15"/>
        <v>0.43735172202770339</v>
      </c>
      <c r="F54" s="5">
        <f t="shared" si="15"/>
        <v>0.43481760018774807</v>
      </c>
      <c r="G54" s="5">
        <f t="shared" si="15"/>
        <v>0.3602347060239473</v>
      </c>
      <c r="H54" s="5">
        <f t="shared" si="15"/>
        <v>0.18232088152091205</v>
      </c>
      <c r="I54" s="5">
        <f t="shared" si="15"/>
        <v>0.13452161902658774</v>
      </c>
      <c r="J54" s="5">
        <f t="shared" si="15"/>
        <v>0.22535069374125671</v>
      </c>
    </row>
    <row r="55" spans="1:10">
      <c r="A55" s="26"/>
      <c r="B55" s="4"/>
      <c r="C55" s="5"/>
      <c r="D55" s="5"/>
      <c r="E55" s="5"/>
      <c r="F55" s="5"/>
      <c r="G55" s="5"/>
      <c r="H55" s="5"/>
      <c r="I55" s="5"/>
      <c r="J55" s="5"/>
    </row>
    <row r="56" spans="1:10">
      <c r="A56" s="26"/>
      <c r="B56" s="4"/>
      <c r="C56" s="5"/>
      <c r="D56" s="5"/>
      <c r="E56" s="5"/>
      <c r="F56" s="5"/>
      <c r="G56" s="5"/>
      <c r="H56" s="5"/>
      <c r="I56" s="5"/>
      <c r="J56" s="5"/>
    </row>
    <row r="57" spans="1:10" ht="17" customHeight="1">
      <c r="A57" s="158" t="s">
        <v>227</v>
      </c>
      <c r="B57" s="4" t="s">
        <v>16</v>
      </c>
      <c r="C57" s="5">
        <v>20.570979320983199</v>
      </c>
      <c r="D57" s="5">
        <v>20.5048817402994</v>
      </c>
      <c r="E57" s="5">
        <v>20.7845859255001</v>
      </c>
      <c r="F57" s="5">
        <v>20.5807625981287</v>
      </c>
      <c r="G57" s="5">
        <v>20.8621552123283</v>
      </c>
      <c r="H57" s="5">
        <v>21.0458610144719</v>
      </c>
      <c r="I57" s="5">
        <v>20.835538180042299</v>
      </c>
      <c r="J57" s="5">
        <v>21.1371982938979</v>
      </c>
    </row>
    <row r="58" spans="1:10">
      <c r="A58" s="158"/>
      <c r="B58" s="4" t="s">
        <v>35</v>
      </c>
      <c r="C58" s="5">
        <v>20.669273519452801</v>
      </c>
      <c r="D58" s="5">
        <v>20.5256054666329</v>
      </c>
      <c r="E58" s="5">
        <v>20.535846223438799</v>
      </c>
      <c r="F58" s="5">
        <v>20.467208315588799</v>
      </c>
      <c r="G58" s="5">
        <v>20.867054418486202</v>
      </c>
      <c r="H58" s="5">
        <v>21.037648993814599</v>
      </c>
      <c r="I58" s="5">
        <v>21.073869782776601</v>
      </c>
      <c r="J58" s="5">
        <v>21.7063821357915</v>
      </c>
    </row>
    <row r="59" spans="1:10">
      <c r="A59" s="158"/>
      <c r="B59" s="4" t="s">
        <v>36</v>
      </c>
      <c r="C59" s="5">
        <v>21.1860221593769</v>
      </c>
      <c r="D59" s="5">
        <v>20.534861551083502</v>
      </c>
      <c r="E59" s="5">
        <v>20.937895627430901</v>
      </c>
      <c r="F59" s="5">
        <v>20.7713325720228</v>
      </c>
      <c r="G59" s="5">
        <v>20.9311739041941</v>
      </c>
      <c r="H59" s="5">
        <v>21.101414749114699</v>
      </c>
      <c r="I59" s="5">
        <v>21.1261283214298</v>
      </c>
      <c r="J59" s="5">
        <v>21.1223435939525</v>
      </c>
    </row>
    <row r="60" spans="1:10">
      <c r="A60" s="158"/>
      <c r="B60" s="4" t="s">
        <v>17</v>
      </c>
      <c r="C60" s="25">
        <f>AVERAGE(C57:C59)</f>
        <v>20.808758333270969</v>
      </c>
      <c r="D60" s="25">
        <f t="shared" ref="D60:J60" si="16">AVERAGE(D57:D59)</f>
        <v>20.521782919338602</v>
      </c>
      <c r="E60" s="25">
        <f t="shared" si="16"/>
        <v>20.7527759254566</v>
      </c>
      <c r="F60" s="25">
        <f t="shared" si="16"/>
        <v>20.606434495246766</v>
      </c>
      <c r="G60" s="25">
        <f t="shared" si="16"/>
        <v>20.886794511669535</v>
      </c>
      <c r="H60" s="25">
        <f t="shared" si="16"/>
        <v>21.061641585800398</v>
      </c>
      <c r="I60" s="25">
        <f t="shared" si="16"/>
        <v>21.011845428082903</v>
      </c>
      <c r="J60" s="25">
        <f t="shared" si="16"/>
        <v>21.321974674547299</v>
      </c>
    </row>
    <row r="61" spans="1:10">
      <c r="A61" s="158"/>
      <c r="B61" s="4" t="s">
        <v>48</v>
      </c>
      <c r="C61" s="5">
        <f t="shared" ref="C61:J61" si="17">STDEV(C57:C59)</f>
        <v>0.33039587350519611</v>
      </c>
      <c r="D61" s="5">
        <f t="shared" si="17"/>
        <v>1.5351096525183724E-2</v>
      </c>
      <c r="E61" s="5">
        <f t="shared" si="17"/>
        <v>0.20290351867248796</v>
      </c>
      <c r="F61" s="5">
        <f t="shared" si="17"/>
        <v>0.15367880648974966</v>
      </c>
      <c r="G61" s="5">
        <f t="shared" si="17"/>
        <v>3.8511665971255341E-2</v>
      </c>
      <c r="H61" s="5">
        <f t="shared" si="17"/>
        <v>3.4688437711122948E-2</v>
      </c>
      <c r="I61" s="5">
        <f t="shared" si="17"/>
        <v>0.15490617482618133</v>
      </c>
      <c r="J61" s="5">
        <f t="shared" si="17"/>
        <v>0.33298947088875863</v>
      </c>
    </row>
    <row r="64" spans="1:10">
      <c r="A64" s="24" t="s">
        <v>217</v>
      </c>
      <c r="B64" s="24"/>
      <c r="C64" s="24" t="s">
        <v>49</v>
      </c>
      <c r="D64" s="24" t="s">
        <v>50</v>
      </c>
      <c r="E64" s="24" t="s">
        <v>51</v>
      </c>
      <c r="F64" s="24" t="s">
        <v>52</v>
      </c>
      <c r="G64" s="24" t="s">
        <v>53</v>
      </c>
      <c r="H64" s="24" t="s">
        <v>54</v>
      </c>
      <c r="I64" s="24" t="s">
        <v>55</v>
      </c>
      <c r="J64" s="24" t="s">
        <v>56</v>
      </c>
    </row>
    <row r="65" spans="1:10">
      <c r="A65" s="161" t="s">
        <v>216</v>
      </c>
      <c r="B65" s="4" t="s">
        <v>16</v>
      </c>
      <c r="C65" s="81">
        <v>23.132637646089201</v>
      </c>
      <c r="D65" s="81">
        <v>22.477793717251199</v>
      </c>
      <c r="E65" s="81">
        <v>21.8199179939649</v>
      </c>
      <c r="F65" s="81">
        <v>22.136734966213702</v>
      </c>
      <c r="G65" s="81">
        <v>22.565569712645601</v>
      </c>
      <c r="H65" s="81">
        <v>22.484392650646999</v>
      </c>
      <c r="I65" s="81">
        <v>21.759605269649001</v>
      </c>
      <c r="J65" s="81">
        <v>22.3345333417668</v>
      </c>
    </row>
    <row r="66" spans="1:10">
      <c r="A66" s="161"/>
      <c r="B66" s="4" t="s">
        <v>35</v>
      </c>
      <c r="C66" s="81">
        <v>22.862898852446499</v>
      </c>
      <c r="D66" s="81">
        <v>22.190408978160701</v>
      </c>
      <c r="E66" s="81">
        <v>22.120935611005699</v>
      </c>
      <c r="F66" s="81">
        <v>21.923604632771401</v>
      </c>
      <c r="G66" s="81">
        <v>22.4128950591498</v>
      </c>
      <c r="H66" s="81">
        <v>22.125388296198999</v>
      </c>
      <c r="I66" s="81">
        <v>22.317028609152398</v>
      </c>
      <c r="J66" s="81">
        <v>22.3960060290364</v>
      </c>
    </row>
    <row r="67" spans="1:10">
      <c r="A67" s="161"/>
      <c r="B67" s="4" t="s">
        <v>17</v>
      </c>
      <c r="C67" s="86">
        <f t="shared" ref="C67:J67" si="18">AVERAGE(C65:C66)</f>
        <v>22.99776824926785</v>
      </c>
      <c r="D67" s="86">
        <f t="shared" si="18"/>
        <v>22.33410134770595</v>
      </c>
      <c r="E67" s="86">
        <f t="shared" si="18"/>
        <v>21.970426802485299</v>
      </c>
      <c r="F67" s="86">
        <f t="shared" si="18"/>
        <v>22.030169799492551</v>
      </c>
      <c r="G67" s="86">
        <f t="shared" si="18"/>
        <v>22.489232385897701</v>
      </c>
      <c r="H67" s="86">
        <f t="shared" si="18"/>
        <v>22.304890473423001</v>
      </c>
      <c r="I67" s="86">
        <f t="shared" si="18"/>
        <v>22.038316939400701</v>
      </c>
      <c r="J67" s="86">
        <f t="shared" si="18"/>
        <v>22.3652696854016</v>
      </c>
    </row>
    <row r="68" spans="1:10">
      <c r="A68" s="161"/>
      <c r="B68" s="4" t="s">
        <v>48</v>
      </c>
      <c r="C68" s="81">
        <f>STDEV(C65:C66)</f>
        <v>0.19073413013383342</v>
      </c>
      <c r="D68" s="81">
        <f t="shared" ref="D68:J68" si="19">STDEV(D65:D66)</f>
        <v>0.20321169782041812</v>
      </c>
      <c r="E68" s="81">
        <f t="shared" si="19"/>
        <v>0.21285159826616404</v>
      </c>
      <c r="F68" s="81">
        <f t="shared" si="19"/>
        <v>0.15070590405360099</v>
      </c>
      <c r="G68" s="81">
        <f t="shared" si="19"/>
        <v>0.10795728280218717</v>
      </c>
      <c r="H68" s="81">
        <f t="shared" si="19"/>
        <v>0.25385441350567994</v>
      </c>
      <c r="I68" s="81">
        <f t="shared" si="19"/>
        <v>0.39415782335450378</v>
      </c>
      <c r="J68" s="81">
        <f t="shared" si="19"/>
        <v>4.3467754026093861E-2</v>
      </c>
    </row>
    <row r="69" spans="1:10">
      <c r="A69" s="26"/>
      <c r="B69" s="4"/>
      <c r="C69" s="81"/>
      <c r="D69" s="81"/>
      <c r="E69" s="81"/>
      <c r="F69" s="81"/>
      <c r="G69" s="81"/>
      <c r="H69" s="81"/>
      <c r="I69" s="81"/>
      <c r="J69" s="81"/>
    </row>
    <row r="70" spans="1:10">
      <c r="A70" s="161" t="s">
        <v>192</v>
      </c>
      <c r="B70" s="4" t="s">
        <v>16</v>
      </c>
      <c r="C70" s="81">
        <v>23.499428261303802</v>
      </c>
      <c r="D70" s="81">
        <v>23.574277998763002</v>
      </c>
      <c r="E70" s="81">
        <v>23.544347415086001</v>
      </c>
      <c r="F70" s="81">
        <v>23.843927712551899</v>
      </c>
      <c r="G70" s="81">
        <v>24.567320275759201</v>
      </c>
      <c r="H70" s="81">
        <v>24.661379606578301</v>
      </c>
      <c r="I70" s="81">
        <v>24.762826151136998</v>
      </c>
      <c r="J70" s="81">
        <v>24.244972633596898</v>
      </c>
    </row>
    <row r="71" spans="1:10">
      <c r="A71" s="161"/>
      <c r="B71" s="4" t="s">
        <v>35</v>
      </c>
      <c r="C71" s="81">
        <v>24.767992541027699</v>
      </c>
      <c r="D71" s="81">
        <v>24.061067096794101</v>
      </c>
      <c r="E71" s="81">
        <v>23.822066597009901</v>
      </c>
      <c r="F71" s="81">
        <v>23.694863419132499</v>
      </c>
      <c r="G71" s="81">
        <v>24.018421665122698</v>
      </c>
      <c r="H71" s="81">
        <v>24.136916809426101</v>
      </c>
      <c r="I71" s="81">
        <v>23.901662076624</v>
      </c>
      <c r="J71" s="81">
        <v>24.5125242699179</v>
      </c>
    </row>
    <row r="72" spans="1:10">
      <c r="A72" s="161"/>
      <c r="B72" s="4" t="s">
        <v>17</v>
      </c>
      <c r="C72" s="86">
        <f t="shared" ref="C72:J72" si="20">AVERAGE(C70:C71)</f>
        <v>24.13371040116575</v>
      </c>
      <c r="D72" s="86">
        <f t="shared" si="20"/>
        <v>23.81767254777855</v>
      </c>
      <c r="E72" s="86">
        <f t="shared" si="20"/>
        <v>23.683207006047951</v>
      </c>
      <c r="F72" s="86">
        <f t="shared" si="20"/>
        <v>23.769395565842199</v>
      </c>
      <c r="G72" s="86">
        <f t="shared" si="20"/>
        <v>24.292870970440951</v>
      </c>
      <c r="H72" s="86">
        <f t="shared" si="20"/>
        <v>24.399148208002202</v>
      </c>
      <c r="I72" s="86">
        <f t="shared" si="20"/>
        <v>24.332244113880499</v>
      </c>
      <c r="J72" s="86">
        <f t="shared" si="20"/>
        <v>24.378748451757399</v>
      </c>
    </row>
    <row r="73" spans="1:10">
      <c r="A73" s="161"/>
      <c r="B73" s="4" t="s">
        <v>48</v>
      </c>
      <c r="C73" s="81">
        <f>STDEV(C70:C71)</f>
        <v>0.89701040456379588</v>
      </c>
      <c r="D73" s="81">
        <f t="shared" ref="D73:J73" si="21">STDEV(D70:D71)</f>
        <v>0.34421187222547356</v>
      </c>
      <c r="E73" s="81">
        <f t="shared" si="21"/>
        <v>0.19637711680396966</v>
      </c>
      <c r="F73" s="81">
        <f t="shared" si="21"/>
        <v>0.10540437270963897</v>
      </c>
      <c r="G73" s="81">
        <f t="shared" si="21"/>
        <v>0.38812992976494542</v>
      </c>
      <c r="H73" s="81">
        <f t="shared" si="21"/>
        <v>0.37085120034638536</v>
      </c>
      <c r="I73" s="81">
        <f t="shared" si="21"/>
        <v>0.60893495680237886</v>
      </c>
      <c r="J73" s="81">
        <f t="shared" si="21"/>
        <v>0.18918757636013764</v>
      </c>
    </row>
    <row r="74" spans="1:10">
      <c r="A74" s="26"/>
      <c r="B74" s="4"/>
      <c r="C74" s="81"/>
      <c r="D74" s="81"/>
      <c r="E74" s="81"/>
      <c r="F74" s="81"/>
      <c r="G74" s="81"/>
      <c r="H74" s="81"/>
      <c r="I74" s="81"/>
      <c r="J74" s="81"/>
    </row>
    <row r="75" spans="1:10">
      <c r="A75" s="161" t="s">
        <v>193</v>
      </c>
      <c r="B75" s="4" t="s">
        <v>16</v>
      </c>
      <c r="C75" s="81">
        <v>25.517392853300699</v>
      </c>
      <c r="D75" s="81">
        <v>25.298101437665402</v>
      </c>
      <c r="E75" s="81">
        <v>25.332099465595899</v>
      </c>
      <c r="F75" s="81">
        <v>25.2482565354983</v>
      </c>
      <c r="G75" s="81">
        <v>25.910717813512498</v>
      </c>
      <c r="H75" s="81">
        <v>25.502961674844698</v>
      </c>
      <c r="I75" s="81">
        <v>26.086082229504601</v>
      </c>
      <c r="J75" s="81">
        <v>25.670406710177101</v>
      </c>
    </row>
    <row r="76" spans="1:10">
      <c r="A76" s="161"/>
      <c r="B76" s="4" t="s">
        <v>35</v>
      </c>
      <c r="C76" s="81">
        <v>27.969514067956101</v>
      </c>
      <c r="D76" s="81">
        <v>25.041187461573699</v>
      </c>
      <c r="E76" s="81">
        <v>25.2331742315151</v>
      </c>
      <c r="F76" s="81">
        <v>25.241642852909202</v>
      </c>
      <c r="G76" s="81">
        <v>25.3431005478703</v>
      </c>
      <c r="H76" s="81">
        <v>25.569239505898299</v>
      </c>
      <c r="I76" s="81">
        <v>26.0042741913736</v>
      </c>
      <c r="J76" s="81">
        <v>25.942239457494999</v>
      </c>
    </row>
    <row r="77" spans="1:10">
      <c r="A77" s="161"/>
      <c r="B77" s="4" t="s">
        <v>17</v>
      </c>
      <c r="C77" s="86">
        <f t="shared" ref="C77:J77" si="22">AVERAGE(C75:C76)</f>
        <v>26.743453460628402</v>
      </c>
      <c r="D77" s="86">
        <f t="shared" si="22"/>
        <v>25.16964444961955</v>
      </c>
      <c r="E77" s="86">
        <f t="shared" si="22"/>
        <v>25.282636848555498</v>
      </c>
      <c r="F77" s="86">
        <f t="shared" si="22"/>
        <v>25.244949694203751</v>
      </c>
      <c r="G77" s="86">
        <f t="shared" si="22"/>
        <v>25.626909180691399</v>
      </c>
      <c r="H77" s="86">
        <f t="shared" si="22"/>
        <v>25.536100590371497</v>
      </c>
      <c r="I77" s="86">
        <f t="shared" si="22"/>
        <v>26.045178210439101</v>
      </c>
      <c r="J77" s="86">
        <f t="shared" si="22"/>
        <v>25.806323083836048</v>
      </c>
    </row>
    <row r="78" spans="1:10">
      <c r="A78" s="161"/>
      <c r="B78" s="4" t="s">
        <v>48</v>
      </c>
      <c r="C78" s="81">
        <f>STDEV(C75:C76)</f>
        <v>1.733911539174229</v>
      </c>
      <c r="D78" s="81">
        <f t="shared" ref="D78:J78" si="23">STDEV(D75:D76)</f>
        <v>0.18166561467604139</v>
      </c>
      <c r="E78" s="81">
        <f t="shared" si="23"/>
        <v>6.9950703848999304E-2</v>
      </c>
      <c r="F78" s="81">
        <f t="shared" si="23"/>
        <v>4.6765798073665219E-3</v>
      </c>
      <c r="G78" s="81">
        <f t="shared" si="23"/>
        <v>0.40136601765416435</v>
      </c>
      <c r="H78" s="81">
        <f t="shared" si="23"/>
        <v>4.686550378033727E-2</v>
      </c>
      <c r="I78" s="81">
        <f t="shared" si="23"/>
        <v>5.7847018517998547E-2</v>
      </c>
      <c r="J78" s="81">
        <f t="shared" si="23"/>
        <v>0.19221477897705502</v>
      </c>
    </row>
  </sheetData>
  <mergeCells count="14">
    <mergeCell ref="A75:A78"/>
    <mergeCell ref="A65:A68"/>
    <mergeCell ref="A70:A73"/>
    <mergeCell ref="A36:A40"/>
    <mergeCell ref="A43:A47"/>
    <mergeCell ref="A50:A54"/>
    <mergeCell ref="A57:A61"/>
    <mergeCell ref="C1:J1"/>
    <mergeCell ref="C34:J34"/>
    <mergeCell ref="A3:A6"/>
    <mergeCell ref="A9:A12"/>
    <mergeCell ref="A22:A25"/>
    <mergeCell ref="A28:A31"/>
    <mergeCell ref="A16:A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DE4A5-E2DE-A844-8F0F-1C092387B430}">
  <dimension ref="A1:M43"/>
  <sheetViews>
    <sheetView workbookViewId="0"/>
  </sheetViews>
  <sheetFormatPr baseColWidth="10" defaultRowHeight="16"/>
  <cols>
    <col min="1" max="1" width="14.7109375" bestFit="1" customWidth="1"/>
    <col min="2" max="2" width="9.140625" bestFit="1" customWidth="1"/>
    <col min="3" max="3" width="13.5703125" bestFit="1" customWidth="1"/>
    <col min="4" max="5" width="14" bestFit="1" customWidth="1"/>
    <col min="6" max="6" width="15.28515625" bestFit="1" customWidth="1"/>
    <col min="7" max="7" width="8" bestFit="1" customWidth="1"/>
    <col min="8" max="8" width="14.140625" bestFit="1" customWidth="1"/>
    <col min="11" max="11" width="14" bestFit="1" customWidth="1"/>
  </cols>
  <sheetData>
    <row r="1" spans="1:13">
      <c r="A1" s="1" t="s">
        <v>389</v>
      </c>
      <c r="H1" s="1" t="s">
        <v>388</v>
      </c>
    </row>
    <row r="2" spans="1:13">
      <c r="A2" s="20" t="s">
        <v>186</v>
      </c>
      <c r="B2" s="21" t="s">
        <v>29</v>
      </c>
      <c r="C2" s="10" t="s">
        <v>30</v>
      </c>
      <c r="D2" s="21" t="s">
        <v>31</v>
      </c>
      <c r="E2" s="10" t="s">
        <v>32</v>
      </c>
      <c r="F2" s="21" t="s">
        <v>33</v>
      </c>
      <c r="H2" s="20" t="s">
        <v>187</v>
      </c>
      <c r="I2" s="73" t="s">
        <v>30</v>
      </c>
      <c r="J2" s="73" t="s">
        <v>32</v>
      </c>
      <c r="K2" s="73" t="s">
        <v>33</v>
      </c>
    </row>
    <row r="3" spans="1:13">
      <c r="A3" s="20" t="s">
        <v>16</v>
      </c>
      <c r="B3" s="77">
        <v>32.200000000000003</v>
      </c>
      <c r="C3" s="77">
        <v>34.682547636827202</v>
      </c>
      <c r="D3" s="77">
        <v>36.299999999999997</v>
      </c>
      <c r="E3" s="77">
        <v>37.239451593277501</v>
      </c>
      <c r="F3" s="77" t="s">
        <v>34</v>
      </c>
      <c r="H3" s="20" t="s">
        <v>16</v>
      </c>
      <c r="I3" s="77">
        <v>34.549910012802201</v>
      </c>
      <c r="J3" s="77">
        <v>37.497964396385399</v>
      </c>
      <c r="K3" s="77" t="s">
        <v>34</v>
      </c>
    </row>
    <row r="4" spans="1:13">
      <c r="A4" s="20" t="s">
        <v>35</v>
      </c>
      <c r="B4" s="77">
        <v>31.88</v>
      </c>
      <c r="C4" s="77">
        <v>31.903890996163099</v>
      </c>
      <c r="D4" s="77">
        <v>36.26</v>
      </c>
      <c r="E4" s="77" t="s">
        <v>34</v>
      </c>
      <c r="F4" s="77" t="s">
        <v>34</v>
      </c>
      <c r="H4" s="20" t="s">
        <v>35</v>
      </c>
      <c r="I4" s="77">
        <v>34.723807219537299</v>
      </c>
      <c r="J4" s="77" t="s">
        <v>34</v>
      </c>
      <c r="K4" s="77" t="s">
        <v>34</v>
      </c>
    </row>
    <row r="5" spans="1:13">
      <c r="A5" s="20" t="s">
        <v>36</v>
      </c>
      <c r="B5" s="77">
        <v>33.590000000000003</v>
      </c>
      <c r="C5" s="77">
        <v>35.259868062908602</v>
      </c>
      <c r="D5" s="77">
        <v>36.630000000000003</v>
      </c>
      <c r="E5" s="77">
        <v>37.675917586638803</v>
      </c>
      <c r="F5" s="77" t="s">
        <v>34</v>
      </c>
      <c r="H5" s="20" t="s">
        <v>36</v>
      </c>
      <c r="I5" s="77">
        <v>34.065732498888003</v>
      </c>
      <c r="J5" s="77">
        <v>35.053273283546602</v>
      </c>
      <c r="K5" s="77" t="s">
        <v>34</v>
      </c>
      <c r="L5" t="s">
        <v>20</v>
      </c>
      <c r="M5" t="s">
        <v>20</v>
      </c>
    </row>
    <row r="6" spans="1:13">
      <c r="A6" s="20" t="s">
        <v>37</v>
      </c>
      <c r="B6" s="77">
        <v>30.84</v>
      </c>
      <c r="C6" s="77">
        <v>34.641310160052001</v>
      </c>
      <c r="D6" s="77">
        <v>35.79</v>
      </c>
      <c r="E6" s="77" t="s">
        <v>34</v>
      </c>
      <c r="F6" s="77" t="s">
        <v>34</v>
      </c>
      <c r="H6" s="20" t="s">
        <v>37</v>
      </c>
      <c r="I6" s="77">
        <v>33.430121528177501</v>
      </c>
      <c r="J6" s="77">
        <v>36.821844564840902</v>
      </c>
      <c r="K6" s="77" t="s">
        <v>34</v>
      </c>
      <c r="L6" t="s">
        <v>20</v>
      </c>
      <c r="M6" t="s">
        <v>20</v>
      </c>
    </row>
    <row r="7" spans="1:13">
      <c r="A7" s="20" t="s">
        <v>38</v>
      </c>
      <c r="B7" s="77">
        <v>31.61</v>
      </c>
      <c r="C7" s="77">
        <v>34.594624759841302</v>
      </c>
      <c r="D7" s="77">
        <v>37.119999999999997</v>
      </c>
      <c r="E7" s="77">
        <v>36.241373431067899</v>
      </c>
      <c r="F7" s="77" t="s">
        <v>34</v>
      </c>
      <c r="H7" s="20" t="s">
        <v>38</v>
      </c>
      <c r="I7" s="77">
        <v>34.411607020430999</v>
      </c>
      <c r="J7" s="77">
        <v>38.267896052540401</v>
      </c>
      <c r="K7" s="77" t="s">
        <v>34</v>
      </c>
      <c r="L7" t="s">
        <v>20</v>
      </c>
      <c r="M7" t="s">
        <v>20</v>
      </c>
    </row>
    <row r="8" spans="1:13">
      <c r="A8" s="20" t="s">
        <v>39</v>
      </c>
      <c r="B8" s="77">
        <v>32.68</v>
      </c>
      <c r="C8" s="77">
        <v>34.177747104878598</v>
      </c>
      <c r="D8" s="77">
        <v>32.9</v>
      </c>
      <c r="E8" s="77" t="s">
        <v>34</v>
      </c>
      <c r="F8" s="77" t="s">
        <v>34</v>
      </c>
      <c r="H8" s="20" t="s">
        <v>39</v>
      </c>
      <c r="I8" s="77">
        <v>34.5335501548306</v>
      </c>
      <c r="J8" s="77" t="s">
        <v>34</v>
      </c>
      <c r="K8" s="77" t="s">
        <v>34</v>
      </c>
      <c r="L8" t="s">
        <v>20</v>
      </c>
      <c r="M8" t="s">
        <v>20</v>
      </c>
    </row>
    <row r="9" spans="1:13">
      <c r="A9" s="20" t="s">
        <v>40</v>
      </c>
      <c r="B9" s="77">
        <v>31.56</v>
      </c>
      <c r="C9" s="77">
        <v>34.469558894202599</v>
      </c>
      <c r="D9" s="77">
        <v>35.799999999999997</v>
      </c>
      <c r="E9" s="77" t="s">
        <v>34</v>
      </c>
      <c r="F9" s="77" t="s">
        <v>34</v>
      </c>
      <c r="H9" s="20" t="s">
        <v>40</v>
      </c>
      <c r="I9" s="77">
        <v>33.594530896793302</v>
      </c>
      <c r="J9" s="77">
        <v>37.387189847228697</v>
      </c>
      <c r="K9" s="77" t="s">
        <v>34</v>
      </c>
      <c r="L9" t="s">
        <v>20</v>
      </c>
      <c r="M9" t="s">
        <v>20</v>
      </c>
    </row>
    <row r="10" spans="1:13">
      <c r="A10" s="20" t="s">
        <v>41</v>
      </c>
      <c r="B10" s="77">
        <v>31.3</v>
      </c>
      <c r="C10" s="77">
        <v>34.101460570627601</v>
      </c>
      <c r="D10" s="77">
        <v>34.39</v>
      </c>
      <c r="E10" s="77">
        <v>36.877252022571803</v>
      </c>
      <c r="F10" s="77" t="s">
        <v>34</v>
      </c>
      <c r="H10" s="20" t="s">
        <v>41</v>
      </c>
      <c r="I10" s="77">
        <v>33.644557846695498</v>
      </c>
      <c r="J10" s="77" t="s">
        <v>34</v>
      </c>
      <c r="K10" s="77" t="s">
        <v>34</v>
      </c>
      <c r="L10" t="s">
        <v>20</v>
      </c>
      <c r="M10" t="s">
        <v>20</v>
      </c>
    </row>
    <row r="11" spans="1:13">
      <c r="A11" s="20" t="s">
        <v>42</v>
      </c>
      <c r="B11" s="77">
        <v>32.68</v>
      </c>
      <c r="C11" s="77">
        <v>35.660467222034903</v>
      </c>
      <c r="D11" s="77">
        <v>36.270000000000003</v>
      </c>
      <c r="E11" s="77">
        <v>37.9447918933339</v>
      </c>
      <c r="F11" s="77" t="s">
        <v>34</v>
      </c>
      <c r="H11" s="20" t="s">
        <v>42</v>
      </c>
      <c r="I11" s="77">
        <v>34.199785618259597</v>
      </c>
      <c r="J11" s="77">
        <v>37.1604907849757</v>
      </c>
      <c r="K11" s="77" t="s">
        <v>34</v>
      </c>
      <c r="L11" t="s">
        <v>20</v>
      </c>
      <c r="M11" t="s">
        <v>20</v>
      </c>
    </row>
    <row r="12" spans="1:13">
      <c r="A12" s="20" t="s">
        <v>43</v>
      </c>
      <c r="B12" s="77">
        <v>32.15</v>
      </c>
      <c r="C12" s="77">
        <v>33.499069026761802</v>
      </c>
      <c r="D12" s="77">
        <v>35.4</v>
      </c>
      <c r="E12" s="77">
        <v>37.875582240719503</v>
      </c>
      <c r="F12" s="77" t="s">
        <v>34</v>
      </c>
      <c r="H12" s="20" t="s">
        <v>43</v>
      </c>
      <c r="I12" s="77">
        <v>33.7266869537806</v>
      </c>
      <c r="J12" s="77">
        <v>37.197117705174499</v>
      </c>
      <c r="K12" s="77" t="s">
        <v>34</v>
      </c>
      <c r="L12" t="s">
        <v>20</v>
      </c>
      <c r="M12" t="s">
        <v>20</v>
      </c>
    </row>
    <row r="13" spans="1:13">
      <c r="A13" s="20" t="s">
        <v>44</v>
      </c>
      <c r="B13" s="77">
        <v>32.590000000000003</v>
      </c>
      <c r="C13" s="77">
        <v>33.983282289351202</v>
      </c>
      <c r="D13" s="77" t="s">
        <v>34</v>
      </c>
      <c r="E13" s="77">
        <v>37.944258569264697</v>
      </c>
      <c r="F13" s="77" t="s">
        <v>34</v>
      </c>
      <c r="H13" s="20" t="s">
        <v>17</v>
      </c>
      <c r="I13" s="23">
        <f>AVERAGE(I3:I12)</f>
        <v>34.088028975019554</v>
      </c>
      <c r="J13" s="23">
        <f t="shared" ref="J13" si="0">AVERAGE(J3:J12)</f>
        <v>37.055110947813169</v>
      </c>
      <c r="K13" s="23" t="s">
        <v>34</v>
      </c>
      <c r="L13" t="s">
        <v>20</v>
      </c>
      <c r="M13" t="s">
        <v>20</v>
      </c>
    </row>
    <row r="14" spans="1:13">
      <c r="A14" s="20" t="s">
        <v>45</v>
      </c>
      <c r="B14" s="77">
        <v>33.130000000000003</v>
      </c>
      <c r="C14" s="77">
        <v>34.703716924541197</v>
      </c>
      <c r="D14" s="77" t="s">
        <v>34</v>
      </c>
      <c r="E14" s="77">
        <v>37.929005615150203</v>
      </c>
      <c r="F14" s="77" t="s">
        <v>34</v>
      </c>
      <c r="J14" t="s">
        <v>20</v>
      </c>
      <c r="K14" t="s">
        <v>20</v>
      </c>
      <c r="L14" t="s">
        <v>20</v>
      </c>
      <c r="M14" t="s">
        <v>20</v>
      </c>
    </row>
    <row r="15" spans="1:13">
      <c r="A15" s="20" t="s">
        <v>17</v>
      </c>
      <c r="B15" s="23">
        <f>AVERAGE(B3:B14)</f>
        <v>32.18416666666667</v>
      </c>
      <c r="C15" s="23">
        <f t="shared" ref="C15:E15" si="1">AVERAGE(C3:C14)</f>
        <v>34.306461970682513</v>
      </c>
      <c r="D15" s="23">
        <f t="shared" si="1"/>
        <v>35.685999999999993</v>
      </c>
      <c r="E15" s="23">
        <f t="shared" si="1"/>
        <v>37.465954119003044</v>
      </c>
      <c r="F15" s="23" t="s">
        <v>34</v>
      </c>
      <c r="J15" t="s">
        <v>20</v>
      </c>
      <c r="K15" t="s">
        <v>20</v>
      </c>
      <c r="L15" t="s">
        <v>20</v>
      </c>
      <c r="M15" t="s">
        <v>20</v>
      </c>
    </row>
    <row r="17" spans="1:4">
      <c r="A17" s="1" t="s">
        <v>387</v>
      </c>
    </row>
    <row r="18" spans="1:4">
      <c r="A18" s="20" t="s">
        <v>186</v>
      </c>
      <c r="B18" s="30" t="s">
        <v>281</v>
      </c>
      <c r="C18" s="30" t="s">
        <v>31</v>
      </c>
      <c r="D18" s="30" t="s">
        <v>33</v>
      </c>
    </row>
    <row r="19" spans="1:4">
      <c r="A19" s="20" t="s">
        <v>16</v>
      </c>
      <c r="B19" s="22">
        <v>33.630471789103602</v>
      </c>
      <c r="C19" s="22">
        <v>35.682787469650201</v>
      </c>
      <c r="D19" s="22" t="s">
        <v>34</v>
      </c>
    </row>
    <row r="20" spans="1:4">
      <c r="A20" s="20" t="s">
        <v>35</v>
      </c>
      <c r="B20" s="22">
        <v>32.981618502576097</v>
      </c>
      <c r="C20" s="22">
        <v>35.836741997410499</v>
      </c>
      <c r="D20" s="22" t="s">
        <v>34</v>
      </c>
    </row>
    <row r="21" spans="1:4">
      <c r="A21" s="20" t="s">
        <v>36</v>
      </c>
      <c r="B21" s="22">
        <v>33.2324103673675</v>
      </c>
      <c r="C21" s="22">
        <v>36.624854028633102</v>
      </c>
      <c r="D21" s="22" t="s">
        <v>34</v>
      </c>
    </row>
    <row r="22" spans="1:4">
      <c r="A22" s="20" t="s">
        <v>37</v>
      </c>
      <c r="B22" s="22">
        <v>33.4193049316277</v>
      </c>
      <c r="C22" s="22">
        <v>37.061616823004996</v>
      </c>
      <c r="D22" s="22" t="s">
        <v>34</v>
      </c>
    </row>
    <row r="23" spans="1:4">
      <c r="A23" s="20" t="s">
        <v>38</v>
      </c>
      <c r="B23" s="22">
        <v>33.4181654304681</v>
      </c>
      <c r="C23" s="22">
        <v>34.482622991517097</v>
      </c>
      <c r="D23" s="22" t="s">
        <v>34</v>
      </c>
    </row>
    <row r="24" spans="1:4">
      <c r="A24" s="20" t="s">
        <v>39</v>
      </c>
      <c r="B24" s="22">
        <v>33.242383260790199</v>
      </c>
      <c r="C24" s="22">
        <v>35.181542420570601</v>
      </c>
      <c r="D24" s="22" t="s">
        <v>34</v>
      </c>
    </row>
    <row r="25" spans="1:4">
      <c r="A25" s="20" t="s">
        <v>40</v>
      </c>
      <c r="B25" s="22">
        <v>32.194311251969502</v>
      </c>
      <c r="C25" s="22">
        <v>34.525594460038803</v>
      </c>
      <c r="D25" s="22" t="s">
        <v>34</v>
      </c>
    </row>
    <row r="26" spans="1:4">
      <c r="A26" s="20" t="s">
        <v>41</v>
      </c>
      <c r="B26" s="22">
        <v>33.245947372391697</v>
      </c>
      <c r="C26" s="22">
        <v>34.340314084905003</v>
      </c>
      <c r="D26" s="22" t="s">
        <v>34</v>
      </c>
    </row>
    <row r="27" spans="1:4">
      <c r="A27" s="20" t="s">
        <v>42</v>
      </c>
      <c r="B27" s="22">
        <v>34.240856671320202</v>
      </c>
      <c r="C27" s="22">
        <v>36.196180692755</v>
      </c>
      <c r="D27" s="22" t="s">
        <v>34</v>
      </c>
    </row>
    <row r="28" spans="1:4">
      <c r="A28" s="20" t="s">
        <v>43</v>
      </c>
      <c r="B28" s="22"/>
      <c r="C28" s="22">
        <v>35.550953889888099</v>
      </c>
      <c r="D28" s="22" t="s">
        <v>34</v>
      </c>
    </row>
    <row r="29" spans="1:4">
      <c r="A29" s="20" t="s">
        <v>44</v>
      </c>
      <c r="B29" s="22"/>
      <c r="C29" s="22">
        <v>36.8704754831587</v>
      </c>
      <c r="D29" s="22" t="s">
        <v>34</v>
      </c>
    </row>
    <row r="30" spans="1:4">
      <c r="A30" s="20" t="s">
        <v>45</v>
      </c>
      <c r="B30" s="22"/>
      <c r="C30" s="22">
        <v>35.0033844259425</v>
      </c>
      <c r="D30" s="22" t="s">
        <v>34</v>
      </c>
    </row>
    <row r="31" spans="1:4">
      <c r="A31" s="20" t="s">
        <v>114</v>
      </c>
      <c r="B31" s="22"/>
      <c r="C31" s="22">
        <v>35.2493452041723</v>
      </c>
      <c r="D31" s="22"/>
    </row>
    <row r="32" spans="1:4">
      <c r="A32" s="20" t="s">
        <v>115</v>
      </c>
      <c r="B32" s="22"/>
      <c r="C32" s="22">
        <v>35.009489207308597</v>
      </c>
      <c r="D32" s="22"/>
    </row>
    <row r="33" spans="1:4">
      <c r="A33" s="20" t="s">
        <v>116</v>
      </c>
      <c r="B33" s="22"/>
      <c r="C33" s="22">
        <v>35.125574543037096</v>
      </c>
      <c r="D33" s="22"/>
    </row>
    <row r="34" spans="1:4">
      <c r="A34" s="20" t="s">
        <v>117</v>
      </c>
      <c r="B34" s="22"/>
      <c r="C34" s="22">
        <v>34.3221427380644</v>
      </c>
      <c r="D34" s="22"/>
    </row>
    <row r="35" spans="1:4">
      <c r="A35" s="20" t="s">
        <v>118</v>
      </c>
      <c r="B35" s="22"/>
      <c r="C35" s="22">
        <v>34.589854091692501</v>
      </c>
      <c r="D35" s="22"/>
    </row>
    <row r="36" spans="1:4">
      <c r="A36" s="20" t="s">
        <v>119</v>
      </c>
      <c r="B36" s="22"/>
      <c r="C36" s="22">
        <v>35.121561579585801</v>
      </c>
      <c r="D36" s="22"/>
    </row>
    <row r="37" spans="1:4">
      <c r="A37" s="20" t="s">
        <v>120</v>
      </c>
      <c r="B37" s="22"/>
      <c r="C37" s="22">
        <v>35.254813433490398</v>
      </c>
      <c r="D37" s="22"/>
    </row>
    <row r="38" spans="1:4">
      <c r="A38" s="20" t="s">
        <v>121</v>
      </c>
      <c r="B38" s="22"/>
      <c r="C38" s="22">
        <v>34.925181610522898</v>
      </c>
      <c r="D38" s="22"/>
    </row>
    <row r="39" spans="1:4">
      <c r="A39" s="20" t="s">
        <v>122</v>
      </c>
      <c r="B39" s="22"/>
      <c r="C39" s="22">
        <v>35.148273445257402</v>
      </c>
      <c r="D39" s="22"/>
    </row>
    <row r="40" spans="1:4">
      <c r="A40" s="20" t="s">
        <v>123</v>
      </c>
      <c r="B40" s="22"/>
      <c r="C40" s="22">
        <v>34.8692590061302</v>
      </c>
      <c r="D40" s="22"/>
    </row>
    <row r="41" spans="1:4">
      <c r="A41" s="20" t="s">
        <v>124</v>
      </c>
      <c r="B41" s="22"/>
      <c r="C41" s="22">
        <v>32.927399741082603</v>
      </c>
      <c r="D41" s="22"/>
    </row>
    <row r="42" spans="1:4">
      <c r="A42" s="20" t="s">
        <v>125</v>
      </c>
      <c r="B42" s="22"/>
      <c r="C42" s="22">
        <v>34.951155092965898</v>
      </c>
      <c r="D42" s="22"/>
    </row>
    <row r="43" spans="1:4">
      <c r="A43" s="20" t="s">
        <v>17</v>
      </c>
      <c r="B43" s="23">
        <f>AVERAGE(B19:B42)</f>
        <v>33.289496619734955</v>
      </c>
      <c r="C43" s="23">
        <f t="shared" ref="C43" si="2">AVERAGE(C19:C42)</f>
        <v>35.202129935866026</v>
      </c>
      <c r="D43" s="23" t="s">
        <v>34</v>
      </c>
    </row>
  </sheetData>
  <phoneticPr fontId="1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E587D-BE19-4244-B591-0B45D499622F}">
  <dimension ref="A1:I7"/>
  <sheetViews>
    <sheetView workbookViewId="0">
      <selection activeCell="G17" sqref="G17"/>
    </sheetView>
  </sheetViews>
  <sheetFormatPr baseColWidth="10" defaultRowHeight="16"/>
  <cols>
    <col min="2" max="2" width="12.7109375" bestFit="1" customWidth="1"/>
    <col min="3" max="3" width="12.28515625" bestFit="1" customWidth="1"/>
    <col min="4" max="4" width="7.42578125" bestFit="1" customWidth="1"/>
    <col min="5" max="5" width="7" bestFit="1" customWidth="1"/>
    <col min="8" max="8" width="12.28515625" bestFit="1" customWidth="1"/>
    <col min="9" max="9" width="11.85546875" bestFit="1" customWidth="1"/>
  </cols>
  <sheetData>
    <row r="1" spans="1:9">
      <c r="A1" s="31" t="s">
        <v>390</v>
      </c>
      <c r="B1" s="159">
        <v>478</v>
      </c>
      <c r="C1" s="159"/>
      <c r="D1" s="159"/>
      <c r="E1" s="159"/>
      <c r="F1" s="159"/>
      <c r="G1" s="159"/>
      <c r="H1" s="159"/>
      <c r="I1" s="159"/>
    </row>
    <row r="2" spans="1:9">
      <c r="A2" s="31"/>
      <c r="B2" s="58" t="s">
        <v>132</v>
      </c>
      <c r="C2" s="59" t="s">
        <v>133</v>
      </c>
      <c r="D2" s="60" t="s">
        <v>134</v>
      </c>
      <c r="E2" s="61" t="s">
        <v>135</v>
      </c>
      <c r="F2" s="62" t="s">
        <v>136</v>
      </c>
      <c r="G2" s="63" t="s">
        <v>137</v>
      </c>
      <c r="H2" s="64" t="s">
        <v>237</v>
      </c>
      <c r="I2" s="65" t="s">
        <v>236</v>
      </c>
    </row>
    <row r="3" spans="1:9">
      <c r="A3" s="31" t="s">
        <v>16</v>
      </c>
      <c r="B3" s="11">
        <v>26.21</v>
      </c>
      <c r="C3" s="11">
        <v>26.23</v>
      </c>
      <c r="D3" s="11">
        <v>25.768605322298601</v>
      </c>
      <c r="E3" s="11">
        <v>25.055467804811101</v>
      </c>
      <c r="F3" s="11">
        <v>23.800680363274299</v>
      </c>
      <c r="G3" s="11">
        <v>26.191495018395401</v>
      </c>
      <c r="H3" s="11">
        <v>25.224551231001001</v>
      </c>
      <c r="I3" s="11">
        <v>25.2008345469125</v>
      </c>
    </row>
    <row r="4" spans="1:9">
      <c r="A4" s="31" t="s">
        <v>35</v>
      </c>
      <c r="B4" s="11">
        <v>26.86</v>
      </c>
      <c r="C4" s="11">
        <v>25.77</v>
      </c>
      <c r="D4" s="11">
        <v>26.1148073570352</v>
      </c>
      <c r="E4" s="11">
        <v>25.225615395722301</v>
      </c>
      <c r="F4" s="11">
        <v>23.786943819330101</v>
      </c>
      <c r="G4" s="11">
        <v>25.388706813624701</v>
      </c>
      <c r="H4" s="11">
        <v>25.144898616600202</v>
      </c>
      <c r="I4" s="11">
        <v>25.5390755497294</v>
      </c>
    </row>
    <row r="5" spans="1:9">
      <c r="A5" s="31" t="s">
        <v>36</v>
      </c>
      <c r="B5" s="11">
        <v>26.29</v>
      </c>
      <c r="C5" s="11">
        <v>26.06</v>
      </c>
      <c r="D5" s="11">
        <v>25.860509150524301</v>
      </c>
      <c r="E5" s="11">
        <v>26.2438021006081</v>
      </c>
      <c r="F5" s="11">
        <v>23.9237020296559</v>
      </c>
      <c r="G5" s="11">
        <v>25.633983720549299</v>
      </c>
      <c r="H5" s="11">
        <v>25.330725481395699</v>
      </c>
      <c r="I5" s="11">
        <v>25.38</v>
      </c>
    </row>
    <row r="6" spans="1:9">
      <c r="A6" s="31" t="s">
        <v>17</v>
      </c>
      <c r="B6" s="23">
        <f>AVERAGE(B3:B5)</f>
        <v>26.453333333333333</v>
      </c>
      <c r="C6" s="23">
        <f t="shared" ref="C6:I6" si="0">AVERAGE(C3:C5)</f>
        <v>26.02</v>
      </c>
      <c r="D6" s="23">
        <f t="shared" si="0"/>
        <v>25.914640609952698</v>
      </c>
      <c r="E6" s="23">
        <f t="shared" si="0"/>
        <v>25.508295100380497</v>
      </c>
      <c r="F6" s="23">
        <f t="shared" si="0"/>
        <v>23.837108737420099</v>
      </c>
      <c r="G6" s="23">
        <f t="shared" si="0"/>
        <v>25.738061850856468</v>
      </c>
      <c r="H6" s="23">
        <f t="shared" si="0"/>
        <v>25.233391776332301</v>
      </c>
      <c r="I6" s="23">
        <f t="shared" si="0"/>
        <v>25.373303365547301</v>
      </c>
    </row>
    <row r="7" spans="1:9">
      <c r="A7" s="31" t="s">
        <v>48</v>
      </c>
      <c r="B7" s="11">
        <f>STDEV(B3:B5)</f>
        <v>0.35444792753426141</v>
      </c>
      <c r="C7" s="11">
        <f t="shared" ref="C7:I7" si="1">STDEV(C3:C5)</f>
        <v>0.23259406699226046</v>
      </c>
      <c r="D7" s="11">
        <f t="shared" si="1"/>
        <v>0.17933662032286307</v>
      </c>
      <c r="E7" s="11">
        <f t="shared" si="1"/>
        <v>0.64262388783103341</v>
      </c>
      <c r="F7" s="11">
        <f t="shared" si="1"/>
        <v>7.5305855383619655E-2</v>
      </c>
      <c r="G7" s="11">
        <f t="shared" si="1"/>
        <v>0.41138961865355511</v>
      </c>
      <c r="H7" s="11">
        <f t="shared" si="1"/>
        <v>9.3228334487145778E-2</v>
      </c>
      <c r="I7" s="11">
        <f t="shared" si="1"/>
        <v>0.16921990923467142</v>
      </c>
    </row>
  </sheetData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A83A3-E200-2740-A1D4-5E6DF93E7FE7}">
  <dimension ref="A1:E9"/>
  <sheetViews>
    <sheetView workbookViewId="0">
      <selection activeCell="C59" sqref="C59"/>
    </sheetView>
  </sheetViews>
  <sheetFormatPr baseColWidth="10" defaultRowHeight="16"/>
  <cols>
    <col min="1" max="1" width="24.140625" bestFit="1" customWidth="1"/>
  </cols>
  <sheetData>
    <row r="1" spans="1:5">
      <c r="A1" s="1" t="s">
        <v>274</v>
      </c>
      <c r="B1" s="162" t="s">
        <v>229</v>
      </c>
      <c r="C1" s="162"/>
      <c r="D1" s="163" t="s">
        <v>272</v>
      </c>
      <c r="E1" s="163"/>
    </row>
    <row r="2" spans="1:5">
      <c r="A2" s="1" t="s">
        <v>96</v>
      </c>
      <c r="B2" s="99" t="s">
        <v>25</v>
      </c>
      <c r="C2" s="100" t="s">
        <v>275</v>
      </c>
      <c r="D2" s="99" t="s">
        <v>25</v>
      </c>
      <c r="E2" s="99" t="s">
        <v>275</v>
      </c>
    </row>
    <row r="3" spans="1:5">
      <c r="A3" s="1" t="s">
        <v>16</v>
      </c>
      <c r="B3" s="46">
        <v>30.016939692037798</v>
      </c>
      <c r="C3" s="46">
        <v>33.077177401251397</v>
      </c>
      <c r="D3" s="46">
        <v>29.921909899511899</v>
      </c>
      <c r="E3" s="46">
        <v>30.367898572627201</v>
      </c>
    </row>
    <row r="4" spans="1:5">
      <c r="A4" s="1" t="s">
        <v>35</v>
      </c>
      <c r="B4" s="46">
        <v>30.181984450132099</v>
      </c>
      <c r="C4" s="46">
        <v>31.8971300299761</v>
      </c>
      <c r="D4" s="46">
        <v>29.844681933380901</v>
      </c>
      <c r="E4" s="46">
        <v>30.1140776280116</v>
      </c>
    </row>
    <row r="5" spans="1:5">
      <c r="A5" s="1" t="s">
        <v>17</v>
      </c>
      <c r="B5" s="49">
        <f>AVERAGE(B3:B4)</f>
        <v>30.09946207108495</v>
      </c>
      <c r="C5" s="49">
        <f>AVERAGE(C3:C4)</f>
        <v>32.487153715613751</v>
      </c>
      <c r="D5" s="49">
        <f>AVERAGE(D3:D4)</f>
        <v>29.8832959164464</v>
      </c>
      <c r="E5" s="49">
        <f>AVERAGE(E3:E4)</f>
        <v>30.240988100319399</v>
      </c>
    </row>
    <row r="7" spans="1:5">
      <c r="A7" s="164" t="s">
        <v>276</v>
      </c>
      <c r="C7" s="104"/>
      <c r="D7" s="29"/>
    </row>
    <row r="8" spans="1:5">
      <c r="A8" s="164"/>
      <c r="C8" t="s">
        <v>277</v>
      </c>
      <c r="E8" t="s">
        <v>278</v>
      </c>
    </row>
    <row r="9" spans="1:5">
      <c r="A9" s="164"/>
      <c r="C9" s="104"/>
      <c r="E9" s="105"/>
    </row>
  </sheetData>
  <mergeCells count="3">
    <mergeCell ref="B1:C1"/>
    <mergeCell ref="D1:E1"/>
    <mergeCell ref="A7:A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C3BF2-057F-C84E-A50C-D8A7E411833C}">
  <dimension ref="A1:N23"/>
  <sheetViews>
    <sheetView workbookViewId="0">
      <selection activeCell="P22" sqref="P22:P23"/>
    </sheetView>
  </sheetViews>
  <sheetFormatPr baseColWidth="10" defaultRowHeight="16"/>
  <cols>
    <col min="14" max="14" width="10.7109375" style="12"/>
  </cols>
  <sheetData>
    <row r="1" spans="1:12">
      <c r="A1" s="1" t="s">
        <v>232</v>
      </c>
      <c r="B1" s="83" t="s">
        <v>231</v>
      </c>
      <c r="C1" s="83" t="s">
        <v>25</v>
      </c>
      <c r="D1" s="83" t="s">
        <v>18</v>
      </c>
      <c r="E1" s="83" t="s">
        <v>227</v>
      </c>
      <c r="F1" s="84" t="s">
        <v>231</v>
      </c>
      <c r="G1" s="84" t="s">
        <v>25</v>
      </c>
      <c r="H1" s="84" t="s">
        <v>18</v>
      </c>
      <c r="I1" s="84" t="s">
        <v>230</v>
      </c>
      <c r="L1" t="s">
        <v>20</v>
      </c>
    </row>
    <row r="2" spans="1:12">
      <c r="A2" s="1" t="s">
        <v>16</v>
      </c>
      <c r="B2" s="11">
        <v>24.278940334631901</v>
      </c>
      <c r="C2" s="11">
        <v>25.789148578637501</v>
      </c>
      <c r="D2" s="11">
        <v>26.286104682183499</v>
      </c>
      <c r="E2" s="11">
        <v>23.599985917623599</v>
      </c>
      <c r="F2" s="11">
        <v>24.260401439903401</v>
      </c>
      <c r="G2" s="11">
        <v>24.815374366546799</v>
      </c>
      <c r="H2" s="11">
        <v>25.9023138781459</v>
      </c>
      <c r="I2" s="11">
        <v>23.4010118915078</v>
      </c>
      <c r="L2" t="s">
        <v>20</v>
      </c>
    </row>
    <row r="3" spans="1:12">
      <c r="A3" s="1" t="s">
        <v>35</v>
      </c>
      <c r="B3" s="11">
        <v>24.599068983085498</v>
      </c>
      <c r="C3" s="11">
        <v>24.822478739669702</v>
      </c>
      <c r="D3" s="11">
        <v>26.613792243325999</v>
      </c>
      <c r="E3" s="11">
        <v>23.854999739387502</v>
      </c>
      <c r="F3" s="11">
        <v>24.246951407515599</v>
      </c>
      <c r="G3" s="11">
        <v>25.4556607407538</v>
      </c>
      <c r="H3" s="11">
        <v>25.7040477719394</v>
      </c>
      <c r="I3" s="11">
        <v>23.4093790236785</v>
      </c>
      <c r="L3" t="s">
        <v>20</v>
      </c>
    </row>
    <row r="4" spans="1:12">
      <c r="A4" s="1" t="s">
        <v>17</v>
      </c>
      <c r="B4" s="23">
        <f>AVERAGE(B2:B3)</f>
        <v>24.4390046588587</v>
      </c>
      <c r="C4" s="23">
        <f t="shared" ref="C4:I4" si="0">AVERAGE(C2:C3)</f>
        <v>25.3058136591536</v>
      </c>
      <c r="D4" s="23">
        <f t="shared" si="0"/>
        <v>26.449948462754747</v>
      </c>
      <c r="E4" s="23">
        <f t="shared" si="0"/>
        <v>23.72749282850555</v>
      </c>
      <c r="F4" s="23">
        <f t="shared" si="0"/>
        <v>24.2536764237095</v>
      </c>
      <c r="G4" s="23">
        <f t="shared" si="0"/>
        <v>25.135517553650299</v>
      </c>
      <c r="H4" s="23">
        <f t="shared" si="0"/>
        <v>25.803180825042652</v>
      </c>
      <c r="I4" s="23">
        <f t="shared" si="0"/>
        <v>23.405195457593152</v>
      </c>
      <c r="L4" t="s">
        <v>20</v>
      </c>
    </row>
    <row r="5" spans="1:12">
      <c r="A5" s="1" t="s">
        <v>48</v>
      </c>
      <c r="B5" s="11">
        <f>STDEV(B2:B3)</f>
        <v>0.2263651381736228</v>
      </c>
      <c r="C5" s="11">
        <f t="shared" ref="C5:I5" si="1">STDEV(C2:C3)</f>
        <v>0.68353879830263908</v>
      </c>
      <c r="D5" s="11">
        <f t="shared" si="1"/>
        <v>0.23171009659434355</v>
      </c>
      <c r="E5" s="11">
        <f t="shared" si="1"/>
        <v>0.18032200266555345</v>
      </c>
      <c r="F5" s="11">
        <f t="shared" si="1"/>
        <v>9.5106091085931429E-3</v>
      </c>
      <c r="G5" s="11">
        <f t="shared" si="1"/>
        <v>0.45275083710311781</v>
      </c>
      <c r="H5" s="11">
        <f t="shared" si="1"/>
        <v>0.1401953081780683</v>
      </c>
      <c r="I5" s="11">
        <f t="shared" si="1"/>
        <v>5.916455896986683E-3</v>
      </c>
      <c r="L5" t="s">
        <v>20</v>
      </c>
    </row>
    <row r="7" spans="1:12">
      <c r="A7" s="1" t="s">
        <v>233</v>
      </c>
      <c r="B7" s="83" t="s">
        <v>231</v>
      </c>
      <c r="C7" s="83" t="s">
        <v>25</v>
      </c>
      <c r="D7" s="83" t="s">
        <v>18</v>
      </c>
      <c r="E7" s="83" t="s">
        <v>227</v>
      </c>
      <c r="F7" s="84" t="s">
        <v>231</v>
      </c>
      <c r="G7" s="84" t="s">
        <v>25</v>
      </c>
      <c r="H7" s="84" t="s">
        <v>18</v>
      </c>
      <c r="I7" s="84" t="s">
        <v>230</v>
      </c>
    </row>
    <row r="8" spans="1:12">
      <c r="A8" s="1" t="s">
        <v>16</v>
      </c>
      <c r="B8" s="11">
        <v>24.905145386204499</v>
      </c>
      <c r="C8" s="11">
        <v>24.537894011275402</v>
      </c>
      <c r="D8" s="11">
        <v>26.144293652859901</v>
      </c>
      <c r="E8" s="11">
        <v>24.208884847208701</v>
      </c>
      <c r="F8" s="11">
        <v>24.4017040363197</v>
      </c>
      <c r="G8" s="11">
        <v>24.2308585887905</v>
      </c>
      <c r="H8" s="11">
        <v>25.011083538348199</v>
      </c>
      <c r="I8" s="11">
        <v>23.482146653836701</v>
      </c>
      <c r="L8" t="s">
        <v>20</v>
      </c>
    </row>
    <row r="9" spans="1:12">
      <c r="A9" s="1" t="s">
        <v>35</v>
      </c>
      <c r="B9" s="11">
        <v>25.0334231142342</v>
      </c>
      <c r="C9" s="11">
        <v>25.7518652215585</v>
      </c>
      <c r="D9" s="11">
        <v>25.959689157453401</v>
      </c>
      <c r="E9" s="11">
        <v>24.0829574879081</v>
      </c>
      <c r="F9" s="11">
        <v>24.506340761388099</v>
      </c>
      <c r="G9" s="11">
        <v>24.668280035452899</v>
      </c>
      <c r="H9" s="11">
        <v>24.921178236575301</v>
      </c>
      <c r="I9" s="11">
        <v>23.4625488257707</v>
      </c>
      <c r="L9" t="s">
        <v>20</v>
      </c>
    </row>
    <row r="10" spans="1:12">
      <c r="A10" s="1" t="s">
        <v>17</v>
      </c>
      <c r="B10" s="23">
        <f>AVERAGE(B8:B9)</f>
        <v>24.969284250219349</v>
      </c>
      <c r="C10" s="23">
        <f t="shared" ref="C10" si="2">AVERAGE(C8:C9)</f>
        <v>25.144879616416951</v>
      </c>
      <c r="D10" s="23">
        <f t="shared" ref="D10" si="3">AVERAGE(D8:D9)</f>
        <v>26.051991405156649</v>
      </c>
      <c r="E10" s="23">
        <f t="shared" ref="E10" si="4">AVERAGE(E8:E9)</f>
        <v>24.145921167558399</v>
      </c>
      <c r="F10" s="23">
        <f t="shared" ref="F10" si="5">AVERAGE(F8:F9)</f>
        <v>24.454022398853901</v>
      </c>
      <c r="G10" s="23">
        <f t="shared" ref="G10" si="6">AVERAGE(G8:G9)</f>
        <v>24.449569312121699</v>
      </c>
      <c r="H10" s="23">
        <f t="shared" ref="H10" si="7">AVERAGE(H8:H9)</f>
        <v>24.966130887461752</v>
      </c>
      <c r="I10" s="23">
        <f t="shared" ref="I10" si="8">AVERAGE(I8:I9)</f>
        <v>23.472347739803702</v>
      </c>
    </row>
    <row r="11" spans="1:12">
      <c r="A11" s="1" t="s">
        <v>48</v>
      </c>
      <c r="B11" s="11">
        <f>STDEV(B8:B9)</f>
        <v>9.0706051365005355E-2</v>
      </c>
      <c r="C11" s="11">
        <f t="shared" ref="C11:I11" si="9">STDEV(C8:C9)</f>
        <v>0.85840727495641911</v>
      </c>
      <c r="D11" s="11">
        <f t="shared" si="9"/>
        <v>0.13053509053945703</v>
      </c>
      <c r="E11" s="11">
        <f t="shared" si="9"/>
        <v>8.9044089698369633E-2</v>
      </c>
      <c r="F11" s="11">
        <f t="shared" si="9"/>
        <v>7.3989337857017543E-2</v>
      </c>
      <c r="G11" s="11">
        <f t="shared" si="9"/>
        <v>0.3093036711714115</v>
      </c>
      <c r="H11" s="11">
        <f t="shared" si="9"/>
        <v>6.35726485482392E-2</v>
      </c>
      <c r="I11" s="11">
        <f t="shared" si="9"/>
        <v>1.3857757121997168E-2</v>
      </c>
    </row>
    <row r="13" spans="1:12">
      <c r="A13" s="1" t="s">
        <v>234</v>
      </c>
      <c r="B13" s="83" t="s">
        <v>231</v>
      </c>
      <c r="C13" s="83" t="s">
        <v>25</v>
      </c>
      <c r="D13" s="83" t="s">
        <v>18</v>
      </c>
      <c r="E13" s="83" t="s">
        <v>227</v>
      </c>
      <c r="F13" s="84" t="s">
        <v>231</v>
      </c>
      <c r="G13" s="84" t="s">
        <v>25</v>
      </c>
      <c r="H13" s="84" t="s">
        <v>18</v>
      </c>
      <c r="I13" s="84" t="s">
        <v>230</v>
      </c>
    </row>
    <row r="14" spans="1:12">
      <c r="A14" s="1" t="s">
        <v>16</v>
      </c>
      <c r="B14" s="11">
        <v>24.867833294795801</v>
      </c>
      <c r="C14" s="11">
        <v>24.8327952414244</v>
      </c>
      <c r="D14" s="11">
        <v>25.458605487044899</v>
      </c>
      <c r="E14" s="11">
        <v>24.3433031633732</v>
      </c>
      <c r="F14" s="11">
        <v>24.316138327452901</v>
      </c>
      <c r="G14" s="11">
        <v>24.5809864170037</v>
      </c>
      <c r="H14" s="11">
        <v>24.803183735262401</v>
      </c>
      <c r="I14" s="11">
        <v>23.411774972073299</v>
      </c>
    </row>
    <row r="15" spans="1:12">
      <c r="A15" s="1" t="s">
        <v>35</v>
      </c>
      <c r="B15" s="11">
        <v>24.453548160050499</v>
      </c>
      <c r="C15" s="11">
        <v>24.962340936109801</v>
      </c>
      <c r="D15" s="11">
        <v>25.1702418613548</v>
      </c>
      <c r="E15" s="11">
        <v>23.7719027968588</v>
      </c>
      <c r="F15" s="11">
        <v>24.5305177040531</v>
      </c>
      <c r="G15" s="11">
        <v>24.750872566258099</v>
      </c>
      <c r="H15" s="11">
        <v>24.653496610134201</v>
      </c>
      <c r="I15" s="11">
        <v>23.703980474374699</v>
      </c>
    </row>
    <row r="16" spans="1:12">
      <c r="A16" s="1" t="s">
        <v>17</v>
      </c>
      <c r="B16" s="23">
        <f>AVERAGE(B14:B15)</f>
        <v>24.660690727423152</v>
      </c>
      <c r="C16" s="23">
        <f t="shared" ref="C16" si="10">AVERAGE(C14:C15)</f>
        <v>24.897568088767102</v>
      </c>
      <c r="D16" s="23">
        <f t="shared" ref="D16" si="11">AVERAGE(D14:D15)</f>
        <v>25.314423674199851</v>
      </c>
      <c r="E16" s="23">
        <f t="shared" ref="E16" si="12">AVERAGE(E14:E15)</f>
        <v>24.057602980116002</v>
      </c>
      <c r="F16" s="23">
        <f t="shared" ref="F16" si="13">AVERAGE(F14:F15)</f>
        <v>24.423328015753</v>
      </c>
      <c r="G16" s="23">
        <f t="shared" ref="G16" si="14">AVERAGE(G14:G15)</f>
        <v>24.665929491630898</v>
      </c>
      <c r="H16" s="23">
        <f t="shared" ref="H16" si="15">AVERAGE(H14:H15)</f>
        <v>24.728340172698303</v>
      </c>
      <c r="I16" s="23">
        <f t="shared" ref="I16" si="16">AVERAGE(I14:I15)</f>
        <v>23.557877723223999</v>
      </c>
    </row>
    <row r="17" spans="1:9">
      <c r="A17" s="1" t="s">
        <v>48</v>
      </c>
      <c r="B17" s="11">
        <f>STDEV(B14:B15)</f>
        <v>0.29294382812318598</v>
      </c>
      <c r="C17" s="11">
        <f t="shared" ref="C17:I17" si="17">STDEV(C14:C15)</f>
        <v>9.1602639185569143E-2</v>
      </c>
      <c r="D17" s="11">
        <f t="shared" si="17"/>
        <v>0.20390387517300848</v>
      </c>
      <c r="E17" s="11">
        <f t="shared" si="17"/>
        <v>0.40404107393481081</v>
      </c>
      <c r="F17" s="11">
        <f t="shared" si="17"/>
        <v>0.15158911094054547</v>
      </c>
      <c r="G17" s="11">
        <f t="shared" si="17"/>
        <v>0.1201276481674555</v>
      </c>
      <c r="H17" s="11">
        <f t="shared" si="17"/>
        <v>0.10584478123446911</v>
      </c>
      <c r="I17" s="11">
        <f t="shared" si="17"/>
        <v>0.20662049217734099</v>
      </c>
    </row>
    <row r="19" spans="1:9">
      <c r="A19" s="1" t="s">
        <v>235</v>
      </c>
      <c r="B19" s="83" t="s">
        <v>231</v>
      </c>
      <c r="C19" s="83" t="s">
        <v>25</v>
      </c>
      <c r="D19" s="83" t="s">
        <v>18</v>
      </c>
      <c r="E19" s="83" t="s">
        <v>227</v>
      </c>
      <c r="F19" s="84" t="s">
        <v>231</v>
      </c>
      <c r="G19" s="84" t="s">
        <v>25</v>
      </c>
      <c r="H19" s="84" t="s">
        <v>18</v>
      </c>
      <c r="I19" s="84" t="s">
        <v>230</v>
      </c>
    </row>
    <row r="20" spans="1:9">
      <c r="A20" s="1" t="s">
        <v>16</v>
      </c>
      <c r="B20" s="11">
        <v>23.341585111729799</v>
      </c>
      <c r="C20" s="11">
        <v>25.060080538475901</v>
      </c>
      <c r="D20" s="11">
        <v>25.115695548924101</v>
      </c>
      <c r="E20" s="11">
        <v>22.496018257462801</v>
      </c>
      <c r="F20" s="11">
        <v>23.671280431343298</v>
      </c>
      <c r="G20" s="11">
        <v>25.292726622125901</v>
      </c>
      <c r="H20" s="11">
        <v>25.1488866396943</v>
      </c>
      <c r="I20" s="11">
        <v>23.432704315512801</v>
      </c>
    </row>
    <row r="21" spans="1:9">
      <c r="A21" s="1" t="s">
        <v>35</v>
      </c>
      <c r="B21" s="11">
        <v>23.613657677914102</v>
      </c>
      <c r="C21" s="11">
        <v>24.4054075594937</v>
      </c>
      <c r="D21" s="11">
        <v>25.230028851853898</v>
      </c>
      <c r="E21" s="11">
        <v>23.478658021792601</v>
      </c>
      <c r="F21" s="11">
        <v>23.553065377853802</v>
      </c>
      <c r="G21" s="11">
        <v>24.726834727155499</v>
      </c>
      <c r="H21" s="11">
        <v>24.908673439094699</v>
      </c>
      <c r="I21" s="11">
        <v>23.3143261682985</v>
      </c>
    </row>
    <row r="22" spans="1:9">
      <c r="A22" s="1" t="s">
        <v>17</v>
      </c>
      <c r="B22" s="23">
        <f>AVERAGE(B20:B21)</f>
        <v>23.477621394821952</v>
      </c>
      <c r="C22" s="23">
        <f t="shared" ref="C22" si="18">AVERAGE(C20:C21)</f>
        <v>24.732744048984799</v>
      </c>
      <c r="D22" s="23">
        <f t="shared" ref="D22" si="19">AVERAGE(D20:D21)</f>
        <v>25.172862200388998</v>
      </c>
      <c r="E22" s="23">
        <f t="shared" ref="E22" si="20">AVERAGE(E20:E21)</f>
        <v>22.987338139627703</v>
      </c>
      <c r="F22" s="23">
        <f t="shared" ref="F22" si="21">AVERAGE(F20:F21)</f>
        <v>23.612172904598552</v>
      </c>
      <c r="G22" s="23">
        <f t="shared" ref="G22" si="22">AVERAGE(G20:G21)</f>
        <v>25.009780674640702</v>
      </c>
      <c r="H22" s="23">
        <f t="shared" ref="H22" si="23">AVERAGE(H20:H21)</f>
        <v>25.028780039394498</v>
      </c>
      <c r="I22" s="23">
        <f t="shared" ref="I22" si="24">AVERAGE(I20:I21)</f>
        <v>23.37351524190565</v>
      </c>
    </row>
    <row r="23" spans="1:9">
      <c r="A23" s="1" t="s">
        <v>48</v>
      </c>
      <c r="B23" s="11">
        <f>STDEV(B20:B21)</f>
        <v>0.19238435652374616</v>
      </c>
      <c r="C23" s="11">
        <f t="shared" ref="C23:I23" si="25">STDEV(C20:C21)</f>
        <v>0.4629237028979129</v>
      </c>
      <c r="D23" s="11">
        <f t="shared" si="25"/>
        <v>8.0845853817115246E-2</v>
      </c>
      <c r="E23" s="11">
        <f t="shared" si="25"/>
        <v>0.69483124082115266</v>
      </c>
      <c r="F23" s="11">
        <f t="shared" si="25"/>
        <v>8.3590665960753457E-2</v>
      </c>
      <c r="G23" s="11">
        <f t="shared" si="25"/>
        <v>0.40014599635207704</v>
      </c>
      <c r="H23" s="11">
        <f t="shared" si="25"/>
        <v>0.16985638307450274</v>
      </c>
      <c r="I23" s="11">
        <f t="shared" si="25"/>
        <v>8.3705990639531699E-2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2C5D9-36A6-C54A-9172-3F3DB95DFAD5}">
  <dimension ref="A1:X70"/>
  <sheetViews>
    <sheetView topLeftCell="A18" workbookViewId="0">
      <selection activeCell="H67" sqref="H67"/>
    </sheetView>
  </sheetViews>
  <sheetFormatPr baseColWidth="10" defaultRowHeight="16"/>
  <cols>
    <col min="1" max="1" width="13" bestFit="1" customWidth="1"/>
    <col min="2" max="2" width="9.28515625" bestFit="1" customWidth="1"/>
    <col min="3" max="3" width="11.5703125" bestFit="1" customWidth="1"/>
    <col min="4" max="4" width="7.5703125" bestFit="1" customWidth="1"/>
    <col min="5" max="6" width="5.42578125" bestFit="1" customWidth="1"/>
    <col min="7" max="7" width="6.140625" bestFit="1" customWidth="1"/>
    <col min="8" max="9" width="5.42578125" bestFit="1" customWidth="1"/>
    <col min="10" max="10" width="6.140625" bestFit="1" customWidth="1"/>
    <col min="11" max="11" width="7.5703125" bestFit="1" customWidth="1"/>
    <col min="12" max="12" width="5.42578125" bestFit="1" customWidth="1"/>
    <col min="13" max="13" width="11.5703125" bestFit="1" customWidth="1"/>
    <col min="15" max="15" width="26.85546875" bestFit="1" customWidth="1"/>
    <col min="16" max="16" width="18.7109375" bestFit="1" customWidth="1"/>
    <col min="17" max="18" width="17.7109375" bestFit="1" customWidth="1"/>
    <col min="19" max="20" width="18.7109375" bestFit="1" customWidth="1"/>
    <col min="21" max="21" width="19.28515625" bestFit="1" customWidth="1"/>
  </cols>
  <sheetData>
    <row r="1" spans="1:21">
      <c r="A1" s="79"/>
      <c r="B1" s="79"/>
      <c r="C1" s="79"/>
      <c r="D1" s="155" t="s">
        <v>226</v>
      </c>
      <c r="E1" s="155"/>
      <c r="F1" s="155"/>
      <c r="G1" s="165" t="s">
        <v>138</v>
      </c>
      <c r="H1" s="165"/>
      <c r="I1" s="165"/>
      <c r="J1" s="165"/>
      <c r="K1" s="166" t="s">
        <v>139</v>
      </c>
      <c r="L1" s="166"/>
      <c r="M1" s="166"/>
      <c r="O1" s="1" t="s">
        <v>282</v>
      </c>
      <c r="P1" s="1" t="s">
        <v>256</v>
      </c>
      <c r="Q1" s="1" t="s">
        <v>257</v>
      </c>
      <c r="R1" s="1" t="s">
        <v>258</v>
      </c>
      <c r="S1" s="93" t="s">
        <v>255</v>
      </c>
      <c r="T1" s="1" t="s">
        <v>254</v>
      </c>
      <c r="U1" s="1" t="s">
        <v>248</v>
      </c>
    </row>
    <row r="2" spans="1:21">
      <c r="A2" s="30" t="s">
        <v>57</v>
      </c>
      <c r="B2" s="73" t="s">
        <v>205</v>
      </c>
      <c r="C2" s="80" t="s">
        <v>224</v>
      </c>
      <c r="D2" s="30" t="s">
        <v>47</v>
      </c>
      <c r="E2" s="30" t="s">
        <v>99</v>
      </c>
      <c r="F2" s="30" t="s">
        <v>140</v>
      </c>
      <c r="G2" s="30" t="s">
        <v>186</v>
      </c>
      <c r="H2" s="30" t="s">
        <v>99</v>
      </c>
      <c r="I2" s="31" t="s">
        <v>100</v>
      </c>
      <c r="J2" s="31" t="s">
        <v>27</v>
      </c>
      <c r="K2" s="31" t="s">
        <v>47</v>
      </c>
      <c r="L2" s="31" t="s">
        <v>99</v>
      </c>
      <c r="M2" s="31" t="s">
        <v>140</v>
      </c>
      <c r="O2" s="92" t="s">
        <v>242</v>
      </c>
      <c r="P2" s="94">
        <v>0.95550000000000002</v>
      </c>
      <c r="Q2" s="91">
        <v>0.73319999999999996</v>
      </c>
      <c r="R2" s="94">
        <v>0.85870000000000002</v>
      </c>
      <c r="S2" s="91">
        <v>0.25800000000000001</v>
      </c>
      <c r="T2" s="94">
        <v>0.1028</v>
      </c>
      <c r="U2" s="91">
        <v>9.06E-2</v>
      </c>
    </row>
    <row r="3" spans="1:21">
      <c r="A3" s="67" t="s">
        <v>142</v>
      </c>
      <c r="B3" s="78">
        <v>43945</v>
      </c>
      <c r="C3" s="11" t="s">
        <v>225</v>
      </c>
      <c r="D3" s="66">
        <v>18.77</v>
      </c>
      <c r="E3" s="66">
        <v>20.56</v>
      </c>
      <c r="F3" s="66">
        <v>23.93</v>
      </c>
      <c r="G3" s="11">
        <v>30.874795808884301</v>
      </c>
      <c r="H3" s="11">
        <v>31.666711747017299</v>
      </c>
      <c r="I3" s="11">
        <v>33.367412912171446</v>
      </c>
      <c r="J3" s="11">
        <v>28.163749269447749</v>
      </c>
      <c r="K3" s="66" t="s">
        <v>141</v>
      </c>
      <c r="L3" s="66" t="s">
        <v>141</v>
      </c>
      <c r="M3" s="66" t="s">
        <v>141</v>
      </c>
      <c r="O3" s="92" t="s">
        <v>243</v>
      </c>
      <c r="P3" s="94" t="s">
        <v>238</v>
      </c>
      <c r="Q3" s="91" t="s">
        <v>259</v>
      </c>
      <c r="R3" s="94" t="s">
        <v>260</v>
      </c>
      <c r="S3" s="91" t="s">
        <v>251</v>
      </c>
      <c r="T3" s="94" t="s">
        <v>252</v>
      </c>
      <c r="U3" s="91" t="s">
        <v>253</v>
      </c>
    </row>
    <row r="4" spans="1:21">
      <c r="A4" s="67" t="s">
        <v>143</v>
      </c>
      <c r="B4" s="78">
        <v>43950</v>
      </c>
      <c r="C4" s="11" t="s">
        <v>225</v>
      </c>
      <c r="D4" s="66">
        <v>19.96</v>
      </c>
      <c r="E4" s="66">
        <v>21.77</v>
      </c>
      <c r="F4" s="66">
        <v>24.51</v>
      </c>
      <c r="G4" s="11">
        <v>26.457485022230252</v>
      </c>
      <c r="H4" s="11">
        <v>27.325783870132298</v>
      </c>
      <c r="I4" s="11">
        <v>29.359809662044199</v>
      </c>
      <c r="J4" s="11">
        <v>27.464953335009653</v>
      </c>
      <c r="K4" s="66" t="s">
        <v>141</v>
      </c>
      <c r="L4" s="66" t="s">
        <v>141</v>
      </c>
      <c r="M4" s="66" t="s">
        <v>141</v>
      </c>
      <c r="O4" s="92" t="s">
        <v>244</v>
      </c>
      <c r="P4" s="94" t="s">
        <v>239</v>
      </c>
      <c r="Q4" s="91" t="s">
        <v>239</v>
      </c>
      <c r="R4" s="94" t="s">
        <v>239</v>
      </c>
      <c r="S4" s="91">
        <v>0.23469999999999999</v>
      </c>
      <c r="T4" s="94">
        <v>0.64070000000000005</v>
      </c>
      <c r="U4" s="91">
        <v>0.64659999999999995</v>
      </c>
    </row>
    <row r="5" spans="1:21">
      <c r="A5" s="67" t="s">
        <v>144</v>
      </c>
      <c r="B5" s="78">
        <v>43951</v>
      </c>
      <c r="C5" s="11" t="s">
        <v>225</v>
      </c>
      <c r="D5" s="66">
        <v>25.62</v>
      </c>
      <c r="E5" s="66">
        <v>28.38</v>
      </c>
      <c r="F5" s="66">
        <v>24.88</v>
      </c>
      <c r="G5" s="11">
        <v>28.5206967284355</v>
      </c>
      <c r="H5" s="11">
        <v>25.317197499125299</v>
      </c>
      <c r="I5" s="11">
        <v>25.572719525388202</v>
      </c>
      <c r="J5" s="11">
        <v>28.271278008269849</v>
      </c>
      <c r="K5" s="66" t="s">
        <v>141</v>
      </c>
      <c r="L5" s="66" t="s">
        <v>141</v>
      </c>
      <c r="M5" s="66" t="s">
        <v>141</v>
      </c>
      <c r="O5" s="92" t="s">
        <v>245</v>
      </c>
      <c r="P5" s="94" t="s">
        <v>240</v>
      </c>
      <c r="Q5" s="91" t="s">
        <v>240</v>
      </c>
      <c r="R5" s="94" t="s">
        <v>240</v>
      </c>
      <c r="S5" s="91" t="s">
        <v>249</v>
      </c>
      <c r="T5" s="94" t="s">
        <v>249</v>
      </c>
      <c r="U5" s="91" t="s">
        <v>249</v>
      </c>
    </row>
    <row r="6" spans="1:21">
      <c r="A6" s="67" t="s">
        <v>145</v>
      </c>
      <c r="B6" s="78">
        <v>43952</v>
      </c>
      <c r="C6" s="11" t="s">
        <v>225</v>
      </c>
      <c r="D6" s="66">
        <v>14.5</v>
      </c>
      <c r="E6" s="66">
        <v>18.37</v>
      </c>
      <c r="F6" s="66">
        <v>24.17</v>
      </c>
      <c r="G6" s="11">
        <v>18.1036601538264</v>
      </c>
      <c r="H6" s="11">
        <v>16.781457270600399</v>
      </c>
      <c r="I6" s="11">
        <v>17.291637191035299</v>
      </c>
      <c r="J6" s="11">
        <v>26.444910313037276</v>
      </c>
      <c r="K6" s="66">
        <v>29</v>
      </c>
      <c r="L6" s="66">
        <v>29.47</v>
      </c>
      <c r="M6" s="66">
        <v>31.28</v>
      </c>
      <c r="O6" s="92" t="s">
        <v>246</v>
      </c>
      <c r="P6" s="94" t="s">
        <v>241</v>
      </c>
      <c r="Q6" s="91" t="s">
        <v>241</v>
      </c>
      <c r="R6" s="94" t="s">
        <v>241</v>
      </c>
      <c r="S6" s="91" t="s">
        <v>250</v>
      </c>
      <c r="T6" s="94" t="s">
        <v>250</v>
      </c>
      <c r="U6" s="91" t="s">
        <v>250</v>
      </c>
    </row>
    <row r="7" spans="1:21">
      <c r="A7" s="67" t="s">
        <v>146</v>
      </c>
      <c r="B7" s="78">
        <v>43952</v>
      </c>
      <c r="C7" s="11" t="s">
        <v>225</v>
      </c>
      <c r="D7" s="66">
        <v>25.36</v>
      </c>
      <c r="E7" s="66">
        <v>26.69</v>
      </c>
      <c r="F7" s="66">
        <v>20.67</v>
      </c>
      <c r="G7" s="11">
        <v>27.965340931641801</v>
      </c>
      <c r="H7" s="11">
        <v>24.179243740741502</v>
      </c>
      <c r="I7" s="11">
        <v>24.433929679757298</v>
      </c>
      <c r="J7" s="11">
        <v>28.1003501967636</v>
      </c>
      <c r="K7" s="66" t="s">
        <v>141</v>
      </c>
      <c r="L7" s="66" t="s">
        <v>141</v>
      </c>
      <c r="M7" s="66" t="s">
        <v>141</v>
      </c>
      <c r="O7" s="92"/>
      <c r="P7" s="94"/>
      <c r="Q7" s="91"/>
      <c r="R7" s="94"/>
      <c r="S7" s="91"/>
      <c r="T7" s="94"/>
      <c r="U7" s="91"/>
    </row>
    <row r="8" spans="1:21">
      <c r="A8" s="67" t="s">
        <v>147</v>
      </c>
      <c r="B8" s="78">
        <v>43954</v>
      </c>
      <c r="C8" s="11" t="s">
        <v>225</v>
      </c>
      <c r="D8" s="66">
        <v>27.68</v>
      </c>
      <c r="E8" s="66">
        <v>30.11</v>
      </c>
      <c r="F8" s="66">
        <v>24.99</v>
      </c>
      <c r="G8" s="11">
        <v>31.532985639548802</v>
      </c>
      <c r="H8" s="11">
        <v>28.060792221831601</v>
      </c>
      <c r="I8" s="11">
        <v>26.915326101383801</v>
      </c>
      <c r="J8" s="11">
        <v>28.159560819532199</v>
      </c>
      <c r="K8" s="66" t="s">
        <v>141</v>
      </c>
      <c r="L8" s="66" t="s">
        <v>141</v>
      </c>
      <c r="M8" s="66" t="s">
        <v>141</v>
      </c>
      <c r="O8" s="92" t="s">
        <v>247</v>
      </c>
      <c r="P8" s="94">
        <v>23</v>
      </c>
      <c r="Q8" s="91">
        <v>23</v>
      </c>
      <c r="R8" s="94">
        <v>23</v>
      </c>
      <c r="S8" s="91">
        <v>23</v>
      </c>
      <c r="T8" s="94">
        <v>23</v>
      </c>
      <c r="U8" s="91">
        <v>28</v>
      </c>
    </row>
    <row r="9" spans="1:21">
      <c r="A9" s="67" t="s">
        <v>148</v>
      </c>
      <c r="B9" s="78">
        <v>43954</v>
      </c>
      <c r="C9" s="11" t="s">
        <v>225</v>
      </c>
      <c r="D9" s="66">
        <v>36.72</v>
      </c>
      <c r="E9" s="66">
        <v>39.72</v>
      </c>
      <c r="F9" s="66">
        <v>25.31</v>
      </c>
      <c r="G9" s="11">
        <v>34.595665343682597</v>
      </c>
      <c r="H9" s="11">
        <v>33.500636556732751</v>
      </c>
      <c r="I9" s="11">
        <v>34.385733192193001</v>
      </c>
      <c r="J9" s="11">
        <v>27.375320884431599</v>
      </c>
      <c r="K9" s="66" t="s">
        <v>141</v>
      </c>
      <c r="L9" s="66" t="s">
        <v>141</v>
      </c>
      <c r="M9" s="66" t="s">
        <v>141</v>
      </c>
    </row>
    <row r="10" spans="1:21">
      <c r="A10" s="67" t="s">
        <v>149</v>
      </c>
      <c r="B10" s="78">
        <v>43954</v>
      </c>
      <c r="C10" s="11" t="s">
        <v>225</v>
      </c>
      <c r="D10" s="66" t="s">
        <v>101</v>
      </c>
      <c r="E10" s="66">
        <v>35.9</v>
      </c>
      <c r="F10" s="66">
        <v>25.14</v>
      </c>
      <c r="G10" s="11">
        <v>34.4091813355193</v>
      </c>
      <c r="H10" s="11">
        <v>31.030648577796999</v>
      </c>
      <c r="I10" s="11">
        <v>31.4499651959255</v>
      </c>
      <c r="J10" s="11">
        <v>28.94635440929585</v>
      </c>
      <c r="K10" s="66" t="s">
        <v>141</v>
      </c>
      <c r="L10" s="66" t="s">
        <v>141</v>
      </c>
      <c r="M10" s="66" t="s">
        <v>141</v>
      </c>
    </row>
    <row r="11" spans="1:21">
      <c r="A11" s="67" t="s">
        <v>150</v>
      </c>
      <c r="B11" s="78">
        <v>43935</v>
      </c>
      <c r="C11" s="11" t="s">
        <v>225</v>
      </c>
      <c r="D11" s="66">
        <v>32.369999999999997</v>
      </c>
      <c r="E11" s="66">
        <v>35.409999999999997</v>
      </c>
      <c r="F11" s="66">
        <v>23.73</v>
      </c>
      <c r="G11" s="11">
        <v>35.049999999999997</v>
      </c>
      <c r="H11" s="11">
        <v>36.280506131362401</v>
      </c>
      <c r="I11" s="11">
        <v>26.260930919792099</v>
      </c>
      <c r="J11" s="11">
        <v>28.467086395451901</v>
      </c>
      <c r="K11" s="66" t="s">
        <v>101</v>
      </c>
      <c r="L11" s="66">
        <v>36.549999999999997</v>
      </c>
      <c r="M11" s="66">
        <v>28.15</v>
      </c>
    </row>
    <row r="12" spans="1:21">
      <c r="A12" s="67" t="s">
        <v>151</v>
      </c>
      <c r="B12" s="78">
        <v>43947</v>
      </c>
      <c r="C12" s="11" t="s">
        <v>225</v>
      </c>
      <c r="D12" s="66">
        <v>27.57</v>
      </c>
      <c r="E12" s="66">
        <v>30.27</v>
      </c>
      <c r="F12" s="66">
        <v>24.03</v>
      </c>
      <c r="G12" s="11">
        <v>31.51560898147395</v>
      </c>
      <c r="H12" s="11">
        <v>32.628780447051355</v>
      </c>
      <c r="I12" s="11">
        <v>32.327670231641349</v>
      </c>
      <c r="J12" s="11">
        <v>27.096886625381352</v>
      </c>
      <c r="K12" s="66">
        <v>31.38</v>
      </c>
      <c r="L12" s="66">
        <v>29.8</v>
      </c>
      <c r="M12" s="66">
        <v>28.53</v>
      </c>
      <c r="O12" s="92" t="s">
        <v>333</v>
      </c>
      <c r="P12" s="108" t="s">
        <v>256</v>
      </c>
      <c r="Q12" s="108" t="s">
        <v>257</v>
      </c>
      <c r="R12" s="108" t="s">
        <v>258</v>
      </c>
      <c r="S12" s="108" t="s">
        <v>318</v>
      </c>
      <c r="T12" s="108" t="s">
        <v>319</v>
      </c>
      <c r="U12" s="108" t="s">
        <v>248</v>
      </c>
    </row>
    <row r="13" spans="1:21">
      <c r="A13" s="67" t="s">
        <v>152</v>
      </c>
      <c r="B13" s="78">
        <v>43947</v>
      </c>
      <c r="C13" s="11" t="s">
        <v>225</v>
      </c>
      <c r="D13" s="66">
        <v>19.309999999999999</v>
      </c>
      <c r="E13" s="66">
        <v>21.95</v>
      </c>
      <c r="F13" s="66">
        <v>24.02</v>
      </c>
      <c r="G13" s="11">
        <v>25.9003353961286</v>
      </c>
      <c r="H13" s="11">
        <v>26.184098423159249</v>
      </c>
      <c r="I13" s="11">
        <v>27.542087772784651</v>
      </c>
      <c r="J13" s="11">
        <v>26.905680331663401</v>
      </c>
      <c r="K13" s="66">
        <v>23.9</v>
      </c>
      <c r="L13" s="66">
        <v>22.18</v>
      </c>
      <c r="M13" s="66">
        <v>23.94</v>
      </c>
      <c r="O13" s="92" t="s">
        <v>289</v>
      </c>
      <c r="P13" s="114"/>
      <c r="Q13" s="115"/>
      <c r="R13" s="114"/>
      <c r="S13" s="115"/>
      <c r="T13" s="114"/>
      <c r="U13" s="115"/>
    </row>
    <row r="14" spans="1:21">
      <c r="A14" s="67" t="s">
        <v>153</v>
      </c>
      <c r="B14" s="78">
        <v>43947</v>
      </c>
      <c r="C14" s="11" t="s">
        <v>225</v>
      </c>
      <c r="D14" s="66">
        <v>23.08</v>
      </c>
      <c r="E14" s="66">
        <v>26.1</v>
      </c>
      <c r="F14" s="66">
        <v>24.07</v>
      </c>
      <c r="G14" s="11">
        <v>25.713426979177001</v>
      </c>
      <c r="H14" s="11">
        <v>23.431442651155699</v>
      </c>
      <c r="I14" s="11">
        <v>23.343861807447301</v>
      </c>
      <c r="J14" s="11">
        <v>28.128424204585851</v>
      </c>
      <c r="K14" s="66">
        <v>27.05</v>
      </c>
      <c r="L14" s="66">
        <v>25.45</v>
      </c>
      <c r="M14" s="66">
        <v>27.28</v>
      </c>
      <c r="O14" s="92" t="s">
        <v>290</v>
      </c>
      <c r="P14" s="114">
        <v>0.95860000000000001</v>
      </c>
      <c r="Q14" s="115">
        <v>0.72270000000000001</v>
      </c>
      <c r="R14" s="114">
        <v>0.80369999999999997</v>
      </c>
      <c r="S14" s="115">
        <v>3.8030000000000001E-2</v>
      </c>
      <c r="T14" s="114">
        <v>1.4619999999999999E-2</v>
      </c>
      <c r="U14" s="115">
        <v>-1.9550000000000001E-2</v>
      </c>
    </row>
    <row r="15" spans="1:21">
      <c r="A15" s="67" t="s">
        <v>154</v>
      </c>
      <c r="B15" s="78">
        <v>43948</v>
      </c>
      <c r="C15" s="11" t="s">
        <v>225</v>
      </c>
      <c r="D15" s="66">
        <v>21.38</v>
      </c>
      <c r="E15" s="66">
        <v>24.66</v>
      </c>
      <c r="F15" s="66">
        <v>23.77</v>
      </c>
      <c r="G15" s="11">
        <v>26.9700220733028</v>
      </c>
      <c r="H15" s="11">
        <v>28.051527319783499</v>
      </c>
      <c r="I15" s="11">
        <v>30.084694037338299</v>
      </c>
      <c r="J15" s="11">
        <v>26.9013194511489</v>
      </c>
      <c r="K15" s="66">
        <v>25.31</v>
      </c>
      <c r="L15" s="66">
        <v>23.95</v>
      </c>
      <c r="M15" s="66">
        <v>25.96</v>
      </c>
      <c r="O15" s="92" t="s">
        <v>291</v>
      </c>
      <c r="P15" s="114">
        <v>0.33300000000000002</v>
      </c>
      <c r="Q15" s="115">
        <v>7.1360000000000001</v>
      </c>
      <c r="R15" s="114">
        <v>5.6760000000000002</v>
      </c>
      <c r="S15" s="115">
        <v>26.76</v>
      </c>
      <c r="T15" s="114">
        <v>27.36</v>
      </c>
      <c r="U15" s="115">
        <v>28.21</v>
      </c>
    </row>
    <row r="16" spans="1:21">
      <c r="A16" s="67" t="s">
        <v>155</v>
      </c>
      <c r="B16" s="78">
        <v>43935</v>
      </c>
      <c r="C16" s="11" t="s">
        <v>225</v>
      </c>
      <c r="D16" s="66">
        <v>17.86</v>
      </c>
      <c r="E16" s="66">
        <v>20.260000000000002</v>
      </c>
      <c r="F16" s="66">
        <v>23.01</v>
      </c>
      <c r="G16" s="11">
        <v>20.2900185466384</v>
      </c>
      <c r="H16" s="11">
        <v>18.6936639115265</v>
      </c>
      <c r="I16" s="11">
        <v>19.860979343451501</v>
      </c>
      <c r="J16" s="11">
        <v>28.3137202104386</v>
      </c>
      <c r="K16" s="66" t="s">
        <v>141</v>
      </c>
      <c r="L16" s="66" t="s">
        <v>141</v>
      </c>
      <c r="M16" s="66" t="s">
        <v>141</v>
      </c>
      <c r="O16" s="92" t="s">
        <v>292</v>
      </c>
      <c r="P16" s="114">
        <v>-0.34739999999999999</v>
      </c>
      <c r="Q16" s="115">
        <v>-9.8729999999999993</v>
      </c>
      <c r="R16" s="114">
        <v>-7.0629999999999997</v>
      </c>
      <c r="S16" s="115">
        <v>-703.6</v>
      </c>
      <c r="T16" s="114">
        <v>-1871</v>
      </c>
      <c r="U16" s="115">
        <v>1443</v>
      </c>
    </row>
    <row r="17" spans="1:21">
      <c r="A17" s="67" t="s">
        <v>156</v>
      </c>
      <c r="B17" s="78">
        <v>43936</v>
      </c>
      <c r="C17" s="11" t="s">
        <v>225</v>
      </c>
      <c r="D17" s="66">
        <v>19.45</v>
      </c>
      <c r="E17" s="66">
        <v>22.7</v>
      </c>
      <c r="F17" s="66">
        <v>23.61</v>
      </c>
      <c r="G17" s="11">
        <v>22.315051037602501</v>
      </c>
      <c r="H17" s="11">
        <v>20.612150689871601</v>
      </c>
      <c r="I17" s="11">
        <v>21.098164223276299</v>
      </c>
      <c r="J17" s="11">
        <v>28.99451533617875</v>
      </c>
      <c r="K17" s="66" t="s">
        <v>141</v>
      </c>
      <c r="L17" s="66" t="s">
        <v>141</v>
      </c>
      <c r="M17" s="66" t="s">
        <v>141</v>
      </c>
      <c r="O17" s="92" t="s">
        <v>293</v>
      </c>
      <c r="P17" s="114">
        <v>1.0429999999999999</v>
      </c>
      <c r="Q17" s="115">
        <v>1.3839999999999999</v>
      </c>
      <c r="R17" s="114">
        <v>1.244</v>
      </c>
      <c r="S17" s="115">
        <v>26.29</v>
      </c>
      <c r="T17" s="114">
        <v>68.400000000000006</v>
      </c>
      <c r="U17" s="115">
        <v>-51.14</v>
      </c>
    </row>
    <row r="18" spans="1:21">
      <c r="A18" s="67" t="s">
        <v>157</v>
      </c>
      <c r="B18" s="78">
        <v>43936</v>
      </c>
      <c r="C18" s="11" t="s">
        <v>225</v>
      </c>
      <c r="D18" s="66">
        <v>14.1</v>
      </c>
      <c r="E18" s="66">
        <v>17.5</v>
      </c>
      <c r="F18" s="66">
        <v>22.92</v>
      </c>
      <c r="G18" s="11">
        <v>16.464425148128601</v>
      </c>
      <c r="H18" s="11">
        <v>15.730756241225</v>
      </c>
      <c r="I18" s="11">
        <v>16.745505605221499</v>
      </c>
      <c r="J18" s="11">
        <v>27.743265531146001</v>
      </c>
      <c r="K18" s="66" t="s">
        <v>141</v>
      </c>
      <c r="L18" s="66" t="s">
        <v>141</v>
      </c>
      <c r="M18" s="66" t="s">
        <v>141</v>
      </c>
      <c r="O18" s="92"/>
      <c r="P18" s="114"/>
      <c r="Q18" s="115"/>
      <c r="R18" s="114"/>
      <c r="S18" s="115"/>
      <c r="T18" s="114"/>
      <c r="U18" s="115"/>
    </row>
    <row r="19" spans="1:21">
      <c r="A19" s="67" t="s">
        <v>158</v>
      </c>
      <c r="B19" s="78">
        <v>43936</v>
      </c>
      <c r="C19" s="11" t="s">
        <v>225</v>
      </c>
      <c r="D19" s="66">
        <v>16.23</v>
      </c>
      <c r="E19" s="66">
        <v>19.149999999999999</v>
      </c>
      <c r="F19" s="66">
        <v>23.16</v>
      </c>
      <c r="G19" s="11">
        <v>18.4356034755357</v>
      </c>
      <c r="H19" s="11">
        <v>17.487642971237499</v>
      </c>
      <c r="I19" s="11">
        <v>19.040787656753299</v>
      </c>
      <c r="J19" s="11">
        <v>27.484162446177876</v>
      </c>
      <c r="K19" s="66" t="s">
        <v>141</v>
      </c>
      <c r="L19" s="66" t="s">
        <v>141</v>
      </c>
      <c r="M19" s="66" t="s">
        <v>141</v>
      </c>
      <c r="O19" s="92" t="s">
        <v>294</v>
      </c>
      <c r="P19" s="114"/>
      <c r="Q19" s="115"/>
      <c r="R19" s="114"/>
      <c r="S19" s="115"/>
      <c r="T19" s="114"/>
      <c r="U19" s="115"/>
    </row>
    <row r="20" spans="1:21">
      <c r="A20" s="67" t="s">
        <v>159</v>
      </c>
      <c r="B20" s="78">
        <v>43938</v>
      </c>
      <c r="C20" s="11" t="s">
        <v>225</v>
      </c>
      <c r="D20" s="66">
        <v>19.190000000000001</v>
      </c>
      <c r="E20" s="66">
        <v>22.38</v>
      </c>
      <c r="F20" s="66">
        <v>23.88</v>
      </c>
      <c r="G20" s="11">
        <v>22.233367048959199</v>
      </c>
      <c r="H20" s="11">
        <v>20.059387654969001</v>
      </c>
      <c r="I20" s="11">
        <v>21.115334661291499</v>
      </c>
      <c r="J20" s="11">
        <v>27.874660937731022</v>
      </c>
      <c r="K20" s="66" t="s">
        <v>141</v>
      </c>
      <c r="L20" s="66" t="s">
        <v>141</v>
      </c>
      <c r="M20" s="66" t="s">
        <v>141</v>
      </c>
      <c r="O20" s="92" t="s">
        <v>290</v>
      </c>
      <c r="P20" s="114">
        <v>6.6259999999999999E-2</v>
      </c>
      <c r="Q20" s="115">
        <v>0.12559999999999999</v>
      </c>
      <c r="R20" s="114">
        <v>9.7220000000000001E-2</v>
      </c>
      <c r="S20" s="115">
        <v>3.0040000000000001E-2</v>
      </c>
      <c r="T20" s="114">
        <v>3.083E-2</v>
      </c>
      <c r="U20" s="115">
        <v>3.3459999999999997E-2</v>
      </c>
    </row>
    <row r="21" spans="1:21">
      <c r="A21" s="67" t="s">
        <v>160</v>
      </c>
      <c r="B21" s="78">
        <v>43938</v>
      </c>
      <c r="C21" s="11" t="s">
        <v>225</v>
      </c>
      <c r="D21" s="66">
        <v>16.38</v>
      </c>
      <c r="E21" s="66">
        <v>18.79</v>
      </c>
      <c r="F21" s="66">
        <v>23.34</v>
      </c>
      <c r="G21" s="11">
        <v>17.786318768193901</v>
      </c>
      <c r="H21" s="11">
        <v>17.042431401841299</v>
      </c>
      <c r="I21" s="11">
        <v>17.590530749661301</v>
      </c>
      <c r="J21" s="11">
        <v>29.002951378417134</v>
      </c>
      <c r="K21" s="66" t="s">
        <v>141</v>
      </c>
      <c r="L21" s="66" t="s">
        <v>141</v>
      </c>
      <c r="M21" s="66" t="s">
        <v>141</v>
      </c>
      <c r="O21" s="92" t="s">
        <v>291</v>
      </c>
      <c r="P21" s="114">
        <v>1.702</v>
      </c>
      <c r="Q21" s="115">
        <v>3.2269999999999999</v>
      </c>
      <c r="R21" s="114">
        <v>2.4319999999999999</v>
      </c>
      <c r="S21" s="115">
        <v>0.77170000000000005</v>
      </c>
      <c r="T21" s="114">
        <v>0.7712</v>
      </c>
      <c r="U21" s="115">
        <v>0.8629</v>
      </c>
    </row>
    <row r="22" spans="1:21">
      <c r="A22" s="67" t="s">
        <v>161</v>
      </c>
      <c r="B22" s="78">
        <v>43940</v>
      </c>
      <c r="C22" s="11" t="s">
        <v>225</v>
      </c>
      <c r="D22" s="66">
        <v>14.84</v>
      </c>
      <c r="E22" s="66">
        <v>17.78</v>
      </c>
      <c r="F22" s="66">
        <v>23.09</v>
      </c>
      <c r="G22" s="11">
        <v>17.058338476475701</v>
      </c>
      <c r="H22" s="11">
        <v>16.179524676189502</v>
      </c>
      <c r="I22" s="11">
        <v>17.235465728860301</v>
      </c>
      <c r="J22" s="11">
        <v>27.191930176802504</v>
      </c>
      <c r="K22" s="66" t="s">
        <v>141</v>
      </c>
      <c r="L22" s="66" t="s">
        <v>141</v>
      </c>
      <c r="M22" s="66" t="s">
        <v>141</v>
      </c>
      <c r="O22" s="92"/>
      <c r="P22" s="114"/>
      <c r="Q22" s="115"/>
      <c r="R22" s="114"/>
      <c r="S22" s="115"/>
      <c r="T22" s="114"/>
      <c r="U22" s="115"/>
    </row>
    <row r="23" spans="1:21">
      <c r="A23" s="67" t="s">
        <v>162</v>
      </c>
      <c r="B23" s="78">
        <v>43995</v>
      </c>
      <c r="C23" s="11" t="s">
        <v>225</v>
      </c>
      <c r="D23" s="66">
        <v>17.64</v>
      </c>
      <c r="E23" s="66">
        <v>19.82</v>
      </c>
      <c r="F23" s="66">
        <v>22.82</v>
      </c>
      <c r="G23" s="11">
        <v>19.922117416546598</v>
      </c>
      <c r="H23" s="11">
        <v>21.988581023988651</v>
      </c>
      <c r="I23" s="11">
        <v>27.602667879904452</v>
      </c>
      <c r="J23" s="11">
        <v>25.566028290413399</v>
      </c>
      <c r="K23" s="66"/>
      <c r="L23" s="66"/>
      <c r="M23" s="66"/>
      <c r="O23" s="92" t="s">
        <v>295</v>
      </c>
      <c r="P23" s="114"/>
      <c r="Q23" s="115"/>
      <c r="R23" s="114"/>
      <c r="S23" s="115"/>
      <c r="T23" s="114"/>
      <c r="U23" s="115"/>
    </row>
    <row r="24" spans="1:21">
      <c r="A24" s="67" t="s">
        <v>163</v>
      </c>
      <c r="B24" s="78">
        <v>43948</v>
      </c>
      <c r="C24" s="11" t="s">
        <v>225</v>
      </c>
      <c r="D24" s="66">
        <v>17.21</v>
      </c>
      <c r="E24" s="66">
        <v>20.18</v>
      </c>
      <c r="F24" s="66">
        <v>23.7</v>
      </c>
      <c r="G24" s="11">
        <v>21.032994890250251</v>
      </c>
      <c r="H24" s="11">
        <v>23.28757949015505</v>
      </c>
      <c r="I24" s="11">
        <v>28.856328573703799</v>
      </c>
      <c r="J24" s="11">
        <v>26.747216202027751</v>
      </c>
      <c r="K24" s="66"/>
      <c r="L24" s="66"/>
      <c r="M24" s="66"/>
      <c r="O24" s="92" t="s">
        <v>290</v>
      </c>
      <c r="P24" s="114" t="s">
        <v>283</v>
      </c>
      <c r="Q24" s="115" t="s">
        <v>310</v>
      </c>
      <c r="R24" s="114" t="s">
        <v>314</v>
      </c>
      <c r="S24" s="115" t="s">
        <v>325</v>
      </c>
      <c r="T24" s="114" t="s">
        <v>320</v>
      </c>
      <c r="U24" s="115" t="s">
        <v>329</v>
      </c>
    </row>
    <row r="25" spans="1:21">
      <c r="A25" s="67" t="s">
        <v>164</v>
      </c>
      <c r="B25" s="78">
        <v>43995</v>
      </c>
      <c r="C25" s="11" t="s">
        <v>225</v>
      </c>
      <c r="D25" s="66">
        <v>19.11</v>
      </c>
      <c r="E25" s="66">
        <v>20.48</v>
      </c>
      <c r="F25" s="66">
        <v>22.8</v>
      </c>
      <c r="G25" s="11">
        <v>21.970357343594099</v>
      </c>
      <c r="H25" s="11">
        <v>23.4445536153607</v>
      </c>
      <c r="I25" s="11">
        <v>28.277719631637201</v>
      </c>
      <c r="J25" s="11">
        <v>28.0469998792409</v>
      </c>
      <c r="K25" s="66"/>
      <c r="L25" s="66"/>
      <c r="M25" s="66"/>
      <c r="O25" s="92" t="s">
        <v>291</v>
      </c>
      <c r="P25" s="114" t="s">
        <v>284</v>
      </c>
      <c r="Q25" s="115" t="s">
        <v>311</v>
      </c>
      <c r="R25" s="114" t="s">
        <v>315</v>
      </c>
      <c r="S25" s="115" t="s">
        <v>326</v>
      </c>
      <c r="T25" s="114" t="s">
        <v>321</v>
      </c>
      <c r="U25" s="115" t="s">
        <v>330</v>
      </c>
    </row>
    <row r="26" spans="1:21">
      <c r="A26" s="67" t="s">
        <v>165</v>
      </c>
      <c r="B26" s="11" t="s">
        <v>34</v>
      </c>
      <c r="C26" s="11" t="s">
        <v>34</v>
      </c>
      <c r="D26" s="66" t="s">
        <v>34</v>
      </c>
      <c r="E26" s="66" t="s">
        <v>34</v>
      </c>
      <c r="F26" s="66">
        <v>24.02</v>
      </c>
      <c r="G26" s="11" t="s">
        <v>34</v>
      </c>
      <c r="H26" s="11" t="s">
        <v>34</v>
      </c>
      <c r="I26" s="11">
        <v>26.0232967274485</v>
      </c>
      <c r="J26" s="11">
        <v>28.088664815676001</v>
      </c>
      <c r="K26" s="66" t="s">
        <v>34</v>
      </c>
      <c r="L26" s="66" t="s">
        <v>34</v>
      </c>
      <c r="M26" s="66">
        <v>29.16</v>
      </c>
      <c r="O26" s="92" t="s">
        <v>292</v>
      </c>
      <c r="P26" s="114" t="s">
        <v>285</v>
      </c>
      <c r="Q26" s="115" t="s">
        <v>312</v>
      </c>
      <c r="R26" s="114" t="s">
        <v>316</v>
      </c>
      <c r="S26" s="115" t="s">
        <v>327</v>
      </c>
      <c r="T26" s="114" t="s">
        <v>322</v>
      </c>
      <c r="U26" s="115" t="s">
        <v>331</v>
      </c>
    </row>
    <row r="27" spans="1:21">
      <c r="A27" s="67" t="s">
        <v>166</v>
      </c>
      <c r="B27" s="11" t="s">
        <v>34</v>
      </c>
      <c r="C27" s="11" t="s">
        <v>34</v>
      </c>
      <c r="D27" s="66" t="s">
        <v>34</v>
      </c>
      <c r="E27" s="66" t="s">
        <v>34</v>
      </c>
      <c r="F27" s="66">
        <v>23.94</v>
      </c>
      <c r="G27" s="11" t="s">
        <v>34</v>
      </c>
      <c r="H27" s="11" t="s">
        <v>34</v>
      </c>
      <c r="I27" s="11">
        <v>31.439332491079099</v>
      </c>
      <c r="J27" s="11">
        <v>29.118784043465702</v>
      </c>
      <c r="K27" s="66" t="s">
        <v>34</v>
      </c>
      <c r="L27" s="66" t="s">
        <v>34</v>
      </c>
      <c r="M27" s="66">
        <v>33.51</v>
      </c>
      <c r="O27" s="92"/>
      <c r="P27" s="114"/>
      <c r="Q27" s="115"/>
      <c r="R27" s="114"/>
      <c r="S27" s="115"/>
      <c r="T27" s="114"/>
      <c r="U27" s="115"/>
    </row>
    <row r="28" spans="1:21">
      <c r="A28" s="67" t="s">
        <v>167</v>
      </c>
      <c r="B28" s="11" t="s">
        <v>34</v>
      </c>
      <c r="C28" s="11" t="s">
        <v>34</v>
      </c>
      <c r="D28" s="66" t="s">
        <v>34</v>
      </c>
      <c r="E28" s="66" t="s">
        <v>34</v>
      </c>
      <c r="F28" s="66">
        <v>20.28</v>
      </c>
      <c r="G28" s="11" t="s">
        <v>34</v>
      </c>
      <c r="H28" s="11" t="s">
        <v>34</v>
      </c>
      <c r="I28" s="11">
        <v>31.408484800216399</v>
      </c>
      <c r="J28" s="11">
        <v>28.521309178110901</v>
      </c>
      <c r="K28" s="66" t="s">
        <v>141</v>
      </c>
      <c r="L28" s="66" t="s">
        <v>141</v>
      </c>
      <c r="M28" s="66" t="s">
        <v>141</v>
      </c>
      <c r="O28" s="92" t="s">
        <v>296</v>
      </c>
      <c r="P28" s="114"/>
      <c r="Q28" s="115"/>
      <c r="R28" s="114"/>
      <c r="S28" s="115"/>
      <c r="T28" s="114"/>
      <c r="U28" s="115"/>
    </row>
    <row r="29" spans="1:21">
      <c r="A29" s="67" t="s">
        <v>168</v>
      </c>
      <c r="B29" s="11" t="s">
        <v>34</v>
      </c>
      <c r="C29" s="11" t="s">
        <v>34</v>
      </c>
      <c r="D29" s="66" t="s">
        <v>34</v>
      </c>
      <c r="E29" s="66" t="s">
        <v>34</v>
      </c>
      <c r="F29" s="66">
        <v>20.440000000000001</v>
      </c>
      <c r="G29" s="11" t="s">
        <v>34</v>
      </c>
      <c r="H29" s="11" t="s">
        <v>34</v>
      </c>
      <c r="I29" s="11">
        <v>30.679120634514302</v>
      </c>
      <c r="J29" s="11">
        <v>28.873644735012448</v>
      </c>
      <c r="K29" s="66" t="s">
        <v>34</v>
      </c>
      <c r="L29" s="66" t="s">
        <v>34</v>
      </c>
      <c r="M29" s="66">
        <v>30.83</v>
      </c>
      <c r="O29" s="92" t="s">
        <v>297</v>
      </c>
      <c r="P29" s="114">
        <v>0.90880000000000005</v>
      </c>
      <c r="Q29" s="115">
        <v>0.61180000000000001</v>
      </c>
      <c r="R29" s="114">
        <v>0.76490000000000002</v>
      </c>
      <c r="S29" s="115">
        <v>7.0910000000000001E-2</v>
      </c>
      <c r="T29" s="114">
        <v>1.059E-2</v>
      </c>
      <c r="U29" s="115">
        <v>1.6E-2</v>
      </c>
    </row>
    <row r="30" spans="1:21">
      <c r="A30" s="67" t="s">
        <v>169</v>
      </c>
      <c r="B30" s="11" t="s">
        <v>34</v>
      </c>
      <c r="C30" s="11" t="s">
        <v>34</v>
      </c>
      <c r="D30" s="66" t="s">
        <v>34</v>
      </c>
      <c r="E30" s="66" t="s">
        <v>34</v>
      </c>
      <c r="F30" s="66">
        <v>20.5</v>
      </c>
      <c r="G30" s="11" t="s">
        <v>34</v>
      </c>
      <c r="H30" s="11" t="s">
        <v>34</v>
      </c>
      <c r="I30" s="11">
        <v>31.811932451776698</v>
      </c>
      <c r="J30" s="11">
        <v>28.844043645357701</v>
      </c>
      <c r="K30" s="66" t="s">
        <v>34</v>
      </c>
      <c r="L30" s="66" t="s">
        <v>34</v>
      </c>
      <c r="M30" s="66">
        <v>36.56</v>
      </c>
      <c r="O30" s="92" t="s">
        <v>298</v>
      </c>
      <c r="P30" s="114">
        <v>1.87</v>
      </c>
      <c r="Q30" s="115">
        <v>3.5449999999999999</v>
      </c>
      <c r="R30" s="114">
        <v>2.7589999999999999</v>
      </c>
      <c r="S30" s="115">
        <v>0.84770000000000001</v>
      </c>
      <c r="T30" s="114">
        <v>0.87480000000000002</v>
      </c>
      <c r="U30" s="115">
        <v>0.87239999999999995</v>
      </c>
    </row>
    <row r="31" spans="1:21">
      <c r="A31" s="67" t="s">
        <v>170</v>
      </c>
      <c r="B31" s="97">
        <f>COUNT(F3:F30)</f>
        <v>28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O31" s="92"/>
      <c r="P31" s="114"/>
      <c r="Q31" s="115"/>
      <c r="R31" s="114"/>
      <c r="S31" s="115"/>
      <c r="T31" s="114"/>
      <c r="U31" s="115"/>
    </row>
    <row r="32" spans="1:21">
      <c r="A32" s="54"/>
      <c r="B32" s="51"/>
      <c r="C32" s="51"/>
      <c r="D32" s="51"/>
      <c r="E32" s="51"/>
      <c r="F32" s="51"/>
      <c r="G32" s="51"/>
      <c r="H32" s="51"/>
      <c r="I32" s="51"/>
      <c r="J32" s="118"/>
      <c r="O32" s="92" t="s">
        <v>299</v>
      </c>
      <c r="P32" s="114"/>
      <c r="Q32" s="115"/>
      <c r="R32" s="114"/>
      <c r="S32" s="115"/>
      <c r="T32" s="114"/>
      <c r="U32" s="115"/>
    </row>
    <row r="33" spans="1:24">
      <c r="A33" s="54"/>
      <c r="B33" s="51"/>
      <c r="C33" s="51"/>
      <c r="D33" s="51"/>
      <c r="E33" s="51"/>
      <c r="F33" s="51"/>
      <c r="G33" s="51"/>
      <c r="H33" s="51"/>
      <c r="I33" s="51"/>
      <c r="J33" s="118"/>
      <c r="O33" s="92" t="s">
        <v>300</v>
      </c>
      <c r="P33" s="114">
        <v>209.3</v>
      </c>
      <c r="Q33" s="115">
        <v>33.1</v>
      </c>
      <c r="R33" s="114">
        <v>68.33</v>
      </c>
      <c r="S33" s="115">
        <v>1.603</v>
      </c>
      <c r="T33" s="114">
        <v>0.22489999999999999</v>
      </c>
      <c r="U33" s="115">
        <v>0.34139999999999998</v>
      </c>
    </row>
    <row r="34" spans="1:24">
      <c r="A34" s="54"/>
      <c r="B34" s="51"/>
      <c r="C34" s="51"/>
      <c r="D34" s="51"/>
      <c r="E34" s="51"/>
      <c r="F34" s="51"/>
      <c r="G34" s="51"/>
      <c r="H34" s="51"/>
      <c r="I34" s="51"/>
      <c r="J34" s="118"/>
      <c r="O34" s="92" t="s">
        <v>301</v>
      </c>
      <c r="P34" s="114" t="s">
        <v>286</v>
      </c>
      <c r="Q34" s="115" t="s">
        <v>286</v>
      </c>
      <c r="R34" s="114" t="s">
        <v>286</v>
      </c>
      <c r="S34" s="115" t="s">
        <v>286</v>
      </c>
      <c r="T34" s="114" t="s">
        <v>286</v>
      </c>
      <c r="U34" s="115" t="s">
        <v>286</v>
      </c>
    </row>
    <row r="35" spans="1:24">
      <c r="J35" s="90"/>
      <c r="O35" s="92" t="s">
        <v>302</v>
      </c>
      <c r="P35" s="114" t="s">
        <v>239</v>
      </c>
      <c r="Q35" s="115" t="s">
        <v>239</v>
      </c>
      <c r="R35" s="114" t="s">
        <v>239</v>
      </c>
      <c r="S35" s="115">
        <v>0.21940000000000001</v>
      </c>
      <c r="T35" s="114">
        <v>0.64019999999999999</v>
      </c>
      <c r="U35" s="115">
        <v>0.56520000000000004</v>
      </c>
    </row>
    <row r="36" spans="1:24">
      <c r="A36" s="167" t="s">
        <v>273</v>
      </c>
      <c r="B36" s="167"/>
      <c r="C36" s="167"/>
      <c r="O36" s="92" t="s">
        <v>303</v>
      </c>
      <c r="P36" s="114" t="s">
        <v>287</v>
      </c>
      <c r="Q36" s="115" t="s">
        <v>287</v>
      </c>
      <c r="R36" s="114" t="s">
        <v>287</v>
      </c>
      <c r="S36" s="115" t="s">
        <v>323</v>
      </c>
      <c r="T36" s="114" t="s">
        <v>323</v>
      </c>
      <c r="U36" s="115" t="s">
        <v>323</v>
      </c>
    </row>
    <row r="37" spans="1:24">
      <c r="A37" s="1"/>
      <c r="B37" s="76" t="s">
        <v>212</v>
      </c>
      <c r="C37" s="76" t="s">
        <v>213</v>
      </c>
      <c r="O37" s="92"/>
      <c r="P37" s="114"/>
      <c r="Q37" s="115"/>
      <c r="R37" s="114"/>
      <c r="S37" s="115"/>
      <c r="T37" s="114"/>
      <c r="U37" s="115"/>
    </row>
    <row r="38" spans="1:24">
      <c r="A38" s="67" t="s">
        <v>142</v>
      </c>
      <c r="B38" s="11" t="s">
        <v>34</v>
      </c>
      <c r="C38" s="11">
        <v>32.120852809938398</v>
      </c>
      <c r="O38" s="92" t="s">
        <v>304</v>
      </c>
      <c r="P38" s="114" t="s">
        <v>288</v>
      </c>
      <c r="Q38" s="115" t="s">
        <v>313</v>
      </c>
      <c r="R38" s="114" t="s">
        <v>317</v>
      </c>
      <c r="S38" s="115" t="s">
        <v>328</v>
      </c>
      <c r="T38" s="114" t="s">
        <v>324</v>
      </c>
      <c r="U38" s="115" t="s">
        <v>332</v>
      </c>
    </row>
    <row r="39" spans="1:24">
      <c r="A39" s="67" t="s">
        <v>143</v>
      </c>
      <c r="B39" s="11" t="s">
        <v>34</v>
      </c>
      <c r="C39" s="11">
        <v>31.5772002288256</v>
      </c>
      <c r="O39" s="92"/>
      <c r="P39" s="114"/>
      <c r="Q39" s="115"/>
      <c r="R39" s="114"/>
      <c r="S39" s="115"/>
      <c r="T39" s="114"/>
      <c r="U39" s="115"/>
    </row>
    <row r="40" spans="1:24">
      <c r="A40" s="67" t="s">
        <v>144</v>
      </c>
      <c r="B40" s="11" t="s">
        <v>34</v>
      </c>
      <c r="C40" s="11">
        <v>30.636385572347901</v>
      </c>
      <c r="O40" s="92" t="s">
        <v>305</v>
      </c>
      <c r="P40" s="114"/>
      <c r="Q40" s="115"/>
      <c r="R40" s="114"/>
      <c r="S40" s="115"/>
      <c r="T40" s="114"/>
      <c r="U40" s="115"/>
      <c r="X40" s="113"/>
    </row>
    <row r="41" spans="1:24">
      <c r="A41" s="67" t="s">
        <v>145</v>
      </c>
      <c r="B41" s="11" t="s">
        <v>34</v>
      </c>
      <c r="C41" s="11">
        <v>36.064542954783199</v>
      </c>
      <c r="O41" s="92" t="s">
        <v>306</v>
      </c>
      <c r="P41" s="114">
        <v>23</v>
      </c>
      <c r="Q41" s="115">
        <v>23</v>
      </c>
      <c r="R41" s="114">
        <v>23</v>
      </c>
      <c r="S41" s="115">
        <v>23</v>
      </c>
      <c r="T41" s="114">
        <v>23</v>
      </c>
      <c r="U41" s="115">
        <v>23</v>
      </c>
      <c r="X41" s="112"/>
    </row>
    <row r="42" spans="1:24">
      <c r="A42" s="67" t="s">
        <v>146</v>
      </c>
      <c r="B42" s="11" t="s">
        <v>34</v>
      </c>
      <c r="C42" s="11">
        <v>31.200427747962799</v>
      </c>
      <c r="I42" s="11"/>
      <c r="J42" s="11"/>
      <c r="O42" s="92" t="s">
        <v>307</v>
      </c>
      <c r="P42" s="114">
        <v>1</v>
      </c>
      <c r="Q42" s="115">
        <v>1</v>
      </c>
      <c r="R42" s="114">
        <v>1</v>
      </c>
      <c r="S42" s="115">
        <v>1</v>
      </c>
      <c r="T42" s="114">
        <v>1</v>
      </c>
      <c r="U42" s="115">
        <v>1</v>
      </c>
    </row>
    <row r="43" spans="1:24">
      <c r="A43" s="67" t="s">
        <v>147</v>
      </c>
      <c r="B43" s="11" t="s">
        <v>34</v>
      </c>
      <c r="C43" s="11">
        <v>33.919957305021398</v>
      </c>
      <c r="I43" s="11"/>
      <c r="J43" s="11"/>
      <c r="O43" s="92" t="s">
        <v>308</v>
      </c>
      <c r="P43" s="114">
        <v>23</v>
      </c>
      <c r="Q43" s="115">
        <v>23</v>
      </c>
      <c r="R43" s="114">
        <v>23</v>
      </c>
      <c r="S43" s="115">
        <v>23</v>
      </c>
      <c r="T43" s="114">
        <v>23</v>
      </c>
      <c r="U43" s="115">
        <v>23</v>
      </c>
    </row>
    <row r="44" spans="1:24">
      <c r="A44" s="67" t="s">
        <v>148</v>
      </c>
      <c r="B44" s="11" t="s">
        <v>34</v>
      </c>
      <c r="C44" s="11">
        <v>29.374964684561402</v>
      </c>
      <c r="I44" s="11"/>
      <c r="J44" s="11"/>
      <c r="O44" s="92" t="s">
        <v>309</v>
      </c>
      <c r="P44" s="114">
        <v>0</v>
      </c>
      <c r="Q44" s="115">
        <v>0</v>
      </c>
      <c r="R44" s="114">
        <v>0</v>
      </c>
      <c r="S44" s="115">
        <v>0</v>
      </c>
      <c r="T44" s="114">
        <v>0</v>
      </c>
      <c r="U44" s="115">
        <v>0</v>
      </c>
    </row>
    <row r="45" spans="1:24">
      <c r="A45" s="67" t="s">
        <v>149</v>
      </c>
      <c r="B45" s="11" t="s">
        <v>34</v>
      </c>
      <c r="C45" s="11">
        <v>24.757792025576499</v>
      </c>
      <c r="I45" s="11"/>
      <c r="J45" s="11"/>
    </row>
    <row r="46" spans="1:24">
      <c r="A46" s="67" t="s">
        <v>150</v>
      </c>
      <c r="B46" s="11" t="s">
        <v>34</v>
      </c>
      <c r="C46" s="11">
        <v>36.31</v>
      </c>
      <c r="I46" s="11"/>
      <c r="J46" s="11"/>
    </row>
    <row r="47" spans="1:24">
      <c r="A47" s="67" t="s">
        <v>151</v>
      </c>
      <c r="B47" s="11" t="s">
        <v>34</v>
      </c>
      <c r="C47" s="11">
        <v>35.429143438329298</v>
      </c>
      <c r="I47" s="11"/>
      <c r="J47" s="11"/>
    </row>
    <row r="48" spans="1:24">
      <c r="A48" s="67" t="s">
        <v>152</v>
      </c>
      <c r="B48" s="11" t="s">
        <v>34</v>
      </c>
      <c r="C48" s="11">
        <v>29.0444834161021</v>
      </c>
      <c r="I48" s="11"/>
      <c r="J48" s="11"/>
    </row>
    <row r="49" spans="1:10">
      <c r="A49" s="67" t="s">
        <v>153</v>
      </c>
      <c r="B49" s="11" t="s">
        <v>34</v>
      </c>
      <c r="C49" s="11">
        <v>20.993557274186301</v>
      </c>
      <c r="I49" s="11"/>
      <c r="J49" s="11"/>
    </row>
    <row r="50" spans="1:10">
      <c r="A50" s="67" t="s">
        <v>154</v>
      </c>
      <c r="B50" s="11" t="s">
        <v>34</v>
      </c>
      <c r="C50" s="11">
        <v>29.3241871376162</v>
      </c>
      <c r="I50" s="11"/>
      <c r="J50" s="11"/>
    </row>
    <row r="51" spans="1:10">
      <c r="A51" s="67" t="s">
        <v>155</v>
      </c>
      <c r="B51" s="11" t="s">
        <v>34</v>
      </c>
      <c r="C51" s="11">
        <v>29.608107834482499</v>
      </c>
      <c r="I51" s="11"/>
      <c r="J51" s="11"/>
    </row>
    <row r="52" spans="1:10">
      <c r="A52" s="67" t="s">
        <v>156</v>
      </c>
      <c r="B52" s="11" t="s">
        <v>34</v>
      </c>
      <c r="C52" s="11">
        <v>31.608600635270601</v>
      </c>
      <c r="I52" s="11"/>
      <c r="J52" s="11"/>
    </row>
    <row r="53" spans="1:10">
      <c r="A53" s="67" t="s">
        <v>157</v>
      </c>
      <c r="B53" s="11" t="s">
        <v>34</v>
      </c>
      <c r="C53" s="11">
        <v>22.930826606359599</v>
      </c>
      <c r="I53" s="11"/>
      <c r="J53" s="11"/>
    </row>
    <row r="54" spans="1:10">
      <c r="A54" s="67" t="s">
        <v>158</v>
      </c>
      <c r="B54" s="11" t="s">
        <v>34</v>
      </c>
      <c r="C54" s="11">
        <v>24.438643101964001</v>
      </c>
      <c r="I54" s="11"/>
      <c r="J54" s="11"/>
    </row>
    <row r="55" spans="1:10">
      <c r="A55" s="67" t="s">
        <v>159</v>
      </c>
      <c r="B55" s="11" t="s">
        <v>34</v>
      </c>
      <c r="C55" s="11">
        <v>33.189979540555399</v>
      </c>
      <c r="I55" s="11"/>
      <c r="J55" s="11"/>
    </row>
    <row r="56" spans="1:10">
      <c r="A56" s="67" t="s">
        <v>160</v>
      </c>
      <c r="B56" s="11" t="s">
        <v>34</v>
      </c>
      <c r="C56" s="11">
        <v>24.289326134753701</v>
      </c>
      <c r="I56" s="11"/>
      <c r="J56" s="11"/>
    </row>
    <row r="57" spans="1:10">
      <c r="A57" s="67" t="s">
        <v>161</v>
      </c>
      <c r="B57" s="11" t="s">
        <v>34</v>
      </c>
      <c r="C57" s="11">
        <v>23.126564014001101</v>
      </c>
      <c r="I57" s="11"/>
      <c r="J57" s="11"/>
    </row>
    <row r="58" spans="1:10">
      <c r="A58" s="67" t="s">
        <v>162</v>
      </c>
      <c r="B58" s="11" t="s">
        <v>34</v>
      </c>
      <c r="C58" s="11">
        <v>26.971067373794501</v>
      </c>
      <c r="I58" s="11"/>
      <c r="J58" s="11"/>
    </row>
    <row r="59" spans="1:10">
      <c r="A59" s="67" t="s">
        <v>163</v>
      </c>
      <c r="B59" s="11" t="s">
        <v>34</v>
      </c>
      <c r="C59" s="11">
        <v>22.6181609502563</v>
      </c>
      <c r="I59" s="11"/>
      <c r="J59" s="11"/>
    </row>
    <row r="60" spans="1:10">
      <c r="A60" s="67" t="s">
        <v>164</v>
      </c>
      <c r="B60" s="11" t="s">
        <v>34</v>
      </c>
      <c r="C60" s="11">
        <v>26.212107074932099</v>
      </c>
      <c r="I60" s="11"/>
      <c r="J60" s="11"/>
    </row>
    <row r="61" spans="1:10">
      <c r="A61" s="67" t="s">
        <v>33</v>
      </c>
      <c r="B61" s="11" t="s">
        <v>34</v>
      </c>
      <c r="C61" s="11" t="s">
        <v>34</v>
      </c>
      <c r="I61" s="11"/>
      <c r="J61" s="11"/>
    </row>
    <row r="62" spans="1:10">
      <c r="A62" s="67" t="s">
        <v>33</v>
      </c>
      <c r="B62" s="11" t="s">
        <v>34</v>
      </c>
      <c r="C62" s="11" t="s">
        <v>34</v>
      </c>
      <c r="I62" s="11"/>
      <c r="J62" s="11"/>
    </row>
    <row r="63" spans="1:10">
      <c r="B63" s="11"/>
      <c r="C63" s="11"/>
      <c r="I63" s="11"/>
      <c r="J63" s="11"/>
    </row>
    <row r="64" spans="1:10">
      <c r="A64" s="148" t="s">
        <v>379</v>
      </c>
      <c r="B64" s="11">
        <v>28.0500932557635</v>
      </c>
      <c r="C64" s="11" t="s">
        <v>34</v>
      </c>
      <c r="I64" s="11"/>
      <c r="J64" s="11"/>
    </row>
    <row r="65" spans="1:7">
      <c r="A65" s="148" t="s">
        <v>16</v>
      </c>
      <c r="B65" s="11">
        <v>27.3334126254998</v>
      </c>
      <c r="C65" s="11" t="s">
        <v>34</v>
      </c>
    </row>
    <row r="66" spans="1:7">
      <c r="A66" s="148" t="s">
        <v>35</v>
      </c>
      <c r="B66" s="11"/>
      <c r="C66" s="11"/>
    </row>
    <row r="67" spans="1:7">
      <c r="A67" s="148" t="s">
        <v>380</v>
      </c>
      <c r="B67" s="11"/>
      <c r="C67" s="11"/>
    </row>
    <row r="68" spans="1:7">
      <c r="A68" s="148" t="s">
        <v>16</v>
      </c>
      <c r="B68" s="11">
        <v>28.903119425195701</v>
      </c>
      <c r="C68" s="11" t="s">
        <v>34</v>
      </c>
    </row>
    <row r="69" spans="1:7">
      <c r="A69" s="148" t="s">
        <v>35</v>
      </c>
      <c r="B69" s="11">
        <v>29.279018167111499</v>
      </c>
      <c r="C69" s="11" t="s">
        <v>34</v>
      </c>
      <c r="G69" s="112"/>
    </row>
    <row r="70" spans="1:7">
      <c r="B70" s="12"/>
      <c r="C70" s="12"/>
      <c r="G70" s="112"/>
    </row>
  </sheetData>
  <mergeCells count="4">
    <mergeCell ref="D1:F1"/>
    <mergeCell ref="G1:J1"/>
    <mergeCell ref="K1:M1"/>
    <mergeCell ref="A36:C36"/>
  </mergeCells>
  <phoneticPr fontId="1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24125-A96B-DB44-A7DB-43906FAD85A1}">
  <dimension ref="A1:E33"/>
  <sheetViews>
    <sheetView workbookViewId="0">
      <selection activeCell="E30" sqref="E30"/>
    </sheetView>
  </sheetViews>
  <sheetFormatPr baseColWidth="10" defaultRowHeight="16"/>
  <cols>
    <col min="3" max="3" width="10.7109375" style="51"/>
    <col min="4" max="4" width="17.5703125" bestFit="1" customWidth="1"/>
    <col min="5" max="5" width="16.7109375" bestFit="1" customWidth="1"/>
  </cols>
  <sheetData>
    <row r="1" spans="1:5">
      <c r="A1" s="108" t="s">
        <v>57</v>
      </c>
      <c r="B1" s="109" t="s">
        <v>27</v>
      </c>
      <c r="C1" s="116"/>
      <c r="D1" s="1"/>
      <c r="E1" s="107" t="s">
        <v>334</v>
      </c>
    </row>
    <row r="2" spans="1:5">
      <c r="A2" s="110" t="s">
        <v>142</v>
      </c>
      <c r="B2" s="11">
        <v>28.163749269447749</v>
      </c>
      <c r="C2" s="52"/>
      <c r="D2" s="108" t="s">
        <v>16</v>
      </c>
      <c r="E2" s="11">
        <v>27.54</v>
      </c>
    </row>
    <row r="3" spans="1:5">
      <c r="A3" s="110" t="s">
        <v>143</v>
      </c>
      <c r="B3" s="11">
        <v>27.464953335009653</v>
      </c>
      <c r="C3" s="52"/>
      <c r="D3" s="108" t="s">
        <v>35</v>
      </c>
      <c r="E3" s="11">
        <v>26.91</v>
      </c>
    </row>
    <row r="4" spans="1:5">
      <c r="A4" s="110" t="s">
        <v>144</v>
      </c>
      <c r="B4" s="11">
        <v>28.271278008269849</v>
      </c>
      <c r="C4" s="52"/>
      <c r="D4" s="108" t="s">
        <v>36</v>
      </c>
      <c r="E4" s="11">
        <v>26.79</v>
      </c>
    </row>
    <row r="5" spans="1:5">
      <c r="A5" s="110" t="s">
        <v>145</v>
      </c>
      <c r="B5" s="11">
        <v>26.444910313037276</v>
      </c>
      <c r="C5" s="52"/>
      <c r="D5" s="54"/>
      <c r="E5" s="52"/>
    </row>
    <row r="6" spans="1:5">
      <c r="A6" s="110" t="s">
        <v>146</v>
      </c>
      <c r="B6" s="11">
        <v>28.1003501967636</v>
      </c>
      <c r="C6" s="52"/>
      <c r="D6" s="54"/>
      <c r="E6" s="52"/>
    </row>
    <row r="7" spans="1:5">
      <c r="A7" s="110" t="s">
        <v>147</v>
      </c>
      <c r="B7" s="11">
        <v>28.159560819532199</v>
      </c>
      <c r="C7" s="52"/>
      <c r="D7" s="54"/>
      <c r="E7" s="52"/>
    </row>
    <row r="8" spans="1:5">
      <c r="A8" s="110" t="s">
        <v>148</v>
      </c>
      <c r="B8" s="11">
        <v>27.375320884431599</v>
      </c>
      <c r="C8" s="52"/>
      <c r="D8" s="54"/>
      <c r="E8" s="52"/>
    </row>
    <row r="9" spans="1:5">
      <c r="A9" s="110" t="s">
        <v>149</v>
      </c>
      <c r="B9" s="11">
        <v>28.94635440929585</v>
      </c>
      <c r="C9" s="52"/>
      <c r="D9" s="54"/>
      <c r="E9" s="52"/>
    </row>
    <row r="10" spans="1:5">
      <c r="A10" s="110" t="s">
        <v>150</v>
      </c>
      <c r="B10" s="11">
        <v>28.467086395451901</v>
      </c>
      <c r="C10" s="52"/>
      <c r="D10" s="54"/>
      <c r="E10" s="52"/>
    </row>
    <row r="11" spans="1:5">
      <c r="A11" s="110" t="s">
        <v>151</v>
      </c>
      <c r="B11" s="11">
        <v>27.096886625381352</v>
      </c>
      <c r="C11" s="52"/>
      <c r="D11" s="54"/>
      <c r="E11" s="52"/>
    </row>
    <row r="12" spans="1:5">
      <c r="A12" s="110" t="s">
        <v>152</v>
      </c>
      <c r="B12" s="11">
        <v>26.905680331663401</v>
      </c>
      <c r="C12" s="52"/>
      <c r="D12" s="54"/>
      <c r="E12" s="52"/>
    </row>
    <row r="13" spans="1:5">
      <c r="A13" s="110" t="s">
        <v>153</v>
      </c>
      <c r="B13" s="11">
        <v>28.128424204585851</v>
      </c>
      <c r="C13" s="52"/>
      <c r="D13" s="54"/>
      <c r="E13" s="52"/>
    </row>
    <row r="14" spans="1:5">
      <c r="A14" s="110" t="s">
        <v>154</v>
      </c>
      <c r="B14" s="11">
        <v>26.9013194511489</v>
      </c>
      <c r="C14" s="52"/>
      <c r="D14" s="54"/>
      <c r="E14" s="52"/>
    </row>
    <row r="15" spans="1:5">
      <c r="A15" s="110" t="s">
        <v>155</v>
      </c>
      <c r="B15" s="11">
        <v>28.3137202104386</v>
      </c>
      <c r="C15" s="52"/>
      <c r="D15" s="54"/>
      <c r="E15" s="52"/>
    </row>
    <row r="16" spans="1:5">
      <c r="A16" s="110" t="s">
        <v>156</v>
      </c>
      <c r="B16" s="11">
        <v>28.99451533617875</v>
      </c>
      <c r="C16" s="52"/>
      <c r="D16" s="54"/>
      <c r="E16" s="52"/>
    </row>
    <row r="17" spans="1:5">
      <c r="A17" s="110" t="s">
        <v>157</v>
      </c>
      <c r="B17" s="11">
        <v>27.743265531146001</v>
      </c>
      <c r="C17" s="52"/>
      <c r="D17" s="54"/>
      <c r="E17" s="52"/>
    </row>
    <row r="18" spans="1:5">
      <c r="A18" s="110" t="s">
        <v>158</v>
      </c>
      <c r="B18" s="11">
        <v>27.484162446177876</v>
      </c>
      <c r="C18" s="52"/>
      <c r="D18" s="54"/>
      <c r="E18" s="52"/>
    </row>
    <row r="19" spans="1:5">
      <c r="A19" s="110" t="s">
        <v>159</v>
      </c>
      <c r="B19" s="11">
        <v>27.874660937731022</v>
      </c>
      <c r="C19" s="52"/>
      <c r="D19" s="54"/>
      <c r="E19" s="52"/>
    </row>
    <row r="20" spans="1:5">
      <c r="A20" s="110" t="s">
        <v>160</v>
      </c>
      <c r="B20" s="11">
        <v>29.002951378417134</v>
      </c>
      <c r="C20" s="52"/>
      <c r="D20" s="54"/>
      <c r="E20" s="52"/>
    </row>
    <row r="21" spans="1:5">
      <c r="A21" s="110" t="s">
        <v>161</v>
      </c>
      <c r="B21" s="11">
        <v>27.191930176802504</v>
      </c>
      <c r="C21" s="52"/>
      <c r="D21" s="54"/>
      <c r="E21" s="52"/>
    </row>
    <row r="22" spans="1:5">
      <c r="A22" s="110" t="s">
        <v>162</v>
      </c>
      <c r="B22" s="11">
        <v>25.566028290413399</v>
      </c>
      <c r="C22" s="52"/>
      <c r="D22" s="54"/>
      <c r="E22" s="52"/>
    </row>
    <row r="23" spans="1:5">
      <c r="A23" s="110" t="s">
        <v>163</v>
      </c>
      <c r="B23" s="11">
        <v>26.747216202027751</v>
      </c>
      <c r="C23" s="52"/>
      <c r="D23" s="54"/>
      <c r="E23" s="52"/>
    </row>
    <row r="24" spans="1:5">
      <c r="A24" s="110" t="s">
        <v>164</v>
      </c>
      <c r="B24" s="11">
        <v>28.0469998792409</v>
      </c>
      <c r="C24" s="52"/>
      <c r="D24" s="54"/>
      <c r="E24" s="52"/>
    </row>
    <row r="25" spans="1:5">
      <c r="A25" s="110" t="s">
        <v>165</v>
      </c>
      <c r="B25" s="11">
        <v>28.088664815676001</v>
      </c>
      <c r="C25" s="52"/>
      <c r="D25" s="54"/>
      <c r="E25" s="52"/>
    </row>
    <row r="26" spans="1:5">
      <c r="A26" s="110" t="s">
        <v>166</v>
      </c>
      <c r="B26" s="11">
        <v>29.118784043465702</v>
      </c>
      <c r="C26" s="52"/>
      <c r="D26" s="54"/>
      <c r="E26" s="52"/>
    </row>
    <row r="27" spans="1:5">
      <c r="A27" s="110" t="s">
        <v>167</v>
      </c>
      <c r="B27" s="11">
        <v>28.521309178110901</v>
      </c>
      <c r="C27" s="52"/>
      <c r="D27" s="54"/>
      <c r="E27" s="52"/>
    </row>
    <row r="28" spans="1:5">
      <c r="A28" s="110" t="s">
        <v>168</v>
      </c>
      <c r="B28" s="11">
        <v>28.873644735012448</v>
      </c>
      <c r="C28" s="52"/>
      <c r="D28" s="54"/>
      <c r="E28" s="52"/>
    </row>
    <row r="29" spans="1:5">
      <c r="A29" s="110" t="s">
        <v>169</v>
      </c>
      <c r="B29" s="11">
        <v>28.844043645357701</v>
      </c>
      <c r="C29" s="52"/>
      <c r="D29" s="54"/>
      <c r="E29" s="52"/>
    </row>
    <row r="30" spans="1:5">
      <c r="A30" s="110" t="s">
        <v>338</v>
      </c>
      <c r="B30" s="11">
        <f>MEDIAN(B2:B29)</f>
        <v>28.094507506219799</v>
      </c>
      <c r="C30" s="117"/>
      <c r="D30" s="108"/>
      <c r="E30" s="11">
        <f>AVERAGE(E2:E4)</f>
        <v>27.080000000000002</v>
      </c>
    </row>
    <row r="31" spans="1:5">
      <c r="A31" s="110" t="s">
        <v>335</v>
      </c>
      <c r="B31" s="11">
        <f>MIN(B2:B29)</f>
        <v>25.566028290413399</v>
      </c>
      <c r="D31" s="108"/>
      <c r="E31" s="11"/>
    </row>
    <row r="32" spans="1:5">
      <c r="A32" s="110" t="s">
        <v>336</v>
      </c>
      <c r="B32" s="11">
        <f>MAX(B2:B29)</f>
        <v>29.118784043465702</v>
      </c>
      <c r="D32" s="108"/>
      <c r="E32" s="11"/>
    </row>
    <row r="33" spans="1:5">
      <c r="A33" s="110" t="s">
        <v>337</v>
      </c>
      <c r="B33" s="11">
        <f>B32-B31</f>
        <v>3.5527557530523026</v>
      </c>
      <c r="D33" s="108" t="s">
        <v>339</v>
      </c>
      <c r="E33" s="23">
        <f>E30-B30</f>
        <v>-1.0145075062197968</v>
      </c>
    </row>
  </sheetData>
  <phoneticPr fontId="1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4F91D-9EB8-AC4B-98D8-0D889935A04E}">
  <dimension ref="A1:W27"/>
  <sheetViews>
    <sheetView workbookViewId="0">
      <selection activeCell="F30" sqref="F30"/>
    </sheetView>
  </sheetViews>
  <sheetFormatPr baseColWidth="10" defaultRowHeight="16"/>
  <cols>
    <col min="1" max="1" width="9.28515625" bestFit="1" customWidth="1"/>
    <col min="2" max="2" width="18.140625" bestFit="1" customWidth="1"/>
    <col min="3" max="3" width="6.42578125" bestFit="1" customWidth="1"/>
    <col min="4" max="4" width="12" bestFit="1" customWidth="1"/>
    <col min="5" max="6" width="12.28515625" bestFit="1" customWidth="1"/>
    <col min="7" max="7" width="16.85546875" bestFit="1" customWidth="1"/>
    <col min="8" max="8" width="14.28515625" bestFit="1" customWidth="1"/>
    <col min="9" max="9" width="13.85546875" bestFit="1" customWidth="1"/>
    <col min="10" max="10" width="8" bestFit="1" customWidth="1"/>
    <col min="11" max="11" width="12.28515625" bestFit="1" customWidth="1"/>
    <col min="12" max="12" width="14.85546875" bestFit="1" customWidth="1"/>
    <col min="13" max="13" width="12" bestFit="1" customWidth="1"/>
    <col min="14" max="15" width="12.28515625" bestFit="1" customWidth="1"/>
    <col min="16" max="16" width="5.85546875" bestFit="1" customWidth="1"/>
    <col min="17" max="17" width="12.28515625" bestFit="1" customWidth="1"/>
    <col min="18" max="19" width="5.85546875" bestFit="1" customWidth="1"/>
    <col min="20" max="20" width="12.28515625" bestFit="1" customWidth="1"/>
    <col min="21" max="21" width="5.85546875" bestFit="1" customWidth="1"/>
    <col min="22" max="22" width="12.28515625" bestFit="1" customWidth="1"/>
    <col min="23" max="23" width="5.85546875" bestFit="1" customWidth="1"/>
  </cols>
  <sheetData>
    <row r="1" spans="1:23">
      <c r="A1" s="128"/>
      <c r="B1" s="156" t="s">
        <v>353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</row>
    <row r="2" spans="1:23">
      <c r="A2" s="128"/>
      <c r="B2" s="170" t="s">
        <v>343</v>
      </c>
      <c r="C2" s="170"/>
      <c r="D2" s="168" t="s">
        <v>344</v>
      </c>
      <c r="E2" s="168"/>
      <c r="F2" s="170" t="s">
        <v>343</v>
      </c>
      <c r="G2" s="170"/>
      <c r="H2" s="170"/>
      <c r="I2" s="168" t="s">
        <v>345</v>
      </c>
      <c r="J2" s="168"/>
      <c r="K2" s="170" t="s">
        <v>346</v>
      </c>
      <c r="L2" s="170"/>
      <c r="M2" s="171" t="s">
        <v>33</v>
      </c>
      <c r="N2" s="171"/>
      <c r="O2" s="171"/>
      <c r="P2" s="171"/>
      <c r="Q2" s="171"/>
    </row>
    <row r="3" spans="1:23">
      <c r="A3" s="120"/>
      <c r="B3" s="121" t="s">
        <v>365</v>
      </c>
      <c r="C3" s="122" t="s">
        <v>366</v>
      </c>
      <c r="D3" s="121" t="s">
        <v>365</v>
      </c>
      <c r="E3" s="122" t="s">
        <v>366</v>
      </c>
      <c r="F3" s="121" t="s">
        <v>349</v>
      </c>
      <c r="G3" s="122" t="s">
        <v>350</v>
      </c>
      <c r="H3" s="123" t="s">
        <v>351</v>
      </c>
      <c r="I3" s="121" t="s">
        <v>349</v>
      </c>
      <c r="J3" s="122" t="s">
        <v>350</v>
      </c>
      <c r="K3" s="121" t="s">
        <v>349</v>
      </c>
      <c r="L3" s="123" t="s">
        <v>351</v>
      </c>
      <c r="M3" s="121" t="s">
        <v>347</v>
      </c>
      <c r="N3" s="122" t="s">
        <v>348</v>
      </c>
      <c r="O3" s="121" t="s">
        <v>349</v>
      </c>
      <c r="P3" s="122" t="s">
        <v>350</v>
      </c>
      <c r="Q3" s="123" t="s">
        <v>351</v>
      </c>
    </row>
    <row r="4" spans="1:23">
      <c r="A4" s="120" t="s">
        <v>16</v>
      </c>
      <c r="B4" s="95">
        <v>26.766990730535898</v>
      </c>
      <c r="C4" s="95">
        <v>25.486317700700798</v>
      </c>
      <c r="D4" s="95">
        <v>28.555707697849801</v>
      </c>
      <c r="E4" s="95">
        <v>29.069053317637501</v>
      </c>
      <c r="F4" s="124">
        <v>27.2859279608939</v>
      </c>
      <c r="G4" s="124">
        <v>27.525773599722001</v>
      </c>
      <c r="H4" s="124">
        <v>27.443083434358702</v>
      </c>
      <c r="I4" s="95">
        <v>30.1943914493237</v>
      </c>
      <c r="J4" s="95">
        <v>30.0908240243654</v>
      </c>
      <c r="K4" s="95">
        <v>30.566603801888299</v>
      </c>
      <c r="L4" s="95">
        <v>31.213706692630499</v>
      </c>
      <c r="M4" s="124">
        <v>45</v>
      </c>
      <c r="N4" s="124">
        <v>45</v>
      </c>
      <c r="O4" s="124">
        <v>45</v>
      </c>
      <c r="P4" s="124">
        <v>45</v>
      </c>
      <c r="Q4" s="124">
        <v>45</v>
      </c>
    </row>
    <row r="5" spans="1:23">
      <c r="A5" s="120" t="s">
        <v>35</v>
      </c>
      <c r="B5" s="95">
        <v>26.652807021313201</v>
      </c>
      <c r="C5" s="95">
        <v>25.707833630906499</v>
      </c>
      <c r="D5" s="95">
        <v>28.856342933403699</v>
      </c>
      <c r="E5" s="95">
        <v>28.990222202903301</v>
      </c>
      <c r="F5" s="124">
        <v>27.3785111712861</v>
      </c>
      <c r="G5" s="124">
        <v>27.471079613246001</v>
      </c>
      <c r="H5" s="124">
        <v>27.7539972683449</v>
      </c>
      <c r="I5" s="95">
        <v>29.953766774731399</v>
      </c>
      <c r="J5" s="95">
        <v>29.6773309380035</v>
      </c>
      <c r="K5" s="95">
        <v>30.837787055575401</v>
      </c>
      <c r="L5" s="95">
        <v>30.920438315178501</v>
      </c>
      <c r="M5" s="89"/>
      <c r="N5" s="124"/>
      <c r="O5" s="95"/>
      <c r="P5" s="95"/>
      <c r="Q5" s="9"/>
    </row>
    <row r="6" spans="1:23">
      <c r="R6" s="51"/>
      <c r="S6" s="51"/>
      <c r="T6" s="51"/>
      <c r="U6" s="51"/>
      <c r="V6" s="51"/>
      <c r="W6" s="51"/>
    </row>
    <row r="7" spans="1:23">
      <c r="A7" s="128"/>
      <c r="B7" s="156" t="s">
        <v>352</v>
      </c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R7" s="51"/>
      <c r="S7" s="172"/>
      <c r="T7" s="172"/>
      <c r="U7" s="172"/>
      <c r="V7" s="51"/>
      <c r="W7" s="51"/>
    </row>
    <row r="8" spans="1:23">
      <c r="A8" s="128"/>
      <c r="B8" s="170" t="s">
        <v>343</v>
      </c>
      <c r="C8" s="170"/>
      <c r="D8" s="168" t="s">
        <v>344</v>
      </c>
      <c r="E8" s="168"/>
      <c r="F8" s="170" t="s">
        <v>343</v>
      </c>
      <c r="G8" s="170"/>
      <c r="H8" s="170"/>
      <c r="I8" s="168" t="s">
        <v>345</v>
      </c>
      <c r="J8" s="168"/>
      <c r="K8" s="170" t="s">
        <v>346</v>
      </c>
      <c r="L8" s="170"/>
      <c r="M8" s="171" t="s">
        <v>33</v>
      </c>
      <c r="N8" s="171"/>
      <c r="R8" s="51"/>
      <c r="S8" s="132"/>
      <c r="T8" s="132"/>
      <c r="U8" s="132"/>
      <c r="V8" s="51"/>
      <c r="W8" s="51"/>
    </row>
    <row r="9" spans="1:23">
      <c r="A9" s="120"/>
      <c r="B9" s="121" t="s">
        <v>365</v>
      </c>
      <c r="C9" s="122" t="s">
        <v>366</v>
      </c>
      <c r="D9" s="121" t="s">
        <v>365</v>
      </c>
      <c r="E9" s="122" t="s">
        <v>366</v>
      </c>
      <c r="F9" s="121" t="s">
        <v>349</v>
      </c>
      <c r="G9" s="122" t="s">
        <v>350</v>
      </c>
      <c r="H9" s="123" t="s">
        <v>351</v>
      </c>
      <c r="I9" s="121" t="s">
        <v>349</v>
      </c>
      <c r="J9" s="122" t="s">
        <v>350</v>
      </c>
      <c r="K9" s="121" t="s">
        <v>349</v>
      </c>
      <c r="L9" s="123" t="s">
        <v>351</v>
      </c>
      <c r="M9" s="121" t="s">
        <v>347</v>
      </c>
      <c r="N9" s="121" t="s">
        <v>349</v>
      </c>
      <c r="R9" s="51"/>
      <c r="S9" s="132"/>
      <c r="T9" s="132"/>
      <c r="U9" s="132"/>
      <c r="V9" s="51"/>
      <c r="W9" s="51"/>
    </row>
    <row r="10" spans="1:23">
      <c r="A10" s="120" t="s">
        <v>16</v>
      </c>
      <c r="B10" s="124">
        <v>25.068712533902598</v>
      </c>
      <c r="C10" s="124">
        <v>25.062368581546799</v>
      </c>
      <c r="D10" s="124">
        <v>27.061444549044701</v>
      </c>
      <c r="E10" s="124">
        <v>27.6257120831104</v>
      </c>
      <c r="F10" s="124">
        <v>27.206856458765799</v>
      </c>
      <c r="G10" s="124">
        <v>27.772681864256199</v>
      </c>
      <c r="H10" s="124">
        <v>27.192036258666</v>
      </c>
      <c r="I10" s="124">
        <v>27.893480245085701</v>
      </c>
      <c r="J10" s="124">
        <v>27.889283350893798</v>
      </c>
      <c r="K10" s="124">
        <v>28.8496888262179</v>
      </c>
      <c r="L10" s="124">
        <v>29.0911719573411</v>
      </c>
      <c r="M10" s="124">
        <v>45</v>
      </c>
      <c r="N10" s="124">
        <v>45</v>
      </c>
      <c r="O10" s="124"/>
      <c r="R10" s="51"/>
      <c r="S10" s="51"/>
      <c r="T10" s="51"/>
      <c r="U10" s="51"/>
      <c r="V10" s="51"/>
      <c r="W10" s="51"/>
    </row>
    <row r="11" spans="1:23">
      <c r="A11" s="120" t="s">
        <v>35</v>
      </c>
      <c r="B11" s="124">
        <v>25.0546748800035</v>
      </c>
      <c r="C11" s="124">
        <v>25.024410318163699</v>
      </c>
      <c r="D11" s="124">
        <v>27.003378408013901</v>
      </c>
      <c r="E11" s="124">
        <v>27.840966152327798</v>
      </c>
      <c r="F11" s="124">
        <v>27.331884355507</v>
      </c>
      <c r="G11" s="124">
        <v>27.850757125686101</v>
      </c>
      <c r="H11" s="124">
        <v>27.094522927081801</v>
      </c>
      <c r="I11" s="124">
        <v>28.015063129564801</v>
      </c>
      <c r="J11" s="124">
        <v>27.735450543520901</v>
      </c>
      <c r="K11" s="124">
        <v>28.750506055978999</v>
      </c>
      <c r="L11" s="124">
        <v>29.609205660659899</v>
      </c>
      <c r="R11" s="51"/>
      <c r="S11" s="51"/>
      <c r="T11" s="51"/>
      <c r="U11" s="51"/>
      <c r="V11" s="51"/>
      <c r="W11" s="51"/>
    </row>
    <row r="12" spans="1:23" s="51" customFormat="1">
      <c r="A12" s="54"/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</row>
    <row r="13" spans="1:23">
      <c r="A13" s="129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1"/>
      <c r="N13" s="131"/>
    </row>
    <row r="14" spans="1:23">
      <c r="A14" s="125" t="s">
        <v>354</v>
      </c>
      <c r="B14" s="156" t="s">
        <v>352</v>
      </c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</row>
    <row r="15" spans="1:23">
      <c r="A15" s="128"/>
      <c r="B15" s="170" t="s">
        <v>343</v>
      </c>
      <c r="C15" s="170"/>
      <c r="D15" s="168" t="s">
        <v>344</v>
      </c>
      <c r="E15" s="168"/>
      <c r="F15" s="170" t="s">
        <v>343</v>
      </c>
      <c r="G15" s="170"/>
      <c r="H15" s="170"/>
      <c r="I15" s="168" t="s">
        <v>345</v>
      </c>
      <c r="J15" s="168"/>
      <c r="K15" s="170" t="s">
        <v>346</v>
      </c>
      <c r="L15" s="170"/>
      <c r="M15" s="171" t="s">
        <v>33</v>
      </c>
      <c r="N15" s="171"/>
      <c r="O15" s="171"/>
      <c r="P15" s="171"/>
      <c r="Q15" s="171"/>
      <c r="R15" s="171"/>
      <c r="S15" s="171"/>
      <c r="T15" s="171"/>
      <c r="U15" s="171"/>
      <c r="V15" s="171"/>
      <c r="W15" s="171"/>
    </row>
    <row r="16" spans="1:23">
      <c r="A16" s="128"/>
      <c r="B16" s="121" t="s">
        <v>365</v>
      </c>
      <c r="C16" s="122" t="s">
        <v>366</v>
      </c>
      <c r="D16" s="121" t="s">
        <v>365</v>
      </c>
      <c r="E16" s="122" t="s">
        <v>366</v>
      </c>
      <c r="F16" s="121" t="s">
        <v>349</v>
      </c>
      <c r="G16" s="122" t="s">
        <v>350</v>
      </c>
      <c r="H16" s="123" t="s">
        <v>351</v>
      </c>
      <c r="I16" s="121" t="s">
        <v>349</v>
      </c>
      <c r="J16" s="122" t="s">
        <v>350</v>
      </c>
      <c r="K16" s="121" t="s">
        <v>349</v>
      </c>
      <c r="L16" s="123" t="s">
        <v>351</v>
      </c>
      <c r="M16" s="121" t="s">
        <v>347</v>
      </c>
      <c r="N16" s="122" t="s">
        <v>348</v>
      </c>
      <c r="O16" s="121" t="s">
        <v>347</v>
      </c>
      <c r="P16" s="122" t="s">
        <v>348</v>
      </c>
      <c r="Q16" s="121" t="s">
        <v>349</v>
      </c>
      <c r="R16" s="122" t="s">
        <v>350</v>
      </c>
      <c r="S16" s="123" t="s">
        <v>351</v>
      </c>
      <c r="T16" s="121" t="s">
        <v>349</v>
      </c>
      <c r="U16" s="122" t="s">
        <v>350</v>
      </c>
      <c r="V16" s="121" t="s">
        <v>349</v>
      </c>
      <c r="W16" s="123" t="s">
        <v>351</v>
      </c>
    </row>
    <row r="17" spans="1:23">
      <c r="A17" s="134" t="s">
        <v>16</v>
      </c>
      <c r="B17" s="124">
        <v>28.177381543476098</v>
      </c>
      <c r="C17" s="124">
        <v>28.927879125936901</v>
      </c>
      <c r="D17" s="124">
        <v>24.216485955313299</v>
      </c>
      <c r="E17" s="124">
        <v>22.981534482728801</v>
      </c>
      <c r="F17" s="124">
        <v>28.742904660035901</v>
      </c>
      <c r="G17" s="124">
        <v>29.112103709147402</v>
      </c>
      <c r="H17" s="124">
        <v>27.991048011014101</v>
      </c>
      <c r="I17" s="124">
        <v>25.752086555058099</v>
      </c>
      <c r="J17" s="124">
        <v>25.4896848992278</v>
      </c>
      <c r="K17" s="124">
        <v>29.132639907954399</v>
      </c>
      <c r="L17" s="124">
        <v>27.1852262246612</v>
      </c>
      <c r="M17" s="124">
        <v>45</v>
      </c>
      <c r="N17" s="124">
        <v>45</v>
      </c>
      <c r="O17" s="124">
        <v>45</v>
      </c>
      <c r="P17" s="124">
        <v>45</v>
      </c>
      <c r="Q17" s="124">
        <v>45</v>
      </c>
      <c r="R17" s="124">
        <v>45</v>
      </c>
      <c r="S17" s="124">
        <v>45</v>
      </c>
      <c r="T17" s="124">
        <v>45</v>
      </c>
      <c r="U17" s="124">
        <v>45</v>
      </c>
      <c r="V17" s="124">
        <v>45</v>
      </c>
      <c r="W17" s="124">
        <v>45</v>
      </c>
    </row>
    <row r="18" spans="1:23">
      <c r="A18" s="134" t="s">
        <v>35</v>
      </c>
      <c r="B18" s="124">
        <v>28.154257104522799</v>
      </c>
      <c r="C18" s="124">
        <v>28.9574176716289</v>
      </c>
      <c r="D18" s="124">
        <v>24.352329800871299</v>
      </c>
      <c r="E18" s="124">
        <v>22.7729817479849</v>
      </c>
      <c r="F18" s="124">
        <v>28.857575323801999</v>
      </c>
      <c r="G18" s="124">
        <v>28.5712521002458</v>
      </c>
      <c r="H18" s="124">
        <v>27.6072640004218</v>
      </c>
      <c r="I18" s="124">
        <v>25.5443249104035</v>
      </c>
      <c r="J18" s="124">
        <v>25.383282800450299</v>
      </c>
      <c r="K18" s="124">
        <v>29.038297533331999</v>
      </c>
      <c r="L18" s="124">
        <v>27.202927370222</v>
      </c>
    </row>
    <row r="19" spans="1:23">
      <c r="A19" s="134" t="s">
        <v>36</v>
      </c>
      <c r="B19" s="124">
        <v>28.093142110677501</v>
      </c>
      <c r="C19" s="124">
        <v>28.915831648203699</v>
      </c>
      <c r="D19" s="124">
        <v>24.306361338157998</v>
      </c>
      <c r="E19" s="124">
        <v>22.665451240182499</v>
      </c>
      <c r="F19" s="124">
        <v>28.7683220394259</v>
      </c>
      <c r="G19" s="124">
        <v>28.582742806995999</v>
      </c>
      <c r="H19" s="124">
        <v>27.602857541035601</v>
      </c>
      <c r="I19" s="124">
        <v>25.506303298442599</v>
      </c>
      <c r="J19" s="124">
        <v>25.494158819027898</v>
      </c>
      <c r="K19" s="124">
        <v>28.820336805152699</v>
      </c>
      <c r="L19" s="124">
        <v>27.1950117793155</v>
      </c>
    </row>
    <row r="20" spans="1:23" s="51" customFormat="1">
      <c r="A20" s="54"/>
      <c r="B20" s="126"/>
      <c r="C20" s="126"/>
      <c r="D20" s="169"/>
      <c r="E20" s="169"/>
      <c r="F20" s="126"/>
      <c r="G20" s="126"/>
      <c r="H20" s="126"/>
      <c r="I20" s="126"/>
      <c r="J20" s="126"/>
      <c r="K20" s="126"/>
      <c r="L20" s="126"/>
    </row>
    <row r="21" spans="1:23">
      <c r="A21" s="134" t="s">
        <v>367</v>
      </c>
      <c r="B21" s="156" t="s">
        <v>352</v>
      </c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</row>
    <row r="22" spans="1:23">
      <c r="A22" s="134"/>
      <c r="B22" s="170" t="s">
        <v>343</v>
      </c>
      <c r="C22" s="170"/>
      <c r="D22" s="168" t="s">
        <v>344</v>
      </c>
      <c r="E22" s="168"/>
      <c r="F22" s="170" t="s">
        <v>343</v>
      </c>
      <c r="G22" s="170"/>
      <c r="H22" s="170"/>
      <c r="I22" s="168" t="s">
        <v>345</v>
      </c>
      <c r="J22" s="168"/>
      <c r="K22" s="170" t="s">
        <v>346</v>
      </c>
      <c r="L22" s="170"/>
      <c r="M22" s="171" t="s">
        <v>33</v>
      </c>
      <c r="N22" s="171"/>
      <c r="O22" s="171"/>
      <c r="P22" s="171"/>
      <c r="Q22" s="171"/>
      <c r="R22" s="171"/>
      <c r="S22" s="171"/>
      <c r="T22" s="171"/>
      <c r="U22" s="171"/>
      <c r="V22" s="171"/>
      <c r="W22" s="171"/>
    </row>
    <row r="23" spans="1:23">
      <c r="A23" s="134"/>
      <c r="B23" s="121" t="s">
        <v>365</v>
      </c>
      <c r="C23" s="122" t="s">
        <v>366</v>
      </c>
      <c r="D23" s="121" t="s">
        <v>365</v>
      </c>
      <c r="E23" s="122" t="s">
        <v>366</v>
      </c>
      <c r="F23" s="121" t="s">
        <v>349</v>
      </c>
      <c r="G23" s="122" t="s">
        <v>350</v>
      </c>
      <c r="H23" s="123" t="s">
        <v>351</v>
      </c>
      <c r="I23" s="121" t="s">
        <v>349</v>
      </c>
      <c r="J23" s="122" t="s">
        <v>350</v>
      </c>
      <c r="K23" s="121" t="s">
        <v>349</v>
      </c>
      <c r="L23" s="123" t="s">
        <v>351</v>
      </c>
      <c r="M23" s="121" t="s">
        <v>347</v>
      </c>
      <c r="N23" s="122" t="s">
        <v>348</v>
      </c>
      <c r="O23" s="121" t="s">
        <v>347</v>
      </c>
      <c r="P23" s="122" t="s">
        <v>348</v>
      </c>
      <c r="Q23" s="121" t="s">
        <v>349</v>
      </c>
      <c r="R23" s="122" t="s">
        <v>350</v>
      </c>
      <c r="S23" s="123" t="s">
        <v>351</v>
      </c>
      <c r="T23" s="121" t="s">
        <v>349</v>
      </c>
      <c r="U23" s="122" t="s">
        <v>350</v>
      </c>
      <c r="V23" s="121" t="s">
        <v>349</v>
      </c>
      <c r="W23" s="123" t="s">
        <v>351</v>
      </c>
    </row>
    <row r="24" spans="1:23">
      <c r="A24" s="134" t="s">
        <v>16</v>
      </c>
      <c r="B24" s="124">
        <v>27.361288412501899</v>
      </c>
      <c r="C24" s="124">
        <v>26.987369008577101</v>
      </c>
      <c r="D24" s="124">
        <v>24.626338622145401</v>
      </c>
      <c r="E24" s="124">
        <v>23.580434597187399</v>
      </c>
      <c r="F24" s="124">
        <v>25.899455239435301</v>
      </c>
      <c r="G24" s="124">
        <v>26.900660528758198</v>
      </c>
      <c r="H24" s="124">
        <v>26.974920236248799</v>
      </c>
      <c r="I24" s="124">
        <v>25.485139898955399</v>
      </c>
      <c r="J24" s="124">
        <v>25.576015581657899</v>
      </c>
      <c r="K24" s="124">
        <v>25.966558334138799</v>
      </c>
      <c r="L24" s="124">
        <v>26.638207842952699</v>
      </c>
      <c r="M24" s="124">
        <v>45</v>
      </c>
      <c r="N24" s="124">
        <v>45</v>
      </c>
      <c r="O24" s="124">
        <v>45</v>
      </c>
      <c r="P24" s="124">
        <v>45</v>
      </c>
      <c r="Q24" s="124">
        <v>45</v>
      </c>
      <c r="R24" s="124">
        <v>45</v>
      </c>
      <c r="S24" s="124">
        <v>45</v>
      </c>
      <c r="T24" s="124">
        <v>45</v>
      </c>
      <c r="U24" s="124">
        <v>45</v>
      </c>
      <c r="V24" s="124">
        <v>45</v>
      </c>
      <c r="W24" s="124">
        <v>45</v>
      </c>
    </row>
    <row r="25" spans="1:23">
      <c r="A25" s="134" t="s">
        <v>35</v>
      </c>
      <c r="B25" s="124">
        <v>26.935331299851601</v>
      </c>
      <c r="C25" s="124">
        <v>27.077792278513801</v>
      </c>
      <c r="D25" s="124">
        <v>24.585874499940601</v>
      </c>
      <c r="E25" s="124">
        <v>23.601842560768699</v>
      </c>
      <c r="F25" s="124">
        <v>26.492384195663501</v>
      </c>
      <c r="G25" s="124">
        <v>27.0499943266862</v>
      </c>
      <c r="H25" s="124">
        <v>27.1246718725397</v>
      </c>
      <c r="I25" s="124">
        <v>25.442630199594799</v>
      </c>
      <c r="J25" s="124">
        <v>25.216033232528801</v>
      </c>
      <c r="K25" s="124">
        <v>25.943267695561801</v>
      </c>
      <c r="L25" s="124">
        <v>26.701407750978401</v>
      </c>
    </row>
    <row r="26" spans="1:23">
      <c r="A26" s="134" t="s">
        <v>36</v>
      </c>
      <c r="B26" s="136">
        <v>27.323629543636098</v>
      </c>
      <c r="C26" s="136">
        <v>27.163987038820501</v>
      </c>
      <c r="D26" s="136">
        <v>24.581713736442101</v>
      </c>
      <c r="E26" s="136">
        <v>22.320962781206202</v>
      </c>
      <c r="F26" s="136">
        <v>25.958859974516098</v>
      </c>
      <c r="G26" s="136">
        <v>26.821181063746302</v>
      </c>
      <c r="H26" s="136">
        <v>27.118856304526702</v>
      </c>
      <c r="I26" s="136">
        <v>25.735775264185001</v>
      </c>
      <c r="J26" s="136">
        <v>25.4228014281695</v>
      </c>
      <c r="K26" s="136">
        <v>25.852998328878499</v>
      </c>
      <c r="L26" s="136">
        <v>26.586889337504601</v>
      </c>
    </row>
    <row r="27" spans="1:23">
      <c r="A27" s="134" t="s">
        <v>37</v>
      </c>
      <c r="B27" s="136">
        <v>26.7421181392093</v>
      </c>
      <c r="C27" s="136">
        <v>26.613920306444399</v>
      </c>
      <c r="D27" s="136">
        <v>24.004778923869399</v>
      </c>
      <c r="E27" s="136">
        <v>23.5394423168073</v>
      </c>
      <c r="F27" s="136">
        <v>26.162211853616501</v>
      </c>
      <c r="G27" s="136">
        <v>27.050789059229601</v>
      </c>
      <c r="H27" s="136">
        <v>27.087583645768198</v>
      </c>
      <c r="I27" s="136">
        <v>25.474471331414399</v>
      </c>
      <c r="J27" s="136">
        <v>25.274637817493801</v>
      </c>
      <c r="K27" s="136">
        <v>25.912564060328702</v>
      </c>
      <c r="L27" s="136">
        <v>26.6523039683062</v>
      </c>
    </row>
  </sheetData>
  <mergeCells count="30">
    <mergeCell ref="B1:Q1"/>
    <mergeCell ref="B7:N7"/>
    <mergeCell ref="F2:H2"/>
    <mergeCell ref="I15:J15"/>
    <mergeCell ref="K15:L15"/>
    <mergeCell ref="M15:W15"/>
    <mergeCell ref="B14:W14"/>
    <mergeCell ref="B15:C15"/>
    <mergeCell ref="D15:E15"/>
    <mergeCell ref="F15:H15"/>
    <mergeCell ref="B8:C8"/>
    <mergeCell ref="D8:E8"/>
    <mergeCell ref="F8:H8"/>
    <mergeCell ref="I8:J8"/>
    <mergeCell ref="B2:C2"/>
    <mergeCell ref="D2:E2"/>
    <mergeCell ref="I2:J2"/>
    <mergeCell ref="D20:E20"/>
    <mergeCell ref="B21:W21"/>
    <mergeCell ref="B22:C22"/>
    <mergeCell ref="D22:E22"/>
    <mergeCell ref="F22:H22"/>
    <mergeCell ref="I22:J22"/>
    <mergeCell ref="K22:L22"/>
    <mergeCell ref="M22:W22"/>
    <mergeCell ref="S7:U7"/>
    <mergeCell ref="K2:L2"/>
    <mergeCell ref="M2:Q2"/>
    <mergeCell ref="M8:N8"/>
    <mergeCell ref="K8:L8"/>
  </mergeCells>
  <phoneticPr fontId="1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3DB17-0FEE-4849-83A5-C3A3552AB32E}">
  <dimension ref="A1:N75"/>
  <sheetViews>
    <sheetView topLeftCell="A22" workbookViewId="0">
      <selection activeCell="A72" sqref="A72:I75"/>
    </sheetView>
  </sheetViews>
  <sheetFormatPr baseColWidth="10" defaultRowHeight="16"/>
  <cols>
    <col min="1" max="1" width="9.42578125" style="27" bestFit="1" customWidth="1"/>
    <col min="2" max="2" width="12.28515625" style="27" bestFit="1" customWidth="1"/>
    <col min="3" max="3" width="12" style="27" bestFit="1" customWidth="1"/>
    <col min="4" max="4" width="16.85546875" style="27" bestFit="1" customWidth="1"/>
    <col min="5" max="5" width="14.28515625" style="27" bestFit="1" customWidth="1"/>
    <col min="6" max="6" width="13.85546875" style="27" bestFit="1" customWidth="1"/>
    <col min="7" max="7" width="16.85546875" style="27" bestFit="1" customWidth="1"/>
    <col min="8" max="8" width="14.28515625" style="27" bestFit="1" customWidth="1"/>
    <col min="9" max="9" width="14.85546875" style="27" bestFit="1" customWidth="1"/>
    <col min="10" max="10" width="8" style="27" bestFit="1" customWidth="1"/>
    <col min="11" max="11" width="12.28515625" style="27" bestFit="1" customWidth="1"/>
    <col min="12" max="12" width="14.85546875" style="27" bestFit="1" customWidth="1"/>
    <col min="13" max="16384" width="10.7109375" style="27"/>
  </cols>
  <sheetData>
    <row r="1" spans="1:12">
      <c r="A1" s="138" t="s">
        <v>266</v>
      </c>
      <c r="B1" s="170" t="s">
        <v>343</v>
      </c>
      <c r="C1" s="170"/>
      <c r="D1" s="168" t="s">
        <v>344</v>
      </c>
      <c r="E1" s="168"/>
      <c r="F1" s="170" t="s">
        <v>343</v>
      </c>
      <c r="G1" s="170"/>
      <c r="H1" s="170"/>
      <c r="I1" s="168" t="s">
        <v>345</v>
      </c>
      <c r="J1" s="168"/>
      <c r="K1" s="170" t="s">
        <v>346</v>
      </c>
      <c r="L1" s="170"/>
    </row>
    <row r="2" spans="1:12">
      <c r="A2" s="138"/>
      <c r="B2" s="121" t="s">
        <v>365</v>
      </c>
      <c r="C2" s="122" t="s">
        <v>366</v>
      </c>
      <c r="D2" s="121" t="s">
        <v>365</v>
      </c>
      <c r="E2" s="122" t="s">
        <v>366</v>
      </c>
      <c r="F2" s="121" t="s">
        <v>349</v>
      </c>
      <c r="G2" s="122" t="s">
        <v>350</v>
      </c>
      <c r="H2" s="123" t="s">
        <v>351</v>
      </c>
      <c r="I2" s="121" t="s">
        <v>349</v>
      </c>
      <c r="J2" s="122" t="s">
        <v>350</v>
      </c>
      <c r="K2" s="121" t="s">
        <v>349</v>
      </c>
      <c r="L2" s="123" t="s">
        <v>351</v>
      </c>
    </row>
    <row r="3" spans="1:12">
      <c r="A3" s="133" t="s">
        <v>363</v>
      </c>
      <c r="B3" s="133">
        <v>726</v>
      </c>
      <c r="C3" s="133">
        <v>692</v>
      </c>
      <c r="D3" s="133">
        <v>13920</v>
      </c>
      <c r="E3" s="133">
        <v>33460</v>
      </c>
      <c r="F3" s="133">
        <v>1666</v>
      </c>
      <c r="G3" s="133">
        <v>670</v>
      </c>
      <c r="H3" s="133">
        <v>2900</v>
      </c>
      <c r="I3" s="133">
        <v>2700</v>
      </c>
      <c r="J3" s="133">
        <v>5160</v>
      </c>
      <c r="K3" s="133">
        <v>268</v>
      </c>
      <c r="L3" s="133">
        <v>1760</v>
      </c>
    </row>
    <row r="4" spans="1:12">
      <c r="A4" s="133" t="s">
        <v>364</v>
      </c>
      <c r="B4" s="133">
        <v>928</v>
      </c>
      <c r="C4" s="133">
        <v>760</v>
      </c>
      <c r="D4" s="133">
        <v>15420</v>
      </c>
      <c r="E4" s="133">
        <v>33040</v>
      </c>
      <c r="F4" s="133">
        <v>1662</v>
      </c>
      <c r="G4" s="133">
        <v>992</v>
      </c>
      <c r="H4" s="133">
        <v>2574</v>
      </c>
      <c r="I4" s="133">
        <v>2760</v>
      </c>
      <c r="J4" s="133">
        <v>5300</v>
      </c>
      <c r="K4" s="133">
        <v>238</v>
      </c>
      <c r="L4" s="133">
        <v>1760</v>
      </c>
    </row>
    <row r="5" spans="1:12" s="142" customFormat="1"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</row>
    <row r="6" spans="1:12" s="142" customFormat="1"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</row>
    <row r="7" spans="1:12" s="142" customFormat="1"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</row>
    <row r="8" spans="1:12" s="142" customFormat="1"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</row>
    <row r="9" spans="1:12" s="142" customFormat="1">
      <c r="H9" s="143"/>
      <c r="I9" s="143"/>
      <c r="L9" s="143"/>
    </row>
    <row r="10" spans="1:12">
      <c r="A10" s="138" t="s">
        <v>266</v>
      </c>
      <c r="B10" s="170" t="s">
        <v>343</v>
      </c>
      <c r="C10" s="170"/>
      <c r="D10" s="168" t="s">
        <v>344</v>
      </c>
      <c r="E10" s="168"/>
      <c r="F10" s="170" t="s">
        <v>343</v>
      </c>
      <c r="G10" s="170"/>
      <c r="H10" s="170"/>
      <c r="I10" s="168" t="s">
        <v>345</v>
      </c>
      <c r="J10" s="168"/>
      <c r="K10" s="170" t="s">
        <v>346</v>
      </c>
      <c r="L10" s="170"/>
    </row>
    <row r="11" spans="1:12">
      <c r="A11" s="138"/>
      <c r="B11" s="121" t="s">
        <v>365</v>
      </c>
      <c r="C11" s="122" t="s">
        <v>366</v>
      </c>
      <c r="D11" s="121" t="s">
        <v>365</v>
      </c>
      <c r="E11" s="122" t="s">
        <v>366</v>
      </c>
      <c r="F11" s="121" t="s">
        <v>349</v>
      </c>
      <c r="G11" s="122" t="s">
        <v>350</v>
      </c>
      <c r="H11" s="123" t="s">
        <v>351</v>
      </c>
      <c r="I11" s="121" t="s">
        <v>349</v>
      </c>
      <c r="J11" s="122" t="s">
        <v>350</v>
      </c>
      <c r="K11" s="121" t="s">
        <v>349</v>
      </c>
      <c r="L11" s="123" t="s">
        <v>351</v>
      </c>
    </row>
    <row r="12" spans="1:12">
      <c r="A12" s="133" t="s">
        <v>363</v>
      </c>
      <c r="B12" s="133">
        <v>964</v>
      </c>
      <c r="C12" s="133">
        <v>556</v>
      </c>
      <c r="D12" s="133">
        <v>11160</v>
      </c>
      <c r="E12" s="133">
        <v>20760</v>
      </c>
      <c r="F12" s="133">
        <v>2740</v>
      </c>
      <c r="G12" s="133">
        <v>1640</v>
      </c>
      <c r="H12" s="133">
        <v>1880</v>
      </c>
      <c r="I12" s="133">
        <v>6300</v>
      </c>
      <c r="J12" s="133">
        <v>13940</v>
      </c>
      <c r="K12" s="133">
        <v>1240</v>
      </c>
      <c r="L12" s="133">
        <v>2320</v>
      </c>
    </row>
    <row r="13" spans="1:12">
      <c r="A13" s="133" t="s">
        <v>364</v>
      </c>
      <c r="B13" s="133">
        <v>820</v>
      </c>
      <c r="C13" s="133">
        <v>626</v>
      </c>
      <c r="D13" s="133">
        <v>11960</v>
      </c>
      <c r="E13" s="133">
        <v>28720</v>
      </c>
      <c r="F13" s="133">
        <v>3080</v>
      </c>
      <c r="G13" s="133">
        <v>1560</v>
      </c>
      <c r="H13" s="133">
        <v>2620</v>
      </c>
      <c r="I13" s="133">
        <v>5600</v>
      </c>
      <c r="J13" s="133">
        <v>14320</v>
      </c>
      <c r="K13" s="133">
        <v>1520</v>
      </c>
      <c r="L13" s="133">
        <v>3820</v>
      </c>
    </row>
    <row r="14" spans="1:12">
      <c r="H14" s="144"/>
      <c r="I14" s="144"/>
      <c r="L14" s="144"/>
    </row>
    <row r="15" spans="1:12">
      <c r="H15" s="144"/>
      <c r="I15" s="144"/>
      <c r="L15" s="144"/>
    </row>
    <row r="16" spans="1:12">
      <c r="H16" s="144"/>
      <c r="I16" s="144"/>
      <c r="L16" s="144"/>
    </row>
    <row r="17" spans="1:9">
      <c r="E17" s="144"/>
      <c r="F17" s="144"/>
      <c r="I17" s="144"/>
    </row>
    <row r="18" spans="1:9">
      <c r="E18" s="144"/>
      <c r="F18" s="144"/>
      <c r="I18" s="144"/>
    </row>
    <row r="19" spans="1:9">
      <c r="E19" s="144"/>
      <c r="F19" s="144"/>
      <c r="I19" s="144"/>
    </row>
    <row r="20" spans="1:9">
      <c r="A20" s="139" t="s">
        <v>57</v>
      </c>
      <c r="B20" s="139" t="s">
        <v>96</v>
      </c>
      <c r="C20" s="139" t="s">
        <v>358</v>
      </c>
      <c r="D20" s="139" t="s">
        <v>359</v>
      </c>
      <c r="E20" s="139" t="s">
        <v>360</v>
      </c>
      <c r="F20" s="139" t="s">
        <v>361</v>
      </c>
      <c r="G20" s="139" t="s">
        <v>200</v>
      </c>
      <c r="H20" s="139" t="s">
        <v>201</v>
      </c>
      <c r="I20" s="139" t="s">
        <v>362</v>
      </c>
    </row>
    <row r="21" spans="1:9">
      <c r="A21" s="133" t="s">
        <v>355</v>
      </c>
      <c r="B21" s="133" t="s">
        <v>365</v>
      </c>
      <c r="C21" s="133">
        <v>36.299999999999997</v>
      </c>
      <c r="D21" s="133">
        <v>726</v>
      </c>
      <c r="E21" s="133">
        <v>40.1</v>
      </c>
      <c r="F21" s="133">
        <v>34.299999999999997</v>
      </c>
      <c r="G21" s="133">
        <v>346</v>
      </c>
      <c r="H21" s="133">
        <v>11050</v>
      </c>
      <c r="I21" s="133">
        <v>11396</v>
      </c>
    </row>
    <row r="22" spans="1:9">
      <c r="A22" s="133" t="s">
        <v>355</v>
      </c>
      <c r="B22" s="133" t="s">
        <v>365</v>
      </c>
      <c r="C22" s="133">
        <v>46.4</v>
      </c>
      <c r="D22" s="133">
        <v>928</v>
      </c>
      <c r="E22" s="133">
        <v>50.7</v>
      </c>
      <c r="F22" s="133">
        <v>44.2</v>
      </c>
      <c r="G22" s="133">
        <v>455</v>
      </c>
      <c r="H22" s="133">
        <v>11309</v>
      </c>
      <c r="I22" s="133">
        <v>11764</v>
      </c>
    </row>
    <row r="23" spans="1:9">
      <c r="A23" s="133" t="s">
        <v>355</v>
      </c>
      <c r="B23" s="133" t="s">
        <v>366</v>
      </c>
      <c r="C23" s="133">
        <v>34.6</v>
      </c>
      <c r="D23" s="133">
        <v>692</v>
      </c>
      <c r="E23" s="133">
        <v>38.6</v>
      </c>
      <c r="F23" s="133">
        <v>32.5</v>
      </c>
      <c r="G23" s="133">
        <v>289</v>
      </c>
      <c r="H23" s="133">
        <v>9692</v>
      </c>
      <c r="I23" s="133">
        <v>9981</v>
      </c>
    </row>
    <row r="24" spans="1:9">
      <c r="A24" s="133" t="s">
        <v>355</v>
      </c>
      <c r="B24" s="133" t="s">
        <v>366</v>
      </c>
      <c r="C24" s="133">
        <v>38</v>
      </c>
      <c r="D24" s="133">
        <v>760</v>
      </c>
      <c r="E24" s="133">
        <v>41.6</v>
      </c>
      <c r="F24" s="133">
        <v>36.200000000000003</v>
      </c>
      <c r="G24" s="133">
        <v>426</v>
      </c>
      <c r="H24" s="133">
        <v>12975</v>
      </c>
      <c r="I24" s="133">
        <v>13401</v>
      </c>
    </row>
    <row r="25" spans="1:9">
      <c r="A25" s="133" t="s">
        <v>356</v>
      </c>
      <c r="B25" s="133" t="s">
        <v>365</v>
      </c>
      <c r="C25" s="133">
        <v>696</v>
      </c>
      <c r="D25" s="133">
        <v>13920</v>
      </c>
      <c r="E25" s="133">
        <v>717</v>
      </c>
      <c r="F25" s="133">
        <v>676</v>
      </c>
      <c r="G25" s="133">
        <v>4620</v>
      </c>
      <c r="H25" s="133">
        <v>5723</v>
      </c>
      <c r="I25" s="133">
        <v>10343</v>
      </c>
    </row>
    <row r="26" spans="1:9">
      <c r="A26" s="133" t="s">
        <v>356</v>
      </c>
      <c r="B26" s="133" t="s">
        <v>365</v>
      </c>
      <c r="C26" s="133">
        <v>771</v>
      </c>
      <c r="D26" s="133">
        <v>15420</v>
      </c>
      <c r="E26" s="133">
        <v>791</v>
      </c>
      <c r="F26" s="133">
        <v>751</v>
      </c>
      <c r="G26" s="133">
        <v>5895</v>
      </c>
      <c r="H26" s="133">
        <v>6370</v>
      </c>
      <c r="I26" s="133">
        <v>12265</v>
      </c>
    </row>
    <row r="27" spans="1:9">
      <c r="A27" s="133" t="s">
        <v>356</v>
      </c>
      <c r="B27" s="133" t="s">
        <v>366</v>
      </c>
      <c r="C27" s="133">
        <v>1673</v>
      </c>
      <c r="D27" s="133">
        <v>33460</v>
      </c>
      <c r="E27" s="133">
        <v>1713</v>
      </c>
      <c r="F27" s="133">
        <v>1636</v>
      </c>
      <c r="G27" s="133">
        <v>8570</v>
      </c>
      <c r="H27" s="133">
        <v>2723</v>
      </c>
      <c r="I27" s="133">
        <v>11293</v>
      </c>
    </row>
    <row r="28" spans="1:9">
      <c r="A28" s="133" t="s">
        <v>356</v>
      </c>
      <c r="B28" s="133" t="s">
        <v>366</v>
      </c>
      <c r="C28" s="133">
        <v>1652</v>
      </c>
      <c r="D28" s="133">
        <v>33040</v>
      </c>
      <c r="E28" s="133">
        <v>1686</v>
      </c>
      <c r="F28" s="133">
        <v>1618</v>
      </c>
      <c r="G28" s="133">
        <v>10569</v>
      </c>
      <c r="H28" s="133">
        <v>3442</v>
      </c>
      <c r="I28" s="133">
        <v>14011</v>
      </c>
    </row>
    <row r="29" spans="1:9">
      <c r="A29" s="133" t="s">
        <v>357</v>
      </c>
      <c r="B29" s="133" t="s">
        <v>349</v>
      </c>
      <c r="C29" s="133">
        <v>83.3</v>
      </c>
      <c r="D29" s="133">
        <v>1666</v>
      </c>
      <c r="E29" s="133">
        <v>89.4</v>
      </c>
      <c r="F29" s="133">
        <v>80.2</v>
      </c>
      <c r="G29" s="133">
        <v>715</v>
      </c>
      <c r="H29" s="133">
        <v>9742</v>
      </c>
      <c r="I29" s="133">
        <v>10457</v>
      </c>
    </row>
    <row r="30" spans="1:9">
      <c r="A30" s="133" t="s">
        <v>357</v>
      </c>
      <c r="B30" s="133" t="s">
        <v>349</v>
      </c>
      <c r="C30" s="133">
        <v>83.1</v>
      </c>
      <c r="D30" s="133">
        <v>1662</v>
      </c>
      <c r="E30" s="133">
        <v>89.1</v>
      </c>
      <c r="F30" s="133">
        <v>80.099999999999994</v>
      </c>
      <c r="G30" s="133">
        <v>748</v>
      </c>
      <c r="H30" s="133">
        <v>10221</v>
      </c>
      <c r="I30" s="133">
        <v>10969</v>
      </c>
    </row>
    <row r="31" spans="1:9">
      <c r="A31" s="133" t="s">
        <v>357</v>
      </c>
      <c r="B31" s="133" t="s">
        <v>350</v>
      </c>
      <c r="C31" s="133">
        <v>33.5</v>
      </c>
      <c r="D31" s="133">
        <v>670</v>
      </c>
      <c r="E31" s="133">
        <v>37.4</v>
      </c>
      <c r="F31" s="133">
        <v>31.5</v>
      </c>
      <c r="G31" s="133">
        <v>280</v>
      </c>
      <c r="H31" s="133">
        <v>9704</v>
      </c>
      <c r="I31" s="133">
        <v>9984</v>
      </c>
    </row>
    <row r="32" spans="1:9">
      <c r="A32" s="133" t="s">
        <v>357</v>
      </c>
      <c r="B32" s="133" t="s">
        <v>350</v>
      </c>
      <c r="C32" s="133">
        <v>49.6</v>
      </c>
      <c r="D32" s="133">
        <v>992</v>
      </c>
      <c r="E32" s="133">
        <v>53.9</v>
      </c>
      <c r="F32" s="133">
        <v>47.5</v>
      </c>
      <c r="G32" s="133">
        <v>526</v>
      </c>
      <c r="H32" s="133">
        <v>12203</v>
      </c>
      <c r="I32" s="133">
        <v>12729</v>
      </c>
    </row>
    <row r="33" spans="1:14">
      <c r="A33" s="133" t="s">
        <v>357</v>
      </c>
      <c r="B33" s="133" t="s">
        <v>351</v>
      </c>
      <c r="C33" s="133">
        <v>145</v>
      </c>
      <c r="D33" s="133">
        <v>2900</v>
      </c>
      <c r="E33" s="133">
        <v>153</v>
      </c>
      <c r="F33" s="133">
        <v>140</v>
      </c>
      <c r="G33" s="133">
        <v>1153</v>
      </c>
      <c r="H33" s="133">
        <v>8816</v>
      </c>
      <c r="I33" s="133">
        <v>9969</v>
      </c>
    </row>
    <row r="34" spans="1:14">
      <c r="A34" s="133" t="s">
        <v>357</v>
      </c>
      <c r="B34" s="133" t="s">
        <v>351</v>
      </c>
      <c r="C34" s="133">
        <v>128.69999999999999</v>
      </c>
      <c r="D34" s="133">
        <v>2574</v>
      </c>
      <c r="E34" s="133">
        <v>135.30000000000001</v>
      </c>
      <c r="F34" s="133">
        <v>125.3</v>
      </c>
      <c r="G34" s="133">
        <v>1465</v>
      </c>
      <c r="H34" s="133">
        <v>12677</v>
      </c>
      <c r="I34" s="133">
        <v>14142</v>
      </c>
      <c r="K34" s="29"/>
    </row>
    <row r="35" spans="1:14">
      <c r="A35" s="133" t="s">
        <v>192</v>
      </c>
      <c r="B35" s="133" t="s">
        <v>349</v>
      </c>
      <c r="C35" s="133">
        <v>135</v>
      </c>
      <c r="D35" s="133">
        <v>2700</v>
      </c>
      <c r="E35" s="133">
        <v>143</v>
      </c>
      <c r="F35" s="133">
        <v>130</v>
      </c>
      <c r="G35" s="133">
        <v>1073</v>
      </c>
      <c r="H35" s="133">
        <v>8857</v>
      </c>
      <c r="I35" s="133">
        <v>9930</v>
      </c>
      <c r="K35" s="29"/>
    </row>
    <row r="36" spans="1:14">
      <c r="A36" s="133" t="s">
        <v>192</v>
      </c>
      <c r="B36" s="133" t="s">
        <v>349</v>
      </c>
      <c r="C36" s="133">
        <v>138</v>
      </c>
      <c r="D36" s="133">
        <v>2760</v>
      </c>
      <c r="E36" s="133">
        <v>145</v>
      </c>
      <c r="F36" s="133">
        <v>134</v>
      </c>
      <c r="G36" s="133">
        <v>1438</v>
      </c>
      <c r="H36" s="133">
        <v>11555</v>
      </c>
      <c r="I36" s="133">
        <v>12993</v>
      </c>
      <c r="K36" s="29"/>
    </row>
    <row r="37" spans="1:14">
      <c r="A37" s="133" t="s">
        <v>192</v>
      </c>
      <c r="B37" s="133" t="s">
        <v>350</v>
      </c>
      <c r="C37" s="133">
        <v>258</v>
      </c>
      <c r="D37" s="133">
        <v>5160</v>
      </c>
      <c r="E37" s="133">
        <v>270</v>
      </c>
      <c r="F37" s="133">
        <v>252</v>
      </c>
      <c r="G37" s="133">
        <v>1920</v>
      </c>
      <c r="H37" s="133">
        <v>7822</v>
      </c>
      <c r="I37" s="133">
        <v>9742</v>
      </c>
      <c r="K37" s="29"/>
      <c r="M37" s="29"/>
      <c r="N37" s="29"/>
    </row>
    <row r="38" spans="1:14">
      <c r="A38" s="133" t="s">
        <v>192</v>
      </c>
      <c r="B38" s="133" t="s">
        <v>350</v>
      </c>
      <c r="C38" s="133">
        <v>265</v>
      </c>
      <c r="D38" s="133">
        <v>5300</v>
      </c>
      <c r="E38" s="133">
        <v>276</v>
      </c>
      <c r="F38" s="133">
        <v>259</v>
      </c>
      <c r="G38" s="133">
        <v>2201</v>
      </c>
      <c r="H38" s="133">
        <v>8710</v>
      </c>
      <c r="I38" s="133">
        <v>10911</v>
      </c>
      <c r="M38" s="29"/>
      <c r="N38" s="29"/>
    </row>
    <row r="39" spans="1:14">
      <c r="A39" s="133" t="s">
        <v>193</v>
      </c>
      <c r="B39" s="133" t="s">
        <v>349</v>
      </c>
      <c r="C39" s="133">
        <v>92</v>
      </c>
      <c r="D39" s="133">
        <v>1840</v>
      </c>
      <c r="E39" s="133">
        <v>16.3</v>
      </c>
      <c r="F39" s="133">
        <v>12.1</v>
      </c>
      <c r="G39" s="133">
        <v>96</v>
      </c>
      <c r="H39" s="133">
        <v>8377</v>
      </c>
      <c r="I39" s="133">
        <v>8473</v>
      </c>
    </row>
    <row r="40" spans="1:14">
      <c r="A40" s="133" t="s">
        <v>193</v>
      </c>
      <c r="B40" s="133" t="s">
        <v>349</v>
      </c>
      <c r="C40" s="133">
        <v>103</v>
      </c>
      <c r="D40" s="133">
        <v>1580</v>
      </c>
      <c r="E40" s="133">
        <v>14.1</v>
      </c>
      <c r="F40" s="133">
        <v>10.8</v>
      </c>
      <c r="G40" s="133">
        <v>113</v>
      </c>
      <c r="H40" s="133">
        <v>11100</v>
      </c>
      <c r="I40" s="133">
        <v>11213</v>
      </c>
    </row>
    <row r="41" spans="1:14">
      <c r="A41" s="133" t="s">
        <v>193</v>
      </c>
      <c r="B41" s="133" t="s">
        <v>351</v>
      </c>
      <c r="C41" s="133">
        <v>79</v>
      </c>
      <c r="D41" s="133">
        <v>2060</v>
      </c>
      <c r="E41" s="133">
        <v>95</v>
      </c>
      <c r="F41" s="133">
        <v>84</v>
      </c>
      <c r="G41" s="133">
        <v>621</v>
      </c>
      <c r="H41" s="133">
        <v>8031</v>
      </c>
      <c r="I41" s="133">
        <v>8652</v>
      </c>
    </row>
    <row r="42" spans="1:14">
      <c r="A42" s="133" t="s">
        <v>193</v>
      </c>
      <c r="B42" s="133" t="s">
        <v>351</v>
      </c>
      <c r="C42" s="133">
        <v>113</v>
      </c>
      <c r="D42" s="133">
        <v>2260</v>
      </c>
      <c r="E42" s="133">
        <v>94</v>
      </c>
      <c r="F42" s="133">
        <v>84</v>
      </c>
      <c r="G42" s="133">
        <v>638</v>
      </c>
      <c r="H42" s="133">
        <v>8258</v>
      </c>
      <c r="I42" s="133">
        <v>8896</v>
      </c>
    </row>
    <row r="45" spans="1:14">
      <c r="A45" s="139" t="s">
        <v>57</v>
      </c>
      <c r="B45" s="139" t="s">
        <v>96</v>
      </c>
      <c r="C45" s="139" t="s">
        <v>358</v>
      </c>
      <c r="D45" s="139" t="s">
        <v>359</v>
      </c>
      <c r="E45" s="139" t="s">
        <v>360</v>
      </c>
      <c r="F45" s="139" t="s">
        <v>361</v>
      </c>
      <c r="G45" s="139" t="s">
        <v>200</v>
      </c>
      <c r="H45" s="139" t="s">
        <v>201</v>
      </c>
      <c r="I45" s="139" t="s">
        <v>362</v>
      </c>
    </row>
    <row r="46" spans="1:14">
      <c r="A46" s="133" t="s">
        <v>355</v>
      </c>
      <c r="B46" s="133" t="s">
        <v>365</v>
      </c>
      <c r="C46" s="133">
        <v>27.8</v>
      </c>
      <c r="D46" s="133">
        <v>964</v>
      </c>
      <c r="E46" s="133">
        <v>32.6</v>
      </c>
      <c r="F46" s="133">
        <v>25.4</v>
      </c>
      <c r="G46" s="133">
        <v>128</v>
      </c>
      <c r="H46" s="133">
        <v>5352</v>
      </c>
      <c r="I46" s="133">
        <v>5480</v>
      </c>
    </row>
    <row r="47" spans="1:14">
      <c r="A47" s="133" t="s">
        <v>355</v>
      </c>
      <c r="B47" s="133" t="s">
        <v>365</v>
      </c>
      <c r="C47" s="133">
        <v>31.3</v>
      </c>
      <c r="D47" s="133">
        <v>820</v>
      </c>
      <c r="E47" s="133">
        <v>37.4</v>
      </c>
      <c r="F47" s="133">
        <v>28.2</v>
      </c>
      <c r="G47" s="133">
        <v>101</v>
      </c>
      <c r="H47" s="133">
        <v>3746</v>
      </c>
      <c r="I47" s="133">
        <v>3847</v>
      </c>
    </row>
    <row r="48" spans="1:14">
      <c r="A48" s="133" t="s">
        <v>355</v>
      </c>
      <c r="B48" s="133" t="s">
        <v>366</v>
      </c>
      <c r="C48" s="133">
        <v>48.2</v>
      </c>
      <c r="D48" s="133">
        <v>556</v>
      </c>
      <c r="E48" s="133">
        <v>54</v>
      </c>
      <c r="F48" s="133">
        <v>45.3</v>
      </c>
      <c r="G48" s="133">
        <v>268</v>
      </c>
      <c r="H48" s="133">
        <v>6407</v>
      </c>
      <c r="I48" s="133">
        <v>6675</v>
      </c>
    </row>
    <row r="49" spans="1:9">
      <c r="A49" s="133" t="s">
        <v>355</v>
      </c>
      <c r="B49" s="133" t="s">
        <v>366</v>
      </c>
      <c r="C49" s="133">
        <v>41</v>
      </c>
      <c r="D49" s="133">
        <v>626</v>
      </c>
      <c r="E49" s="133">
        <v>48</v>
      </c>
      <c r="F49" s="133">
        <v>37</v>
      </c>
      <c r="G49" s="133">
        <v>128</v>
      </c>
      <c r="H49" s="133">
        <v>3610</v>
      </c>
      <c r="I49" s="133">
        <v>3738</v>
      </c>
    </row>
    <row r="50" spans="1:9">
      <c r="A50" s="133" t="s">
        <v>356</v>
      </c>
      <c r="B50" s="133" t="s">
        <v>365</v>
      </c>
      <c r="C50" s="133">
        <v>558</v>
      </c>
      <c r="D50" s="133">
        <v>11160</v>
      </c>
      <c r="E50" s="133">
        <v>582</v>
      </c>
      <c r="F50" s="133">
        <v>546</v>
      </c>
      <c r="G50" s="133">
        <v>2221</v>
      </c>
      <c r="H50" s="133">
        <v>3659</v>
      </c>
      <c r="I50" s="133">
        <v>5880</v>
      </c>
    </row>
    <row r="51" spans="1:9">
      <c r="A51" s="133" t="s">
        <v>356</v>
      </c>
      <c r="B51" s="133" t="s">
        <v>365</v>
      </c>
      <c r="C51" s="133">
        <v>598</v>
      </c>
      <c r="D51" s="133">
        <v>11960</v>
      </c>
      <c r="E51" s="133">
        <v>636</v>
      </c>
      <c r="F51" s="133">
        <v>579</v>
      </c>
      <c r="G51" s="133">
        <v>977</v>
      </c>
      <c r="H51" s="133">
        <v>1475</v>
      </c>
      <c r="I51" s="133">
        <v>2452</v>
      </c>
    </row>
    <row r="52" spans="1:9">
      <c r="A52" s="133" t="s">
        <v>356</v>
      </c>
      <c r="B52" s="133" t="s">
        <v>366</v>
      </c>
      <c r="C52" s="133">
        <v>1038</v>
      </c>
      <c r="D52" s="133">
        <v>20760</v>
      </c>
      <c r="E52" s="133">
        <v>1072</v>
      </c>
      <c r="F52" s="133">
        <v>1021</v>
      </c>
      <c r="G52" s="133">
        <v>3961</v>
      </c>
      <c r="H52" s="133">
        <v>2796</v>
      </c>
      <c r="I52" s="133">
        <v>6757</v>
      </c>
    </row>
    <row r="53" spans="1:9">
      <c r="A53" s="133" t="s">
        <v>356</v>
      </c>
      <c r="B53" s="133" t="s">
        <v>366</v>
      </c>
      <c r="C53" s="133">
        <v>1436</v>
      </c>
      <c r="D53" s="133">
        <v>28720</v>
      </c>
      <c r="E53" s="133">
        <v>1495</v>
      </c>
      <c r="F53" s="133">
        <v>1408</v>
      </c>
      <c r="G53" s="133">
        <v>2758</v>
      </c>
      <c r="H53" s="133">
        <v>1154</v>
      </c>
      <c r="I53" s="133">
        <v>3912</v>
      </c>
    </row>
    <row r="54" spans="1:9">
      <c r="A54" s="133" t="s">
        <v>357</v>
      </c>
      <c r="B54" s="133" t="s">
        <v>349</v>
      </c>
      <c r="C54" s="133">
        <v>137</v>
      </c>
      <c r="D54" s="133">
        <v>2740</v>
      </c>
      <c r="E54" s="133">
        <v>148</v>
      </c>
      <c r="F54" s="133">
        <v>131</v>
      </c>
      <c r="G54" s="133">
        <v>566</v>
      </c>
      <c r="H54" s="133">
        <v>4588</v>
      </c>
      <c r="I54" s="133">
        <v>5154</v>
      </c>
    </row>
    <row r="55" spans="1:9">
      <c r="A55" s="133" t="s">
        <v>357</v>
      </c>
      <c r="B55" s="133" t="s">
        <v>349</v>
      </c>
      <c r="C55" s="133">
        <v>154</v>
      </c>
      <c r="D55" s="133">
        <v>3080</v>
      </c>
      <c r="E55" s="133">
        <v>166</v>
      </c>
      <c r="F55" s="133">
        <v>147</v>
      </c>
      <c r="G55" s="133">
        <v>632</v>
      </c>
      <c r="H55" s="133">
        <v>4532</v>
      </c>
      <c r="I55" s="133">
        <v>5164</v>
      </c>
    </row>
    <row r="56" spans="1:9">
      <c r="A56" s="133" t="s">
        <v>357</v>
      </c>
      <c r="B56" s="133" t="s">
        <v>350</v>
      </c>
      <c r="C56" s="133">
        <v>82</v>
      </c>
      <c r="D56" s="133">
        <v>1640</v>
      </c>
      <c r="E56" s="133">
        <v>90</v>
      </c>
      <c r="F56" s="133">
        <v>77</v>
      </c>
      <c r="G56" s="133">
        <v>364</v>
      </c>
      <c r="H56" s="133">
        <v>5071</v>
      </c>
      <c r="I56" s="133">
        <v>5435</v>
      </c>
    </row>
    <row r="57" spans="1:9">
      <c r="A57" s="133" t="s">
        <v>357</v>
      </c>
      <c r="B57" s="133" t="s">
        <v>350</v>
      </c>
      <c r="C57" s="133">
        <v>78</v>
      </c>
      <c r="D57" s="133">
        <v>1560</v>
      </c>
      <c r="E57" s="133">
        <v>88</v>
      </c>
      <c r="F57" s="133">
        <v>73</v>
      </c>
      <c r="G57" s="133">
        <v>240</v>
      </c>
      <c r="H57" s="133">
        <v>3512</v>
      </c>
      <c r="I57" s="133">
        <v>3752</v>
      </c>
    </row>
    <row r="58" spans="1:9">
      <c r="A58" s="133" t="s">
        <v>357</v>
      </c>
      <c r="B58" s="133" t="s">
        <v>351</v>
      </c>
      <c r="C58" s="133">
        <v>94</v>
      </c>
      <c r="D58" s="133">
        <v>1880</v>
      </c>
      <c r="E58" s="133">
        <v>104</v>
      </c>
      <c r="F58" s="133">
        <v>89</v>
      </c>
      <c r="G58" s="133">
        <v>362</v>
      </c>
      <c r="H58" s="133">
        <v>4351</v>
      </c>
      <c r="I58" s="133">
        <v>4713</v>
      </c>
    </row>
    <row r="59" spans="1:9">
      <c r="A59" s="133" t="s">
        <v>357</v>
      </c>
      <c r="B59" s="133" t="s">
        <v>351</v>
      </c>
      <c r="C59" s="133">
        <v>131</v>
      </c>
      <c r="D59" s="133">
        <v>2620</v>
      </c>
      <c r="E59" s="133">
        <v>141</v>
      </c>
      <c r="F59" s="133">
        <v>125</v>
      </c>
      <c r="G59" s="133">
        <v>565</v>
      </c>
      <c r="H59" s="133">
        <v>4812</v>
      </c>
      <c r="I59" s="133">
        <v>5377</v>
      </c>
    </row>
    <row r="60" spans="1:9">
      <c r="A60" s="133" t="s">
        <v>192</v>
      </c>
      <c r="B60" s="133" t="s">
        <v>349</v>
      </c>
      <c r="C60" s="133">
        <v>315</v>
      </c>
      <c r="D60" s="133">
        <v>6300</v>
      </c>
      <c r="E60" s="133">
        <v>334</v>
      </c>
      <c r="F60" s="133">
        <v>306</v>
      </c>
      <c r="G60" s="133">
        <v>1132</v>
      </c>
      <c r="H60" s="133">
        <v>3682</v>
      </c>
      <c r="I60" s="133">
        <v>4814</v>
      </c>
    </row>
    <row r="61" spans="1:9">
      <c r="A61" s="133" t="s">
        <v>192</v>
      </c>
      <c r="B61" s="133" t="s">
        <v>349</v>
      </c>
      <c r="C61" s="133">
        <v>280</v>
      </c>
      <c r="D61" s="133">
        <v>5600</v>
      </c>
      <c r="E61" s="133">
        <v>298</v>
      </c>
      <c r="F61" s="133">
        <v>270</v>
      </c>
      <c r="G61" s="133">
        <v>884</v>
      </c>
      <c r="H61" s="133">
        <v>3293</v>
      </c>
      <c r="I61" s="133">
        <v>4177</v>
      </c>
    </row>
    <row r="62" spans="1:9">
      <c r="A62" s="133" t="s">
        <v>192</v>
      </c>
      <c r="B62" s="133" t="s">
        <v>350</v>
      </c>
      <c r="C62" s="133">
        <v>697</v>
      </c>
      <c r="D62" s="133">
        <v>13940</v>
      </c>
      <c r="E62" s="133">
        <v>730</v>
      </c>
      <c r="F62" s="133">
        <v>681</v>
      </c>
      <c r="G62" s="133">
        <v>1795</v>
      </c>
      <c r="H62" s="133">
        <v>2220</v>
      </c>
      <c r="I62" s="133">
        <v>4015</v>
      </c>
    </row>
    <row r="63" spans="1:9">
      <c r="A63" s="133" t="s">
        <v>192</v>
      </c>
      <c r="B63" s="133" t="s">
        <v>350</v>
      </c>
      <c r="C63" s="133">
        <v>716</v>
      </c>
      <c r="D63" s="133">
        <v>14320</v>
      </c>
      <c r="E63" s="133">
        <v>756</v>
      </c>
      <c r="F63" s="133">
        <v>697</v>
      </c>
      <c r="G63" s="133">
        <v>1350</v>
      </c>
      <c r="H63" s="133">
        <v>1610</v>
      </c>
      <c r="I63" s="133">
        <v>2960</v>
      </c>
    </row>
    <row r="64" spans="1:9">
      <c r="A64" s="133" t="s">
        <v>193</v>
      </c>
      <c r="B64" s="133" t="s">
        <v>349</v>
      </c>
      <c r="C64" s="133">
        <v>62</v>
      </c>
      <c r="D64" s="133">
        <v>1240</v>
      </c>
      <c r="E64" s="133">
        <v>71</v>
      </c>
      <c r="F64" s="133">
        <v>58</v>
      </c>
      <c r="G64" s="133">
        <v>210</v>
      </c>
      <c r="H64" s="133">
        <v>3870</v>
      </c>
      <c r="I64" s="133">
        <v>4080</v>
      </c>
    </row>
    <row r="65" spans="1:9">
      <c r="A65" s="133" t="s">
        <v>193</v>
      </c>
      <c r="B65" s="133" t="s">
        <v>349</v>
      </c>
      <c r="C65" s="133">
        <v>76</v>
      </c>
      <c r="D65" s="133">
        <v>1520</v>
      </c>
      <c r="E65" s="133">
        <v>87</v>
      </c>
      <c r="F65" s="133">
        <v>70</v>
      </c>
      <c r="G65" s="133">
        <v>187</v>
      </c>
      <c r="H65" s="133">
        <v>2811</v>
      </c>
      <c r="I65" s="133">
        <v>2998</v>
      </c>
    </row>
    <row r="66" spans="1:9">
      <c r="A66" s="133" t="s">
        <v>193</v>
      </c>
      <c r="B66" s="133" t="s">
        <v>351</v>
      </c>
      <c r="C66" s="133">
        <v>116</v>
      </c>
      <c r="D66" s="133">
        <v>2320</v>
      </c>
      <c r="E66" s="133">
        <v>128</v>
      </c>
      <c r="F66" s="133">
        <v>109</v>
      </c>
      <c r="G66" s="133">
        <v>323</v>
      </c>
      <c r="H66" s="133">
        <v>3127</v>
      </c>
      <c r="I66" s="133">
        <v>3450</v>
      </c>
    </row>
    <row r="67" spans="1:9">
      <c r="A67" s="133" t="s">
        <v>193</v>
      </c>
      <c r="B67" s="133" t="s">
        <v>351</v>
      </c>
      <c r="C67" s="133">
        <v>191</v>
      </c>
      <c r="D67" s="133">
        <v>3820</v>
      </c>
      <c r="E67" s="133">
        <v>207</v>
      </c>
      <c r="F67" s="133">
        <v>175</v>
      </c>
      <c r="G67" s="133">
        <v>572</v>
      </c>
      <c r="H67" s="133">
        <v>3246</v>
      </c>
      <c r="I67" s="133">
        <v>3818</v>
      </c>
    </row>
    <row r="70" spans="1:9">
      <c r="A70" s="27" t="s">
        <v>354</v>
      </c>
    </row>
    <row r="71" spans="1:9">
      <c r="A71" s="139" t="s">
        <v>57</v>
      </c>
      <c r="B71" s="139" t="s">
        <v>96</v>
      </c>
      <c r="C71" s="139" t="s">
        <v>358</v>
      </c>
      <c r="D71" s="139" t="s">
        <v>359</v>
      </c>
      <c r="E71" s="139" t="s">
        <v>360</v>
      </c>
      <c r="F71" s="139" t="s">
        <v>361</v>
      </c>
      <c r="G71" s="139" t="s">
        <v>200</v>
      </c>
      <c r="H71" s="139" t="s">
        <v>201</v>
      </c>
      <c r="I71" s="139" t="s">
        <v>362</v>
      </c>
    </row>
    <row r="72" spans="1:9">
      <c r="A72" s="133" t="s">
        <v>356</v>
      </c>
      <c r="B72" s="133" t="s">
        <v>365</v>
      </c>
      <c r="C72" s="133">
        <v>37.299999999999997</v>
      </c>
      <c r="D72" s="133">
        <v>746</v>
      </c>
      <c r="E72" s="133">
        <v>42.5</v>
      </c>
      <c r="F72" s="133">
        <v>34.700000000000003</v>
      </c>
      <c r="G72" s="133">
        <v>204</v>
      </c>
      <c r="H72" s="133">
        <v>6329</v>
      </c>
      <c r="I72" s="133">
        <v>6533</v>
      </c>
    </row>
    <row r="73" spans="1:9">
      <c r="A73" s="133" t="s">
        <v>356</v>
      </c>
      <c r="B73" s="133" t="s">
        <v>366</v>
      </c>
      <c r="C73" s="133">
        <v>53</v>
      </c>
      <c r="D73" s="133">
        <v>1060</v>
      </c>
      <c r="E73" s="133">
        <v>60</v>
      </c>
      <c r="F73" s="133">
        <v>49</v>
      </c>
      <c r="G73" s="133">
        <v>179</v>
      </c>
      <c r="H73" s="133">
        <v>3908</v>
      </c>
      <c r="I73" s="133">
        <v>4087</v>
      </c>
    </row>
    <row r="74" spans="1:9">
      <c r="A74" s="133" t="s">
        <v>356</v>
      </c>
      <c r="B74" s="133" t="s">
        <v>365</v>
      </c>
      <c r="C74" s="133">
        <v>46</v>
      </c>
      <c r="D74" s="133">
        <v>920</v>
      </c>
      <c r="E74" s="133">
        <v>51.4</v>
      </c>
      <c r="F74" s="133">
        <v>43.3</v>
      </c>
      <c r="G74" s="133">
        <v>287</v>
      </c>
      <c r="H74" s="133">
        <v>7191</v>
      </c>
      <c r="I74" s="133">
        <v>7478</v>
      </c>
    </row>
    <row r="75" spans="1:9">
      <c r="A75" s="133" t="s">
        <v>356</v>
      </c>
      <c r="B75" s="133" t="s">
        <v>366</v>
      </c>
      <c r="C75" s="133">
        <v>53.4</v>
      </c>
      <c r="D75" s="133">
        <v>1068</v>
      </c>
      <c r="E75" s="133">
        <v>59.1</v>
      </c>
      <c r="F75" s="133">
        <v>50.4</v>
      </c>
      <c r="G75" s="133">
        <v>334</v>
      </c>
      <c r="H75" s="133">
        <v>7198</v>
      </c>
      <c r="I75" s="133">
        <v>7532</v>
      </c>
    </row>
  </sheetData>
  <sortState xmlns:xlrd2="http://schemas.microsoft.com/office/spreadsheetml/2017/richdata2" ref="A46:I67">
    <sortCondition ref="A50:A67"/>
    <sortCondition descending="1" ref="B50:B67"/>
  </sortState>
  <mergeCells count="10">
    <mergeCell ref="K1:L1"/>
    <mergeCell ref="B1:C1"/>
    <mergeCell ref="D1:E1"/>
    <mergeCell ref="F1:H1"/>
    <mergeCell ref="I1:J1"/>
    <mergeCell ref="B10:C10"/>
    <mergeCell ref="D10:E10"/>
    <mergeCell ref="F10:H10"/>
    <mergeCell ref="I10:J10"/>
    <mergeCell ref="K10:L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E4D08-F782-4042-84C1-A271E425B593}">
  <dimension ref="A1:S51"/>
  <sheetViews>
    <sheetView workbookViewId="0">
      <selection activeCell="L30" sqref="L30"/>
    </sheetView>
  </sheetViews>
  <sheetFormatPr baseColWidth="10" defaultRowHeight="16"/>
  <cols>
    <col min="1" max="1" width="7" bestFit="1" customWidth="1"/>
    <col min="2" max="2" width="12" bestFit="1" customWidth="1"/>
    <col min="3" max="3" width="10" bestFit="1" customWidth="1"/>
    <col min="4" max="4" width="12" bestFit="1" customWidth="1"/>
    <col min="5" max="5" width="10" bestFit="1" customWidth="1"/>
    <col min="6" max="6" width="12.28515625" bestFit="1" customWidth="1"/>
    <col min="7" max="8" width="10" bestFit="1" customWidth="1"/>
    <col min="9" max="9" width="12.28515625" bestFit="1" customWidth="1"/>
    <col min="10" max="10" width="10" bestFit="1" customWidth="1"/>
    <col min="11" max="11" width="12.28515625" bestFit="1" customWidth="1"/>
    <col min="12" max="12" width="10" bestFit="1" customWidth="1"/>
    <col min="13" max="13" width="12" bestFit="1" customWidth="1"/>
    <col min="14" max="15" width="12.28515625" bestFit="1" customWidth="1"/>
    <col min="16" max="17" width="5.85546875" bestFit="1" customWidth="1"/>
  </cols>
  <sheetData>
    <row r="1" spans="1:18">
      <c r="A1" s="87" t="s">
        <v>21</v>
      </c>
      <c r="B1" s="88" t="s">
        <v>263</v>
      </c>
      <c r="C1" s="88" t="s">
        <v>264</v>
      </c>
      <c r="D1" s="88" t="s">
        <v>263</v>
      </c>
      <c r="E1" s="88" t="s">
        <v>264</v>
      </c>
    </row>
    <row r="2" spans="1:18">
      <c r="A2" s="87" t="s">
        <v>16</v>
      </c>
      <c r="B2" s="11">
        <v>26.0990238536112</v>
      </c>
      <c r="C2" s="11">
        <v>26.196701320789401</v>
      </c>
      <c r="D2">
        <v>28.59</v>
      </c>
      <c r="E2">
        <v>28.47</v>
      </c>
    </row>
    <row r="3" spans="1:18">
      <c r="A3" s="87" t="s">
        <v>35</v>
      </c>
      <c r="B3" s="11">
        <v>26.3497968971623</v>
      </c>
      <c r="C3" s="11">
        <v>26.3535725574996</v>
      </c>
      <c r="D3">
        <v>29.35</v>
      </c>
      <c r="E3">
        <v>29.21</v>
      </c>
    </row>
    <row r="7" spans="1:18">
      <c r="A7" s="87" t="s">
        <v>57</v>
      </c>
      <c r="B7" s="159" t="s">
        <v>142</v>
      </c>
      <c r="C7" s="159"/>
      <c r="D7" s="173" t="s">
        <v>148</v>
      </c>
      <c r="E7" s="173"/>
      <c r="F7" s="159" t="s">
        <v>157</v>
      </c>
      <c r="G7" s="159"/>
      <c r="H7" s="173" t="s">
        <v>158</v>
      </c>
      <c r="I7" s="173"/>
      <c r="J7" s="159" t="s">
        <v>160</v>
      </c>
      <c r="K7" s="159"/>
      <c r="L7" s="173" t="s">
        <v>161</v>
      </c>
      <c r="M7" s="173"/>
    </row>
    <row r="8" spans="1:18">
      <c r="A8" s="87" t="s">
        <v>21</v>
      </c>
      <c r="B8" s="87" t="s">
        <v>261</v>
      </c>
      <c r="C8" s="87" t="s">
        <v>262</v>
      </c>
      <c r="D8" s="87" t="s">
        <v>261</v>
      </c>
      <c r="E8" s="87" t="s">
        <v>262</v>
      </c>
      <c r="F8" s="87" t="s">
        <v>261</v>
      </c>
      <c r="G8" s="87" t="s">
        <v>262</v>
      </c>
      <c r="H8" s="87" t="s">
        <v>261</v>
      </c>
      <c r="I8" s="87" t="s">
        <v>262</v>
      </c>
      <c r="J8" s="87" t="s">
        <v>261</v>
      </c>
      <c r="K8" s="87" t="s">
        <v>262</v>
      </c>
      <c r="L8" s="87" t="s">
        <v>261</v>
      </c>
      <c r="M8" s="87" t="s">
        <v>262</v>
      </c>
    </row>
    <row r="9" spans="1:18">
      <c r="A9" s="87" t="s">
        <v>16</v>
      </c>
      <c r="B9" s="95">
        <v>32.558957748716999</v>
      </c>
      <c r="C9" s="95">
        <v>31.541898464127701</v>
      </c>
      <c r="D9" s="95">
        <v>32.265990216185102</v>
      </c>
      <c r="E9" s="95">
        <v>31.633281836849999</v>
      </c>
      <c r="F9" s="95">
        <v>22.841822775670199</v>
      </c>
      <c r="G9" s="95">
        <v>20.970296960646099</v>
      </c>
      <c r="H9" s="95">
        <v>25.7362795194393</v>
      </c>
      <c r="I9" s="95">
        <v>22.789983968524599</v>
      </c>
      <c r="J9" s="95">
        <v>22.869761737542301</v>
      </c>
      <c r="K9" s="95">
        <v>23.404304213457799</v>
      </c>
      <c r="L9" s="95">
        <v>22.1544447694131</v>
      </c>
      <c r="M9" s="95">
        <v>22.376237474183501</v>
      </c>
    </row>
    <row r="10" spans="1:18">
      <c r="A10" s="87" t="s">
        <v>35</v>
      </c>
      <c r="B10" s="95">
        <v>32.201603896490703</v>
      </c>
      <c r="C10" s="95">
        <v>31.7191276147807</v>
      </c>
      <c r="D10" s="95">
        <v>32.045163107572002</v>
      </c>
      <c r="E10" s="95">
        <v>31.583158180339701</v>
      </c>
      <c r="F10" s="95">
        <v>22.8970284324995</v>
      </c>
      <c r="G10" s="95">
        <v>20.6301795658669</v>
      </c>
      <c r="H10" s="95">
        <v>25.4955873966205</v>
      </c>
      <c r="I10" s="95">
        <v>22.759663739599901</v>
      </c>
      <c r="J10" s="95">
        <v>23.005278031897902</v>
      </c>
      <c r="K10" s="95">
        <v>23.180670521696801</v>
      </c>
      <c r="L10" s="95">
        <v>21.964244818955699</v>
      </c>
      <c r="M10" s="95">
        <v>22.258044371293298</v>
      </c>
      <c r="R10" t="s">
        <v>20</v>
      </c>
    </row>
    <row r="11" spans="1:18"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R11" t="s">
        <v>20</v>
      </c>
    </row>
    <row r="18" spans="7:19">
      <c r="R18" s="51"/>
      <c r="S18" t="s">
        <v>20</v>
      </c>
    </row>
    <row r="19" spans="7:19">
      <c r="R19" s="51"/>
      <c r="S19" t="s">
        <v>20</v>
      </c>
    </row>
    <row r="20" spans="7:19">
      <c r="R20" s="51"/>
    </row>
    <row r="21" spans="7:19">
      <c r="R21" s="51"/>
    </row>
    <row r="22" spans="7:19">
      <c r="R22" s="127"/>
    </row>
    <row r="23" spans="7:19">
      <c r="R23" s="51"/>
    </row>
    <row r="24" spans="7:19">
      <c r="R24" s="51"/>
    </row>
    <row r="25" spans="7:19">
      <c r="L25" s="51"/>
      <c r="M25" s="126"/>
      <c r="N25" s="127"/>
      <c r="O25" s="127"/>
      <c r="P25" s="51"/>
      <c r="Q25" s="51"/>
    </row>
    <row r="26" spans="7:19">
      <c r="L26" s="51"/>
      <c r="M26" s="126"/>
      <c r="N26" s="127"/>
      <c r="O26" s="127"/>
      <c r="P26" s="51"/>
    </row>
    <row r="27" spans="7:19">
      <c r="L27" s="51"/>
      <c r="M27" s="126"/>
      <c r="N27" s="127"/>
      <c r="O27" s="127"/>
      <c r="P27" s="51"/>
    </row>
    <row r="28" spans="7:19">
      <c r="G28" s="51"/>
      <c r="L28" s="51"/>
      <c r="M28" s="126"/>
      <c r="N28" s="127"/>
      <c r="O28" s="127"/>
      <c r="P28" s="51"/>
    </row>
    <row r="29" spans="7:19">
      <c r="G29" s="51"/>
      <c r="L29" s="51"/>
      <c r="M29" s="126"/>
      <c r="N29" s="127"/>
      <c r="O29" s="127"/>
      <c r="P29" s="51"/>
    </row>
    <row r="30" spans="7:19">
      <c r="G30" s="51"/>
      <c r="H30" s="51"/>
      <c r="I30" s="51"/>
      <c r="J30" s="51"/>
      <c r="K30" s="51"/>
      <c r="L30" s="51"/>
      <c r="M30" s="126"/>
      <c r="N30" s="127"/>
      <c r="O30" s="127"/>
      <c r="P30" s="51"/>
    </row>
    <row r="31" spans="7:19">
      <c r="G31" s="51"/>
      <c r="H31" s="51"/>
      <c r="I31" s="51"/>
      <c r="J31" s="51"/>
      <c r="K31" s="51"/>
      <c r="L31" s="51"/>
      <c r="M31" s="126"/>
      <c r="N31" s="127"/>
      <c r="O31" s="127"/>
      <c r="P31" s="51"/>
    </row>
    <row r="32" spans="7:19">
      <c r="G32" s="51"/>
      <c r="H32" s="51"/>
      <c r="I32" s="51"/>
      <c r="J32" s="51"/>
      <c r="K32" s="51"/>
      <c r="L32" s="51"/>
      <c r="M32" s="126"/>
      <c r="N32" s="127"/>
      <c r="O32" s="127"/>
      <c r="P32" s="51"/>
    </row>
    <row r="33" spans="7:16">
      <c r="G33" s="51"/>
      <c r="H33" s="51"/>
      <c r="I33" s="51"/>
      <c r="J33" s="51"/>
      <c r="K33" s="51"/>
      <c r="L33" s="51"/>
      <c r="M33" s="126"/>
      <c r="N33" s="127"/>
      <c r="O33" s="127"/>
      <c r="P33" s="51"/>
    </row>
    <row r="34" spans="7:16">
      <c r="G34" s="51"/>
      <c r="H34" s="51"/>
      <c r="I34" s="51"/>
      <c r="J34" s="127"/>
      <c r="K34" s="51"/>
      <c r="L34" s="51"/>
      <c r="M34" s="126"/>
      <c r="N34" s="127"/>
      <c r="O34" s="127"/>
      <c r="P34" s="51"/>
    </row>
    <row r="35" spans="7:16">
      <c r="G35" s="51"/>
      <c r="H35" s="51"/>
      <c r="I35" s="51"/>
      <c r="J35" s="127"/>
      <c r="K35" s="51"/>
      <c r="L35" s="51"/>
      <c r="M35" s="126"/>
      <c r="N35" s="127"/>
      <c r="O35" s="127"/>
      <c r="P35" s="51"/>
    </row>
    <row r="36" spans="7:16">
      <c r="G36" s="51"/>
      <c r="H36" s="51"/>
      <c r="I36" s="51"/>
      <c r="J36" s="127"/>
      <c r="K36" s="51"/>
      <c r="L36" s="51"/>
      <c r="M36" s="126"/>
      <c r="N36" s="127"/>
      <c r="O36" s="127"/>
      <c r="P36" s="51"/>
    </row>
    <row r="37" spans="7:16">
      <c r="G37" s="51"/>
      <c r="H37" s="51"/>
      <c r="I37" s="51"/>
      <c r="J37" s="127"/>
      <c r="K37" s="51"/>
      <c r="L37" s="51"/>
      <c r="M37" s="126"/>
      <c r="N37" s="127"/>
      <c r="O37" s="127"/>
      <c r="P37" s="127"/>
    </row>
    <row r="38" spans="7:16">
      <c r="G38" s="51"/>
      <c r="H38" s="51"/>
      <c r="I38" s="51"/>
      <c r="J38" s="127"/>
      <c r="K38" s="51"/>
      <c r="L38" s="51"/>
      <c r="M38" s="51"/>
      <c r="N38" s="127"/>
      <c r="O38" s="127"/>
      <c r="P38" s="127"/>
    </row>
    <row r="39" spans="7:16">
      <c r="G39" s="51"/>
      <c r="H39" s="51"/>
      <c r="I39" s="51"/>
      <c r="J39" s="127"/>
      <c r="K39" s="51"/>
      <c r="L39" s="51"/>
      <c r="M39" s="51"/>
      <c r="N39" s="127"/>
      <c r="O39" s="127"/>
      <c r="P39" s="127"/>
    </row>
    <row r="40" spans="7:16">
      <c r="G40" s="51"/>
      <c r="H40" s="51"/>
      <c r="I40" s="51"/>
      <c r="J40" s="51"/>
      <c r="K40" s="51"/>
      <c r="L40" s="51"/>
      <c r="M40" s="51"/>
      <c r="N40" s="127"/>
      <c r="O40" s="127"/>
      <c r="P40" s="127"/>
    </row>
    <row r="41" spans="7:16">
      <c r="G41" s="51"/>
      <c r="H41" s="51"/>
      <c r="I41" s="51"/>
      <c r="J41" s="51"/>
      <c r="K41" s="51"/>
      <c r="L41" s="51"/>
      <c r="M41" s="51"/>
      <c r="N41" s="127"/>
      <c r="O41" s="127"/>
      <c r="P41" s="127"/>
    </row>
    <row r="42" spans="7:16">
      <c r="H42" s="51"/>
      <c r="I42" s="51"/>
      <c r="J42" s="51"/>
      <c r="K42" s="51"/>
      <c r="L42" s="51"/>
      <c r="M42" s="51"/>
      <c r="N42" s="127"/>
      <c r="O42" s="127"/>
      <c r="P42" s="127"/>
    </row>
    <row r="43" spans="7:16">
      <c r="H43" s="51"/>
      <c r="I43" s="51"/>
      <c r="J43" s="51"/>
      <c r="K43" s="51"/>
      <c r="L43" s="51"/>
      <c r="M43" s="51"/>
      <c r="N43" s="127"/>
      <c r="O43" s="127"/>
      <c r="P43" s="51"/>
    </row>
    <row r="44" spans="7:16">
      <c r="M44" s="51"/>
      <c r="N44" s="127"/>
      <c r="O44" s="127"/>
      <c r="P44" s="51"/>
    </row>
    <row r="45" spans="7:16">
      <c r="M45" s="51"/>
      <c r="N45" s="127"/>
      <c r="O45" s="51"/>
      <c r="P45" s="127"/>
    </row>
    <row r="46" spans="7:16">
      <c r="M46" s="51"/>
      <c r="N46" s="127"/>
      <c r="O46" s="51"/>
      <c r="P46" s="127"/>
    </row>
    <row r="47" spans="7:16">
      <c r="M47" s="51"/>
      <c r="N47" s="127"/>
      <c r="O47" s="51"/>
      <c r="P47" s="127"/>
    </row>
    <row r="48" spans="7:16">
      <c r="M48" s="51"/>
      <c r="N48" s="127"/>
      <c r="O48" s="51"/>
      <c r="P48" s="127"/>
    </row>
    <row r="49" spans="13:16">
      <c r="M49" s="51"/>
      <c r="N49" s="127"/>
      <c r="O49" s="51"/>
      <c r="P49" s="127"/>
    </row>
    <row r="50" spans="13:16">
      <c r="M50" s="51"/>
      <c r="N50" s="127"/>
      <c r="O50" s="51"/>
      <c r="P50" s="127"/>
    </row>
    <row r="51" spans="13:16">
      <c r="M51" s="51"/>
      <c r="N51" s="51"/>
      <c r="O51" s="51"/>
      <c r="P51" s="51"/>
    </row>
  </sheetData>
  <sortState xmlns:xlrd2="http://schemas.microsoft.com/office/spreadsheetml/2017/richdata2" ref="O23:Q42">
    <sortCondition ref="O23:O42"/>
    <sortCondition ref="P23:P42"/>
  </sortState>
  <mergeCells count="6">
    <mergeCell ref="H7:I7"/>
    <mergeCell ref="J7:K7"/>
    <mergeCell ref="L7:M7"/>
    <mergeCell ref="B7:C7"/>
    <mergeCell ref="D7:E7"/>
    <mergeCell ref="F7:G7"/>
  </mergeCells>
  <phoneticPr fontId="1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E6D56-0AFF-CE41-8CA9-7972CDE9F7A6}">
  <dimension ref="A1:P48"/>
  <sheetViews>
    <sheetView workbookViewId="0">
      <selection activeCell="I24" sqref="I24:P24"/>
    </sheetView>
  </sheetViews>
  <sheetFormatPr baseColWidth="10" defaultRowHeight="16"/>
  <cols>
    <col min="1" max="1" width="17.85546875" bestFit="1" customWidth="1"/>
  </cols>
  <sheetData>
    <row r="1" spans="1:16">
      <c r="A1" s="108" t="s">
        <v>203</v>
      </c>
      <c r="B1" s="159" t="s">
        <v>46</v>
      </c>
      <c r="C1" s="159"/>
      <c r="D1" s="159"/>
      <c r="E1" s="159"/>
      <c r="F1" s="159"/>
      <c r="G1" s="159"/>
      <c r="H1" s="159"/>
      <c r="I1" s="159"/>
    </row>
    <row r="2" spans="1:16">
      <c r="A2" s="75" t="s">
        <v>204</v>
      </c>
      <c r="B2" s="24">
        <v>60</v>
      </c>
      <c r="C2" s="24">
        <v>60.7</v>
      </c>
      <c r="D2" s="24">
        <v>62</v>
      </c>
      <c r="E2" s="24">
        <v>64</v>
      </c>
      <c r="F2" s="24">
        <v>66.400000000000006</v>
      </c>
      <c r="G2" s="24">
        <v>68.400000000000006</v>
      </c>
      <c r="H2" s="24">
        <v>69.5</v>
      </c>
      <c r="I2" s="24">
        <v>70</v>
      </c>
    </row>
    <row r="3" spans="1:16">
      <c r="A3" s="74" t="s">
        <v>194</v>
      </c>
      <c r="B3" s="11">
        <v>24.740813468121502</v>
      </c>
      <c r="C3" s="11">
        <v>24.276138766881601</v>
      </c>
      <c r="D3" s="11">
        <v>24.280374107935</v>
      </c>
      <c r="E3" s="11">
        <v>23.820784766697098</v>
      </c>
      <c r="F3" s="11">
        <v>23.4760369600682</v>
      </c>
      <c r="G3" s="11">
        <v>23.863274776434501</v>
      </c>
      <c r="H3" s="11">
        <v>23.3987916070196</v>
      </c>
      <c r="I3" s="11">
        <v>23.394966141232999</v>
      </c>
    </row>
    <row r="4" spans="1:16">
      <c r="A4" s="74" t="s">
        <v>195</v>
      </c>
      <c r="B4" s="11">
        <v>26.8966139857576</v>
      </c>
      <c r="C4" s="11">
        <v>29.483022685169399</v>
      </c>
      <c r="D4" s="11">
        <v>27.712707882186201</v>
      </c>
      <c r="E4" s="11">
        <v>27.781961144540201</v>
      </c>
      <c r="F4" s="11">
        <v>29.140214848966799</v>
      </c>
      <c r="G4" s="11">
        <v>29.018304410604099</v>
      </c>
      <c r="H4" s="11">
        <v>35.000750055223897</v>
      </c>
      <c r="I4" s="11">
        <v>35.626416347026499</v>
      </c>
    </row>
    <row r="5" spans="1:16">
      <c r="A5" s="74" t="s">
        <v>99</v>
      </c>
      <c r="B5" s="11">
        <v>20.619975248308201</v>
      </c>
      <c r="C5" s="11">
        <v>20.714339635301499</v>
      </c>
      <c r="D5" s="11">
        <v>21.328083689605801</v>
      </c>
      <c r="E5" s="11">
        <v>20.618079283664802</v>
      </c>
      <c r="F5" s="11">
        <v>20.6673482063376</v>
      </c>
      <c r="G5" s="11">
        <v>20.868678746557102</v>
      </c>
      <c r="H5" s="11">
        <v>21.141858736109</v>
      </c>
      <c r="I5" s="11">
        <v>21.3529736244727</v>
      </c>
    </row>
    <row r="6" spans="1:16">
      <c r="A6" s="74" t="s">
        <v>192</v>
      </c>
      <c r="B6" s="11">
        <v>21.469631221021199</v>
      </c>
      <c r="C6" s="11">
        <v>21.387067579464599</v>
      </c>
      <c r="D6" s="11">
        <v>21.7385764712438</v>
      </c>
      <c r="E6" s="11">
        <v>20.4625866397467</v>
      </c>
      <c r="F6" s="11">
        <v>22.336409009102798</v>
      </c>
      <c r="G6" s="11">
        <v>21.799429857118501</v>
      </c>
      <c r="H6" s="11">
        <v>22.489583604641101</v>
      </c>
      <c r="I6" s="11">
        <v>23.167471926257502</v>
      </c>
    </row>
    <row r="7" spans="1:16">
      <c r="A7" s="74" t="s">
        <v>193</v>
      </c>
      <c r="B7" s="11">
        <v>21.055607222139201</v>
      </c>
      <c r="C7" s="11">
        <v>21.2472105439807</v>
      </c>
      <c r="D7" s="11">
        <v>20.703276341010099</v>
      </c>
      <c r="E7" s="11">
        <v>20.764634921027501</v>
      </c>
      <c r="F7" s="11">
        <v>21.432831416524099</v>
      </c>
      <c r="G7" s="11">
        <v>22.4118319064521</v>
      </c>
      <c r="H7" s="11">
        <v>24.024086683665701</v>
      </c>
      <c r="I7" s="11">
        <v>25.126924651769102</v>
      </c>
    </row>
    <row r="8" spans="1:16" s="51" customFormat="1"/>
    <row r="9" spans="1:16" s="51" customFormat="1"/>
    <row r="10" spans="1:16">
      <c r="A10" s="161" t="s">
        <v>206</v>
      </c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</row>
    <row r="11" spans="1:16">
      <c r="A11" s="174" t="s">
        <v>214</v>
      </c>
      <c r="B11" s="174"/>
      <c r="C11" s="174"/>
      <c r="D11" s="174"/>
      <c r="E11" s="174"/>
      <c r="F11" s="174"/>
      <c r="G11" s="174"/>
      <c r="H11" s="174"/>
      <c r="I11" s="175" t="s">
        <v>215</v>
      </c>
      <c r="J11" s="175"/>
      <c r="K11" s="175"/>
      <c r="L11" s="175"/>
      <c r="M11" s="175"/>
      <c r="N11" s="175"/>
      <c r="O11" s="175"/>
      <c r="P11" s="175"/>
    </row>
    <row r="12" spans="1:16">
      <c r="A12" s="24" t="s">
        <v>49</v>
      </c>
      <c r="B12" s="24" t="s">
        <v>50</v>
      </c>
      <c r="C12" s="24" t="s">
        <v>51</v>
      </c>
      <c r="D12" s="24" t="s">
        <v>52</v>
      </c>
      <c r="E12" s="24" t="s">
        <v>53</v>
      </c>
      <c r="F12" s="24" t="s">
        <v>54</v>
      </c>
      <c r="G12" s="24" t="s">
        <v>55</v>
      </c>
      <c r="H12" s="24" t="s">
        <v>56</v>
      </c>
      <c r="I12" s="24" t="s">
        <v>49</v>
      </c>
      <c r="J12" s="24" t="s">
        <v>50</v>
      </c>
      <c r="K12" s="24" t="s">
        <v>51</v>
      </c>
      <c r="L12" s="24" t="s">
        <v>52</v>
      </c>
      <c r="M12" s="24" t="s">
        <v>53</v>
      </c>
      <c r="N12" s="24" t="s">
        <v>54</v>
      </c>
      <c r="O12" s="24" t="s">
        <v>55</v>
      </c>
      <c r="P12" s="24" t="s">
        <v>56</v>
      </c>
    </row>
    <row r="13" spans="1:16">
      <c r="A13" s="111">
        <v>23.652531403732699</v>
      </c>
      <c r="B13" s="111">
        <v>23.759797204265301</v>
      </c>
      <c r="C13" s="111">
        <v>23.579460159790798</v>
      </c>
      <c r="D13" s="111">
        <v>23.8489049625631</v>
      </c>
      <c r="E13" s="111">
        <v>23.7751469642477</v>
      </c>
      <c r="F13" s="111">
        <v>22.364238506634798</v>
      </c>
      <c r="G13" s="111">
        <v>24.4199613264574</v>
      </c>
      <c r="H13" s="111">
        <v>25.206221029827802</v>
      </c>
      <c r="I13" s="111">
        <v>23.132637646089201</v>
      </c>
      <c r="J13" s="111">
        <v>22.477793717251199</v>
      </c>
      <c r="K13" s="111">
        <v>21.8199179939649</v>
      </c>
      <c r="L13" s="111">
        <v>22.136734966213702</v>
      </c>
      <c r="M13" s="111">
        <v>22.565569712645601</v>
      </c>
      <c r="N13" s="111">
        <v>22.484392650646999</v>
      </c>
      <c r="O13" s="111">
        <v>21.759605269649001</v>
      </c>
      <c r="P13" s="111">
        <v>22.3345333417668</v>
      </c>
    </row>
    <row r="14" spans="1:16">
      <c r="A14" s="111">
        <v>23.942857089048001</v>
      </c>
      <c r="B14" s="111">
        <v>23.661174631599302</v>
      </c>
      <c r="C14" s="111">
        <v>23.4965894423094</v>
      </c>
      <c r="D14" s="111">
        <v>23.5030757478279</v>
      </c>
      <c r="E14" s="111">
        <v>23.109526282509702</v>
      </c>
      <c r="F14" s="111">
        <v>23.6933025395988</v>
      </c>
      <c r="G14" s="111">
        <v>25.027542374498001</v>
      </c>
      <c r="H14" s="111">
        <v>24.6665339131665</v>
      </c>
      <c r="I14" s="111">
        <v>22.862898852446499</v>
      </c>
      <c r="J14" s="111">
        <v>22.190408978160701</v>
      </c>
      <c r="K14" s="111">
        <v>22.120935611005699</v>
      </c>
      <c r="L14" s="111">
        <v>21.923604632771401</v>
      </c>
      <c r="M14" s="111">
        <v>22.4128950591498</v>
      </c>
      <c r="N14" s="111">
        <v>22.125388296198999</v>
      </c>
      <c r="O14" s="111">
        <v>22.317028609152398</v>
      </c>
      <c r="P14" s="111">
        <v>22.3960060290364</v>
      </c>
    </row>
    <row r="15" spans="1:16">
      <c r="A15" s="86">
        <f>AVERAGE(A13:A14)</f>
        <v>23.79769424639035</v>
      </c>
      <c r="B15" s="86">
        <f t="shared" ref="B15:P15" si="0">AVERAGE(B13:B14)</f>
        <v>23.710485917932303</v>
      </c>
      <c r="C15" s="86">
        <f t="shared" si="0"/>
        <v>23.538024801050099</v>
      </c>
      <c r="D15" s="86">
        <f t="shared" si="0"/>
        <v>23.675990355195502</v>
      </c>
      <c r="E15" s="86">
        <f t="shared" si="0"/>
        <v>23.442336623378701</v>
      </c>
      <c r="F15" s="86">
        <f t="shared" si="0"/>
        <v>23.028770523116798</v>
      </c>
      <c r="G15" s="86">
        <f t="shared" si="0"/>
        <v>24.723751850477701</v>
      </c>
      <c r="H15" s="86">
        <f t="shared" si="0"/>
        <v>24.936377471497153</v>
      </c>
      <c r="I15" s="86">
        <f t="shared" si="0"/>
        <v>22.99776824926785</v>
      </c>
      <c r="J15" s="86">
        <f t="shared" si="0"/>
        <v>22.33410134770595</v>
      </c>
      <c r="K15" s="86">
        <f t="shared" si="0"/>
        <v>21.970426802485299</v>
      </c>
      <c r="L15" s="86">
        <f t="shared" si="0"/>
        <v>22.030169799492551</v>
      </c>
      <c r="M15" s="86">
        <f t="shared" si="0"/>
        <v>22.489232385897701</v>
      </c>
      <c r="N15" s="86">
        <f t="shared" si="0"/>
        <v>22.304890473423001</v>
      </c>
      <c r="O15" s="86">
        <f t="shared" si="0"/>
        <v>22.038316939400701</v>
      </c>
      <c r="P15" s="86">
        <f t="shared" si="0"/>
        <v>22.3652696854016</v>
      </c>
    </row>
    <row r="16" spans="1:16">
      <c r="A16" s="176" t="s">
        <v>342</v>
      </c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</row>
    <row r="17" spans="1:16">
      <c r="A17" s="177" t="s">
        <v>214</v>
      </c>
      <c r="B17" s="177"/>
      <c r="C17" s="177"/>
      <c r="D17" s="177"/>
      <c r="E17" s="177"/>
      <c r="F17" s="177"/>
      <c r="G17" s="177"/>
      <c r="H17" s="177"/>
      <c r="I17" s="178" t="s">
        <v>215</v>
      </c>
      <c r="J17" s="178"/>
      <c r="K17" s="178"/>
      <c r="L17" s="178"/>
      <c r="M17" s="178"/>
      <c r="N17" s="178"/>
      <c r="O17" s="178"/>
      <c r="P17" s="178"/>
    </row>
    <row r="18" spans="1:16">
      <c r="A18" s="82">
        <v>60</v>
      </c>
      <c r="B18" s="82">
        <v>60.3</v>
      </c>
      <c r="C18" s="82">
        <v>61</v>
      </c>
      <c r="D18" s="82">
        <v>62</v>
      </c>
      <c r="E18" s="82">
        <v>63.2</v>
      </c>
      <c r="F18" s="82">
        <v>64.2</v>
      </c>
      <c r="G18" s="82">
        <v>64.7</v>
      </c>
      <c r="H18" s="82">
        <v>65</v>
      </c>
      <c r="I18" s="82">
        <v>60</v>
      </c>
      <c r="J18" s="82">
        <v>60.3</v>
      </c>
      <c r="K18" s="82">
        <v>61</v>
      </c>
      <c r="L18" s="82">
        <v>62</v>
      </c>
      <c r="M18" s="82">
        <v>63.2</v>
      </c>
      <c r="N18" s="82">
        <v>64.2</v>
      </c>
      <c r="O18" s="82">
        <v>64.7</v>
      </c>
      <c r="P18" s="82">
        <v>65</v>
      </c>
    </row>
    <row r="19" spans="1:16">
      <c r="A19" s="111">
        <v>22.388415637099101</v>
      </c>
      <c r="B19" s="111">
        <v>22.368516135489202</v>
      </c>
      <c r="C19" s="111">
        <v>22.080480699209101</v>
      </c>
      <c r="D19" s="111">
        <v>22.1751089903699</v>
      </c>
      <c r="E19" s="111">
        <v>22.484368954937601</v>
      </c>
      <c r="F19" s="111">
        <v>23.6976654402077</v>
      </c>
      <c r="G19" s="111">
        <v>24.022192246550699</v>
      </c>
      <c r="H19" s="111">
        <v>24.851021215277399</v>
      </c>
      <c r="I19" s="111">
        <v>23.457796910334299</v>
      </c>
      <c r="J19" s="111">
        <v>22.6156597656279</v>
      </c>
      <c r="K19" s="111">
        <v>22.566155327284399</v>
      </c>
      <c r="L19" s="111">
        <v>22.827081813521801</v>
      </c>
      <c r="M19" s="111">
        <v>22.319769305787101</v>
      </c>
      <c r="N19" s="111">
        <v>22.3460101800292</v>
      </c>
      <c r="O19" s="111">
        <v>22.376025567079001</v>
      </c>
      <c r="P19" s="111">
        <v>23.8459811953174</v>
      </c>
    </row>
    <row r="20" spans="1:16" s="51" customFormat="1">
      <c r="A20" s="119"/>
    </row>
    <row r="21" spans="1:16" s="51" customFormat="1">
      <c r="A21" s="119"/>
    </row>
    <row r="22" spans="1:16" s="51" customFormat="1">
      <c r="A22" s="119"/>
    </row>
    <row r="23" spans="1:16">
      <c r="A23" s="161" t="s">
        <v>207</v>
      </c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</row>
    <row r="24" spans="1:16">
      <c r="A24" s="174" t="s">
        <v>208</v>
      </c>
      <c r="B24" s="174"/>
      <c r="C24" s="174"/>
      <c r="D24" s="174"/>
      <c r="E24" s="174"/>
      <c r="F24" s="174"/>
      <c r="G24" s="174"/>
      <c r="H24" s="174"/>
      <c r="I24" s="175" t="s">
        <v>209</v>
      </c>
      <c r="J24" s="175"/>
      <c r="K24" s="175"/>
      <c r="L24" s="175"/>
      <c r="M24" s="175"/>
      <c r="N24" s="175"/>
      <c r="O24" s="175"/>
      <c r="P24" s="175"/>
    </row>
    <row r="25" spans="1:16">
      <c r="A25" s="82">
        <v>60</v>
      </c>
      <c r="B25" s="24" t="s">
        <v>50</v>
      </c>
      <c r="C25" s="24" t="s">
        <v>51</v>
      </c>
      <c r="D25" s="24" t="s">
        <v>52</v>
      </c>
      <c r="E25" s="24" t="s">
        <v>53</v>
      </c>
      <c r="F25" s="24" t="s">
        <v>54</v>
      </c>
      <c r="G25" s="24" t="s">
        <v>55</v>
      </c>
      <c r="H25" s="24" t="s">
        <v>56</v>
      </c>
      <c r="I25" s="24" t="s">
        <v>49</v>
      </c>
      <c r="J25" s="24" t="s">
        <v>50</v>
      </c>
      <c r="K25" s="24" t="s">
        <v>51</v>
      </c>
      <c r="L25" s="24" t="s">
        <v>52</v>
      </c>
      <c r="M25" s="24" t="s">
        <v>53</v>
      </c>
      <c r="N25" s="24" t="s">
        <v>54</v>
      </c>
      <c r="O25" s="24" t="s">
        <v>55</v>
      </c>
      <c r="P25" s="24" t="s">
        <v>56</v>
      </c>
    </row>
    <row r="26" spans="1:16">
      <c r="A26" s="111">
        <v>24.686604558560902</v>
      </c>
      <c r="B26" s="111">
        <v>24.149273359987902</v>
      </c>
      <c r="C26" s="111">
        <v>24.1490400075031</v>
      </c>
      <c r="D26" s="111">
        <v>24.359073149431701</v>
      </c>
      <c r="E26" s="111">
        <v>24.443162964149401</v>
      </c>
      <c r="F26" s="111">
        <v>24.5667024891717</v>
      </c>
      <c r="G26" s="111">
        <v>24.802463120778398</v>
      </c>
      <c r="H26" s="111">
        <v>24.5524373816931</v>
      </c>
      <c r="I26" s="111">
        <v>23.499428261303802</v>
      </c>
      <c r="J26" s="111">
        <v>23.574277998763002</v>
      </c>
      <c r="K26" s="111">
        <v>23.544347415086001</v>
      </c>
      <c r="L26" s="111">
        <v>23.843927712551899</v>
      </c>
      <c r="M26" s="111">
        <v>24.567320275759201</v>
      </c>
      <c r="N26" s="111">
        <v>24.661379606578301</v>
      </c>
      <c r="O26" s="111">
        <v>24.762826151136998</v>
      </c>
      <c r="P26" s="111">
        <v>24.244972633596898</v>
      </c>
    </row>
    <row r="27" spans="1:16">
      <c r="A27" s="111">
        <v>25.774818094106902</v>
      </c>
      <c r="B27" s="111">
        <v>24.517165065667701</v>
      </c>
      <c r="C27" s="111">
        <v>24.224168790785601</v>
      </c>
      <c r="D27" s="111">
        <v>24.404766840941999</v>
      </c>
      <c r="E27" s="111">
        <v>23.995452426221402</v>
      </c>
      <c r="F27" s="111">
        <v>24.193057325501702</v>
      </c>
      <c r="G27" s="111">
        <v>24.317512154447002</v>
      </c>
      <c r="H27" s="111">
        <v>24.426672621563601</v>
      </c>
      <c r="I27" s="111">
        <v>24.767992541027699</v>
      </c>
      <c r="J27" s="111">
        <v>24.061067096794101</v>
      </c>
      <c r="K27" s="111">
        <v>23.822066597009901</v>
      </c>
      <c r="L27" s="111">
        <v>23.694863419132499</v>
      </c>
      <c r="M27" s="111">
        <v>24.018421665122698</v>
      </c>
      <c r="N27" s="111">
        <v>24.136916809426101</v>
      </c>
      <c r="O27" s="111">
        <v>23.901662076624</v>
      </c>
      <c r="P27" s="111">
        <v>24.5125242699179</v>
      </c>
    </row>
    <row r="28" spans="1:16">
      <c r="A28" s="86">
        <f>AVERAGE(A26:A27)</f>
        <v>25.230711326333903</v>
      </c>
      <c r="B28" s="86">
        <f t="shared" ref="B28:P28" si="1">AVERAGE(B26:B27)</f>
        <v>24.3332192128278</v>
      </c>
      <c r="C28" s="86">
        <f t="shared" si="1"/>
        <v>24.18660439914435</v>
      </c>
      <c r="D28" s="86">
        <f t="shared" si="1"/>
        <v>24.381919995186848</v>
      </c>
      <c r="E28" s="86">
        <f t="shared" si="1"/>
        <v>24.2193076951854</v>
      </c>
      <c r="F28" s="86">
        <f t="shared" si="1"/>
        <v>24.379879907336701</v>
      </c>
      <c r="G28" s="86">
        <f t="shared" si="1"/>
        <v>24.5599876376127</v>
      </c>
      <c r="H28" s="86">
        <f t="shared" si="1"/>
        <v>24.48955500162835</v>
      </c>
      <c r="I28" s="86">
        <f t="shared" si="1"/>
        <v>24.13371040116575</v>
      </c>
      <c r="J28" s="86">
        <f t="shared" si="1"/>
        <v>23.81767254777855</v>
      </c>
      <c r="K28" s="86">
        <f t="shared" si="1"/>
        <v>23.683207006047951</v>
      </c>
      <c r="L28" s="86">
        <f t="shared" si="1"/>
        <v>23.769395565842199</v>
      </c>
      <c r="M28" s="86">
        <f t="shared" si="1"/>
        <v>24.292870970440951</v>
      </c>
      <c r="N28" s="86">
        <f t="shared" si="1"/>
        <v>24.399148208002202</v>
      </c>
      <c r="O28" s="86">
        <f t="shared" si="1"/>
        <v>24.332244113880499</v>
      </c>
      <c r="P28" s="86">
        <f t="shared" si="1"/>
        <v>24.378748451757399</v>
      </c>
    </row>
    <row r="29" spans="1:16">
      <c r="A29" s="176" t="s">
        <v>340</v>
      </c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6"/>
    </row>
    <row r="30" spans="1:16">
      <c r="A30" s="174" t="s">
        <v>208</v>
      </c>
      <c r="B30" s="174"/>
      <c r="C30" s="174"/>
      <c r="D30" s="174"/>
      <c r="E30" s="174"/>
      <c r="F30" s="174"/>
      <c r="G30" s="174"/>
      <c r="H30" s="174"/>
      <c r="I30" s="175" t="s">
        <v>209</v>
      </c>
      <c r="J30" s="175"/>
      <c r="K30" s="175"/>
      <c r="L30" s="175"/>
      <c r="M30" s="175"/>
      <c r="N30" s="175"/>
      <c r="O30" s="175"/>
      <c r="P30" s="175"/>
    </row>
    <row r="31" spans="1:16">
      <c r="A31" s="82">
        <v>60</v>
      </c>
      <c r="B31" s="24" t="s">
        <v>50</v>
      </c>
      <c r="C31" s="24" t="s">
        <v>51</v>
      </c>
      <c r="D31" s="24" t="s">
        <v>52</v>
      </c>
      <c r="E31" s="24" t="s">
        <v>53</v>
      </c>
      <c r="F31" s="24" t="s">
        <v>54</v>
      </c>
      <c r="G31" s="24" t="s">
        <v>55</v>
      </c>
      <c r="H31" s="24" t="s">
        <v>56</v>
      </c>
      <c r="I31" s="24" t="s">
        <v>49</v>
      </c>
      <c r="J31" s="24" t="s">
        <v>50</v>
      </c>
      <c r="K31" s="24" t="s">
        <v>51</v>
      </c>
      <c r="L31" s="24" t="s">
        <v>52</v>
      </c>
      <c r="M31" s="24" t="s">
        <v>53</v>
      </c>
      <c r="N31" s="24" t="s">
        <v>54</v>
      </c>
      <c r="O31" s="24" t="s">
        <v>55</v>
      </c>
      <c r="P31" s="24" t="s">
        <v>56</v>
      </c>
    </row>
    <row r="32" spans="1:16">
      <c r="A32" s="111">
        <v>23.8193014378081</v>
      </c>
      <c r="B32" s="111">
        <v>23.3076959194082</v>
      </c>
      <c r="C32" s="111">
        <v>23.361006051986301</v>
      </c>
      <c r="D32" s="111">
        <v>23.297044377487001</v>
      </c>
      <c r="E32" s="111">
        <v>23.379834803276001</v>
      </c>
      <c r="F32" s="111">
        <v>23.820767487107901</v>
      </c>
      <c r="G32" s="111">
        <v>23.7850395594158</v>
      </c>
      <c r="H32" s="111">
        <v>23.8</v>
      </c>
      <c r="I32" s="111">
        <v>23.875243095376401</v>
      </c>
      <c r="J32" s="111">
        <v>23.6653286889415</v>
      </c>
      <c r="K32" s="111">
        <v>23.658500953668799</v>
      </c>
      <c r="L32" s="111">
        <v>23.579588222989798</v>
      </c>
      <c r="M32" s="111">
        <v>23.820601153129999</v>
      </c>
      <c r="N32" s="111">
        <v>23.706899283880698</v>
      </c>
      <c r="O32" s="111">
        <v>24.0114516326264</v>
      </c>
      <c r="P32" s="111">
        <v>24.099814535738801</v>
      </c>
    </row>
    <row r="33" spans="1:16" s="51" customFormat="1">
      <c r="A33" s="119"/>
    </row>
    <row r="34" spans="1:16" s="51" customFormat="1">
      <c r="A34" s="119"/>
    </row>
    <row r="35" spans="1:16" s="51" customFormat="1">
      <c r="A35" s="119"/>
    </row>
    <row r="36" spans="1:16">
      <c r="A36" s="161" t="s">
        <v>210</v>
      </c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</row>
    <row r="37" spans="1:16">
      <c r="A37" s="174" t="s">
        <v>208</v>
      </c>
      <c r="B37" s="174"/>
      <c r="C37" s="174"/>
      <c r="D37" s="174"/>
      <c r="E37" s="174"/>
      <c r="F37" s="174"/>
      <c r="G37" s="174"/>
      <c r="H37" s="174"/>
      <c r="I37" s="175" t="s">
        <v>211</v>
      </c>
      <c r="J37" s="175"/>
      <c r="K37" s="175"/>
      <c r="L37" s="175"/>
      <c r="M37" s="175"/>
      <c r="N37" s="175"/>
      <c r="O37" s="175"/>
      <c r="P37" s="175"/>
    </row>
    <row r="38" spans="1:16">
      <c r="A38" s="82">
        <v>60</v>
      </c>
      <c r="B38" s="24" t="s">
        <v>50</v>
      </c>
      <c r="C38" s="24" t="s">
        <v>51</v>
      </c>
      <c r="D38" s="24" t="s">
        <v>52</v>
      </c>
      <c r="E38" s="24" t="s">
        <v>53</v>
      </c>
      <c r="F38" s="24" t="s">
        <v>54</v>
      </c>
      <c r="G38" s="24" t="s">
        <v>55</v>
      </c>
      <c r="H38" s="24" t="s">
        <v>56</v>
      </c>
      <c r="I38" s="24" t="s">
        <v>49</v>
      </c>
      <c r="J38" s="24" t="s">
        <v>50</v>
      </c>
      <c r="K38" s="24" t="s">
        <v>51</v>
      </c>
      <c r="L38" s="24" t="s">
        <v>52</v>
      </c>
      <c r="M38" s="24" t="s">
        <v>53</v>
      </c>
      <c r="N38" s="24" t="s">
        <v>54</v>
      </c>
      <c r="O38" s="24" t="s">
        <v>55</v>
      </c>
      <c r="P38" s="24" t="s">
        <v>56</v>
      </c>
    </row>
    <row r="39" spans="1:16">
      <c r="A39" s="111">
        <v>24.692143943059801</v>
      </c>
      <c r="B39" s="111">
        <v>24.970117571559602</v>
      </c>
      <c r="C39" s="111">
        <v>26.188762552132602</v>
      </c>
      <c r="D39" s="111">
        <v>25.946039642828801</v>
      </c>
      <c r="E39" s="111">
        <v>26.613804100776601</v>
      </c>
      <c r="F39" s="111">
        <v>27.350962761980799</v>
      </c>
      <c r="G39" s="111">
        <v>27.830513008014901</v>
      </c>
      <c r="H39" s="111">
        <v>26.133542877666201</v>
      </c>
      <c r="I39" s="111">
        <v>25.517392853300699</v>
      </c>
      <c r="J39" s="111">
        <v>25.298101437665402</v>
      </c>
      <c r="K39" s="111">
        <v>25.332099465595899</v>
      </c>
      <c r="L39" s="111">
        <v>25.2482565354983</v>
      </c>
      <c r="M39" s="111">
        <v>25.910717813512498</v>
      </c>
      <c r="N39" s="111">
        <v>25.502961674844698</v>
      </c>
      <c r="O39" s="111">
        <v>26.086082229504601</v>
      </c>
      <c r="P39" s="111">
        <v>25.670406710177101</v>
      </c>
    </row>
    <row r="40" spans="1:16">
      <c r="A40" s="111">
        <v>24.72</v>
      </c>
      <c r="B40" s="111">
        <v>25.364148805566799</v>
      </c>
      <c r="C40" s="111">
        <v>25.7906643564029</v>
      </c>
      <c r="D40" s="111">
        <v>25.598283674187702</v>
      </c>
      <c r="E40" s="111">
        <v>26.062702825686198</v>
      </c>
      <c r="F40" s="111">
        <v>26.497025788085701</v>
      </c>
      <c r="G40" s="111">
        <v>27.154603633742099</v>
      </c>
      <c r="H40" s="111">
        <v>27.582898496132302</v>
      </c>
      <c r="I40" s="111">
        <v>27.969514067956101</v>
      </c>
      <c r="J40" s="111">
        <v>25.041187461573699</v>
      </c>
      <c r="K40" s="111">
        <v>25.2331742315151</v>
      </c>
      <c r="L40" s="111">
        <v>25.241642852909202</v>
      </c>
      <c r="M40" s="111">
        <v>25.3431005478703</v>
      </c>
      <c r="N40" s="111">
        <v>25.569239505898299</v>
      </c>
      <c r="O40" s="111">
        <v>26.0042741913736</v>
      </c>
      <c r="P40" s="111">
        <v>25.942239457494999</v>
      </c>
    </row>
    <row r="41" spans="1:16">
      <c r="A41" s="86">
        <f>AVERAGE(A39:A40)</f>
        <v>24.706071971529902</v>
      </c>
      <c r="B41" s="86">
        <f t="shared" ref="B41:P41" si="2">AVERAGE(B39:B40)</f>
        <v>25.167133188563199</v>
      </c>
      <c r="C41" s="86">
        <f t="shared" si="2"/>
        <v>25.989713454267751</v>
      </c>
      <c r="D41" s="86">
        <f t="shared" si="2"/>
        <v>25.772161658508253</v>
      </c>
      <c r="E41" s="86">
        <f t="shared" si="2"/>
        <v>26.3382534632314</v>
      </c>
      <c r="F41" s="86">
        <f t="shared" si="2"/>
        <v>26.923994275033252</v>
      </c>
      <c r="G41" s="86">
        <f t="shared" si="2"/>
        <v>27.492558320878501</v>
      </c>
      <c r="H41" s="86">
        <f t="shared" si="2"/>
        <v>26.858220686899251</v>
      </c>
      <c r="I41" s="86">
        <f t="shared" si="2"/>
        <v>26.743453460628402</v>
      </c>
      <c r="J41" s="86">
        <f t="shared" si="2"/>
        <v>25.16964444961955</v>
      </c>
      <c r="K41" s="86">
        <f t="shared" si="2"/>
        <v>25.282636848555498</v>
      </c>
      <c r="L41" s="86">
        <f t="shared" si="2"/>
        <v>25.244949694203751</v>
      </c>
      <c r="M41" s="86">
        <f t="shared" si="2"/>
        <v>25.626909180691399</v>
      </c>
      <c r="N41" s="86">
        <f t="shared" si="2"/>
        <v>25.536100590371497</v>
      </c>
      <c r="O41" s="86">
        <f t="shared" si="2"/>
        <v>26.045178210439101</v>
      </c>
      <c r="P41" s="86">
        <f t="shared" si="2"/>
        <v>25.806323083836048</v>
      </c>
    </row>
    <row r="42" spans="1:16">
      <c r="A42" s="176" t="s">
        <v>341</v>
      </c>
      <c r="B42" s="176"/>
      <c r="C42" s="176"/>
      <c r="D42" s="176"/>
      <c r="E42" s="176"/>
      <c r="F42" s="176"/>
      <c r="G42" s="176"/>
      <c r="H42" s="176"/>
      <c r="I42" s="176"/>
      <c r="J42" s="176"/>
      <c r="K42" s="176"/>
      <c r="L42" s="176"/>
      <c r="M42" s="176"/>
      <c r="N42" s="176"/>
      <c r="O42" s="176"/>
      <c r="P42" s="176"/>
    </row>
    <row r="43" spans="1:16">
      <c r="A43" s="174" t="s">
        <v>208</v>
      </c>
      <c r="B43" s="174"/>
      <c r="C43" s="174"/>
      <c r="D43" s="174"/>
      <c r="E43" s="174"/>
      <c r="F43" s="174"/>
      <c r="G43" s="174"/>
      <c r="H43" s="174"/>
      <c r="I43" s="175" t="s">
        <v>211</v>
      </c>
      <c r="J43" s="175"/>
      <c r="K43" s="175"/>
      <c r="L43" s="175"/>
      <c r="M43" s="175"/>
      <c r="N43" s="175"/>
      <c r="O43" s="175"/>
      <c r="P43" s="175"/>
    </row>
    <row r="44" spans="1:16">
      <c r="A44" s="82">
        <v>60</v>
      </c>
      <c r="B44" s="24" t="s">
        <v>50</v>
      </c>
      <c r="C44" s="24" t="s">
        <v>51</v>
      </c>
      <c r="D44" s="24" t="s">
        <v>52</v>
      </c>
      <c r="E44" s="24" t="s">
        <v>53</v>
      </c>
      <c r="F44" s="24" t="s">
        <v>54</v>
      </c>
      <c r="G44" s="24" t="s">
        <v>55</v>
      </c>
      <c r="H44" s="24" t="s">
        <v>56</v>
      </c>
      <c r="I44" s="24" t="s">
        <v>49</v>
      </c>
      <c r="J44" s="24" t="s">
        <v>50</v>
      </c>
      <c r="K44" s="24" t="s">
        <v>51</v>
      </c>
      <c r="L44" s="24" t="s">
        <v>52</v>
      </c>
      <c r="M44" s="24" t="s">
        <v>53</v>
      </c>
      <c r="N44" s="24" t="s">
        <v>54</v>
      </c>
      <c r="O44" s="24" t="s">
        <v>55</v>
      </c>
      <c r="P44" s="24" t="s">
        <v>56</v>
      </c>
    </row>
    <row r="45" spans="1:16">
      <c r="A45" s="111">
        <v>25.790578805800699</v>
      </c>
      <c r="B45" s="111">
        <v>25.674266159384299</v>
      </c>
      <c r="C45" s="111">
        <v>26.253998866662801</v>
      </c>
      <c r="D45" s="111">
        <v>26.7163454723302</v>
      </c>
      <c r="E45" s="111">
        <v>27.6772514181588</v>
      </c>
      <c r="F45" s="111">
        <v>28.2171790146257</v>
      </c>
      <c r="G45" s="111">
        <v>28.8775500991329</v>
      </c>
      <c r="H45" s="111">
        <v>29.307842382624699</v>
      </c>
      <c r="I45" s="111">
        <v>25.036057086978399</v>
      </c>
      <c r="J45" s="111">
        <v>24.700873949049299</v>
      </c>
      <c r="K45" s="111">
        <v>24.803260944836499</v>
      </c>
      <c r="L45" s="111">
        <v>24.518599957170899</v>
      </c>
      <c r="M45" s="111">
        <v>24.657286952676198</v>
      </c>
      <c r="N45" s="111">
        <v>24.778655576960201</v>
      </c>
      <c r="O45" s="111">
        <v>24.7360618504371</v>
      </c>
      <c r="P45" s="111">
        <v>25.182611466188298</v>
      </c>
    </row>
    <row r="47" spans="1:16">
      <c r="I47" s="90"/>
    </row>
    <row r="48" spans="1:16">
      <c r="B48" s="90"/>
    </row>
  </sheetData>
  <mergeCells count="19">
    <mergeCell ref="A17:H17"/>
    <mergeCell ref="I17:P17"/>
    <mergeCell ref="B1:I1"/>
    <mergeCell ref="A10:P10"/>
    <mergeCell ref="A11:H11"/>
    <mergeCell ref="I11:P11"/>
    <mergeCell ref="A16:P16"/>
    <mergeCell ref="A23:P23"/>
    <mergeCell ref="A24:H24"/>
    <mergeCell ref="I24:P24"/>
    <mergeCell ref="A29:P29"/>
    <mergeCell ref="A30:H30"/>
    <mergeCell ref="I30:P30"/>
    <mergeCell ref="A36:P36"/>
    <mergeCell ref="A37:H37"/>
    <mergeCell ref="I37:P37"/>
    <mergeCell ref="A42:P42"/>
    <mergeCell ref="A43:H43"/>
    <mergeCell ref="I43:P4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E0053-5412-CA4E-942C-E59D7C0D2AE6}">
  <dimension ref="A1:I18"/>
  <sheetViews>
    <sheetView workbookViewId="0">
      <selection activeCell="I14" sqref="I14"/>
    </sheetView>
  </sheetViews>
  <sheetFormatPr baseColWidth="10" defaultRowHeight="16"/>
  <cols>
    <col min="1" max="1" width="15.28515625" bestFit="1" customWidth="1"/>
    <col min="2" max="2" width="13.5703125" bestFit="1" customWidth="1"/>
    <col min="3" max="3" width="14" bestFit="1" customWidth="1"/>
    <col min="4" max="4" width="15.28515625" bestFit="1" customWidth="1"/>
  </cols>
  <sheetData>
    <row r="1" spans="1:9">
      <c r="A1" s="108" t="s">
        <v>266</v>
      </c>
      <c r="B1" s="29"/>
      <c r="C1" s="29"/>
      <c r="D1" s="29"/>
    </row>
    <row r="2" spans="1:9">
      <c r="A2" s="108" t="s">
        <v>57</v>
      </c>
      <c r="B2" s="108" t="s">
        <v>222</v>
      </c>
      <c r="C2" s="108" t="s">
        <v>265</v>
      </c>
      <c r="D2" s="108" t="s">
        <v>202</v>
      </c>
    </row>
    <row r="3" spans="1:9">
      <c r="A3" s="108" t="s">
        <v>197</v>
      </c>
      <c r="B3" s="96">
        <v>1777.1671142578125</v>
      </c>
      <c r="C3" s="96">
        <v>1815.2032470703125</v>
      </c>
      <c r="D3" s="96">
        <v>3242.810791015625</v>
      </c>
    </row>
    <row r="4" spans="1:9">
      <c r="A4" s="108" t="s">
        <v>198</v>
      </c>
      <c r="B4" s="96">
        <v>35543.34375</v>
      </c>
      <c r="C4" s="96">
        <v>36304.06640625</v>
      </c>
      <c r="D4" s="96">
        <v>64856.21484375</v>
      </c>
    </row>
    <row r="5" spans="1:9">
      <c r="A5" s="108" t="s">
        <v>199</v>
      </c>
      <c r="B5" s="96">
        <v>11473</v>
      </c>
      <c r="C5" s="96">
        <v>11719</v>
      </c>
      <c r="D5" s="96">
        <v>11634</v>
      </c>
    </row>
    <row r="6" spans="1:9">
      <c r="A6" s="108" t="s">
        <v>200</v>
      </c>
      <c r="B6" s="96">
        <v>8940</v>
      </c>
      <c r="C6" s="96">
        <v>9214</v>
      </c>
      <c r="D6" s="96">
        <v>10895</v>
      </c>
    </row>
    <row r="7" spans="1:9">
      <c r="A7" s="108" t="s">
        <v>201</v>
      </c>
      <c r="B7" s="96">
        <v>2533</v>
      </c>
      <c r="C7" s="96">
        <v>2505</v>
      </c>
      <c r="D7" s="96">
        <v>739</v>
      </c>
    </row>
    <row r="8" spans="1:9">
      <c r="A8" s="29"/>
      <c r="B8" s="29"/>
      <c r="C8" s="29"/>
      <c r="D8" s="29"/>
    </row>
    <row r="9" spans="1:9">
      <c r="A9" s="29"/>
      <c r="B9" s="29"/>
      <c r="C9" s="29"/>
      <c r="D9" s="29"/>
    </row>
    <row r="10" spans="1:9">
      <c r="A10" s="108" t="s">
        <v>58</v>
      </c>
      <c r="B10" s="29"/>
      <c r="C10" s="29"/>
      <c r="D10" s="29"/>
    </row>
    <row r="11" spans="1:9">
      <c r="A11" s="107"/>
      <c r="B11" s="108" t="s">
        <v>222</v>
      </c>
      <c r="C11" s="108" t="s">
        <v>265</v>
      </c>
      <c r="D11" s="108" t="s">
        <v>202</v>
      </c>
    </row>
    <row r="12" spans="1:9">
      <c r="A12" s="107" t="s">
        <v>16</v>
      </c>
      <c r="B12" s="71">
        <v>16.714266512561998</v>
      </c>
      <c r="C12" s="71">
        <v>18.284923770752901</v>
      </c>
      <c r="D12" s="71">
        <v>15.880278203045901</v>
      </c>
    </row>
    <row r="13" spans="1:9">
      <c r="A13" s="107" t="s">
        <v>35</v>
      </c>
      <c r="B13" s="71">
        <v>16.836822816213299</v>
      </c>
      <c r="C13" s="71">
        <v>17.888475755504299</v>
      </c>
      <c r="D13" s="71">
        <v>15.7940188562406</v>
      </c>
    </row>
    <row r="14" spans="1:9">
      <c r="A14" s="107" t="s">
        <v>36</v>
      </c>
      <c r="B14" s="71">
        <v>16.983002212039199</v>
      </c>
      <c r="C14" s="71">
        <v>18.204644780236901</v>
      </c>
      <c r="D14" s="71">
        <v>15.9454115197261</v>
      </c>
      <c r="I14" s="133"/>
    </row>
    <row r="15" spans="1:9">
      <c r="A15" s="107" t="s">
        <v>37</v>
      </c>
      <c r="B15" s="71">
        <v>16.927284227107801</v>
      </c>
      <c r="C15" s="71">
        <v>18.078695000164998</v>
      </c>
      <c r="D15" s="71">
        <v>15.842219743346099</v>
      </c>
    </row>
    <row r="16" spans="1:9">
      <c r="A16" s="107" t="s">
        <v>38</v>
      </c>
      <c r="B16" s="71">
        <v>17.006069971820299</v>
      </c>
      <c r="C16" s="71">
        <v>18.3019804578487</v>
      </c>
      <c r="D16" s="71">
        <v>15.9007036008705</v>
      </c>
    </row>
    <row r="17" spans="1:4">
      <c r="A17" s="107" t="s">
        <v>196</v>
      </c>
      <c r="B17" s="72">
        <f>AVERAGE(B12:B16)</f>
        <v>16.893489147948522</v>
      </c>
      <c r="C17" s="72">
        <f>AVERAGE(C12:C16)</f>
        <v>18.151743952901562</v>
      </c>
      <c r="D17" s="72">
        <f>AVERAGE(D12:D16)</f>
        <v>15.872526384645841</v>
      </c>
    </row>
    <row r="18" spans="1:4">
      <c r="A18" s="107" t="s">
        <v>48</v>
      </c>
      <c r="B18" s="71">
        <f>STDEV(B12:B16)</f>
        <v>0.11954179615217099</v>
      </c>
      <c r="C18" s="71">
        <f>STDEV(C12:C16)</f>
        <v>0.17157553882410181</v>
      </c>
      <c r="D18" s="71">
        <f>STDEV(D12:D16)</f>
        <v>5.7550442312629825E-2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753A2-B3DF-C34B-8355-0E9D815FCC76}">
  <dimension ref="A1:J9"/>
  <sheetViews>
    <sheetView workbookViewId="0">
      <selection activeCell="H43" sqref="H43"/>
    </sheetView>
  </sheetViews>
  <sheetFormatPr baseColWidth="10" defaultRowHeight="16"/>
  <cols>
    <col min="1" max="1" width="15.28515625" style="29" bestFit="1" customWidth="1"/>
    <col min="2" max="2" width="13.5703125" style="29" bestFit="1" customWidth="1"/>
    <col min="3" max="3" width="14" style="29" bestFit="1" customWidth="1"/>
    <col min="4" max="4" width="15.28515625" style="29" bestFit="1" customWidth="1"/>
    <col min="5" max="5" width="8" style="29" bestFit="1" customWidth="1"/>
    <col min="6" max="6" width="8.85546875" style="29" bestFit="1" customWidth="1"/>
    <col min="7" max="16384" width="10.7109375" style="29"/>
  </cols>
  <sheetData>
    <row r="1" spans="1:10" customFormat="1">
      <c r="A1" s="1"/>
      <c r="B1" s="88" t="s">
        <v>222</v>
      </c>
      <c r="C1" s="88" t="s">
        <v>223</v>
      </c>
      <c r="D1" s="88" t="s">
        <v>221</v>
      </c>
      <c r="E1" s="88" t="s">
        <v>128</v>
      </c>
      <c r="F1" s="88" t="s">
        <v>127</v>
      </c>
      <c r="G1" s="88" t="s">
        <v>129</v>
      </c>
      <c r="H1" s="88" t="s">
        <v>126</v>
      </c>
      <c r="I1" s="88" t="s">
        <v>130</v>
      </c>
      <c r="J1" s="88" t="s">
        <v>131</v>
      </c>
    </row>
    <row r="2" spans="1:10" customFormat="1">
      <c r="A2" s="1" t="s">
        <v>16</v>
      </c>
      <c r="B2" s="11">
        <v>28.6609404942702</v>
      </c>
      <c r="C2" s="11">
        <v>28.654724945548899</v>
      </c>
      <c r="D2" s="11">
        <v>27.023306273203502</v>
      </c>
      <c r="E2" s="11">
        <v>28.924593972078</v>
      </c>
      <c r="F2" s="11">
        <v>29.259526134341101</v>
      </c>
      <c r="G2" s="11">
        <v>34.106077327181502</v>
      </c>
      <c r="H2" s="11">
        <v>32.533571927568602</v>
      </c>
      <c r="I2" s="11">
        <v>28.72</v>
      </c>
      <c r="J2" s="11">
        <v>27.76</v>
      </c>
    </row>
    <row r="3" spans="1:10" customFormat="1">
      <c r="A3" s="1" t="s">
        <v>35</v>
      </c>
      <c r="B3" s="11">
        <v>28.0973750064048</v>
      </c>
      <c r="C3" s="11">
        <v>28.099050097599001</v>
      </c>
      <c r="D3" s="11">
        <v>27.6321612255805</v>
      </c>
      <c r="E3" s="11">
        <v>28.987550856107902</v>
      </c>
      <c r="F3" s="11">
        <v>28.6318607904586</v>
      </c>
      <c r="G3" s="11">
        <v>33.0873311320955</v>
      </c>
      <c r="H3" s="11">
        <v>32.841577357480503</v>
      </c>
      <c r="I3" s="11">
        <v>28.56</v>
      </c>
      <c r="J3" s="11">
        <v>27.42</v>
      </c>
    </row>
    <row r="4" spans="1:10" customFormat="1">
      <c r="A4" s="1" t="s">
        <v>36</v>
      </c>
      <c r="B4" s="11">
        <v>28.001160100088399</v>
      </c>
      <c r="C4" s="11">
        <v>28.0715451166074</v>
      </c>
      <c r="D4" s="11">
        <v>27.271399419279202</v>
      </c>
      <c r="E4" s="11">
        <v>28.954049855650499</v>
      </c>
      <c r="F4" s="11">
        <v>29.272739983313802</v>
      </c>
      <c r="G4" s="11">
        <v>33.014688282949699</v>
      </c>
      <c r="H4" s="11">
        <v>32.7914256185787</v>
      </c>
      <c r="I4" s="11">
        <v>27.53</v>
      </c>
      <c r="J4" s="11">
        <v>28.28</v>
      </c>
    </row>
    <row r="5" spans="1:10" customFormat="1">
      <c r="A5" s="1" t="s">
        <v>37</v>
      </c>
      <c r="B5" s="11">
        <v>27.923129399710302</v>
      </c>
      <c r="C5" s="11">
        <v>27.930258501692798</v>
      </c>
      <c r="D5" s="11">
        <v>27.240336197315802</v>
      </c>
      <c r="E5" s="11">
        <v>29.055021481071599</v>
      </c>
      <c r="F5" s="11">
        <v>29.276918505623598</v>
      </c>
      <c r="G5" s="11">
        <v>34.478820874119002</v>
      </c>
      <c r="H5" s="11">
        <v>34.397301449670003</v>
      </c>
      <c r="I5" s="11">
        <v>28.2</v>
      </c>
      <c r="J5" s="11">
        <v>27.76</v>
      </c>
    </row>
    <row r="6" spans="1:10" customFormat="1">
      <c r="A6" s="1" t="s">
        <v>38</v>
      </c>
      <c r="B6" s="11">
        <v>28.013373736862999</v>
      </c>
      <c r="C6" s="11">
        <v>28.057110350642898</v>
      </c>
      <c r="D6" s="11">
        <v>26.397163292351202</v>
      </c>
      <c r="E6" s="11">
        <v>28.943022069416202</v>
      </c>
      <c r="F6" s="11">
        <v>29.2291322743189</v>
      </c>
      <c r="G6" s="11">
        <v>33.683964974061702</v>
      </c>
      <c r="H6" s="11">
        <v>32.738508561935198</v>
      </c>
      <c r="I6" s="11"/>
      <c r="J6" s="11"/>
    </row>
    <row r="7" spans="1:10" customFormat="1">
      <c r="A7" s="1" t="s">
        <v>39</v>
      </c>
      <c r="B7" s="11">
        <v>28.1875398228648</v>
      </c>
      <c r="C7" s="11">
        <v>28.054343272070799</v>
      </c>
      <c r="D7" s="11">
        <v>27.6244113215777</v>
      </c>
      <c r="E7" s="11">
        <v>28.696252283460101</v>
      </c>
      <c r="F7" s="11">
        <v>29.740125935594801</v>
      </c>
      <c r="G7" s="11">
        <v>32.526302128457203</v>
      </c>
      <c r="H7" s="11">
        <v>34.401791619031997</v>
      </c>
      <c r="I7" s="11"/>
      <c r="J7" s="11"/>
    </row>
    <row r="8" spans="1:10" customFormat="1">
      <c r="A8" s="1" t="s">
        <v>17</v>
      </c>
      <c r="B8" s="23">
        <f t="shared" ref="B8:J8" si="0">AVERAGE(B2:B7)</f>
        <v>28.147253093366917</v>
      </c>
      <c r="C8" s="23">
        <f t="shared" si="0"/>
        <v>28.14450538069363</v>
      </c>
      <c r="D8" s="23">
        <f t="shared" si="0"/>
        <v>27.198129621551317</v>
      </c>
      <c r="E8" s="23">
        <f t="shared" si="0"/>
        <v>28.926748419630716</v>
      </c>
      <c r="F8" s="23">
        <f t="shared" si="0"/>
        <v>29.235050603941801</v>
      </c>
      <c r="G8" s="23">
        <f t="shared" si="0"/>
        <v>33.482864119810763</v>
      </c>
      <c r="H8" s="23">
        <f t="shared" si="0"/>
        <v>33.2840294223775</v>
      </c>
      <c r="I8" s="23">
        <f t="shared" si="0"/>
        <v>28.252500000000001</v>
      </c>
      <c r="J8" s="23">
        <f t="shared" si="0"/>
        <v>27.805000000000003</v>
      </c>
    </row>
    <row r="9" spans="1:10" customFormat="1">
      <c r="A9" s="1" t="s">
        <v>48</v>
      </c>
      <c r="B9" s="11">
        <f t="shared" ref="B9:J9" si="1">STDEV(B2:B7)</f>
        <v>0.26738880485939243</v>
      </c>
      <c r="C9" s="11">
        <f t="shared" si="1"/>
        <v>0.25666406430520294</v>
      </c>
      <c r="D9" s="11">
        <f t="shared" si="1"/>
        <v>0.45811781083259046</v>
      </c>
      <c r="E9" s="11">
        <f t="shared" si="1"/>
        <v>0.12189686221794362</v>
      </c>
      <c r="F9" s="11">
        <f t="shared" si="1"/>
        <v>0.35291543759286659</v>
      </c>
      <c r="G9" s="11">
        <f t="shared" si="1"/>
        <v>0.73639825010218363</v>
      </c>
      <c r="H9" s="11">
        <f t="shared" si="1"/>
        <v>0.87039861362057158</v>
      </c>
      <c r="I9" s="11">
        <f t="shared" si="1"/>
        <v>0.52848052628896891</v>
      </c>
      <c r="J9" s="11">
        <f t="shared" si="1"/>
        <v>0.35491783086605622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E02B9-5EA0-A04D-A94D-0679DFBCB503}">
  <dimension ref="A1:I38"/>
  <sheetViews>
    <sheetView workbookViewId="0">
      <selection activeCell="A25" sqref="A25"/>
    </sheetView>
  </sheetViews>
  <sheetFormatPr baseColWidth="10" defaultRowHeight="16"/>
  <sheetData>
    <row r="1" spans="1:9">
      <c r="A1" s="87"/>
      <c r="B1" s="156" t="s">
        <v>157</v>
      </c>
      <c r="C1" s="156"/>
      <c r="D1" s="156"/>
      <c r="E1" s="156"/>
      <c r="F1" s="156"/>
      <c r="G1" s="156"/>
      <c r="H1" s="156"/>
      <c r="I1" s="156"/>
    </row>
    <row r="2" spans="1:9">
      <c r="A2" s="87"/>
      <c r="B2" s="87" t="s">
        <v>218</v>
      </c>
      <c r="C2" s="87" t="s">
        <v>219</v>
      </c>
      <c r="D2" s="87" t="s">
        <v>135</v>
      </c>
      <c r="E2" s="87" t="s">
        <v>220</v>
      </c>
      <c r="F2" s="87" t="s">
        <v>137</v>
      </c>
      <c r="G2" s="87" t="s">
        <v>189</v>
      </c>
      <c r="H2" s="87" t="s">
        <v>188</v>
      </c>
      <c r="I2" s="87" t="s">
        <v>190</v>
      </c>
    </row>
    <row r="3" spans="1:9">
      <c r="A3" s="87" t="s">
        <v>16</v>
      </c>
      <c r="B3" s="11">
        <v>22.653014238988199</v>
      </c>
      <c r="C3" s="11">
        <v>21.449056797822099</v>
      </c>
      <c r="D3" s="11">
        <v>21.694335703776801</v>
      </c>
      <c r="E3" s="11">
        <v>21.873476203693901</v>
      </c>
      <c r="F3" s="11">
        <v>22.331450964415701</v>
      </c>
      <c r="G3" s="11">
        <v>22.5427968824945</v>
      </c>
      <c r="H3" s="11">
        <v>22.31978065933</v>
      </c>
      <c r="I3" s="11">
        <v>22.8987810006514</v>
      </c>
    </row>
    <row r="4" spans="1:9">
      <c r="A4" s="87" t="s">
        <v>35</v>
      </c>
      <c r="B4" s="11">
        <v>22.579336103693901</v>
      </c>
      <c r="C4" s="11">
        <v>21.475783976840098</v>
      </c>
      <c r="D4" s="11">
        <v>21.664253896768201</v>
      </c>
      <c r="E4" s="11">
        <v>21.6712414727447</v>
      </c>
      <c r="F4" s="11">
        <v>22.527987256321001</v>
      </c>
      <c r="G4" s="11">
        <v>21.8926977593187</v>
      </c>
      <c r="H4" s="11">
        <v>22.108314247258601</v>
      </c>
      <c r="I4" s="11">
        <v>22.9926043951141</v>
      </c>
    </row>
    <row r="5" spans="1:9">
      <c r="A5" s="87" t="s">
        <v>36</v>
      </c>
      <c r="B5" s="11">
        <v>22.473785580200001</v>
      </c>
      <c r="C5" s="11">
        <v>21.194945836191302</v>
      </c>
      <c r="D5" s="11">
        <v>21.4357147184108</v>
      </c>
      <c r="E5" s="11">
        <v>21.519638945811</v>
      </c>
      <c r="F5" s="11">
        <v>21.703453932767701</v>
      </c>
      <c r="G5" s="11">
        <v>21.685140690354199</v>
      </c>
      <c r="H5" s="11">
        <v>22.063282806539501</v>
      </c>
      <c r="I5" s="11">
        <v>22.418478004820699</v>
      </c>
    </row>
    <row r="6" spans="1:9">
      <c r="A6" s="87" t="s">
        <v>191</v>
      </c>
      <c r="B6" s="23">
        <f t="shared" ref="B6:I6" si="0">AVERAGE(B3:B5)</f>
        <v>22.568711974294033</v>
      </c>
      <c r="C6" s="23">
        <f t="shared" si="0"/>
        <v>21.373262203617838</v>
      </c>
      <c r="D6" s="23">
        <f t="shared" si="0"/>
        <v>21.598101439651931</v>
      </c>
      <c r="E6" s="23">
        <f t="shared" si="0"/>
        <v>21.688118874083202</v>
      </c>
      <c r="F6" s="23">
        <f t="shared" si="0"/>
        <v>22.187630717834804</v>
      </c>
      <c r="G6" s="23">
        <f t="shared" si="0"/>
        <v>22.040211777389132</v>
      </c>
      <c r="H6" s="23">
        <f t="shared" si="0"/>
        <v>22.163792571042702</v>
      </c>
      <c r="I6" s="23">
        <f t="shared" si="0"/>
        <v>22.769954466862064</v>
      </c>
    </row>
    <row r="7" spans="1:9">
      <c r="A7" s="87" t="s">
        <v>48</v>
      </c>
      <c r="B7" s="11">
        <f t="shared" ref="B7:I7" si="1">STDEV(B3:B5)</f>
        <v>9.0085415727979387E-2</v>
      </c>
      <c r="C7" s="11">
        <f t="shared" si="1"/>
        <v>0.15500364735615202</v>
      </c>
      <c r="D7" s="11">
        <f t="shared" si="1"/>
        <v>0.14143307323539991</v>
      </c>
      <c r="E7" s="11">
        <f t="shared" si="1"/>
        <v>0.17752136849821287</v>
      </c>
      <c r="F7" s="11">
        <f t="shared" si="1"/>
        <v>0.43067040519103011</v>
      </c>
      <c r="G7" s="11">
        <f t="shared" si="1"/>
        <v>0.44745259539376125</v>
      </c>
      <c r="H7" s="11">
        <f t="shared" si="1"/>
        <v>0.13695316874375041</v>
      </c>
      <c r="I7" s="11">
        <f t="shared" si="1"/>
        <v>0.30798130603003071</v>
      </c>
    </row>
    <row r="8" spans="1:9">
      <c r="A8" s="29"/>
      <c r="B8" s="11"/>
      <c r="C8" s="11"/>
      <c r="D8" s="11"/>
      <c r="E8" s="11"/>
      <c r="F8" s="11"/>
      <c r="G8" s="11"/>
      <c r="H8" s="11"/>
      <c r="I8" s="11"/>
    </row>
    <row r="9" spans="1:9">
      <c r="A9" s="69"/>
      <c r="B9" s="156" t="s">
        <v>158</v>
      </c>
      <c r="C9" s="156"/>
      <c r="D9" s="156"/>
      <c r="E9" s="156"/>
      <c r="F9" s="156"/>
      <c r="G9" s="156"/>
      <c r="H9" s="156"/>
      <c r="I9" s="156"/>
    </row>
    <row r="10" spans="1:9">
      <c r="A10" s="87"/>
      <c r="B10" s="87" t="s">
        <v>218</v>
      </c>
      <c r="C10" s="87" t="s">
        <v>219</v>
      </c>
      <c r="D10" s="87" t="s">
        <v>135</v>
      </c>
      <c r="E10" s="87" t="s">
        <v>220</v>
      </c>
      <c r="F10" s="87" t="s">
        <v>137</v>
      </c>
      <c r="G10" s="87" t="s">
        <v>189</v>
      </c>
      <c r="H10" s="87" t="s">
        <v>188</v>
      </c>
      <c r="I10" s="87" t="s">
        <v>190</v>
      </c>
    </row>
    <row r="11" spans="1:9">
      <c r="A11" s="87" t="s">
        <v>16</v>
      </c>
      <c r="B11" s="11">
        <v>24.311862625025999</v>
      </c>
      <c r="C11" s="11">
        <v>22.8096381559665</v>
      </c>
      <c r="D11" s="11">
        <v>23.684004749357101</v>
      </c>
      <c r="E11" s="11">
        <v>23.739502524295599</v>
      </c>
      <c r="F11" s="11">
        <v>23.584670582256201</v>
      </c>
      <c r="G11" s="11">
        <v>24.1303789135561</v>
      </c>
      <c r="H11" s="11">
        <v>23.908619953836801</v>
      </c>
      <c r="I11" s="11">
        <v>24.231092565476299</v>
      </c>
    </row>
    <row r="12" spans="1:9">
      <c r="A12" s="87" t="s">
        <v>35</v>
      </c>
      <c r="B12" s="11">
        <v>24.115249839444999</v>
      </c>
      <c r="C12" s="11">
        <v>22.929926767745801</v>
      </c>
      <c r="D12" s="11">
        <v>23.559093113465501</v>
      </c>
      <c r="E12" s="11">
        <v>23.898078762947399</v>
      </c>
      <c r="F12" s="11">
        <v>24.094134677631999</v>
      </c>
      <c r="G12" s="11">
        <v>24.031837452269802</v>
      </c>
      <c r="H12" s="11">
        <v>23.738306259656898</v>
      </c>
      <c r="I12" s="11">
        <v>24.178997009705199</v>
      </c>
    </row>
    <row r="13" spans="1:9">
      <c r="A13" s="87" t="s">
        <v>36</v>
      </c>
      <c r="B13" s="11">
        <v>24.1904286011723</v>
      </c>
      <c r="C13" s="11">
        <v>22.925993818447999</v>
      </c>
      <c r="D13" s="11">
        <v>23.575587973197599</v>
      </c>
      <c r="E13" s="11">
        <v>23.666786257772198</v>
      </c>
      <c r="F13" s="11">
        <v>23.152465183049301</v>
      </c>
      <c r="G13" s="11">
        <v>23.325297343027898</v>
      </c>
      <c r="H13" s="11">
        <v>23.695112139547199</v>
      </c>
      <c r="I13" s="11">
        <v>24.2872515842101</v>
      </c>
    </row>
    <row r="14" spans="1:9">
      <c r="A14" s="87" t="s">
        <v>191</v>
      </c>
      <c r="B14" s="23">
        <f t="shared" ref="B14:I14" si="2">AVERAGE(B11:B13)</f>
        <v>24.205847021881098</v>
      </c>
      <c r="C14" s="23">
        <f t="shared" si="2"/>
        <v>22.8885195807201</v>
      </c>
      <c r="D14" s="23">
        <f t="shared" si="2"/>
        <v>23.606228612006731</v>
      </c>
      <c r="E14" s="23">
        <f t="shared" si="2"/>
        <v>23.768122515005064</v>
      </c>
      <c r="F14" s="23">
        <f t="shared" si="2"/>
        <v>23.610423480979165</v>
      </c>
      <c r="G14" s="23">
        <f t="shared" si="2"/>
        <v>23.829171236284598</v>
      </c>
      <c r="H14" s="23">
        <f t="shared" si="2"/>
        <v>23.780679451013629</v>
      </c>
      <c r="I14" s="23">
        <f t="shared" si="2"/>
        <v>24.232447053130532</v>
      </c>
    </row>
    <row r="15" spans="1:9">
      <c r="A15" s="87" t="s">
        <v>48</v>
      </c>
      <c r="B15" s="11">
        <f t="shared" ref="B15:I15" si="3">STDEV(B11:B13)</f>
        <v>9.9209085452619486E-2</v>
      </c>
      <c r="C15" s="11">
        <f t="shared" si="3"/>
        <v>6.8341615439739184E-2</v>
      </c>
      <c r="D15" s="11">
        <f t="shared" si="3"/>
        <v>6.7859161174102109E-2</v>
      </c>
      <c r="E15" s="11">
        <f t="shared" si="3"/>
        <v>0.1182724973893448</v>
      </c>
      <c r="F15" s="11">
        <f t="shared" si="3"/>
        <v>0.47136267151884731</v>
      </c>
      <c r="G15" s="11">
        <f t="shared" si="3"/>
        <v>0.43914038772055486</v>
      </c>
      <c r="H15" s="11">
        <f t="shared" si="3"/>
        <v>0.11288495116709181</v>
      </c>
      <c r="I15" s="11">
        <f t="shared" si="3"/>
        <v>5.4139996332779682E-2</v>
      </c>
    </row>
    <row r="16" spans="1:9">
      <c r="A16" s="11"/>
      <c r="B16" s="11"/>
      <c r="C16" s="11"/>
      <c r="D16" s="11"/>
      <c r="E16" s="11"/>
      <c r="F16" s="11"/>
      <c r="G16" s="11"/>
      <c r="H16" s="11"/>
      <c r="I16" s="11"/>
    </row>
    <row r="17" spans="1:9">
      <c r="A17" s="69"/>
      <c r="B17" s="156" t="s">
        <v>160</v>
      </c>
      <c r="C17" s="156"/>
      <c r="D17" s="156"/>
      <c r="E17" s="156"/>
      <c r="F17" s="156"/>
      <c r="G17" s="156"/>
      <c r="H17" s="156"/>
      <c r="I17" s="156"/>
    </row>
    <row r="18" spans="1:9">
      <c r="A18" s="87"/>
      <c r="B18" s="87" t="s">
        <v>218</v>
      </c>
      <c r="C18" s="87" t="s">
        <v>219</v>
      </c>
      <c r="D18" s="87" t="s">
        <v>135</v>
      </c>
      <c r="E18" s="87" t="s">
        <v>220</v>
      </c>
      <c r="F18" s="87" t="s">
        <v>137</v>
      </c>
      <c r="G18" s="87" t="s">
        <v>189</v>
      </c>
      <c r="H18" s="87" t="s">
        <v>188</v>
      </c>
      <c r="I18" s="87" t="s">
        <v>190</v>
      </c>
    </row>
    <row r="19" spans="1:9">
      <c r="A19" s="87" t="s">
        <v>16</v>
      </c>
      <c r="B19" s="11">
        <v>24.180103669798299</v>
      </c>
      <c r="C19" s="11">
        <v>22.701114332150201</v>
      </c>
      <c r="D19" s="11">
        <v>23.6321963594743</v>
      </c>
      <c r="E19" s="11">
        <v>23.427960368453402</v>
      </c>
      <c r="F19" s="11">
        <v>23.174429980739902</v>
      </c>
      <c r="G19" s="11">
        <v>22.920089759609201</v>
      </c>
      <c r="H19" s="11">
        <v>23.812999708851301</v>
      </c>
      <c r="I19" s="11">
        <v>24.0160042614005</v>
      </c>
    </row>
    <row r="20" spans="1:9">
      <c r="A20" s="87" t="s">
        <v>35</v>
      </c>
      <c r="B20" s="11">
        <v>24.071519830987899</v>
      </c>
      <c r="C20" s="11">
        <v>22.701719072663</v>
      </c>
      <c r="D20" s="11">
        <v>23.339736372514999</v>
      </c>
      <c r="E20" s="11">
        <v>23.379649196259599</v>
      </c>
      <c r="F20" s="11">
        <v>24.047434140377302</v>
      </c>
      <c r="G20" s="11">
        <v>23.6109224513804</v>
      </c>
      <c r="H20" s="11">
        <v>23.442706986057502</v>
      </c>
      <c r="I20" s="11">
        <v>24.060044597590199</v>
      </c>
    </row>
    <row r="21" spans="1:9">
      <c r="A21" s="87" t="s">
        <v>36</v>
      </c>
      <c r="B21" s="11">
        <v>24.959244223496501</v>
      </c>
      <c r="C21" s="11">
        <v>22.773732712724499</v>
      </c>
      <c r="D21" s="11">
        <v>24.459423507717201</v>
      </c>
      <c r="E21" s="11">
        <v>23.4590881522576</v>
      </c>
      <c r="F21" s="11">
        <v>30.859465972278301</v>
      </c>
      <c r="G21" s="11">
        <v>23.602999884642099</v>
      </c>
      <c r="H21" s="11">
        <v>24.269249254495801</v>
      </c>
      <c r="I21" s="11">
        <v>24.0364014558109</v>
      </c>
    </row>
    <row r="22" spans="1:9">
      <c r="A22" s="87" t="s">
        <v>191</v>
      </c>
      <c r="B22" s="23">
        <f t="shared" ref="B22:I22" si="4">AVERAGE(B19:B21)</f>
        <v>24.403622574760899</v>
      </c>
      <c r="C22" s="23">
        <f t="shared" si="4"/>
        <v>22.725522039179236</v>
      </c>
      <c r="D22" s="23">
        <f t="shared" si="4"/>
        <v>23.810452079902166</v>
      </c>
      <c r="E22" s="23">
        <f t="shared" si="4"/>
        <v>23.422232572323537</v>
      </c>
      <c r="F22" s="23">
        <f t="shared" si="4"/>
        <v>26.027110031131837</v>
      </c>
      <c r="G22" s="23">
        <f t="shared" si="4"/>
        <v>23.378004031877236</v>
      </c>
      <c r="H22" s="23">
        <f t="shared" si="4"/>
        <v>23.841651983134867</v>
      </c>
      <c r="I22" s="23">
        <f t="shared" si="4"/>
        <v>24.037483438267202</v>
      </c>
    </row>
    <row r="23" spans="1:9">
      <c r="A23" s="87" t="s">
        <v>48</v>
      </c>
      <c r="B23" s="11">
        <f t="shared" ref="B23:I23" si="5">STDEV(B19:B21)</f>
        <v>0.48423566052125039</v>
      </c>
      <c r="C23" s="11">
        <f t="shared" si="5"/>
        <v>4.1752762909034923E-2</v>
      </c>
      <c r="D23" s="11">
        <f t="shared" si="5"/>
        <v>0.58073758840225931</v>
      </c>
      <c r="E23" s="11">
        <f t="shared" si="5"/>
        <v>4.0028023544662568E-2</v>
      </c>
      <c r="F23" s="11">
        <f t="shared" si="5"/>
        <v>4.2076456626165655</v>
      </c>
      <c r="G23" s="11">
        <f t="shared" si="5"/>
        <v>0.39658517663422799</v>
      </c>
      <c r="H23" s="11">
        <f t="shared" si="5"/>
        <v>0.4140153922199003</v>
      </c>
      <c r="I23" s="11">
        <f t="shared" si="5"/>
        <v>2.2040095677020876E-2</v>
      </c>
    </row>
    <row r="24" spans="1:9">
      <c r="A24" s="70"/>
      <c r="B24" s="11"/>
      <c r="C24" s="11"/>
      <c r="D24" s="11"/>
      <c r="E24" s="11"/>
      <c r="F24" s="11"/>
      <c r="G24" s="11"/>
      <c r="H24" s="11"/>
      <c r="I24" s="11"/>
    </row>
    <row r="25" spans="1:9">
      <c r="A25" s="154"/>
      <c r="B25" s="156" t="s">
        <v>161</v>
      </c>
      <c r="C25" s="156"/>
      <c r="D25" s="156"/>
      <c r="E25" s="156"/>
      <c r="F25" s="156"/>
      <c r="G25" s="156"/>
      <c r="H25" s="156"/>
      <c r="I25" s="156"/>
    </row>
    <row r="26" spans="1:9">
      <c r="A26" s="87"/>
      <c r="B26" s="87" t="s">
        <v>218</v>
      </c>
      <c r="C26" s="87" t="s">
        <v>219</v>
      </c>
      <c r="D26" s="87" t="s">
        <v>135</v>
      </c>
      <c r="E26" s="87" t="s">
        <v>220</v>
      </c>
      <c r="F26" s="87" t="s">
        <v>137</v>
      </c>
      <c r="G26" s="87" t="s">
        <v>189</v>
      </c>
      <c r="H26" s="87" t="s">
        <v>188</v>
      </c>
      <c r="I26" s="87" t="s">
        <v>190</v>
      </c>
    </row>
    <row r="27" spans="1:9">
      <c r="A27" s="87" t="s">
        <v>16</v>
      </c>
      <c r="B27" s="11">
        <v>23.091629943913901</v>
      </c>
      <c r="C27" s="11">
        <v>21.840648900075699</v>
      </c>
      <c r="D27" s="11">
        <v>23.169146984593699</v>
      </c>
      <c r="E27" s="11">
        <v>22.951458284807799</v>
      </c>
      <c r="F27" s="11">
        <v>23.486791504477999</v>
      </c>
      <c r="G27" s="11">
        <v>25.245561921648299</v>
      </c>
      <c r="H27" s="11">
        <v>22.719140249321601</v>
      </c>
      <c r="I27" s="11">
        <v>23.228213122833701</v>
      </c>
    </row>
    <row r="28" spans="1:9">
      <c r="A28" s="87" t="s">
        <v>35</v>
      </c>
      <c r="B28" s="11">
        <v>23.148730965996499</v>
      </c>
      <c r="C28" s="11">
        <v>21.7705948738977</v>
      </c>
      <c r="D28" s="11">
        <v>23.012476434607802</v>
      </c>
      <c r="E28" s="11">
        <v>23.167710229911901</v>
      </c>
      <c r="F28" s="11">
        <v>25.192119748269199</v>
      </c>
      <c r="G28" s="11">
        <v>25.640976963007699</v>
      </c>
      <c r="H28" s="11">
        <v>22.627021697319702</v>
      </c>
      <c r="I28" s="11">
        <v>23.187938145559801</v>
      </c>
    </row>
    <row r="29" spans="1:9">
      <c r="A29" s="87" t="s">
        <v>36</v>
      </c>
      <c r="B29" s="11">
        <v>23.144628725500901</v>
      </c>
      <c r="C29" s="11">
        <v>22.004797657966499</v>
      </c>
      <c r="D29" s="11">
        <v>22.893561813265901</v>
      </c>
      <c r="E29" s="11">
        <v>23.3171217181694</v>
      </c>
      <c r="F29" s="11">
        <v>23.627864110672299</v>
      </c>
      <c r="G29" s="11">
        <v>25.889839641442801</v>
      </c>
      <c r="H29" s="11">
        <v>22.473775501229198</v>
      </c>
      <c r="I29" s="11">
        <v>23.417753810605198</v>
      </c>
    </row>
    <row r="30" spans="1:9">
      <c r="A30" s="87" t="s">
        <v>191</v>
      </c>
      <c r="B30" s="23">
        <f t="shared" ref="B30:I30" si="6">AVERAGE(B27:B29)</f>
        <v>23.128329878470435</v>
      </c>
      <c r="C30" s="23">
        <f t="shared" si="6"/>
        <v>21.872013810646632</v>
      </c>
      <c r="D30" s="23">
        <f t="shared" si="6"/>
        <v>23.025061744155803</v>
      </c>
      <c r="E30" s="23">
        <f t="shared" si="6"/>
        <v>23.145430077629701</v>
      </c>
      <c r="F30" s="23">
        <f t="shared" si="6"/>
        <v>24.102258454473162</v>
      </c>
      <c r="G30" s="23">
        <f t="shared" si="6"/>
        <v>25.592126175366264</v>
      </c>
      <c r="H30" s="23">
        <f t="shared" si="6"/>
        <v>22.606645815956835</v>
      </c>
      <c r="I30" s="23">
        <f t="shared" si="6"/>
        <v>23.277968359666232</v>
      </c>
    </row>
    <row r="31" spans="1:9">
      <c r="A31" s="87" t="s">
        <v>48</v>
      </c>
      <c r="B31" s="11">
        <f t="shared" ref="B31:I31" si="7">STDEV(B27:B29)</f>
        <v>3.1849191380807045E-2</v>
      </c>
      <c r="C31" s="11">
        <f t="shared" si="7"/>
        <v>0.12021045806308252</v>
      </c>
      <c r="D31" s="11">
        <f t="shared" si="7"/>
        <v>0.13822296906179202</v>
      </c>
      <c r="E31" s="11">
        <f t="shared" si="7"/>
        <v>0.18384705739754703</v>
      </c>
      <c r="F31" s="11">
        <f t="shared" si="7"/>
        <v>0.94647958236862473</v>
      </c>
      <c r="G31" s="11">
        <f t="shared" si="7"/>
        <v>0.32490497787167244</v>
      </c>
      <c r="H31" s="11">
        <f t="shared" si="7"/>
        <v>0.12394493659523691</v>
      </c>
      <c r="I31" s="11">
        <f t="shared" si="7"/>
        <v>0.12272121931133417</v>
      </c>
    </row>
    <row r="32" spans="1:9">
      <c r="A32" s="70"/>
      <c r="B32" s="11"/>
      <c r="C32" s="11"/>
      <c r="D32" s="11"/>
      <c r="E32" s="11"/>
      <c r="F32" s="11"/>
      <c r="G32" s="11"/>
      <c r="H32" s="11"/>
      <c r="I32" s="11"/>
    </row>
    <row r="33" spans="1:9">
      <c r="A33" s="29"/>
      <c r="B33" s="11"/>
      <c r="C33" s="11"/>
      <c r="D33" s="11"/>
      <c r="E33" s="11"/>
      <c r="F33" s="11"/>
      <c r="G33" s="11"/>
      <c r="H33" s="11"/>
      <c r="I33" s="11"/>
    </row>
    <row r="34" spans="1:9">
      <c r="A34" s="69"/>
      <c r="B34" s="156" t="s">
        <v>33</v>
      </c>
      <c r="C34" s="156"/>
      <c r="D34" s="156"/>
      <c r="E34" s="156"/>
      <c r="F34" s="156"/>
      <c r="G34" s="156"/>
      <c r="H34" s="156"/>
      <c r="I34" s="156"/>
    </row>
    <row r="35" spans="1:9">
      <c r="A35" s="87"/>
      <c r="B35" s="87" t="s">
        <v>218</v>
      </c>
      <c r="C35" s="87" t="s">
        <v>219</v>
      </c>
      <c r="D35" s="87" t="s">
        <v>135</v>
      </c>
      <c r="E35" s="87" t="s">
        <v>220</v>
      </c>
      <c r="F35" s="87" t="s">
        <v>137</v>
      </c>
      <c r="G35" s="87" t="s">
        <v>189</v>
      </c>
      <c r="H35" s="87" t="s">
        <v>188</v>
      </c>
      <c r="I35" s="87" t="s">
        <v>190</v>
      </c>
    </row>
    <row r="36" spans="1:9">
      <c r="A36" s="87" t="s">
        <v>16</v>
      </c>
      <c r="B36" s="11" t="s">
        <v>34</v>
      </c>
      <c r="C36" s="11" t="s">
        <v>34</v>
      </c>
      <c r="D36" s="11" t="s">
        <v>34</v>
      </c>
      <c r="E36" s="11" t="s">
        <v>34</v>
      </c>
      <c r="F36" s="11" t="s">
        <v>34</v>
      </c>
      <c r="G36" s="11" t="s">
        <v>34</v>
      </c>
      <c r="H36" s="11" t="s">
        <v>34</v>
      </c>
      <c r="I36" s="11" t="s">
        <v>34</v>
      </c>
    </row>
    <row r="37" spans="1:9">
      <c r="A37" s="87" t="s">
        <v>35</v>
      </c>
      <c r="B37" s="11" t="s">
        <v>34</v>
      </c>
      <c r="C37" s="11" t="s">
        <v>34</v>
      </c>
      <c r="D37" s="11" t="s">
        <v>34</v>
      </c>
      <c r="E37" s="11" t="s">
        <v>34</v>
      </c>
      <c r="F37" s="11" t="s">
        <v>34</v>
      </c>
      <c r="G37" s="11" t="s">
        <v>34</v>
      </c>
      <c r="H37" s="11" t="s">
        <v>34</v>
      </c>
      <c r="I37" s="11" t="s">
        <v>34</v>
      </c>
    </row>
    <row r="38" spans="1:9">
      <c r="A38" s="87" t="s">
        <v>36</v>
      </c>
      <c r="B38" s="11" t="s">
        <v>34</v>
      </c>
      <c r="C38" s="11" t="s">
        <v>34</v>
      </c>
      <c r="D38" s="11" t="s">
        <v>34</v>
      </c>
      <c r="E38" s="11" t="s">
        <v>34</v>
      </c>
      <c r="F38" s="11" t="s">
        <v>34</v>
      </c>
      <c r="G38" s="11" t="s">
        <v>34</v>
      </c>
      <c r="H38" s="11" t="s">
        <v>34</v>
      </c>
      <c r="I38" s="11" t="s">
        <v>34</v>
      </c>
    </row>
  </sheetData>
  <mergeCells count="5">
    <mergeCell ref="B17:I17"/>
    <mergeCell ref="B25:I25"/>
    <mergeCell ref="B1:I1"/>
    <mergeCell ref="B9:I9"/>
    <mergeCell ref="B34:I3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A5D26-6176-FA4F-A9CC-2247771E7F1D}">
  <dimension ref="A1:G15"/>
  <sheetViews>
    <sheetView workbookViewId="0">
      <selection activeCell="A2" sqref="A2"/>
    </sheetView>
  </sheetViews>
  <sheetFormatPr baseColWidth="10" defaultRowHeight="16"/>
  <cols>
    <col min="1" max="1" width="15.28515625" bestFit="1" customWidth="1"/>
    <col min="2" max="2" width="14.140625" bestFit="1" customWidth="1"/>
    <col min="3" max="3" width="13.5703125" bestFit="1" customWidth="1"/>
    <col min="4" max="4" width="12" bestFit="1" customWidth="1"/>
    <col min="5" max="5" width="14" bestFit="1" customWidth="1"/>
    <col min="6" max="6" width="18.28515625" bestFit="1" customWidth="1"/>
    <col min="7" max="7" width="12" bestFit="1" customWidth="1"/>
    <col min="8" max="8" width="18.28515625" bestFit="1" customWidth="1"/>
  </cols>
  <sheetData>
    <row r="1" spans="1:7">
      <c r="A1" s="1" t="s">
        <v>58</v>
      </c>
    </row>
    <row r="2" spans="1:7">
      <c r="A2" s="1" t="s">
        <v>96</v>
      </c>
      <c r="B2" s="88" t="s">
        <v>268</v>
      </c>
      <c r="C2" s="88" t="s">
        <v>269</v>
      </c>
      <c r="D2" s="88" t="s">
        <v>270</v>
      </c>
      <c r="E2" s="88" t="s">
        <v>267</v>
      </c>
      <c r="F2" s="88" t="s">
        <v>271</v>
      </c>
      <c r="G2" s="88" t="s">
        <v>33</v>
      </c>
    </row>
    <row r="3" spans="1:7">
      <c r="A3" s="1" t="s">
        <v>16</v>
      </c>
      <c r="B3" s="11">
        <v>24.6458937436234</v>
      </c>
      <c r="C3" s="11">
        <v>24.239402987890202</v>
      </c>
      <c r="D3" s="11">
        <v>24.660971420296299</v>
      </c>
      <c r="E3" s="11">
        <v>23.806834891944401</v>
      </c>
      <c r="F3" s="11">
        <v>23.3361419129821</v>
      </c>
      <c r="G3" s="11" t="s">
        <v>34</v>
      </c>
    </row>
    <row r="4" spans="1:7">
      <c r="A4" s="1" t="s">
        <v>35</v>
      </c>
      <c r="B4" s="11">
        <v>24.352048005243201</v>
      </c>
      <c r="C4" s="11">
        <v>24.242507679381902</v>
      </c>
      <c r="D4" s="11">
        <v>24.552948525256699</v>
      </c>
      <c r="E4" s="11">
        <v>23.6927011100755</v>
      </c>
      <c r="F4" s="11">
        <v>22.871654626339399</v>
      </c>
      <c r="G4" s="11" t="s">
        <v>34</v>
      </c>
    </row>
    <row r="5" spans="1:7">
      <c r="A5" s="1" t="s">
        <v>36</v>
      </c>
      <c r="B5" s="11">
        <v>24.3738606651774</v>
      </c>
      <c r="C5" s="11">
        <v>24.0331969608613</v>
      </c>
      <c r="D5" s="11">
        <v>24.4803136184732</v>
      </c>
      <c r="E5" s="11">
        <v>23.655958552108601</v>
      </c>
      <c r="F5" s="11">
        <v>22.8583460319634</v>
      </c>
      <c r="G5" s="11" t="s">
        <v>34</v>
      </c>
    </row>
    <row r="6" spans="1:7">
      <c r="A6" s="1" t="s">
        <v>37</v>
      </c>
      <c r="B6" s="11">
        <v>24.264583464725401</v>
      </c>
      <c r="C6" s="11">
        <v>24.150273350426701</v>
      </c>
      <c r="D6" s="11">
        <v>24.544716045589301</v>
      </c>
      <c r="E6" s="11">
        <v>23.587782260579399</v>
      </c>
      <c r="F6" s="11">
        <v>22.868304609273299</v>
      </c>
      <c r="G6" s="11" t="s">
        <v>34</v>
      </c>
    </row>
    <row r="8" spans="1:7">
      <c r="B8" s="90">
        <f>AVERAGE(B3:B6)</f>
        <v>24.409096469692351</v>
      </c>
      <c r="C8" s="90">
        <f t="shared" ref="C8:F8" si="0">AVERAGE(C3:C6)</f>
        <v>24.166345244640027</v>
      </c>
      <c r="D8" s="90">
        <f t="shared" si="0"/>
        <v>24.559737402403876</v>
      </c>
      <c r="E8" s="90">
        <f t="shared" si="0"/>
        <v>23.685819203676974</v>
      </c>
      <c r="F8" s="90">
        <f t="shared" si="0"/>
        <v>22.983611795139549</v>
      </c>
    </row>
    <row r="9" spans="1:7">
      <c r="A9" s="1" t="s">
        <v>266</v>
      </c>
    </row>
    <row r="10" spans="1:7">
      <c r="A10" s="88" t="s">
        <v>96</v>
      </c>
      <c r="B10" s="88" t="s">
        <v>268</v>
      </c>
      <c r="C10" s="88" t="s">
        <v>269</v>
      </c>
      <c r="D10" s="88" t="s">
        <v>270</v>
      </c>
      <c r="E10" s="88" t="s">
        <v>267</v>
      </c>
      <c r="F10" s="88" t="s">
        <v>271</v>
      </c>
      <c r="G10" s="88" t="s">
        <v>33</v>
      </c>
    </row>
    <row r="11" spans="1:7">
      <c r="A11" s="88" t="s">
        <v>197</v>
      </c>
      <c r="B11" s="97">
        <v>46.483676910400391</v>
      </c>
      <c r="C11" s="97">
        <v>45.168678283691406</v>
      </c>
      <c r="D11" s="97">
        <v>45.931949615478516</v>
      </c>
      <c r="E11" s="97">
        <v>98.810356140136719</v>
      </c>
      <c r="F11" s="97">
        <v>187.6873779296875</v>
      </c>
      <c r="G11" s="97">
        <v>0.16182538866996765</v>
      </c>
    </row>
    <row r="12" spans="1:7">
      <c r="A12" s="88" t="s">
        <v>198</v>
      </c>
      <c r="B12" s="97">
        <v>929.67352294921875</v>
      </c>
      <c r="C12" s="97">
        <v>903.37353515625</v>
      </c>
      <c r="D12" s="97">
        <v>918.63897705078125</v>
      </c>
      <c r="E12" s="97">
        <v>1976.2071533203125</v>
      </c>
      <c r="F12" s="97">
        <v>3753.74755859375</v>
      </c>
      <c r="G12" s="97">
        <v>3.2365078926086426</v>
      </c>
    </row>
    <row r="13" spans="1:7">
      <c r="A13" s="88" t="s">
        <v>199</v>
      </c>
      <c r="B13" s="97">
        <v>13500</v>
      </c>
      <c r="C13" s="97">
        <v>12372</v>
      </c>
      <c r="D13" s="97">
        <v>11648</v>
      </c>
      <c r="E13" s="97">
        <v>11532</v>
      </c>
      <c r="F13" s="97">
        <v>15645</v>
      </c>
      <c r="G13" s="97">
        <v>14541</v>
      </c>
    </row>
    <row r="14" spans="1:7">
      <c r="A14" s="88" t="s">
        <v>200</v>
      </c>
      <c r="B14" s="97">
        <v>523</v>
      </c>
      <c r="C14" s="97">
        <v>466</v>
      </c>
      <c r="D14" s="97">
        <v>446</v>
      </c>
      <c r="E14" s="97">
        <v>929</v>
      </c>
      <c r="F14" s="97">
        <v>2307</v>
      </c>
      <c r="G14" s="97">
        <v>2</v>
      </c>
    </row>
    <row r="15" spans="1:7">
      <c r="A15" s="88" t="s">
        <v>201</v>
      </c>
      <c r="B15" s="97">
        <v>12977</v>
      </c>
      <c r="C15" s="97">
        <v>11906</v>
      </c>
      <c r="D15" s="97">
        <v>11202</v>
      </c>
      <c r="E15" s="97">
        <v>10603</v>
      </c>
      <c r="F15" s="97">
        <v>13338</v>
      </c>
      <c r="G15" s="97">
        <v>14539</v>
      </c>
    </row>
  </sheetData>
  <phoneticPr fontId="14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17045-59A3-404D-9F39-775D43DB44E8}">
  <dimension ref="A1:Q47"/>
  <sheetViews>
    <sheetView workbookViewId="0">
      <selection activeCell="F4" sqref="F4"/>
    </sheetView>
  </sheetViews>
  <sheetFormatPr baseColWidth="10" defaultRowHeight="16"/>
  <cols>
    <col min="1" max="1" width="10.28515625" style="29" bestFit="1" customWidth="1"/>
    <col min="2" max="2" width="11.5703125" style="29" bestFit="1" customWidth="1"/>
    <col min="3" max="3" width="9.5703125" style="29" bestFit="1" customWidth="1"/>
    <col min="4" max="4" width="6.85546875" style="29" bestFit="1" customWidth="1"/>
    <col min="5" max="5" width="5.42578125" style="29" bestFit="1" customWidth="1"/>
    <col min="6" max="6" width="6.28515625" style="29" bestFit="1" customWidth="1"/>
    <col min="7" max="7" width="5.28515625" style="33" bestFit="1" customWidth="1"/>
    <col min="8" max="13" width="5.42578125" style="29" bestFit="1" customWidth="1"/>
    <col min="14" max="16" width="5.7109375" style="29" bestFit="1" customWidth="1"/>
    <col min="17" max="19" width="5.42578125" style="29" bestFit="1" customWidth="1"/>
    <col min="20" max="25" width="6.42578125" style="29" bestFit="1" customWidth="1"/>
    <col min="26" max="33" width="10.85546875" style="29" bestFit="1" customWidth="1"/>
    <col min="34" max="16384" width="10.7109375" style="29"/>
  </cols>
  <sheetData>
    <row r="1" spans="1:16">
      <c r="A1" s="34" t="s">
        <v>93</v>
      </c>
      <c r="B1" s="34" t="s">
        <v>94</v>
      </c>
      <c r="C1" s="34" t="s">
        <v>95</v>
      </c>
      <c r="D1" s="156" t="s">
        <v>96</v>
      </c>
      <c r="E1" s="156"/>
      <c r="F1" s="156"/>
    </row>
    <row r="2" spans="1:16">
      <c r="A2" s="55" t="s">
        <v>97</v>
      </c>
      <c r="B2" s="55" t="s">
        <v>98</v>
      </c>
      <c r="C2" s="55" t="s">
        <v>98</v>
      </c>
      <c r="D2" s="55" t="s">
        <v>186</v>
      </c>
      <c r="E2" s="55" t="s">
        <v>99</v>
      </c>
      <c r="F2" s="55" t="s">
        <v>187</v>
      </c>
    </row>
    <row r="3" spans="1:16">
      <c r="A3" s="11">
        <v>10</v>
      </c>
      <c r="B3" s="11">
        <v>5</v>
      </c>
      <c r="C3" s="11">
        <v>10</v>
      </c>
      <c r="D3" s="11">
        <v>29.22</v>
      </c>
      <c r="E3" s="11">
        <v>29.38</v>
      </c>
      <c r="F3" s="11">
        <v>30.36</v>
      </c>
    </row>
    <row r="4" spans="1:16">
      <c r="A4" s="11">
        <v>5</v>
      </c>
      <c r="B4" s="11">
        <v>5</v>
      </c>
      <c r="C4" s="11">
        <v>10</v>
      </c>
      <c r="D4" s="11">
        <v>28.16</v>
      </c>
      <c r="E4" s="11">
        <v>27.89</v>
      </c>
      <c r="F4" s="11">
        <v>30</v>
      </c>
    </row>
    <row r="5" spans="1:16">
      <c r="A5" s="11">
        <v>5</v>
      </c>
      <c r="B5" s="11">
        <v>3</v>
      </c>
      <c r="C5" s="11">
        <v>10</v>
      </c>
      <c r="D5" s="11">
        <v>28.65</v>
      </c>
      <c r="E5" s="11">
        <v>29.82</v>
      </c>
      <c r="F5" s="11">
        <v>30.13</v>
      </c>
    </row>
    <row r="6" spans="1:16">
      <c r="A6" s="11">
        <v>5</v>
      </c>
      <c r="B6" s="11">
        <v>1</v>
      </c>
      <c r="C6" s="11">
        <v>10</v>
      </c>
      <c r="D6" s="11">
        <v>29.29</v>
      </c>
      <c r="E6" s="11">
        <v>29.17</v>
      </c>
      <c r="F6" s="29">
        <v>30.43</v>
      </c>
    </row>
    <row r="7" spans="1:16">
      <c r="A7" s="11">
        <v>5</v>
      </c>
      <c r="B7" s="11">
        <v>1</v>
      </c>
      <c r="C7" s="11">
        <v>5</v>
      </c>
      <c r="D7" s="11">
        <v>28.95</v>
      </c>
      <c r="E7" s="11">
        <v>29.3</v>
      </c>
      <c r="F7" s="11">
        <v>29.97</v>
      </c>
    </row>
    <row r="8" spans="1:16">
      <c r="A8" s="11">
        <v>5</v>
      </c>
      <c r="B8" s="11">
        <v>1</v>
      </c>
      <c r="C8" s="11">
        <v>1</v>
      </c>
      <c r="D8" s="11">
        <v>29.83</v>
      </c>
      <c r="E8" s="11">
        <v>29.32</v>
      </c>
      <c r="F8" s="11">
        <v>30.92</v>
      </c>
    </row>
    <row r="9" spans="1:16">
      <c r="A9" s="11">
        <v>0</v>
      </c>
      <c r="B9" s="11">
        <v>1</v>
      </c>
      <c r="C9" s="11">
        <v>1</v>
      </c>
      <c r="D9" s="15" t="s">
        <v>34</v>
      </c>
      <c r="E9" s="15" t="s">
        <v>34</v>
      </c>
      <c r="F9" s="15" t="s">
        <v>34</v>
      </c>
    </row>
    <row r="10" spans="1:16">
      <c r="G10" s="29"/>
    </row>
    <row r="15" spans="1:16">
      <c r="P15"/>
    </row>
    <row r="16" spans="1:16" s="57" customFormat="1"/>
    <row r="17" spans="16:17">
      <c r="P17"/>
    </row>
    <row r="19" spans="16:17">
      <c r="P19"/>
    </row>
    <row r="20" spans="16:17">
      <c r="P20"/>
      <c r="Q20" t="s">
        <v>20</v>
      </c>
    </row>
    <row r="21" spans="16:17">
      <c r="P21"/>
      <c r="Q21" t="s">
        <v>20</v>
      </c>
    </row>
    <row r="22" spans="16:17">
      <c r="P22"/>
      <c r="Q22"/>
    </row>
    <row r="23" spans="16:17">
      <c r="P23"/>
      <c r="Q23"/>
    </row>
    <row r="24" spans="16:17">
      <c r="P24"/>
      <c r="Q24"/>
    </row>
    <row r="25" spans="16:17" s="57" customFormat="1">
      <c r="P25"/>
      <c r="Q25"/>
    </row>
    <row r="26" spans="16:17" s="57" customFormat="1">
      <c r="P26"/>
      <c r="Q26"/>
    </row>
    <row r="27" spans="16:17">
      <c r="P27"/>
    </row>
    <row r="28" spans="16:17">
      <c r="P28"/>
    </row>
    <row r="29" spans="16:17">
      <c r="P29"/>
    </row>
    <row r="30" spans="16:17" s="57" customFormat="1">
      <c r="P30"/>
    </row>
    <row r="31" spans="16:17" s="57" customFormat="1">
      <c r="P31"/>
    </row>
    <row r="32" spans="16:17">
      <c r="P32"/>
    </row>
    <row r="33" spans="13:16">
      <c r="P33"/>
    </row>
    <row r="36" spans="13:16" s="57" customFormat="1"/>
    <row r="47" spans="13:16">
      <c r="M47" s="98"/>
      <c r="N47" s="98"/>
      <c r="O47" s="98"/>
      <c r="P47" s="98"/>
    </row>
  </sheetData>
  <mergeCells count="1">
    <mergeCell ref="D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DC3AE-11E8-1242-8840-224CF52C452B}">
  <dimension ref="A2:J11"/>
  <sheetViews>
    <sheetView workbookViewId="0">
      <selection activeCell="G10" sqref="G10:J11"/>
    </sheetView>
  </sheetViews>
  <sheetFormatPr baseColWidth="10" defaultRowHeight="16"/>
  <cols>
    <col min="5" max="5" width="12.28515625" customWidth="1"/>
    <col min="10" max="10" width="12.28515625" customWidth="1"/>
  </cols>
  <sheetData>
    <row r="2" spans="1:10">
      <c r="A2" s="103" t="s">
        <v>105</v>
      </c>
      <c r="B2" s="179" t="s">
        <v>280</v>
      </c>
      <c r="C2" s="179"/>
      <c r="D2" s="179"/>
      <c r="E2" s="179"/>
      <c r="G2" s="179" t="s">
        <v>280</v>
      </c>
      <c r="H2" s="179"/>
      <c r="I2" s="179"/>
      <c r="J2" s="179"/>
    </row>
    <row r="3" spans="1:10">
      <c r="A3" s="102" t="s">
        <v>16</v>
      </c>
      <c r="B3" s="102" t="s">
        <v>202</v>
      </c>
      <c r="C3" s="102" t="s">
        <v>99</v>
      </c>
      <c r="D3" s="102" t="s">
        <v>100</v>
      </c>
      <c r="E3" s="102" t="s">
        <v>279</v>
      </c>
      <c r="G3" s="102" t="s">
        <v>202</v>
      </c>
      <c r="H3" s="102" t="s">
        <v>99</v>
      </c>
      <c r="I3" s="102" t="s">
        <v>100</v>
      </c>
      <c r="J3" s="102" t="s">
        <v>279</v>
      </c>
    </row>
    <row r="4" spans="1:10">
      <c r="A4" s="102" t="s">
        <v>35</v>
      </c>
      <c r="B4" s="11">
        <v>25.627841945085699</v>
      </c>
      <c r="C4" s="11">
        <v>27.735410638689601</v>
      </c>
      <c r="D4" s="11">
        <v>27.745641664838701</v>
      </c>
      <c r="E4" s="11">
        <v>25.31</v>
      </c>
      <c r="G4" s="11">
        <v>24.9713733832005</v>
      </c>
      <c r="H4" s="11">
        <v>27.369900186011201</v>
      </c>
      <c r="I4" s="11">
        <v>27.467155584187601</v>
      </c>
      <c r="J4" s="11">
        <v>24.45</v>
      </c>
    </row>
    <row r="5" spans="1:10">
      <c r="A5" s="101" t="s">
        <v>17</v>
      </c>
      <c r="B5" s="11">
        <v>25.3318940711473</v>
      </c>
      <c r="C5" s="11">
        <v>28.250988490853501</v>
      </c>
      <c r="D5" s="11">
        <v>28.1216474676398</v>
      </c>
      <c r="E5" s="11">
        <v>25.74</v>
      </c>
      <c r="G5" s="11">
        <v>24.479636166534299</v>
      </c>
      <c r="H5" s="11">
        <v>28.502913156915199</v>
      </c>
      <c r="I5" s="11">
        <v>27.232593829724799</v>
      </c>
      <c r="J5" s="11">
        <v>24.29</v>
      </c>
    </row>
    <row r="8" spans="1:10">
      <c r="A8" s="103" t="s">
        <v>105</v>
      </c>
      <c r="B8" s="179" t="s">
        <v>104</v>
      </c>
      <c r="C8" s="179"/>
      <c r="D8" s="179"/>
      <c r="E8" s="179"/>
      <c r="G8" s="179" t="s">
        <v>104</v>
      </c>
      <c r="H8" s="179"/>
      <c r="I8" s="179"/>
      <c r="J8" s="179"/>
    </row>
    <row r="9" spans="1:10">
      <c r="A9" s="102" t="s">
        <v>16</v>
      </c>
      <c r="B9" s="102" t="s">
        <v>202</v>
      </c>
      <c r="C9" s="102" t="s">
        <v>99</v>
      </c>
      <c r="D9" s="102" t="s">
        <v>100</v>
      </c>
      <c r="E9" s="102" t="s">
        <v>279</v>
      </c>
      <c r="G9" s="102" t="s">
        <v>202</v>
      </c>
      <c r="H9" s="102" t="s">
        <v>99</v>
      </c>
      <c r="I9" s="102" t="s">
        <v>100</v>
      </c>
      <c r="J9" s="102" t="s">
        <v>279</v>
      </c>
    </row>
    <row r="10" spans="1:10">
      <c r="A10" s="102" t="s">
        <v>35</v>
      </c>
      <c r="B10" s="11">
        <v>25.87</v>
      </c>
      <c r="C10" s="11">
        <v>27.947654241508999</v>
      </c>
      <c r="D10" s="11">
        <v>27.952129020809899</v>
      </c>
      <c r="E10" s="11">
        <v>25.222365763020601</v>
      </c>
      <c r="F10" s="106"/>
      <c r="G10" s="11">
        <v>24.83</v>
      </c>
      <c r="H10" s="11">
        <v>27.409211292277199</v>
      </c>
      <c r="I10" s="11">
        <v>27.131719357012301</v>
      </c>
      <c r="J10" s="11">
        <v>24.252101514879801</v>
      </c>
    </row>
    <row r="11" spans="1:10">
      <c r="A11" s="101" t="s">
        <v>17</v>
      </c>
      <c r="B11" s="11">
        <v>25.97</v>
      </c>
      <c r="C11" s="11">
        <v>27.778751844617801</v>
      </c>
      <c r="D11" s="11">
        <v>28.496928238581301</v>
      </c>
      <c r="E11" s="11">
        <v>25.022182870676399</v>
      </c>
      <c r="F11" s="106"/>
      <c r="G11" s="11">
        <v>25.05</v>
      </c>
      <c r="H11" s="11">
        <v>27.6266824217488</v>
      </c>
      <c r="I11" s="11">
        <v>27.298707129294399</v>
      </c>
      <c r="J11" s="11">
        <v>24.216497054942899</v>
      </c>
    </row>
  </sheetData>
  <mergeCells count="4">
    <mergeCell ref="B2:E2"/>
    <mergeCell ref="G2:J2"/>
    <mergeCell ref="B8:E8"/>
    <mergeCell ref="G8:J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EF724-1627-3449-B583-CB4B94031084}">
  <dimension ref="A1:L35"/>
  <sheetViews>
    <sheetView workbookViewId="0">
      <selection activeCell="M4" sqref="M4"/>
    </sheetView>
  </sheetViews>
  <sheetFormatPr baseColWidth="10" defaultRowHeight="16"/>
  <sheetData>
    <row r="1" spans="1:12">
      <c r="A1" s="179" t="s">
        <v>104</v>
      </c>
      <c r="B1" s="179"/>
      <c r="C1" s="179"/>
      <c r="D1" s="179"/>
      <c r="E1" s="179"/>
      <c r="F1" s="179"/>
      <c r="G1" s="29"/>
      <c r="H1" s="29"/>
      <c r="I1" s="29"/>
      <c r="J1" s="29"/>
      <c r="K1" s="29"/>
      <c r="L1" s="29"/>
    </row>
    <row r="2" spans="1:12">
      <c r="A2" s="30" t="s">
        <v>105</v>
      </c>
      <c r="B2" s="55" t="s">
        <v>186</v>
      </c>
      <c r="C2" s="55" t="s">
        <v>99</v>
      </c>
      <c r="D2" s="55" t="s">
        <v>187</v>
      </c>
      <c r="E2" s="30" t="s">
        <v>25</v>
      </c>
      <c r="F2" s="30" t="s">
        <v>27</v>
      </c>
      <c r="G2" s="29"/>
      <c r="H2" s="29"/>
      <c r="I2" s="29"/>
      <c r="J2" s="29"/>
      <c r="K2" s="29"/>
      <c r="L2" s="29"/>
    </row>
    <row r="3" spans="1:12">
      <c r="A3" s="32" t="s">
        <v>16</v>
      </c>
      <c r="B3" s="11">
        <v>31.054166154362001</v>
      </c>
      <c r="C3" s="11">
        <v>30.2781749185217</v>
      </c>
      <c r="D3" s="11">
        <v>32</v>
      </c>
      <c r="E3" s="11">
        <v>30.3068254017175</v>
      </c>
      <c r="F3" s="11">
        <v>28.924604006369201</v>
      </c>
      <c r="G3" s="29"/>
      <c r="H3" s="33"/>
      <c r="I3" s="29"/>
      <c r="J3" s="55" t="s">
        <v>186</v>
      </c>
      <c r="K3" s="55" t="s">
        <v>99</v>
      </c>
      <c r="L3" s="55" t="s">
        <v>187</v>
      </c>
    </row>
    <row r="4" spans="1:12">
      <c r="A4" s="32" t="s">
        <v>35</v>
      </c>
      <c r="B4" s="11">
        <v>29.301489182615502</v>
      </c>
      <c r="C4" s="11">
        <v>29.059792140110599</v>
      </c>
      <c r="D4" s="11">
        <v>32.770000000000003</v>
      </c>
      <c r="E4" s="11">
        <v>29.164220075497401</v>
      </c>
      <c r="F4" s="11">
        <v>27.3213682941727</v>
      </c>
      <c r="G4" s="29"/>
      <c r="H4" s="33"/>
      <c r="I4" s="29"/>
      <c r="J4" s="11">
        <v>31.102434621846299</v>
      </c>
      <c r="K4" s="11">
        <v>31.715348270906102</v>
      </c>
      <c r="L4" s="11">
        <v>30.252241333761901</v>
      </c>
    </row>
    <row r="5" spans="1:12">
      <c r="A5" s="30" t="s">
        <v>17</v>
      </c>
      <c r="B5" s="23">
        <f>AVERAGE(B3:B4)</f>
        <v>30.177827668488753</v>
      </c>
      <c r="C5" s="23">
        <f>AVERAGE(C3:C4)</f>
        <v>29.668983529316151</v>
      </c>
      <c r="D5" s="23">
        <f>AVERAGE(D3:D4)</f>
        <v>32.385000000000005</v>
      </c>
      <c r="E5" s="23">
        <f>AVERAGE(E3:E4)</f>
        <v>29.73552273860745</v>
      </c>
      <c r="F5" s="23">
        <f>AVERAGE(F3:F4)</f>
        <v>28.12298615027095</v>
      </c>
      <c r="G5" s="29"/>
      <c r="H5" s="33"/>
      <c r="I5" s="29"/>
      <c r="J5" s="11">
        <v>31.0273051993553</v>
      </c>
      <c r="K5" s="11">
        <v>31.650419467647001</v>
      </c>
      <c r="L5" s="11">
        <v>30.220995675078498</v>
      </c>
    </row>
    <row r="6" spans="1:12">
      <c r="A6" s="54"/>
      <c r="B6" s="56"/>
      <c r="C6" s="56"/>
      <c r="D6" s="56"/>
      <c r="E6" s="56"/>
      <c r="F6" s="56"/>
      <c r="G6" s="57"/>
      <c r="H6" s="33"/>
      <c r="I6" s="57"/>
      <c r="J6" s="57"/>
      <c r="K6" s="57"/>
      <c r="L6" s="57"/>
    </row>
    <row r="7" spans="1:12">
      <c r="A7" s="30" t="s">
        <v>106</v>
      </c>
      <c r="B7" s="55" t="s">
        <v>186</v>
      </c>
      <c r="C7" s="55" t="s">
        <v>99</v>
      </c>
      <c r="D7" s="55" t="s">
        <v>187</v>
      </c>
      <c r="E7" s="87" t="s">
        <v>25</v>
      </c>
      <c r="F7" s="30" t="s">
        <v>27</v>
      </c>
      <c r="G7" s="29"/>
      <c r="H7" s="33"/>
      <c r="I7" s="29"/>
      <c r="J7" s="29"/>
      <c r="K7" s="29"/>
      <c r="L7" s="29"/>
    </row>
    <row r="8" spans="1:12">
      <c r="A8" s="32" t="s">
        <v>16</v>
      </c>
      <c r="B8" s="11">
        <v>31.576043721844201</v>
      </c>
      <c r="C8" s="11">
        <v>30.063956399033401</v>
      </c>
      <c r="D8" s="11">
        <v>31.92</v>
      </c>
      <c r="E8" s="11">
        <v>30.1088358866253</v>
      </c>
      <c r="F8" s="11">
        <v>30.771246201812001</v>
      </c>
      <c r="G8" s="29"/>
      <c r="H8" s="33"/>
      <c r="I8" s="29"/>
      <c r="J8" s="29"/>
      <c r="K8" s="29"/>
      <c r="L8" s="29"/>
    </row>
    <row r="9" spans="1:12">
      <c r="A9" s="32" t="s">
        <v>35</v>
      </c>
      <c r="B9" s="11">
        <v>31.742172933277601</v>
      </c>
      <c r="C9" s="11">
        <v>30.417276948471901</v>
      </c>
      <c r="D9" s="11">
        <v>32.299999999999997</v>
      </c>
      <c r="E9" s="11">
        <v>29.912578707165</v>
      </c>
      <c r="F9" s="11">
        <v>30.283961371834501</v>
      </c>
      <c r="G9" s="29"/>
      <c r="H9" s="33"/>
      <c r="I9" s="29"/>
      <c r="J9" s="29"/>
      <c r="K9" s="29"/>
      <c r="L9" s="29"/>
    </row>
    <row r="10" spans="1:12">
      <c r="A10" s="30" t="s">
        <v>17</v>
      </c>
      <c r="B10" s="23">
        <f>AVERAGE(B8:B9)</f>
        <v>31.659108327560901</v>
      </c>
      <c r="C10" s="23">
        <f>AVERAGE(C8:C9)</f>
        <v>30.240616673752651</v>
      </c>
      <c r="D10" s="23">
        <f>AVERAGE(D8:D9)</f>
        <v>32.11</v>
      </c>
      <c r="E10" s="23">
        <f>AVERAGE(E8:E9)</f>
        <v>30.010707296895148</v>
      </c>
      <c r="F10" s="23">
        <f>AVERAGE(F8:F9)</f>
        <v>30.527603786823249</v>
      </c>
      <c r="G10" s="29"/>
      <c r="H10" s="33"/>
      <c r="I10" s="29"/>
      <c r="J10" s="29"/>
      <c r="K10" s="29"/>
      <c r="L10" s="29"/>
    </row>
    <row r="11" spans="1:12">
      <c r="A11" s="29"/>
      <c r="B11" s="29"/>
      <c r="C11" s="29"/>
      <c r="D11" s="29"/>
      <c r="E11" s="29"/>
      <c r="F11" s="29"/>
      <c r="G11" s="29"/>
      <c r="H11" s="33"/>
      <c r="I11" s="29"/>
      <c r="J11" s="29"/>
      <c r="K11" s="29"/>
      <c r="L11" s="29"/>
    </row>
    <row r="12" spans="1:12">
      <c r="A12" s="30" t="s">
        <v>107</v>
      </c>
      <c r="B12" s="55" t="s">
        <v>186</v>
      </c>
      <c r="C12" s="55" t="s">
        <v>99</v>
      </c>
      <c r="D12" s="55" t="s">
        <v>187</v>
      </c>
      <c r="E12" s="87" t="s">
        <v>25</v>
      </c>
      <c r="F12" s="30" t="s">
        <v>27</v>
      </c>
      <c r="G12" s="29"/>
      <c r="H12" s="33"/>
      <c r="I12" s="29"/>
      <c r="J12" s="29"/>
      <c r="K12" s="29"/>
      <c r="L12" s="29"/>
    </row>
    <row r="13" spans="1:12">
      <c r="A13" s="32" t="s">
        <v>16</v>
      </c>
      <c r="B13" s="11">
        <v>33.095245771920403</v>
      </c>
      <c r="C13" s="11">
        <v>30.9685536956876</v>
      </c>
      <c r="D13" s="11">
        <v>32.619999999999997</v>
      </c>
      <c r="E13" s="11">
        <v>31.538871247394901</v>
      </c>
      <c r="F13" s="11">
        <v>29.629434896263099</v>
      </c>
      <c r="G13" s="29"/>
      <c r="H13" s="33"/>
      <c r="I13" s="29"/>
      <c r="J13" s="29"/>
      <c r="K13" s="29"/>
      <c r="L13" s="29"/>
    </row>
    <row r="14" spans="1:12">
      <c r="A14" s="32" t="s">
        <v>35</v>
      </c>
      <c r="B14" s="11">
        <v>33.368017433249101</v>
      </c>
      <c r="C14" s="11">
        <v>31.0610614924746</v>
      </c>
      <c r="D14" s="11">
        <v>32.86</v>
      </c>
      <c r="E14" s="11">
        <v>31.511118949634302</v>
      </c>
      <c r="F14" s="11">
        <v>29.607806335427401</v>
      </c>
      <c r="G14" s="29"/>
      <c r="H14" s="33"/>
      <c r="I14" s="29"/>
      <c r="J14" s="29"/>
      <c r="K14" s="29"/>
      <c r="L14" s="29"/>
    </row>
    <row r="15" spans="1:12">
      <c r="A15" s="30" t="s">
        <v>17</v>
      </c>
      <c r="B15" s="23">
        <f>AVERAGE(B13:B14)</f>
        <v>33.231631602584756</v>
      </c>
      <c r="C15" s="23">
        <f>AVERAGE(C13:C14)</f>
        <v>31.014807594081098</v>
      </c>
      <c r="D15" s="23">
        <f>AVERAGE(D13:D14)</f>
        <v>32.739999999999995</v>
      </c>
      <c r="E15" s="23">
        <f>AVERAGE(E13:E14)</f>
        <v>31.524995098514601</v>
      </c>
      <c r="F15" s="23">
        <f>AVERAGE(F13:F14)</f>
        <v>29.618620615845252</v>
      </c>
      <c r="G15" s="57"/>
      <c r="H15" s="33"/>
      <c r="I15" s="57"/>
      <c r="J15" s="57"/>
      <c r="K15" s="57"/>
      <c r="L15" s="57"/>
    </row>
    <row r="16" spans="1:12">
      <c r="A16" s="54"/>
      <c r="B16" s="56"/>
      <c r="C16" s="56"/>
      <c r="D16" s="56"/>
      <c r="E16" s="56"/>
      <c r="F16" s="56"/>
      <c r="G16" s="57"/>
      <c r="H16" s="33"/>
      <c r="I16" s="57"/>
      <c r="J16" s="57"/>
      <c r="K16" s="57"/>
      <c r="L16" s="57"/>
    </row>
    <row r="17" spans="1:12">
      <c r="A17" s="30" t="s">
        <v>108</v>
      </c>
      <c r="B17" s="55" t="s">
        <v>186</v>
      </c>
      <c r="C17" s="55" t="s">
        <v>99</v>
      </c>
      <c r="D17" s="55" t="s">
        <v>187</v>
      </c>
      <c r="E17" s="87" t="s">
        <v>25</v>
      </c>
      <c r="F17" s="30" t="s">
        <v>27</v>
      </c>
      <c r="G17" s="29"/>
      <c r="H17" s="33"/>
      <c r="I17" s="29"/>
      <c r="J17" s="55" t="s">
        <v>186</v>
      </c>
      <c r="K17" s="55" t="s">
        <v>99</v>
      </c>
      <c r="L17" s="55" t="s">
        <v>187</v>
      </c>
    </row>
    <row r="18" spans="1:12">
      <c r="A18" s="32" t="s">
        <v>16</v>
      </c>
      <c r="B18" s="11">
        <v>31.407331363928801</v>
      </c>
      <c r="C18" s="11">
        <v>30.0312609970143</v>
      </c>
      <c r="D18" s="11">
        <v>32.33</v>
      </c>
      <c r="E18" s="11">
        <v>30.519202488474399</v>
      </c>
      <c r="F18" s="11">
        <v>30.299885397543999</v>
      </c>
      <c r="G18" s="29"/>
      <c r="H18" s="33"/>
      <c r="I18" s="29"/>
      <c r="J18" s="11">
        <v>30.947746112834601</v>
      </c>
      <c r="K18" s="11">
        <v>31.3519701731758</v>
      </c>
      <c r="L18" s="11">
        <v>29.0232784748626</v>
      </c>
    </row>
    <row r="19" spans="1:12">
      <c r="A19" s="32" t="s">
        <v>35</v>
      </c>
      <c r="B19" s="11">
        <v>31.7526118090057</v>
      </c>
      <c r="C19" s="11">
        <v>30.051564571617501</v>
      </c>
      <c r="D19" s="11">
        <v>33.08</v>
      </c>
      <c r="E19" s="11">
        <v>30.268600334399601</v>
      </c>
      <c r="F19" s="11">
        <v>30.480248063275301</v>
      </c>
      <c r="G19" s="29"/>
      <c r="H19" s="33"/>
      <c r="I19" s="29"/>
      <c r="J19" s="11">
        <v>30.892207792319301</v>
      </c>
      <c r="K19" s="11">
        <v>31.563711200962199</v>
      </c>
      <c r="L19" s="11">
        <v>29.204125307823901</v>
      </c>
    </row>
    <row r="20" spans="1:12">
      <c r="A20" s="30" t="s">
        <v>17</v>
      </c>
      <c r="B20" s="23">
        <f>AVERAGE(B18:B19)</f>
        <v>31.579971586467252</v>
      </c>
      <c r="C20" s="23">
        <f>AVERAGE(C18:C19)</f>
        <v>30.041412784315902</v>
      </c>
      <c r="D20" s="23">
        <f>AVERAGE(D18:D19)</f>
        <v>32.704999999999998</v>
      </c>
      <c r="E20" s="23">
        <f>AVERAGE(E18:E19)</f>
        <v>30.393901411437</v>
      </c>
      <c r="F20" s="23">
        <f>AVERAGE(F18:F19)</f>
        <v>30.39006673040965</v>
      </c>
      <c r="G20" s="57"/>
      <c r="H20" s="33"/>
      <c r="I20" s="57"/>
      <c r="J20" s="57"/>
      <c r="K20" s="57"/>
      <c r="L20" s="57"/>
    </row>
    <row r="21" spans="1:12">
      <c r="A21" s="54"/>
      <c r="B21" s="56"/>
      <c r="C21" s="56"/>
      <c r="D21" s="56"/>
      <c r="E21" s="56"/>
      <c r="F21" s="56"/>
      <c r="G21" s="57"/>
      <c r="H21" s="33"/>
      <c r="I21" s="57"/>
      <c r="J21" s="57"/>
      <c r="K21" s="57"/>
      <c r="L21" s="57"/>
    </row>
    <row r="22" spans="1:12">
      <c r="A22" s="30" t="s">
        <v>109</v>
      </c>
      <c r="B22" s="55" t="s">
        <v>186</v>
      </c>
      <c r="C22" s="55" t="s">
        <v>99</v>
      </c>
      <c r="D22" s="55" t="s">
        <v>187</v>
      </c>
      <c r="E22" s="87" t="s">
        <v>25</v>
      </c>
      <c r="F22" s="30" t="s">
        <v>27</v>
      </c>
      <c r="G22" s="29"/>
      <c r="H22" s="33"/>
      <c r="I22" s="29"/>
      <c r="J22" s="29"/>
      <c r="K22" s="29"/>
      <c r="L22" s="29"/>
    </row>
    <row r="23" spans="1:12">
      <c r="A23" s="32" t="s">
        <v>16</v>
      </c>
      <c r="B23" s="11">
        <v>39.351648953175498</v>
      </c>
      <c r="C23" s="11">
        <v>32.766204077514097</v>
      </c>
      <c r="D23" s="11">
        <v>32.380000000000003</v>
      </c>
      <c r="E23" s="11">
        <v>32.858850764805801</v>
      </c>
      <c r="F23" s="15" t="s">
        <v>34</v>
      </c>
      <c r="G23" s="29"/>
      <c r="H23" s="33"/>
      <c r="I23" s="29"/>
      <c r="J23" s="29"/>
      <c r="K23" s="29"/>
      <c r="L23" s="29"/>
    </row>
    <row r="24" spans="1:12">
      <c r="A24" s="32" t="s">
        <v>35</v>
      </c>
      <c r="B24" s="11">
        <v>37.117637387377798</v>
      </c>
      <c r="C24" s="11">
        <v>32.143182046200998</v>
      </c>
      <c r="D24" s="11">
        <v>32.99</v>
      </c>
      <c r="E24" s="11">
        <v>30.626143677755401</v>
      </c>
      <c r="F24" s="15" t="s">
        <v>34</v>
      </c>
      <c r="G24" s="29"/>
      <c r="H24" s="33"/>
      <c r="I24" s="29"/>
      <c r="J24" s="29"/>
      <c r="K24" s="29"/>
      <c r="L24" s="29"/>
    </row>
    <row r="25" spans="1:12">
      <c r="A25" s="30" t="s">
        <v>17</v>
      </c>
      <c r="B25" s="23">
        <f>AVERAGE(B23:B24)</f>
        <v>38.234643170276648</v>
      </c>
      <c r="C25" s="23">
        <f>AVERAGE(C23:C24)</f>
        <v>32.454693061857547</v>
      </c>
      <c r="D25" s="23">
        <f>AVERAGE(D23:D24)</f>
        <v>32.685000000000002</v>
      </c>
      <c r="E25" s="23">
        <f>AVERAGE(E23:E24)</f>
        <v>31.742497221280601</v>
      </c>
      <c r="F25" s="23" t="s">
        <v>34</v>
      </c>
      <c r="G25" s="29"/>
      <c r="H25" s="33"/>
      <c r="I25" s="29"/>
      <c r="J25" s="29"/>
      <c r="K25" s="29"/>
      <c r="L25" s="29"/>
    </row>
    <row r="26" spans="1:12">
      <c r="A26" s="54"/>
      <c r="B26" s="56"/>
      <c r="C26" s="56"/>
      <c r="D26" s="56"/>
      <c r="E26" s="56"/>
      <c r="F26" s="56"/>
      <c r="G26" s="57"/>
      <c r="H26" s="33"/>
      <c r="I26" s="57"/>
      <c r="J26" s="57"/>
      <c r="K26" s="57"/>
      <c r="L26" s="57"/>
    </row>
    <row r="27" spans="1:12">
      <c r="A27" s="30" t="s">
        <v>110</v>
      </c>
      <c r="B27" s="55" t="s">
        <v>186</v>
      </c>
      <c r="C27" s="55" t="s">
        <v>99</v>
      </c>
      <c r="D27" s="55" t="s">
        <v>187</v>
      </c>
      <c r="E27" s="87" t="s">
        <v>25</v>
      </c>
      <c r="F27" s="30" t="s">
        <v>27</v>
      </c>
      <c r="G27" s="29"/>
      <c r="H27" s="33"/>
      <c r="I27" s="29"/>
      <c r="J27" s="29"/>
      <c r="K27" s="29"/>
      <c r="L27" s="29"/>
    </row>
    <row r="28" spans="1:12">
      <c r="A28" s="32" t="s">
        <v>16</v>
      </c>
      <c r="B28" s="15" t="s">
        <v>34</v>
      </c>
      <c r="C28" s="11">
        <v>38.963439628492601</v>
      </c>
      <c r="D28" s="15" t="s">
        <v>34</v>
      </c>
      <c r="E28" s="15" t="s">
        <v>34</v>
      </c>
      <c r="F28" s="15" t="s">
        <v>34</v>
      </c>
      <c r="G28" s="29"/>
      <c r="H28" s="33"/>
      <c r="I28" s="29"/>
      <c r="J28" s="29"/>
      <c r="K28" s="29"/>
      <c r="L28" s="29"/>
    </row>
    <row r="29" spans="1:12">
      <c r="A29" s="32" t="s">
        <v>35</v>
      </c>
      <c r="B29" s="15" t="s">
        <v>34</v>
      </c>
      <c r="C29" s="11">
        <v>38.7162323496444</v>
      </c>
      <c r="D29" s="15" t="s">
        <v>34</v>
      </c>
      <c r="E29" s="15" t="s">
        <v>34</v>
      </c>
      <c r="F29" s="15" t="s">
        <v>34</v>
      </c>
      <c r="G29" s="29"/>
      <c r="H29" s="33"/>
      <c r="I29" s="29"/>
      <c r="J29" s="29"/>
      <c r="K29" s="29"/>
      <c r="L29" s="29"/>
    </row>
    <row r="30" spans="1:12">
      <c r="A30" s="30" t="s">
        <v>17</v>
      </c>
      <c r="B30" s="23" t="s">
        <v>34</v>
      </c>
      <c r="C30" s="23">
        <f>AVERAGE(C28:C29)</f>
        <v>38.839835989068504</v>
      </c>
      <c r="D30" s="23" t="s">
        <v>34</v>
      </c>
      <c r="E30" s="23" t="s">
        <v>34</v>
      </c>
      <c r="F30" s="23" t="s">
        <v>34</v>
      </c>
      <c r="G30" s="29"/>
      <c r="H30" s="33"/>
      <c r="I30" s="29"/>
      <c r="J30" s="29"/>
      <c r="K30" s="29"/>
      <c r="L30" s="29"/>
    </row>
    <row r="31" spans="1:12">
      <c r="A31" s="29"/>
      <c r="B31" s="29"/>
      <c r="C31" s="29"/>
      <c r="D31" s="29"/>
      <c r="E31" s="29"/>
      <c r="F31" s="29"/>
      <c r="G31" s="29"/>
      <c r="H31" s="33"/>
      <c r="I31" s="29"/>
      <c r="J31" s="29"/>
      <c r="K31" s="29"/>
      <c r="L31" s="29"/>
    </row>
    <row r="32" spans="1:12">
      <c r="A32" s="30" t="s">
        <v>33</v>
      </c>
      <c r="B32" s="55" t="s">
        <v>186</v>
      </c>
      <c r="C32" s="55" t="s">
        <v>99</v>
      </c>
      <c r="D32" s="55" t="s">
        <v>187</v>
      </c>
      <c r="E32" s="87" t="s">
        <v>25</v>
      </c>
      <c r="F32" s="30" t="s">
        <v>27</v>
      </c>
      <c r="G32" s="29"/>
      <c r="H32" s="33"/>
      <c r="I32" s="29"/>
      <c r="J32" s="29"/>
      <c r="K32" s="29"/>
      <c r="L32" s="29"/>
    </row>
    <row r="33" spans="1:12">
      <c r="A33" s="32" t="s">
        <v>16</v>
      </c>
      <c r="B33" s="15" t="s">
        <v>34</v>
      </c>
      <c r="C33" s="15" t="s">
        <v>34</v>
      </c>
      <c r="D33" s="15" t="s">
        <v>34</v>
      </c>
      <c r="E33" s="15" t="s">
        <v>34</v>
      </c>
      <c r="F33" s="15" t="s">
        <v>34</v>
      </c>
      <c r="G33" s="29"/>
      <c r="H33" s="33"/>
      <c r="I33" s="29"/>
      <c r="J33" s="29"/>
      <c r="K33" s="29"/>
      <c r="L33" s="29"/>
    </row>
    <row r="34" spans="1:12">
      <c r="A34" s="32" t="s">
        <v>35</v>
      </c>
      <c r="B34" s="15" t="s">
        <v>34</v>
      </c>
      <c r="C34" s="15" t="s">
        <v>34</v>
      </c>
      <c r="D34" s="15" t="s">
        <v>34</v>
      </c>
      <c r="E34" s="15" t="s">
        <v>34</v>
      </c>
      <c r="F34" s="15" t="s">
        <v>34</v>
      </c>
      <c r="G34" s="29"/>
      <c r="H34" s="33"/>
      <c r="I34" s="29"/>
      <c r="J34" s="29"/>
      <c r="K34" s="29"/>
      <c r="L34" s="29"/>
    </row>
    <row r="35" spans="1:12">
      <c r="A35" s="30" t="s">
        <v>17</v>
      </c>
      <c r="B35" s="23" t="s">
        <v>34</v>
      </c>
      <c r="C35" s="23" t="s">
        <v>34</v>
      </c>
      <c r="D35" s="23" t="s">
        <v>34</v>
      </c>
      <c r="E35" s="23" t="s">
        <v>34</v>
      </c>
      <c r="F35" s="23" t="s">
        <v>34</v>
      </c>
      <c r="G35" s="29"/>
      <c r="H35" s="33"/>
      <c r="I35" s="29"/>
      <c r="J35" s="29"/>
      <c r="K35" s="29"/>
      <c r="L35" s="29"/>
    </row>
  </sheetData>
  <mergeCells count="1"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26871-44F7-F64C-A537-6F0E2922A6D7}">
  <dimension ref="A1:I20"/>
  <sheetViews>
    <sheetView workbookViewId="0">
      <selection activeCell="B22" sqref="B22"/>
    </sheetView>
  </sheetViews>
  <sheetFormatPr baseColWidth="10" defaultRowHeight="16"/>
  <cols>
    <col min="1" max="16384" width="10.7109375" style="27"/>
  </cols>
  <sheetData>
    <row r="1" spans="1:8">
      <c r="A1" s="180" t="s">
        <v>382</v>
      </c>
      <c r="B1" s="180"/>
      <c r="C1" s="180"/>
      <c r="D1" s="180"/>
      <c r="E1" s="180"/>
      <c r="F1" s="180"/>
      <c r="G1" s="180"/>
      <c r="H1" s="180"/>
    </row>
    <row r="2" spans="1:8">
      <c r="A2" s="145" t="s">
        <v>376</v>
      </c>
      <c r="B2" s="147" t="s">
        <v>186</v>
      </c>
      <c r="C2" s="147" t="s">
        <v>375</v>
      </c>
      <c r="D2" s="147" t="s">
        <v>99</v>
      </c>
      <c r="E2" s="147" t="s">
        <v>192</v>
      </c>
      <c r="F2" s="147" t="s">
        <v>193</v>
      </c>
      <c r="G2" s="147" t="s">
        <v>374</v>
      </c>
      <c r="H2" s="147" t="s">
        <v>27</v>
      </c>
    </row>
    <row r="3" spans="1:8">
      <c r="A3" s="145" t="s">
        <v>16</v>
      </c>
      <c r="B3" s="146">
        <v>29.286574817385301</v>
      </c>
      <c r="C3" s="146">
        <v>20.8507798159769</v>
      </c>
      <c r="D3" s="146">
        <v>23.924235896158901</v>
      </c>
      <c r="E3" s="146">
        <v>24.095408639078101</v>
      </c>
      <c r="F3" s="146">
        <v>23.103891903652201</v>
      </c>
      <c r="G3" s="146">
        <v>19.4668851769414</v>
      </c>
      <c r="H3" s="146">
        <v>30.547423364639801</v>
      </c>
    </row>
    <row r="4" spans="1:8">
      <c r="A4" s="145" t="s">
        <v>35</v>
      </c>
      <c r="B4" s="146">
        <v>30.4758027762913</v>
      </c>
      <c r="C4" s="146">
        <v>20.872646446986298</v>
      </c>
      <c r="D4" s="146">
        <v>24.114415837754599</v>
      </c>
      <c r="E4" s="146">
        <v>24.8961404518225</v>
      </c>
      <c r="F4" s="146">
        <v>23.524401526215399</v>
      </c>
      <c r="G4" s="146">
        <v>19.852683323489501</v>
      </c>
      <c r="H4" s="146">
        <v>32.41359287641</v>
      </c>
    </row>
    <row r="5" spans="1:8">
      <c r="A5" s="145" t="s">
        <v>36</v>
      </c>
      <c r="B5" s="146">
        <v>30.006227101091199</v>
      </c>
      <c r="C5" s="146">
        <v>20.659943835997399</v>
      </c>
      <c r="D5" s="146">
        <v>23.9041161116354</v>
      </c>
      <c r="E5" s="146">
        <v>24.307956325480401</v>
      </c>
      <c r="F5" s="146">
        <v>23.2917994044107</v>
      </c>
      <c r="G5" s="146">
        <v>19.496984974629498</v>
      </c>
      <c r="H5" s="146">
        <v>31.426815831511401</v>
      </c>
    </row>
    <row r="6" spans="1:8">
      <c r="A6" s="145" t="s">
        <v>37</v>
      </c>
      <c r="B6" s="146">
        <v>29.706080820053501</v>
      </c>
      <c r="C6" s="146">
        <v>20.457224456870598</v>
      </c>
      <c r="D6" s="146">
        <v>23.891138676556199</v>
      </c>
      <c r="E6" s="146">
        <v>23.872704903134601</v>
      </c>
      <c r="F6" s="146">
        <v>23.1845440213764</v>
      </c>
      <c r="G6" s="146">
        <v>19.0754832206276</v>
      </c>
      <c r="H6" s="146">
        <v>29.518012138662101</v>
      </c>
    </row>
    <row r="7" spans="1:8">
      <c r="A7" s="145" t="s">
        <v>191</v>
      </c>
      <c r="B7" s="23">
        <f>AVERAGE(B3:B6)</f>
        <v>29.868671378705326</v>
      </c>
      <c r="C7" s="23">
        <f t="shared" ref="C7:H7" si="0">AVERAGE(C3:C6)</f>
        <v>20.710148638957797</v>
      </c>
      <c r="D7" s="23">
        <f t="shared" si="0"/>
        <v>23.958476630526274</v>
      </c>
      <c r="E7" s="23">
        <f t="shared" si="0"/>
        <v>24.293052579878903</v>
      </c>
      <c r="F7" s="23">
        <f t="shared" si="0"/>
        <v>23.276159213913672</v>
      </c>
      <c r="G7" s="23">
        <f t="shared" si="0"/>
        <v>19.473009173922001</v>
      </c>
      <c r="H7" s="23">
        <f t="shared" si="0"/>
        <v>30.976461052805828</v>
      </c>
    </row>
    <row r="8" spans="1:8">
      <c r="A8" s="145" t="s">
        <v>48</v>
      </c>
      <c r="B8" s="12">
        <f>STDEV(B3:B6)</f>
        <v>0.50093319819416615</v>
      </c>
      <c r="C8" s="12">
        <f t="shared" ref="C8:H8" si="1">STDEV(C3:C6)</f>
        <v>0.19379871833822551</v>
      </c>
      <c r="D8" s="12">
        <f t="shared" si="1"/>
        <v>0.10484739751972312</v>
      </c>
      <c r="E8" s="12">
        <f t="shared" si="1"/>
        <v>0.43958025418119578</v>
      </c>
      <c r="F8" s="12">
        <f t="shared" si="1"/>
        <v>0.18251778987636155</v>
      </c>
      <c r="G8" s="12">
        <f t="shared" si="1"/>
        <v>0.31769570648185275</v>
      </c>
      <c r="H8" s="12">
        <f t="shared" si="1"/>
        <v>1.2354909790784478</v>
      </c>
    </row>
    <row r="10" spans="1:8">
      <c r="A10" s="180" t="s">
        <v>381</v>
      </c>
      <c r="B10" s="180"/>
      <c r="C10" s="180"/>
      <c r="D10" s="180"/>
      <c r="E10" s="180"/>
      <c r="F10" s="180"/>
      <c r="G10" s="180"/>
      <c r="H10" s="180"/>
    </row>
    <row r="11" spans="1:8">
      <c r="A11" s="145" t="s">
        <v>377</v>
      </c>
      <c r="B11" s="147" t="s">
        <v>186</v>
      </c>
      <c r="C11" s="147" t="s">
        <v>375</v>
      </c>
      <c r="D11" s="147" t="s">
        <v>99</v>
      </c>
      <c r="E11" s="147" t="s">
        <v>192</v>
      </c>
      <c r="F11" s="147" t="s">
        <v>193</v>
      </c>
      <c r="G11" s="147" t="s">
        <v>374</v>
      </c>
      <c r="H11" s="147" t="s">
        <v>27</v>
      </c>
    </row>
    <row r="12" spans="1:8">
      <c r="A12" s="145" t="s">
        <v>16</v>
      </c>
      <c r="B12" s="146">
        <v>29.170791269464601</v>
      </c>
      <c r="C12" s="146">
        <v>20.725812607827201</v>
      </c>
      <c r="D12" s="146">
        <v>24.275005477233101</v>
      </c>
      <c r="E12" s="146">
        <v>23.794357652414099</v>
      </c>
      <c r="F12" s="146">
        <v>23.403486897960601</v>
      </c>
      <c r="G12" s="146">
        <v>19.088047919386</v>
      </c>
      <c r="H12" s="146">
        <v>31.129547589988601</v>
      </c>
    </row>
    <row r="13" spans="1:8">
      <c r="A13" s="145" t="s">
        <v>35</v>
      </c>
      <c r="B13" s="146">
        <v>28.862828934619699</v>
      </c>
      <c r="C13" s="146">
        <v>20.429324614176199</v>
      </c>
      <c r="D13" s="146">
        <v>24.097037111217499</v>
      </c>
      <c r="E13" s="146">
        <v>23.771756969928699</v>
      </c>
      <c r="F13" s="146">
        <v>23.257979421473198</v>
      </c>
      <c r="G13" s="146">
        <v>19.2818955433779</v>
      </c>
      <c r="H13" s="146">
        <v>30.544312127150199</v>
      </c>
    </row>
    <row r="14" spans="1:8">
      <c r="A14" s="145" t="s">
        <v>36</v>
      </c>
      <c r="B14" s="146">
        <v>28.974495423964601</v>
      </c>
      <c r="C14" s="146">
        <v>20.461237200558202</v>
      </c>
      <c r="D14" s="146">
        <v>24.0596420019614</v>
      </c>
      <c r="E14" s="146">
        <v>23.424590021816201</v>
      </c>
      <c r="F14" s="146">
        <v>22.873750495117999</v>
      </c>
      <c r="G14" s="146">
        <v>19.098235926928002</v>
      </c>
      <c r="H14" s="146">
        <v>30.4922413121921</v>
      </c>
    </row>
    <row r="15" spans="1:8">
      <c r="A15" s="145" t="s">
        <v>37</v>
      </c>
      <c r="B15" s="146">
        <v>29.395118248136999</v>
      </c>
      <c r="C15" s="146">
        <v>20.2435193765509</v>
      </c>
      <c r="D15" s="146">
        <v>23.989997829279499</v>
      </c>
      <c r="E15" s="146">
        <v>23.506714006048501</v>
      </c>
      <c r="F15" s="146">
        <v>22.25192104193</v>
      </c>
      <c r="G15" s="146">
        <v>19.100919771365799</v>
      </c>
      <c r="H15" s="146">
        <v>29.2498377070667</v>
      </c>
    </row>
    <row r="16" spans="1:8">
      <c r="A16" s="145" t="s">
        <v>191</v>
      </c>
      <c r="B16" s="23">
        <f>AVERAGE(B12:B15)</f>
        <v>29.100808469046473</v>
      </c>
      <c r="C16" s="23">
        <f t="shared" ref="C16" si="2">AVERAGE(C12:C15)</f>
        <v>20.464973449778128</v>
      </c>
      <c r="D16" s="23">
        <f t="shared" ref="D16" si="3">AVERAGE(D12:D15)</f>
        <v>24.105420604922877</v>
      </c>
      <c r="E16" s="23">
        <f t="shared" ref="E16" si="4">AVERAGE(E12:E15)</f>
        <v>23.624354662551873</v>
      </c>
      <c r="F16" s="23">
        <f t="shared" ref="F16" si="5">AVERAGE(F12:F15)</f>
        <v>22.946784464120451</v>
      </c>
      <c r="G16" s="23">
        <f t="shared" ref="G16" si="6">AVERAGE(G12:G15)</f>
        <v>19.142274790264423</v>
      </c>
      <c r="H16" s="23">
        <f t="shared" ref="H16" si="7">AVERAGE(H12:H15)</f>
        <v>30.353984684099398</v>
      </c>
    </row>
    <row r="17" spans="1:9">
      <c r="A17" s="145" t="s">
        <v>48</v>
      </c>
      <c r="B17" s="12">
        <f>STDEV(B12:B15)</f>
        <v>0.23388393317093323</v>
      </c>
      <c r="C17" s="12">
        <f t="shared" ref="C17:H17" si="8">STDEV(C12:C15)</f>
        <v>0.19863179668143666</v>
      </c>
      <c r="D17" s="12">
        <f t="shared" si="8"/>
        <v>0.12144602300268935</v>
      </c>
      <c r="E17" s="12">
        <f t="shared" si="8"/>
        <v>0.18652407577656491</v>
      </c>
      <c r="F17" s="12">
        <f t="shared" si="8"/>
        <v>0.51432433045170067</v>
      </c>
      <c r="G17" s="12">
        <f t="shared" si="8"/>
        <v>9.3245495507484788E-2</v>
      </c>
      <c r="H17" s="12">
        <f t="shared" si="8"/>
        <v>0.79077552623391378</v>
      </c>
    </row>
    <row r="19" spans="1:9">
      <c r="A19" s="145" t="s">
        <v>378</v>
      </c>
      <c r="B19" s="23">
        <f>B16-B7</f>
        <v>-0.76786290965885229</v>
      </c>
      <c r="C19" s="23">
        <f t="shared" ref="C19:H19" si="9">C16-C7</f>
        <v>-0.24517518917966896</v>
      </c>
      <c r="D19" s="23">
        <f t="shared" si="9"/>
        <v>0.14694397439660278</v>
      </c>
      <c r="E19" s="23">
        <f t="shared" si="9"/>
        <v>-0.66869791732703021</v>
      </c>
      <c r="F19" s="23">
        <f t="shared" si="9"/>
        <v>-0.3293747497932209</v>
      </c>
      <c r="G19" s="23">
        <f t="shared" si="9"/>
        <v>-0.33073438365757823</v>
      </c>
      <c r="H19" s="23">
        <f t="shared" si="9"/>
        <v>-0.62247636870642964</v>
      </c>
      <c r="I19" s="150"/>
    </row>
    <row r="20" spans="1:9">
      <c r="A20" s="145" t="s">
        <v>48</v>
      </c>
      <c r="B20" s="12">
        <f>SQRT(B8^2+B17^2)</f>
        <v>0.5528433442201699</v>
      </c>
      <c r="C20" s="12">
        <f t="shared" ref="C20:H20" si="10">SQRT(C8^2+C17^2)</f>
        <v>0.27751132207972068</v>
      </c>
      <c r="D20" s="12">
        <f t="shared" si="10"/>
        <v>0.1604434893344962</v>
      </c>
      <c r="E20" s="12">
        <f t="shared" si="10"/>
        <v>0.4775165240180767</v>
      </c>
      <c r="F20" s="12">
        <f t="shared" si="10"/>
        <v>0.54574926524544387</v>
      </c>
      <c r="G20" s="12">
        <f t="shared" si="10"/>
        <v>0.33109709202806342</v>
      </c>
      <c r="H20" s="12">
        <f t="shared" si="10"/>
        <v>1.4668891888192321</v>
      </c>
    </row>
  </sheetData>
  <mergeCells count="2">
    <mergeCell ref="A1:H1"/>
    <mergeCell ref="A10:H10"/>
  </mergeCells>
  <phoneticPr fontId="14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9C28B-F224-B547-A6ED-8B7C2DE5510D}">
  <dimension ref="A1:U18"/>
  <sheetViews>
    <sheetView workbookViewId="0">
      <selection activeCell="P17" sqref="P17"/>
    </sheetView>
  </sheetViews>
  <sheetFormatPr baseColWidth="10" defaultRowHeight="16"/>
  <cols>
    <col min="1" max="1" width="10.28515625" bestFit="1" customWidth="1"/>
    <col min="2" max="2" width="5.85546875" bestFit="1" customWidth="1"/>
    <col min="3" max="6" width="5.42578125" bestFit="1" customWidth="1"/>
    <col min="7" max="7" width="5.85546875" bestFit="1" customWidth="1"/>
    <col min="8" max="11" width="5.42578125" bestFit="1" customWidth="1"/>
    <col min="12" max="12" width="5.85546875" bestFit="1" customWidth="1"/>
    <col min="13" max="16" width="5.42578125" bestFit="1" customWidth="1"/>
    <col min="17" max="17" width="5.85546875" bestFit="1" customWidth="1"/>
    <col min="18" max="21" width="5.42578125" bestFit="1" customWidth="1"/>
  </cols>
  <sheetData>
    <row r="1" spans="1:21">
      <c r="A1" s="32" t="s">
        <v>181</v>
      </c>
      <c r="B1" s="161" t="s">
        <v>172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>
      <c r="A2" s="32"/>
      <c r="B2" s="32" t="s">
        <v>173</v>
      </c>
      <c r="C2" s="32" t="s">
        <v>174</v>
      </c>
      <c r="D2" s="32" t="s">
        <v>175</v>
      </c>
      <c r="E2" s="32" t="s">
        <v>176</v>
      </c>
      <c r="F2" s="32" t="s">
        <v>177</v>
      </c>
      <c r="G2" s="32" t="s">
        <v>173</v>
      </c>
      <c r="H2" s="32" t="s">
        <v>174</v>
      </c>
      <c r="I2" s="32" t="s">
        <v>175</v>
      </c>
      <c r="J2" s="32" t="s">
        <v>176</v>
      </c>
      <c r="K2" s="32" t="s">
        <v>177</v>
      </c>
      <c r="L2" s="32" t="s">
        <v>173</v>
      </c>
      <c r="M2" s="32" t="s">
        <v>174</v>
      </c>
      <c r="N2" s="32" t="s">
        <v>175</v>
      </c>
      <c r="O2" s="32" t="s">
        <v>176</v>
      </c>
      <c r="P2" s="32" t="s">
        <v>177</v>
      </c>
      <c r="Q2" s="32" t="s">
        <v>173</v>
      </c>
      <c r="R2" s="32" t="s">
        <v>174</v>
      </c>
      <c r="S2" s="32" t="s">
        <v>175</v>
      </c>
      <c r="T2" s="32" t="s">
        <v>176</v>
      </c>
      <c r="U2" s="32" t="s">
        <v>177</v>
      </c>
    </row>
    <row r="3" spans="1:21">
      <c r="A3" s="32"/>
      <c r="B3" s="182" t="s">
        <v>171</v>
      </c>
      <c r="C3" s="182"/>
      <c r="D3" s="182"/>
      <c r="E3" s="182"/>
      <c r="F3" s="182"/>
      <c r="G3" s="183" t="s">
        <v>178</v>
      </c>
      <c r="H3" s="183"/>
      <c r="I3" s="183"/>
      <c r="J3" s="183"/>
      <c r="K3" s="183"/>
      <c r="L3" s="184" t="s">
        <v>179</v>
      </c>
      <c r="M3" s="184"/>
      <c r="N3" s="184"/>
      <c r="O3" s="184"/>
      <c r="P3" s="184"/>
      <c r="Q3" s="185" t="s">
        <v>27</v>
      </c>
      <c r="R3" s="185"/>
      <c r="S3" s="185"/>
      <c r="T3" s="185"/>
      <c r="U3" s="185"/>
    </row>
    <row r="4" spans="1:21">
      <c r="A4" s="32" t="s">
        <v>16</v>
      </c>
      <c r="B4" s="11">
        <v>28.885226130083201</v>
      </c>
      <c r="C4" s="11">
        <v>29.063725494043499</v>
      </c>
      <c r="D4" s="11">
        <v>28.762175650274202</v>
      </c>
      <c r="E4" s="11">
        <v>28.7659732819406</v>
      </c>
      <c r="F4" s="11">
        <v>28.86048615943</v>
      </c>
      <c r="G4" s="11">
        <v>23.186858420578499</v>
      </c>
      <c r="H4" s="11">
        <v>24.224689482983202</v>
      </c>
      <c r="I4" s="11">
        <v>24.328629763539698</v>
      </c>
      <c r="J4" s="11">
        <v>24.623530432707199</v>
      </c>
      <c r="K4" s="11">
        <v>25.526244894342302</v>
      </c>
      <c r="L4" s="11">
        <v>21.890731855077501</v>
      </c>
      <c r="M4" s="11">
        <v>22.229768217111701</v>
      </c>
      <c r="N4" s="11">
        <v>22.498312242203799</v>
      </c>
      <c r="O4" s="11">
        <v>23.0823582066993</v>
      </c>
      <c r="P4" s="11">
        <v>23.8353925924451</v>
      </c>
      <c r="Q4" s="11">
        <v>23.4133617265197</v>
      </c>
      <c r="R4" s="11">
        <v>24.1634754422738</v>
      </c>
      <c r="S4" s="11">
        <v>24.3257785893977</v>
      </c>
      <c r="T4" s="11">
        <v>24.506919154374199</v>
      </c>
      <c r="U4" s="11">
        <v>25.191905673472402</v>
      </c>
    </row>
    <row r="5" spans="1:21">
      <c r="A5" s="32" t="s">
        <v>35</v>
      </c>
      <c r="B5" s="11">
        <v>29.019182573480599</v>
      </c>
      <c r="C5" s="11">
        <v>28.7334862268984</v>
      </c>
      <c r="D5" s="11">
        <v>28.670302617597699</v>
      </c>
      <c r="E5" s="11">
        <v>28.729479643927501</v>
      </c>
      <c r="F5" s="11">
        <v>29.779728077675902</v>
      </c>
      <c r="G5" s="11">
        <v>23.157253424852801</v>
      </c>
      <c r="H5" s="11">
        <v>24.2069641409872</v>
      </c>
      <c r="I5" s="11">
        <v>24.067490851736</v>
      </c>
      <c r="J5" s="11">
        <v>24.615650446335302</v>
      </c>
      <c r="K5" s="11">
        <v>25.133888138583998</v>
      </c>
      <c r="L5" s="11">
        <v>22.568078365029901</v>
      </c>
      <c r="M5" s="11">
        <v>22.128007921774302</v>
      </c>
      <c r="N5" s="11">
        <v>22.487480623472099</v>
      </c>
      <c r="O5" s="11">
        <v>22.957041522395901</v>
      </c>
      <c r="P5" s="11">
        <v>23.493554654510699</v>
      </c>
      <c r="Q5" s="11">
        <v>23.554267773368199</v>
      </c>
      <c r="R5" s="11">
        <v>24.179847011538101</v>
      </c>
      <c r="S5" s="11">
        <v>24.1151316508954</v>
      </c>
      <c r="T5" s="11">
        <v>24.726026180436701</v>
      </c>
      <c r="U5" s="11">
        <v>25.175901159418501</v>
      </c>
    </row>
    <row r="6" spans="1:21">
      <c r="A6" s="32" t="s">
        <v>36</v>
      </c>
      <c r="B6" s="11">
        <f t="shared" ref="B6:U6" si="0">AVERAGE(B4:B5)</f>
        <v>28.952204351781901</v>
      </c>
      <c r="C6" s="11">
        <f t="shared" si="0"/>
        <v>28.898605860470951</v>
      </c>
      <c r="D6" s="11">
        <f t="shared" si="0"/>
        <v>28.71623913393595</v>
      </c>
      <c r="E6" s="11">
        <f t="shared" si="0"/>
        <v>28.74772646293405</v>
      </c>
      <c r="F6" s="11">
        <f t="shared" si="0"/>
        <v>29.320107118552951</v>
      </c>
      <c r="G6" s="11">
        <f t="shared" si="0"/>
        <v>23.17205592271565</v>
      </c>
      <c r="H6" s="11">
        <f t="shared" si="0"/>
        <v>24.215826811985202</v>
      </c>
      <c r="I6" s="11">
        <f t="shared" si="0"/>
        <v>24.198060307637849</v>
      </c>
      <c r="J6" s="11">
        <f t="shared" si="0"/>
        <v>24.61959043952125</v>
      </c>
      <c r="K6" s="11">
        <f t="shared" si="0"/>
        <v>25.330066516463148</v>
      </c>
      <c r="L6" s="11">
        <f t="shared" si="0"/>
        <v>22.229405110053701</v>
      </c>
      <c r="M6" s="11">
        <f t="shared" si="0"/>
        <v>22.178888069443001</v>
      </c>
      <c r="N6" s="11">
        <f t="shared" si="0"/>
        <v>22.492896432837949</v>
      </c>
      <c r="O6" s="11">
        <f t="shared" si="0"/>
        <v>23.019699864547601</v>
      </c>
      <c r="P6" s="11">
        <f t="shared" si="0"/>
        <v>23.6644736234779</v>
      </c>
      <c r="Q6" s="11">
        <f t="shared" si="0"/>
        <v>23.483814749943949</v>
      </c>
      <c r="R6" s="11">
        <f t="shared" si="0"/>
        <v>24.17166122690595</v>
      </c>
      <c r="S6" s="11">
        <f t="shared" si="0"/>
        <v>24.22045512014655</v>
      </c>
      <c r="T6" s="11">
        <f t="shared" si="0"/>
        <v>24.61647266740545</v>
      </c>
      <c r="U6" s="11">
        <f t="shared" si="0"/>
        <v>25.183903416445453</v>
      </c>
    </row>
    <row r="7" spans="1:21">
      <c r="A7" s="32" t="s">
        <v>17</v>
      </c>
      <c r="B7" s="23">
        <f t="shared" ref="B7:U7" si="1">AVERAGE(B4:B6)</f>
        <v>28.952204351781901</v>
      </c>
      <c r="C7" s="23">
        <f t="shared" si="1"/>
        <v>28.898605860470951</v>
      </c>
      <c r="D7" s="23">
        <f t="shared" si="1"/>
        <v>28.716239133935954</v>
      </c>
      <c r="E7" s="23">
        <f t="shared" si="1"/>
        <v>28.74772646293405</v>
      </c>
      <c r="F7" s="23">
        <f t="shared" si="1"/>
        <v>29.320107118552951</v>
      </c>
      <c r="G7" s="23">
        <f t="shared" si="1"/>
        <v>23.172055922715646</v>
      </c>
      <c r="H7" s="23">
        <f t="shared" si="1"/>
        <v>24.215826811985199</v>
      </c>
      <c r="I7" s="23">
        <f t="shared" si="1"/>
        <v>24.198060307637849</v>
      </c>
      <c r="J7" s="23">
        <f t="shared" si="1"/>
        <v>24.61959043952125</v>
      </c>
      <c r="K7" s="23">
        <f t="shared" si="1"/>
        <v>25.330066516463148</v>
      </c>
      <c r="L7" s="23">
        <f t="shared" si="1"/>
        <v>22.229405110053701</v>
      </c>
      <c r="M7" s="23">
        <f t="shared" si="1"/>
        <v>22.178888069443001</v>
      </c>
      <c r="N7" s="23">
        <f t="shared" si="1"/>
        <v>22.492896432837949</v>
      </c>
      <c r="O7" s="23">
        <f t="shared" si="1"/>
        <v>23.019699864547601</v>
      </c>
      <c r="P7" s="23">
        <f t="shared" si="1"/>
        <v>23.6644736234779</v>
      </c>
      <c r="Q7" s="23">
        <f t="shared" si="1"/>
        <v>23.483814749943949</v>
      </c>
      <c r="R7" s="23">
        <f t="shared" si="1"/>
        <v>24.17166122690595</v>
      </c>
      <c r="S7" s="23">
        <f t="shared" si="1"/>
        <v>24.22045512014655</v>
      </c>
      <c r="T7" s="23">
        <f t="shared" si="1"/>
        <v>24.61647266740545</v>
      </c>
      <c r="U7" s="23">
        <f t="shared" si="1"/>
        <v>25.183903416445457</v>
      </c>
    </row>
    <row r="8" spans="1:21">
      <c r="A8" s="32" t="s">
        <v>48</v>
      </c>
      <c r="B8" s="11">
        <f t="shared" ref="B8:U8" si="2">STDEV(B4:B6)</f>
        <v>6.6978221698699159E-2</v>
      </c>
      <c r="C8" s="11">
        <f t="shared" si="2"/>
        <v>0.16511963357254977</v>
      </c>
      <c r="D8" s="11">
        <f t="shared" si="2"/>
        <v>4.5936516338251472E-2</v>
      </c>
      <c r="E8" s="11">
        <f t="shared" si="2"/>
        <v>1.8246819006549231E-2</v>
      </c>
      <c r="F8" s="11">
        <f t="shared" si="2"/>
        <v>0.45962095912295098</v>
      </c>
      <c r="G8" s="11">
        <f t="shared" si="2"/>
        <v>1.4802497862849151E-2</v>
      </c>
      <c r="H8" s="11">
        <f t="shared" si="2"/>
        <v>8.8626709980008656E-3</v>
      </c>
      <c r="I8" s="11">
        <f t="shared" si="2"/>
        <v>0.1305694559018491</v>
      </c>
      <c r="J8" s="11">
        <f t="shared" si="2"/>
        <v>3.9399931859485093E-3</v>
      </c>
      <c r="K8" s="11">
        <f t="shared" si="2"/>
        <v>0.19617837787915171</v>
      </c>
      <c r="L8" s="11">
        <f t="shared" si="2"/>
        <v>0.33867325497620016</v>
      </c>
      <c r="M8" s="11">
        <f t="shared" si="2"/>
        <v>5.0880147668699749E-2</v>
      </c>
      <c r="N8" s="11">
        <f t="shared" si="2"/>
        <v>5.4158093658500661E-3</v>
      </c>
      <c r="O8" s="11">
        <f t="shared" si="2"/>
        <v>6.2658342151699742E-2</v>
      </c>
      <c r="P8" s="11">
        <f t="shared" si="2"/>
        <v>0.17091896896720016</v>
      </c>
      <c r="Q8" s="11">
        <f t="shared" si="2"/>
        <v>7.045302342424975E-2</v>
      </c>
      <c r="R8" s="11">
        <f t="shared" si="2"/>
        <v>8.1857846321504724E-3</v>
      </c>
      <c r="S8" s="11">
        <f t="shared" si="2"/>
        <v>0.10532346925115021</v>
      </c>
      <c r="T8" s="11">
        <f t="shared" si="2"/>
        <v>0.10955351303125127</v>
      </c>
      <c r="U8" s="11">
        <f t="shared" si="2"/>
        <v>8.0022570269502324E-3</v>
      </c>
    </row>
    <row r="10" spans="1:21">
      <c r="A10" s="161" t="s">
        <v>172</v>
      </c>
      <c r="B10" s="161"/>
      <c r="C10" s="161"/>
      <c r="D10" s="161"/>
      <c r="E10" s="161"/>
      <c r="F10" s="161"/>
      <c r="G10" s="161"/>
      <c r="H10" s="161"/>
      <c r="I10" s="161"/>
    </row>
    <row r="11" spans="1:21">
      <c r="A11" s="68" t="s">
        <v>185</v>
      </c>
      <c r="B11" s="181" t="s">
        <v>180</v>
      </c>
      <c r="C11" s="181"/>
      <c r="D11" s="181"/>
      <c r="E11" s="181"/>
      <c r="F11" s="181"/>
      <c r="G11" s="181"/>
      <c r="H11" s="181"/>
      <c r="I11" s="181"/>
      <c r="M11" s="90"/>
      <c r="N11" s="90"/>
      <c r="O11" s="90"/>
      <c r="P11" s="90"/>
      <c r="R11" s="90"/>
      <c r="S11" s="90"/>
      <c r="T11" s="90"/>
      <c r="U11" s="90"/>
    </row>
    <row r="12" spans="1:21">
      <c r="A12" s="68"/>
      <c r="B12" s="68" t="s">
        <v>173</v>
      </c>
      <c r="C12" s="68" t="s">
        <v>174</v>
      </c>
      <c r="D12" s="68" t="s">
        <v>184</v>
      </c>
      <c r="E12" s="68" t="s">
        <v>175</v>
      </c>
      <c r="F12" s="68" t="s">
        <v>176</v>
      </c>
      <c r="G12" s="68" t="s">
        <v>182</v>
      </c>
      <c r="H12" s="68" t="s">
        <v>177</v>
      </c>
      <c r="I12" s="68" t="s">
        <v>183</v>
      </c>
      <c r="M12" s="90"/>
      <c r="N12" s="90"/>
      <c r="O12" s="90"/>
      <c r="P12" s="90"/>
      <c r="R12" s="90"/>
      <c r="S12" s="90"/>
      <c r="T12" s="90"/>
      <c r="U12" s="90"/>
    </row>
    <row r="13" spans="1:21">
      <c r="A13" s="68" t="s">
        <v>16</v>
      </c>
      <c r="B13" s="11">
        <v>23.046349569898702</v>
      </c>
      <c r="C13" s="11">
        <v>23.581320867898501</v>
      </c>
      <c r="D13" s="11">
        <v>24.641511608551301</v>
      </c>
      <c r="E13" s="11">
        <v>23.529881113199501</v>
      </c>
      <c r="F13" s="11">
        <v>24.017213791486199</v>
      </c>
      <c r="G13" s="11">
        <v>24.571608321778001</v>
      </c>
      <c r="H13" s="11">
        <v>24.946979351243701</v>
      </c>
      <c r="I13" s="11">
        <v>24.694669819280701</v>
      </c>
      <c r="M13" s="90"/>
      <c r="N13" s="90"/>
      <c r="O13" s="90"/>
      <c r="P13" s="90"/>
      <c r="R13" s="90"/>
      <c r="S13" s="90"/>
      <c r="T13" s="90"/>
      <c r="U13" s="90"/>
    </row>
    <row r="14" spans="1:21">
      <c r="A14" s="68" t="s">
        <v>35</v>
      </c>
      <c r="B14" s="11">
        <v>23.1282173134693</v>
      </c>
      <c r="C14" s="11">
        <v>23.525562501875299</v>
      </c>
      <c r="D14" s="11">
        <v>24.1616281709011</v>
      </c>
      <c r="E14" s="11">
        <v>23.520825638546999</v>
      </c>
      <c r="F14" s="11">
        <v>24.149273726640899</v>
      </c>
      <c r="G14" s="11">
        <v>23.948555589889601</v>
      </c>
      <c r="H14" s="11">
        <v>25.335201766152199</v>
      </c>
      <c r="I14" s="11">
        <v>25.298947191927098</v>
      </c>
      <c r="M14" s="90"/>
      <c r="N14" s="90"/>
      <c r="O14" s="90"/>
      <c r="P14" s="90"/>
      <c r="R14" s="90"/>
      <c r="S14" s="90"/>
      <c r="T14" s="90"/>
      <c r="U14" s="90"/>
    </row>
    <row r="15" spans="1:21">
      <c r="A15" s="68" t="s">
        <v>36</v>
      </c>
      <c r="B15" s="11">
        <v>23.903433606040402</v>
      </c>
      <c r="C15" s="11"/>
      <c r="D15" s="11"/>
      <c r="E15" s="11"/>
      <c r="F15" s="11"/>
      <c r="G15" s="11">
        <v>24.3047973299823</v>
      </c>
      <c r="H15" s="11"/>
      <c r="I15" s="11">
        <v>25.630893341019</v>
      </c>
    </row>
    <row r="16" spans="1:21">
      <c r="A16" s="68" t="s">
        <v>37</v>
      </c>
      <c r="B16" s="11">
        <v>23.687394365083399</v>
      </c>
      <c r="C16" s="11"/>
      <c r="D16" s="11"/>
      <c r="E16" s="11"/>
      <c r="F16" s="11"/>
      <c r="G16" s="11">
        <v>23.879030685788901</v>
      </c>
      <c r="H16" s="11"/>
      <c r="I16" s="11">
        <v>25.222615570365502</v>
      </c>
    </row>
    <row r="17" spans="1:9">
      <c r="A17" s="68" t="s">
        <v>17</v>
      </c>
      <c r="B17" s="23">
        <f t="shared" ref="B17:I17" si="3">AVERAGE(B13:B16)</f>
        <v>23.441348713622951</v>
      </c>
      <c r="C17" s="23">
        <f t="shared" si="3"/>
        <v>23.553441684886899</v>
      </c>
      <c r="D17" s="23">
        <f t="shared" si="3"/>
        <v>24.401569889726201</v>
      </c>
      <c r="E17" s="23">
        <f t="shared" si="3"/>
        <v>23.525353375873252</v>
      </c>
      <c r="F17" s="23">
        <f t="shared" si="3"/>
        <v>24.083243759063549</v>
      </c>
      <c r="G17" s="23">
        <f t="shared" si="3"/>
        <v>24.175997981859702</v>
      </c>
      <c r="H17" s="23">
        <f t="shared" si="3"/>
        <v>25.14109055869795</v>
      </c>
      <c r="I17" s="23">
        <f t="shared" si="3"/>
        <v>25.211781480648078</v>
      </c>
    </row>
    <row r="18" spans="1:9">
      <c r="A18" s="68" t="s">
        <v>48</v>
      </c>
      <c r="B18" s="11">
        <f t="shared" ref="B18:I18" si="4">STDEV(B13:B16)</f>
        <v>0.41957776701032812</v>
      </c>
      <c r="C18" s="11">
        <f t="shared" si="4"/>
        <v>3.9427118722887684E-2</v>
      </c>
      <c r="D18" s="11">
        <f t="shared" si="4"/>
        <v>0.33932883294156924</v>
      </c>
      <c r="E18" s="11">
        <f t="shared" si="4"/>
        <v>6.4031875336472196E-3</v>
      </c>
      <c r="F18" s="11">
        <f t="shared" si="4"/>
        <v>9.3380475670944291E-2</v>
      </c>
      <c r="G18" s="11">
        <f t="shared" si="4"/>
        <v>0.32301518526108641</v>
      </c>
      <c r="H18" s="11">
        <f t="shared" si="4"/>
        <v>0.27451470219041607</v>
      </c>
      <c r="I18" s="11">
        <f t="shared" si="4"/>
        <v>0.38763146610687083</v>
      </c>
    </row>
  </sheetData>
  <mergeCells count="7">
    <mergeCell ref="B11:I11"/>
    <mergeCell ref="A10:I10"/>
    <mergeCell ref="B1:U1"/>
    <mergeCell ref="B3:F3"/>
    <mergeCell ref="G3:K3"/>
    <mergeCell ref="L3:P3"/>
    <mergeCell ref="Q3:U3"/>
  </mergeCells>
  <phoneticPr fontId="14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46B59-72D0-8A40-9EB2-400EC48B9C2F}">
  <dimension ref="A1:AK6"/>
  <sheetViews>
    <sheetView workbookViewId="0">
      <selection activeCell="H16" sqref="H16"/>
    </sheetView>
  </sheetViews>
  <sheetFormatPr baseColWidth="10" defaultRowHeight="16"/>
  <cols>
    <col min="1" max="1" width="13" bestFit="1" customWidth="1"/>
    <col min="2" max="2" width="12.7109375" bestFit="1" customWidth="1"/>
    <col min="8" max="8" width="11.42578125" bestFit="1" customWidth="1"/>
  </cols>
  <sheetData>
    <row r="1" spans="1:37">
      <c r="A1" s="151" t="s">
        <v>384</v>
      </c>
      <c r="B1" s="187">
        <v>5</v>
      </c>
      <c r="C1" s="187"/>
      <c r="D1" s="187"/>
      <c r="E1" s="187"/>
      <c r="F1" s="187"/>
      <c r="G1" s="187"/>
      <c r="H1" s="186">
        <v>4</v>
      </c>
      <c r="I1" s="186"/>
      <c r="J1" s="186"/>
      <c r="K1" s="186"/>
      <c r="L1" s="186"/>
      <c r="M1" s="186"/>
      <c r="N1" s="187">
        <v>3</v>
      </c>
      <c r="O1" s="187"/>
      <c r="P1" s="187"/>
      <c r="Q1" s="187"/>
      <c r="R1" s="187"/>
      <c r="S1" s="187"/>
      <c r="T1" s="186">
        <v>2</v>
      </c>
      <c r="U1" s="186"/>
      <c r="V1" s="186"/>
      <c r="W1" s="186"/>
      <c r="X1" s="186"/>
      <c r="Y1" s="186"/>
      <c r="Z1" s="187">
        <v>1</v>
      </c>
      <c r="AA1" s="187"/>
      <c r="AB1" s="187"/>
      <c r="AC1" s="187"/>
      <c r="AD1" s="187"/>
      <c r="AE1" s="187"/>
      <c r="AF1" s="186" t="s">
        <v>33</v>
      </c>
      <c r="AG1" s="186"/>
      <c r="AH1" s="186"/>
      <c r="AI1" s="186"/>
      <c r="AJ1" s="186"/>
      <c r="AK1" s="186"/>
    </row>
    <row r="2" spans="1:37">
      <c r="A2" s="151" t="s">
        <v>383</v>
      </c>
      <c r="B2" s="152">
        <v>9</v>
      </c>
      <c r="C2" s="152">
        <v>15</v>
      </c>
      <c r="D2" s="152">
        <v>20</v>
      </c>
      <c r="E2" s="152">
        <v>25</v>
      </c>
      <c r="F2" s="152">
        <v>30</v>
      </c>
      <c r="G2" s="152">
        <v>35</v>
      </c>
      <c r="H2" s="152">
        <v>9</v>
      </c>
      <c r="I2" s="152">
        <v>15</v>
      </c>
      <c r="J2" s="152">
        <v>20</v>
      </c>
      <c r="K2" s="152">
        <v>25</v>
      </c>
      <c r="L2" s="152">
        <v>30</v>
      </c>
      <c r="M2" s="152">
        <v>35</v>
      </c>
      <c r="N2" s="152">
        <v>9</v>
      </c>
      <c r="O2" s="152">
        <v>15</v>
      </c>
      <c r="P2" s="152">
        <v>20</v>
      </c>
      <c r="Q2" s="152">
        <v>25</v>
      </c>
      <c r="R2" s="152">
        <v>30</v>
      </c>
      <c r="S2" s="152">
        <v>35</v>
      </c>
      <c r="T2" s="152">
        <v>9</v>
      </c>
      <c r="U2" s="152">
        <v>15</v>
      </c>
      <c r="V2" s="152">
        <v>20</v>
      </c>
      <c r="W2" s="152">
        <v>25</v>
      </c>
      <c r="X2" s="152">
        <v>30</v>
      </c>
      <c r="Y2" s="152">
        <v>35</v>
      </c>
      <c r="Z2" s="152">
        <v>9</v>
      </c>
      <c r="AA2" s="152">
        <v>15</v>
      </c>
      <c r="AB2" s="152">
        <v>20</v>
      </c>
      <c r="AC2" s="152">
        <v>25</v>
      </c>
      <c r="AD2" s="152">
        <v>30</v>
      </c>
      <c r="AE2" s="152">
        <v>35</v>
      </c>
      <c r="AF2" s="152">
        <v>9</v>
      </c>
      <c r="AG2" s="152">
        <v>15</v>
      </c>
      <c r="AH2" s="152">
        <v>20</v>
      </c>
      <c r="AI2" s="152">
        <v>25</v>
      </c>
      <c r="AJ2" s="152">
        <v>30</v>
      </c>
      <c r="AK2" s="152">
        <v>35</v>
      </c>
    </row>
    <row r="3" spans="1:37">
      <c r="A3" s="151" t="s">
        <v>16</v>
      </c>
      <c r="B3" s="153">
        <v>6932.9241937534998</v>
      </c>
      <c r="C3" s="153">
        <v>7160.2030626221203</v>
      </c>
      <c r="D3" s="153">
        <v>8528.7215939515609</v>
      </c>
      <c r="E3" s="153">
        <v>9585.1380188333605</v>
      </c>
      <c r="F3" s="153">
        <v>10229.4635373372</v>
      </c>
      <c r="G3" s="153">
        <v>10646.303930731399</v>
      </c>
      <c r="H3" s="153">
        <v>10118.762788083801</v>
      </c>
      <c r="I3" s="153">
        <v>10174.8290915753</v>
      </c>
      <c r="J3" s="153">
        <v>11193.580214937399</v>
      </c>
      <c r="K3" s="153">
        <v>12467.725997994299</v>
      </c>
      <c r="L3" s="153">
        <v>13357.0944406818</v>
      </c>
      <c r="M3" s="153">
        <v>13976.334380587499</v>
      </c>
      <c r="N3" s="153">
        <v>7052.88695150279</v>
      </c>
      <c r="O3" s="153">
        <v>7044.2105808779097</v>
      </c>
      <c r="P3" s="153">
        <v>7062.0373651954096</v>
      </c>
      <c r="Q3" s="153">
        <v>7315.8716417210599</v>
      </c>
      <c r="R3" s="153">
        <v>7977.54380220045</v>
      </c>
      <c r="S3" s="153">
        <v>8756.1299560005591</v>
      </c>
      <c r="T3" s="153">
        <v>7137.6343088900503</v>
      </c>
      <c r="U3" s="153">
        <v>7133.9458502120697</v>
      </c>
      <c r="V3" s="153">
        <v>7138.8784260103303</v>
      </c>
      <c r="W3" s="153">
        <v>7165.29474037828</v>
      </c>
      <c r="X3" s="153">
        <v>7289.3935915028196</v>
      </c>
      <c r="Y3" s="153">
        <v>7634.6695185158496</v>
      </c>
      <c r="Z3" s="153">
        <v>6963.8344116756898</v>
      </c>
      <c r="AA3" s="153">
        <v>6975.4586060015599</v>
      </c>
      <c r="AB3" s="153">
        <v>6973.6780605696003</v>
      </c>
      <c r="AC3" s="153">
        <v>6992.9004318116304</v>
      </c>
      <c r="AD3" s="153">
        <v>7016.9937966795897</v>
      </c>
      <c r="AE3" s="153">
        <v>7097.8294340094599</v>
      </c>
      <c r="AF3" s="153">
        <v>7038.45084539443</v>
      </c>
      <c r="AG3" s="153">
        <v>7036.1858608067796</v>
      </c>
      <c r="AH3" s="153">
        <v>7037.8966427805299</v>
      </c>
      <c r="AI3" s="153">
        <v>7038.5243324307003</v>
      </c>
      <c r="AJ3" s="153">
        <v>7043.26026539345</v>
      </c>
      <c r="AK3" s="153">
        <v>7063.3705928515001</v>
      </c>
    </row>
    <row r="4" spans="1:37">
      <c r="A4" s="151" t="s">
        <v>35</v>
      </c>
      <c r="B4" s="153">
        <v>7283.0931179490099</v>
      </c>
      <c r="C4" s="153">
        <v>7481.0662959923902</v>
      </c>
      <c r="D4" s="153">
        <v>8683.4884063958598</v>
      </c>
      <c r="E4" s="153">
        <v>9733.3066161381903</v>
      </c>
      <c r="F4" s="153">
        <v>10380.798656746199</v>
      </c>
      <c r="G4" s="153">
        <v>10830.3013512085</v>
      </c>
      <c r="H4" s="153">
        <v>10205.739320909001</v>
      </c>
      <c r="I4" s="153">
        <v>10320.463298389899</v>
      </c>
      <c r="J4" s="153">
        <v>11350.1724349866</v>
      </c>
      <c r="K4" s="153">
        <v>12859.730859601301</v>
      </c>
      <c r="L4" s="153">
        <v>13843.729632364901</v>
      </c>
      <c r="M4" s="153">
        <v>14480.6137990731</v>
      </c>
      <c r="N4" s="153">
        <v>7451.3942544773399</v>
      </c>
      <c r="O4" s="153">
        <v>7443.1780277315502</v>
      </c>
      <c r="P4" s="153">
        <v>7462.5272008714901</v>
      </c>
      <c r="Q4" s="153">
        <v>7837.2721532306005</v>
      </c>
      <c r="R4" s="153">
        <v>8550.8827700186903</v>
      </c>
      <c r="S4" s="153">
        <v>9422.6048976736092</v>
      </c>
      <c r="T4" s="153">
        <v>7697.4957442077102</v>
      </c>
      <c r="U4" s="153">
        <v>7706.3579667229797</v>
      </c>
      <c r="V4" s="153">
        <v>7704.02872471724</v>
      </c>
      <c r="W4" s="153">
        <v>7729.0040088880096</v>
      </c>
      <c r="X4" s="153">
        <v>7867.2656749595899</v>
      </c>
      <c r="Y4" s="153">
        <v>8257.9393556769392</v>
      </c>
      <c r="Z4" s="153">
        <v>7584.2869787774198</v>
      </c>
      <c r="AA4" s="153">
        <v>7656.9202383402899</v>
      </c>
      <c r="AB4" s="153">
        <v>7627.2482502360999</v>
      </c>
      <c r="AC4" s="153">
        <v>7654.8630327617802</v>
      </c>
      <c r="AD4" s="153">
        <v>7691.8226667990302</v>
      </c>
      <c r="AE4" s="153">
        <v>7856.1648147334799</v>
      </c>
      <c r="AF4" s="153">
        <v>7880.7654177234799</v>
      </c>
      <c r="AG4" s="153">
        <v>7901.5784354627203</v>
      </c>
      <c r="AH4" s="153">
        <v>7908.1196532516997</v>
      </c>
      <c r="AI4" s="153">
        <v>7916.5121476039403</v>
      </c>
      <c r="AJ4" s="153">
        <v>7919.0383701008795</v>
      </c>
      <c r="AK4" s="153">
        <v>7936.4446753800703</v>
      </c>
    </row>
    <row r="5" spans="1:37">
      <c r="A5" s="151" t="s">
        <v>36</v>
      </c>
      <c r="B5" s="153">
        <v>7558.5259141593397</v>
      </c>
      <c r="C5" s="153">
        <v>7812.3224799613499</v>
      </c>
      <c r="D5" s="153">
        <v>9278.8146081213799</v>
      </c>
      <c r="E5" s="153">
        <v>10478.522562926</v>
      </c>
      <c r="F5" s="153">
        <v>11198.251618173999</v>
      </c>
      <c r="G5" s="153">
        <v>11660.787419366299</v>
      </c>
      <c r="H5" s="153">
        <v>10597.6514989315</v>
      </c>
      <c r="I5" s="153">
        <v>10664.305745694999</v>
      </c>
      <c r="J5" s="153">
        <v>11545.049354791699</v>
      </c>
      <c r="K5" s="153">
        <v>12955.803086497899</v>
      </c>
      <c r="L5" s="153">
        <v>13899.5351294549</v>
      </c>
      <c r="M5" s="153">
        <v>14528.8240274216</v>
      </c>
      <c r="N5" s="153">
        <v>7572.3002075673203</v>
      </c>
      <c r="O5" s="153">
        <v>7572.2825033766903</v>
      </c>
      <c r="P5" s="153">
        <v>7595.2078516553402</v>
      </c>
      <c r="Q5" s="153">
        <v>7916.9279452781702</v>
      </c>
      <c r="R5" s="153">
        <v>8663.9741845894405</v>
      </c>
      <c r="S5" s="153">
        <v>9498.0481982988895</v>
      </c>
      <c r="T5" s="153">
        <v>7755.7467677151399</v>
      </c>
      <c r="U5" s="153">
        <v>7765.5842509937202</v>
      </c>
      <c r="V5" s="153">
        <v>7764.9951888826399</v>
      </c>
      <c r="W5" s="153">
        <v>7802.7091547846003</v>
      </c>
      <c r="X5" s="153">
        <v>7951.1410175496303</v>
      </c>
      <c r="Y5" s="153">
        <v>8444.2663769401697</v>
      </c>
      <c r="Z5" s="153">
        <v>7807.60319199285</v>
      </c>
      <c r="AA5" s="153">
        <v>7867.6082279818602</v>
      </c>
      <c r="AB5" s="153">
        <v>7814.2352658646496</v>
      </c>
      <c r="AC5" s="153">
        <v>7838.1379505029199</v>
      </c>
      <c r="AD5" s="153">
        <v>7879.64843878184</v>
      </c>
      <c r="AE5" s="153">
        <v>8008.6886836506201</v>
      </c>
      <c r="AF5" s="153">
        <v>7901.5810459538598</v>
      </c>
      <c r="AG5" s="153">
        <v>7895.4494724468695</v>
      </c>
      <c r="AH5" s="153">
        <v>7890.6600399345598</v>
      </c>
      <c r="AI5" s="153">
        <v>7888.06640753795</v>
      </c>
      <c r="AJ5" s="153">
        <v>7887.0182939544602</v>
      </c>
      <c r="AK5" s="153">
        <v>7900.5992136199902</v>
      </c>
    </row>
    <row r="6" spans="1:37">
      <c r="A6" s="151" t="s">
        <v>37</v>
      </c>
      <c r="B6" s="153">
        <v>7531.4931215338502</v>
      </c>
      <c r="C6" s="153">
        <v>7779.4359810239603</v>
      </c>
      <c r="D6" s="153">
        <v>9200.5751756348309</v>
      </c>
      <c r="E6" s="153">
        <v>10372.814188284099</v>
      </c>
      <c r="F6" s="153">
        <v>11116.8900587225</v>
      </c>
      <c r="G6" s="153">
        <v>11589.771728288701</v>
      </c>
      <c r="H6" s="153">
        <v>11667.6225644612</v>
      </c>
      <c r="I6" s="153">
        <v>11696.843506576801</v>
      </c>
      <c r="J6" s="153">
        <v>12715.571460244601</v>
      </c>
      <c r="K6" s="153">
        <v>14197.6602835214</v>
      </c>
      <c r="L6" s="153">
        <v>15231.0692017163</v>
      </c>
      <c r="M6" s="153">
        <v>15998.455224003401</v>
      </c>
      <c r="N6" s="153">
        <v>7743.1451263446397</v>
      </c>
      <c r="O6" s="153">
        <v>7736.0651638153504</v>
      </c>
      <c r="P6" s="153">
        <v>7771.5306953395202</v>
      </c>
      <c r="Q6" s="153">
        <v>8120.9990985167997</v>
      </c>
      <c r="R6" s="153">
        <v>8970.5931882912591</v>
      </c>
      <c r="S6" s="153">
        <v>9861.0701624073408</v>
      </c>
      <c r="T6" s="153">
        <v>7797.3309798666596</v>
      </c>
      <c r="U6" s="153">
        <v>7799.6585296737403</v>
      </c>
      <c r="V6" s="153">
        <v>7802.10236392556</v>
      </c>
      <c r="W6" s="153">
        <v>7848.0506452324498</v>
      </c>
      <c r="X6" s="153">
        <v>8105.9993420535002</v>
      </c>
      <c r="Y6" s="153">
        <v>8607.1508131117607</v>
      </c>
      <c r="Z6" s="153">
        <v>7932.1001694490596</v>
      </c>
      <c r="AA6" s="153">
        <v>7966.8393834937096</v>
      </c>
      <c r="AB6" s="153">
        <v>7985.3467076447396</v>
      </c>
      <c r="AC6" s="153">
        <v>7985.7339098827197</v>
      </c>
      <c r="AD6" s="153">
        <v>7995.4090073441002</v>
      </c>
      <c r="AE6" s="153">
        <v>8093.7215552970301</v>
      </c>
      <c r="AF6" s="153">
        <v>7908.4342739236999</v>
      </c>
      <c r="AG6" s="153">
        <v>7825.1227488619597</v>
      </c>
      <c r="AH6" s="153">
        <v>7796.2235351509598</v>
      </c>
      <c r="AI6" s="153">
        <v>7800.1019909894103</v>
      </c>
      <c r="AJ6" s="153">
        <v>7813.98226699718</v>
      </c>
      <c r="AK6" s="153">
        <v>7872.5912363837697</v>
      </c>
    </row>
  </sheetData>
  <mergeCells count="6">
    <mergeCell ref="AF1:AK1"/>
    <mergeCell ref="B1:G1"/>
    <mergeCell ref="H1:M1"/>
    <mergeCell ref="N1:S1"/>
    <mergeCell ref="T1:Y1"/>
    <mergeCell ref="Z1:AE1"/>
  </mergeCells>
  <phoneticPr fontId="14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58524-7F76-434E-99B3-C45DE73EF269}">
  <dimension ref="A1:H23"/>
  <sheetViews>
    <sheetView tabSelected="1" topLeftCell="A5" workbookViewId="0">
      <selection activeCell="N22" sqref="N22"/>
    </sheetView>
  </sheetViews>
  <sheetFormatPr baseColWidth="10" defaultRowHeight="16"/>
  <cols>
    <col min="1" max="1" width="10.28515625" bestFit="1" customWidth="1"/>
    <col min="2" max="2" width="12" bestFit="1" customWidth="1"/>
    <col min="3" max="3" width="16.28515625" bestFit="1" customWidth="1"/>
    <col min="4" max="4" width="14.28515625" bestFit="1" customWidth="1"/>
    <col min="5" max="5" width="13.85546875" bestFit="1" customWidth="1"/>
    <col min="6" max="6" width="8" bestFit="1" customWidth="1"/>
    <col min="7" max="7" width="8.85546875" bestFit="1" customWidth="1"/>
    <col min="8" max="8" width="14.85546875" bestFit="1" customWidth="1"/>
  </cols>
  <sheetData>
    <row r="1" spans="1:8">
      <c r="A1" s="141"/>
      <c r="B1" s="159" t="s">
        <v>58</v>
      </c>
      <c r="C1" s="159"/>
      <c r="D1" s="159"/>
      <c r="E1" s="9"/>
      <c r="F1" s="9"/>
      <c r="G1" s="9"/>
      <c r="H1" s="9"/>
    </row>
    <row r="2" spans="1:8">
      <c r="A2" s="1" t="s">
        <v>230</v>
      </c>
      <c r="B2" s="135">
        <v>0.09</v>
      </c>
      <c r="C2" s="135">
        <v>0.02</v>
      </c>
      <c r="D2" s="135">
        <v>2E-3</v>
      </c>
      <c r="E2" s="9"/>
      <c r="F2" s="9"/>
      <c r="G2" s="9"/>
      <c r="H2" s="9"/>
    </row>
    <row r="3" spans="1:8">
      <c r="A3" s="1" t="s">
        <v>16</v>
      </c>
      <c r="B3" s="11">
        <v>33.89</v>
      </c>
      <c r="C3" s="11">
        <v>29.694735848545498</v>
      </c>
      <c r="D3" s="11">
        <v>25.18</v>
      </c>
      <c r="E3" s="9"/>
      <c r="F3" s="9"/>
      <c r="G3" s="9"/>
      <c r="H3" s="9"/>
    </row>
    <row r="4" spans="1:8">
      <c r="A4" s="1" t="s">
        <v>35</v>
      </c>
      <c r="B4" s="11">
        <v>34.909999999999997</v>
      </c>
      <c r="C4" s="11">
        <v>28.5978289181643</v>
      </c>
      <c r="D4" s="11">
        <v>26.09</v>
      </c>
      <c r="E4" s="9"/>
      <c r="F4" s="9"/>
      <c r="G4" s="9"/>
      <c r="H4" s="9"/>
    </row>
    <row r="5" spans="1:8">
      <c r="A5" s="1" t="s">
        <v>36</v>
      </c>
      <c r="B5" s="11">
        <v>35.51</v>
      </c>
      <c r="C5" s="11">
        <v>29.978950238822399</v>
      </c>
      <c r="D5" s="11">
        <v>26.11</v>
      </c>
      <c r="E5" s="9"/>
      <c r="F5" s="9"/>
      <c r="G5" s="9"/>
      <c r="H5" s="9"/>
    </row>
    <row r="6" spans="1:8">
      <c r="A6" s="1" t="s">
        <v>37</v>
      </c>
      <c r="B6" s="11">
        <v>34.950000000000003</v>
      </c>
      <c r="C6" s="11">
        <v>29.7022088001493</v>
      </c>
      <c r="D6" s="11">
        <v>26.74</v>
      </c>
      <c r="E6" s="11"/>
      <c r="F6" s="11"/>
      <c r="G6" s="11"/>
      <c r="H6" s="11"/>
    </row>
    <row r="7" spans="1:8">
      <c r="A7" s="1" t="s">
        <v>17</v>
      </c>
      <c r="B7" s="23">
        <f>AVERAGE(B3:B6)</f>
        <v>34.814999999999998</v>
      </c>
      <c r="C7" s="23">
        <f t="shared" ref="C7:D7" si="0">AVERAGE(C3:C6)</f>
        <v>29.493430951420372</v>
      </c>
      <c r="D7" s="23">
        <f t="shared" si="0"/>
        <v>26.029999999999998</v>
      </c>
      <c r="E7" s="9"/>
      <c r="F7" s="9"/>
      <c r="G7" s="9"/>
      <c r="H7" s="9"/>
    </row>
    <row r="8" spans="1:8">
      <c r="A8" s="1" t="s">
        <v>48</v>
      </c>
      <c r="B8" s="11">
        <f>STDEV(B3:B6)</f>
        <v>0.67475921631349267</v>
      </c>
      <c r="C8" s="11">
        <f t="shared" ref="C8:D8" si="1">STDEV(C3:C6)</f>
        <v>0.6115400864860836</v>
      </c>
      <c r="D8" s="11">
        <f t="shared" si="1"/>
        <v>0.64202803677098041</v>
      </c>
      <c r="E8" s="9"/>
      <c r="F8" s="9"/>
      <c r="G8" s="9"/>
      <c r="H8" s="9"/>
    </row>
    <row r="9" spans="1:8">
      <c r="A9" s="1"/>
      <c r="B9" s="11"/>
      <c r="C9" s="9"/>
      <c r="D9" s="9"/>
      <c r="E9" s="9"/>
      <c r="F9" s="9"/>
      <c r="G9" s="9"/>
      <c r="H9" s="9"/>
    </row>
    <row r="10" spans="1:8">
      <c r="A10" s="140"/>
      <c r="B10" s="11"/>
      <c r="C10" s="9"/>
      <c r="D10" s="9"/>
      <c r="E10" s="9"/>
      <c r="F10" s="9"/>
      <c r="G10" s="9"/>
      <c r="H10" s="9"/>
    </row>
    <row r="11" spans="1:8">
      <c r="A11" s="141"/>
      <c r="B11" s="159" t="s">
        <v>266</v>
      </c>
      <c r="C11" s="159"/>
      <c r="D11" s="159"/>
      <c r="E11" s="159"/>
      <c r="F11" s="159"/>
      <c r="G11" s="159"/>
      <c r="H11" s="159"/>
    </row>
    <row r="12" spans="1:8">
      <c r="A12" s="1" t="s">
        <v>96</v>
      </c>
      <c r="B12" s="1" t="s">
        <v>358</v>
      </c>
      <c r="C12" s="1" t="s">
        <v>368</v>
      </c>
      <c r="D12" s="1" t="s">
        <v>360</v>
      </c>
      <c r="E12" s="1" t="s">
        <v>361</v>
      </c>
      <c r="F12" s="1" t="s">
        <v>200</v>
      </c>
      <c r="G12" s="1" t="s">
        <v>201</v>
      </c>
      <c r="H12" s="1" t="s">
        <v>362</v>
      </c>
    </row>
    <row r="13" spans="1:8">
      <c r="A13" s="1" t="s">
        <v>279</v>
      </c>
      <c r="B13" s="11">
        <v>54.532989501953125</v>
      </c>
      <c r="C13" s="97">
        <v>1090.6597900390625</v>
      </c>
      <c r="D13" s="97">
        <v>59.500564575195312</v>
      </c>
      <c r="E13" s="97">
        <v>49.5863037109375</v>
      </c>
      <c r="F13" s="97">
        <v>10266</v>
      </c>
      <c r="G13" s="97">
        <v>465</v>
      </c>
      <c r="H13" s="97">
        <v>9801</v>
      </c>
    </row>
    <row r="14" spans="1:8">
      <c r="A14" s="1" t="s">
        <v>279</v>
      </c>
      <c r="B14" s="11">
        <v>56.904006958007812</v>
      </c>
      <c r="C14" s="97">
        <v>1138.080078125</v>
      </c>
      <c r="D14" s="97">
        <v>61.328334808349609</v>
      </c>
      <c r="E14" s="97">
        <v>52.496257781982422</v>
      </c>
      <c r="F14" s="97">
        <v>13512</v>
      </c>
      <c r="G14" s="97">
        <v>638</v>
      </c>
      <c r="H14" s="97">
        <v>12874</v>
      </c>
    </row>
    <row r="15" spans="1:8">
      <c r="A15" s="1" t="s">
        <v>279</v>
      </c>
      <c r="B15" s="11">
        <v>62.633121490478516</v>
      </c>
      <c r="C15" s="97">
        <v>1252.6624755859375</v>
      </c>
      <c r="D15" s="97">
        <v>67.773353576660156</v>
      </c>
      <c r="E15" s="97">
        <v>57.515251159667969</v>
      </c>
      <c r="F15" s="97">
        <v>11052</v>
      </c>
      <c r="G15" s="97">
        <v>573</v>
      </c>
      <c r="H15" s="97">
        <v>10479</v>
      </c>
    </row>
    <row r="16" spans="1:8">
      <c r="A16" s="1" t="s">
        <v>279</v>
      </c>
      <c r="B16" s="11">
        <v>58.918392181396484</v>
      </c>
      <c r="C16" s="97">
        <v>1178.3677978515625</v>
      </c>
      <c r="D16" s="97">
        <v>63.839897155761719</v>
      </c>
      <c r="E16" s="97">
        <v>54.017391204833984</v>
      </c>
      <c r="F16" s="97">
        <v>11321</v>
      </c>
      <c r="G16" s="97">
        <v>553</v>
      </c>
      <c r="H16" s="97">
        <v>10768</v>
      </c>
    </row>
    <row r="23" spans="3:3">
      <c r="C23" s="149"/>
    </row>
  </sheetData>
  <mergeCells count="2">
    <mergeCell ref="B1:D1"/>
    <mergeCell ref="B11:H11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1</vt:lpstr>
      <vt:lpstr>2</vt:lpstr>
      <vt:lpstr>3</vt:lpstr>
      <vt:lpstr>4</vt:lpstr>
      <vt:lpstr>5</vt:lpstr>
      <vt:lpstr>5a</vt:lpstr>
      <vt:lpstr>6</vt:lpstr>
      <vt:lpstr>7</vt:lpstr>
      <vt:lpstr>7a</vt:lpstr>
      <vt:lpstr>8</vt:lpstr>
      <vt:lpstr>8a</vt:lpstr>
      <vt:lpstr>8b</vt:lpstr>
      <vt:lpstr>8c</vt:lpstr>
      <vt:lpstr>9</vt:lpstr>
      <vt:lpstr>10</vt:lpstr>
      <vt:lpstr>11</vt:lpstr>
      <vt:lpstr>12</vt:lpstr>
      <vt:lpstr>13</vt:lpstr>
      <vt:lpstr>13b</vt:lpstr>
      <vt:lpstr>14</vt:lpstr>
      <vt:lpstr>14a</vt:lpstr>
      <vt:lpstr>15</vt:lpstr>
      <vt:lpstr>16</vt:lpstr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Bustin</dc:creator>
  <cp:lastModifiedBy>Stephen Bustin</cp:lastModifiedBy>
  <dcterms:created xsi:type="dcterms:W3CDTF">2020-06-24T12:28:20Z</dcterms:created>
  <dcterms:modified xsi:type="dcterms:W3CDTF">2020-11-11T15:40:15Z</dcterms:modified>
</cp:coreProperties>
</file>