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mirimac2/Dropbox/pastas compartilhadas/Ademir e Rafi/Artigo_Pak/R1/"/>
    </mc:Choice>
  </mc:AlternateContent>
  <xr:revisionPtr revIDLastSave="0" documentId="13_ncr:1_{1DA3A829-C43C-1145-AE5A-8701DA885E7B}" xr6:coauthVersionLast="45" xr6:coauthVersionMax="45" xr10:uidLastSave="{00000000-0000-0000-0000-000000000000}"/>
  <bookViews>
    <workbookView xWindow="5240" yWindow="3760" windowWidth="37720" windowHeight="18180" xr2:uid="{4D16836F-15B4-8748-9AC2-0DA36E9DA2DE}"/>
  </bookViews>
  <sheets>
    <sheet name="raw data and calculation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46" i="4" l="1"/>
  <c r="AY46" i="4"/>
  <c r="AZ46" i="4"/>
  <c r="BA46" i="4"/>
  <c r="BB46" i="4"/>
  <c r="AW46" i="4"/>
  <c r="AZ13" i="4"/>
  <c r="BB45" i="4"/>
  <c r="BA45" i="4"/>
  <c r="AZ45" i="4"/>
  <c r="AY45" i="4"/>
  <c r="AX45" i="4"/>
  <c r="AW45" i="4"/>
  <c r="BB37" i="4"/>
  <c r="AZ37" i="4"/>
  <c r="AX37" i="4"/>
  <c r="AW37" i="4"/>
  <c r="BA33" i="4"/>
  <c r="AZ33" i="4"/>
  <c r="AX33" i="4"/>
  <c r="AW33" i="4"/>
  <c r="BB29" i="4"/>
  <c r="BA29" i="4"/>
  <c r="AW29" i="4"/>
  <c r="BB25" i="4"/>
  <c r="BA25" i="4"/>
  <c r="AZ25" i="4"/>
  <c r="AX25" i="4"/>
  <c r="BA21" i="4"/>
  <c r="AZ21" i="4"/>
  <c r="AX21" i="4"/>
  <c r="AW21" i="4"/>
  <c r="BB17" i="4"/>
  <c r="BA17" i="4"/>
  <c r="AZ17" i="4"/>
  <c r="AX17" i="4"/>
  <c r="AW17" i="4"/>
  <c r="AX13" i="4"/>
  <c r="AW13" i="4"/>
  <c r="AX8" i="4"/>
  <c r="AY8" i="4"/>
  <c r="AZ8" i="4"/>
  <c r="BA8" i="4"/>
  <c r="BB8" i="4"/>
  <c r="AW8" i="4"/>
  <c r="AX9" i="4"/>
  <c r="AW9" i="4"/>
  <c r="AU37" i="4"/>
  <c r="AS37" i="4"/>
  <c r="AQ37" i="4"/>
  <c r="AP37" i="4"/>
  <c r="AT33" i="4"/>
  <c r="AS33" i="4"/>
  <c r="AQ33" i="4"/>
  <c r="AP33" i="4"/>
  <c r="AU29" i="4"/>
  <c r="AT29" i="4"/>
  <c r="AP29" i="4"/>
  <c r="AU25" i="4"/>
  <c r="AT25" i="4"/>
  <c r="AS25" i="4"/>
  <c r="AQ25" i="4"/>
  <c r="AT21" i="4"/>
  <c r="AS21" i="4"/>
  <c r="AQ21" i="4"/>
  <c r="AP21" i="4"/>
  <c r="AU17" i="4"/>
  <c r="AT17" i="4"/>
  <c r="AS17" i="4"/>
  <c r="AQ17" i="4"/>
  <c r="AP17" i="4"/>
  <c r="AQ9" i="4"/>
  <c r="AS9" i="4"/>
  <c r="AZ9" i="4" s="1"/>
  <c r="AT9" i="4"/>
  <c r="BA9" i="4" s="1"/>
  <c r="AU9" i="4"/>
  <c r="BB9" i="4" s="1"/>
  <c r="AQ13" i="4"/>
  <c r="AS13" i="4"/>
  <c r="AU13" i="4"/>
  <c r="BB13" i="4" s="1"/>
  <c r="AP13" i="4"/>
  <c r="AP9" i="4"/>
  <c r="AQ8" i="4"/>
  <c r="AR8" i="4"/>
  <c r="AS8" i="4"/>
  <c r="AT8" i="4"/>
  <c r="AU8" i="4"/>
  <c r="AP8" i="4"/>
  <c r="AJ46" i="4"/>
  <c r="AL46" i="4"/>
  <c r="AM46" i="4"/>
  <c r="AN46" i="4"/>
  <c r="AI46" i="4"/>
  <c r="Z37" i="4"/>
  <c r="Y37" i="4"/>
  <c r="X37" i="4"/>
  <c r="W37" i="4"/>
  <c r="AD37" i="4" s="1"/>
  <c r="V37" i="4"/>
  <c r="U37" i="4"/>
  <c r="T37" i="4"/>
  <c r="Z33" i="4"/>
  <c r="AG33" i="4" s="1"/>
  <c r="Y33" i="4"/>
  <c r="X33" i="4"/>
  <c r="W33" i="4"/>
  <c r="AD33" i="4" s="1"/>
  <c r="V33" i="4"/>
  <c r="AC33" i="4" s="1"/>
  <c r="U33" i="4"/>
  <c r="T33" i="4"/>
  <c r="Z29" i="4"/>
  <c r="Y29" i="4"/>
  <c r="X29" i="4"/>
  <c r="W29" i="4"/>
  <c r="V29" i="4"/>
  <c r="U29" i="4"/>
  <c r="T29" i="4"/>
  <c r="Z25" i="4"/>
  <c r="Y25" i="4"/>
  <c r="X25" i="4"/>
  <c r="W25" i="4"/>
  <c r="V25" i="4"/>
  <c r="U25" i="4"/>
  <c r="T25" i="4"/>
  <c r="AF25" i="4" s="1"/>
  <c r="Z21" i="4"/>
  <c r="Y21" i="4"/>
  <c r="X21" i="4"/>
  <c r="W21" i="4"/>
  <c r="V21" i="4"/>
  <c r="U21" i="4"/>
  <c r="T21" i="4"/>
  <c r="AF21" i="4" s="1"/>
  <c r="AB17" i="4"/>
  <c r="Z17" i="4"/>
  <c r="Y17" i="4"/>
  <c r="X17" i="4"/>
  <c r="W17" i="4"/>
  <c r="AD17" i="4" s="1"/>
  <c r="AK17" i="4" s="1"/>
  <c r="V17" i="4"/>
  <c r="U17" i="4"/>
  <c r="T17" i="4"/>
  <c r="AG17" i="4" s="1"/>
  <c r="Z13" i="4"/>
  <c r="Y13" i="4"/>
  <c r="X13" i="4"/>
  <c r="W13" i="4"/>
  <c r="V13" i="4"/>
  <c r="U13" i="4"/>
  <c r="T13" i="4"/>
  <c r="Z9" i="4"/>
  <c r="Y9" i="4"/>
  <c r="X9" i="4"/>
  <c r="W9" i="4"/>
  <c r="V9" i="4"/>
  <c r="U9" i="4"/>
  <c r="T9" i="4"/>
  <c r="Z8" i="4"/>
  <c r="AG8" i="4" s="1"/>
  <c r="Y8" i="4"/>
  <c r="AF8" i="4" s="1"/>
  <c r="X8" i="4"/>
  <c r="AE8" i="4" s="1"/>
  <c r="W8" i="4"/>
  <c r="AD8" i="4" s="1"/>
  <c r="AK45" i="4" s="1"/>
  <c r="V8" i="4"/>
  <c r="AC8" i="4" s="1"/>
  <c r="U8" i="4"/>
  <c r="AB8" i="4" s="1"/>
  <c r="T8" i="4"/>
  <c r="AG13" i="4" l="1"/>
  <c r="AB13" i="4"/>
  <c r="AE25" i="4"/>
  <c r="AL25" i="4" s="1"/>
  <c r="AE21" i="4"/>
  <c r="AD9" i="4"/>
  <c r="AE17" i="4"/>
  <c r="AN13" i="4"/>
  <c r="AE33" i="4"/>
  <c r="AC9" i="4"/>
  <c r="AJ9" i="4" s="1"/>
  <c r="AG9" i="4"/>
  <c r="AN9" i="4" s="1"/>
  <c r="AD13" i="4"/>
  <c r="AK13" i="4" s="1"/>
  <c r="AD29" i="4"/>
  <c r="AB33" i="4"/>
  <c r="AI33" i="4" s="1"/>
  <c r="AF33" i="4"/>
  <c r="AB29" i="4"/>
  <c r="AI29" i="4" s="1"/>
  <c r="AE37" i="4"/>
  <c r="AL37" i="4" s="1"/>
  <c r="AF29" i="4"/>
  <c r="AM29" i="4" s="1"/>
  <c r="AE13" i="4"/>
  <c r="AF13" i="4"/>
  <c r="AI17" i="4"/>
  <c r="AC21" i="4"/>
  <c r="AJ21" i="4" s="1"/>
  <c r="AG21" i="4"/>
  <c r="AC25" i="4"/>
  <c r="AJ25" i="4" s="1"/>
  <c r="AG25" i="4"/>
  <c r="AB37" i="4"/>
  <c r="AF37" i="4"/>
  <c r="AE29" i="4"/>
  <c r="AF17" i="4"/>
  <c r="AE9" i="4"/>
  <c r="AL9" i="4" s="1"/>
  <c r="AI13" i="4"/>
  <c r="AD21" i="4"/>
  <c r="AK21" i="4" s="1"/>
  <c r="AD25" i="4"/>
  <c r="AC37" i="4"/>
  <c r="AG37" i="4"/>
  <c r="AN37" i="4" s="1"/>
  <c r="AI45" i="4"/>
  <c r="AI8" i="4"/>
  <c r="AM8" i="4"/>
  <c r="AM45" i="4"/>
  <c r="AK37" i="4"/>
  <c r="AK8" i="4"/>
  <c r="AK9" i="4"/>
  <c r="AN17" i="4"/>
  <c r="AM21" i="4"/>
  <c r="AL8" i="4"/>
  <c r="AL45" i="4"/>
  <c r="AM25" i="4"/>
  <c r="AJ33" i="4"/>
  <c r="AJ8" i="4"/>
  <c r="AJ45" i="4"/>
  <c r="AN8" i="4"/>
  <c r="AN45" i="4"/>
  <c r="AF9" i="4"/>
  <c r="AB9" i="4"/>
  <c r="AJ37" i="4"/>
  <c r="AC29" i="4"/>
  <c r="AG29" i="4"/>
  <c r="AC13" i="4"/>
  <c r="AC17" i="4"/>
  <c r="AB21" i="4"/>
  <c r="AB25" i="4"/>
  <c r="AK46" i="4" l="1"/>
  <c r="AL21" i="4"/>
  <c r="AN25" i="4"/>
  <c r="AK25" i="4"/>
  <c r="AL17" i="4"/>
  <c r="AM33" i="4"/>
  <c r="AI37" i="4"/>
  <c r="AL33" i="4"/>
  <c r="AK29" i="4"/>
  <c r="AL13" i="4"/>
  <c r="AM17" i="4"/>
  <c r="AJ13" i="4"/>
  <c r="AI21" i="4"/>
  <c r="AI9" i="4"/>
  <c r="AJ17" i="4"/>
  <c r="AM9" i="4"/>
  <c r="AN29" i="4"/>
  <c r="AR25" i="4" l="1"/>
  <c r="AY25" i="4" s="1"/>
  <c r="AR21" i="4"/>
  <c r="AY21" i="4" s="1"/>
  <c r="AR17" i="4"/>
  <c r="AY17" i="4" s="1"/>
  <c r="AR9" i="4"/>
  <c r="AY9" i="4" s="1"/>
  <c r="AR29" i="4"/>
  <c r="AY29" i="4" s="1"/>
  <c r="AR37" i="4"/>
  <c r="AY37" i="4" s="1"/>
  <c r="AR13" i="4"/>
  <c r="AY13" i="4" s="1"/>
</calcChain>
</file>

<file path=xl/sharedStrings.xml><?xml version="1.0" encoding="utf-8"?>
<sst xmlns="http://schemas.openxmlformats.org/spreadsheetml/2006/main" count="190" uniqueCount="83">
  <si>
    <t>Rock</t>
  </si>
  <si>
    <t>CCEae3a</t>
  </si>
  <si>
    <t>SAP2</t>
  </si>
  <si>
    <t>CYP9J10</t>
  </si>
  <si>
    <t>No</t>
  </si>
  <si>
    <t>ns</t>
  </si>
  <si>
    <t>Yes</t>
  </si>
  <si>
    <t>Original values</t>
  </si>
  <si>
    <t>rps14</t>
  </si>
  <si>
    <t>Cyp9M6</t>
  </si>
  <si>
    <t>Cyp9J10</t>
  </si>
  <si>
    <t>Cyp6BB2</t>
  </si>
  <si>
    <t>Cyp9J28</t>
  </si>
  <si>
    <t>Rock-1</t>
  </si>
  <si>
    <t>Rock-2</t>
  </si>
  <si>
    <t>Rock-3</t>
  </si>
  <si>
    <t>Rock-4</t>
  </si>
  <si>
    <t>PAG-1</t>
  </si>
  <si>
    <t>PAG-2</t>
  </si>
  <si>
    <t>PAG-3</t>
  </si>
  <si>
    <t>PAG-4</t>
  </si>
  <si>
    <t>delta Ct (rps14)</t>
  </si>
  <si>
    <t>PAG</t>
  </si>
  <si>
    <t>Used values</t>
  </si>
  <si>
    <t>Supplementary Table  S1</t>
  </si>
  <si>
    <t>Average Ct</t>
  </si>
  <si>
    <t xml:space="preserve">Average delta Ct (rps14) </t>
  </si>
  <si>
    <t>delta Ct (rps14) - wo outliers</t>
  </si>
  <si>
    <t xml:space="preserve">delta-delta Ct (Rock) </t>
  </si>
  <si>
    <t xml:space="preserve">Change-fold (Rock) </t>
  </si>
  <si>
    <t>Gene Expression analyses</t>
  </si>
  <si>
    <t>Column B</t>
  </si>
  <si>
    <t>vs.</t>
  </si>
  <si>
    <t>Column A</t>
  </si>
  <si>
    <t>P value</t>
  </si>
  <si>
    <t>P value summary</t>
  </si>
  <si>
    <t>Significantly different (P &lt; 0.05)?</t>
  </si>
  <si>
    <t>One- or two-tailed P value?</t>
  </si>
  <si>
    <t>Two-tailed</t>
  </si>
  <si>
    <t>Welch-corrected t, df</t>
  </si>
  <si>
    <t>t=2.100, df=3.160</t>
  </si>
  <si>
    <t>How big is the difference?</t>
  </si>
  <si>
    <t>Mean of column A</t>
  </si>
  <si>
    <t>Mean of column B</t>
  </si>
  <si>
    <t>Difference between means (B - A) ± SEM</t>
  </si>
  <si>
    <t>0.7500 ± 0.3571</t>
  </si>
  <si>
    <t>95% confidence interval</t>
  </si>
  <si>
    <t>-0.3545 to 1.855</t>
  </si>
  <si>
    <t>R squared (eta squared)</t>
  </si>
  <si>
    <t>F test to compare variances</t>
  </si>
  <si>
    <t>F, DFn, Dfd</t>
  </si>
  <si>
    <t>49.67, 3, 2</t>
  </si>
  <si>
    <t>*</t>
  </si>
  <si>
    <t>Data analyzed</t>
  </si>
  <si>
    <t>Sample size, column A</t>
  </si>
  <si>
    <t>Sample size, column B</t>
  </si>
  <si>
    <t>t=0.7800, df=4.901</t>
  </si>
  <si>
    <t>-0.5667 ± 0.7265</t>
  </si>
  <si>
    <t>-2.446 to 1.312</t>
  </si>
  <si>
    <t>2.701, 3, 2</t>
  </si>
  <si>
    <t>t=1.365, df=4.392</t>
  </si>
  <si>
    <t>1.967 ± 1.440</t>
  </si>
  <si>
    <t>-1.895 to 5.829</t>
  </si>
  <si>
    <t>1.045, 2, 3</t>
  </si>
  <si>
    <t>t=0.7959, df=2.197</t>
  </si>
  <si>
    <t>0.3833 ± 0.4816</t>
  </si>
  <si>
    <t>-1.520 to 2.287</t>
  </si>
  <si>
    <t>15.31, 2, 3</t>
  </si>
  <si>
    <t>t=0.06934, df=2.181</t>
  </si>
  <si>
    <t>0.03333 ± 0.4807</t>
  </si>
  <si>
    <t>-1.879 to 1.946</t>
  </si>
  <si>
    <t>22.11, 2, 2</t>
  </si>
  <si>
    <t>**</t>
  </si>
  <si>
    <t>t=9.761, df=3.368</t>
  </si>
  <si>
    <t>-3.667 ± 0.3756</t>
  </si>
  <si>
    <t>-4.791 to -2.542</t>
  </si>
  <si>
    <t>2.528, 2, 2</t>
  </si>
  <si>
    <t>Delta Ct comparisons Rock X Pag: Unpaired t test with Welch's correction</t>
  </si>
  <si>
    <t>Gene</t>
  </si>
  <si>
    <t>Tests performed in GraphPad Prism v.8 for Mac</t>
  </si>
  <si>
    <t>Comparisons</t>
  </si>
  <si>
    <r>
      <t xml:space="preserve">Insecticide resistance and underlying targets-site and metabolic mechanisms in  </t>
    </r>
    <r>
      <rPr>
        <b/>
        <i/>
        <sz val="16"/>
        <color rgb="FF000000"/>
        <rFont val="Calibri Light"/>
        <family val="2"/>
      </rPr>
      <t xml:space="preserve">Aedes aegypti </t>
    </r>
    <r>
      <rPr>
        <b/>
        <sz val="16"/>
        <color rgb="FF000000"/>
        <rFont val="Calibri Light"/>
        <family val="2"/>
      </rPr>
      <t xml:space="preserve">and </t>
    </r>
    <r>
      <rPr>
        <b/>
        <i/>
        <sz val="16"/>
        <color rgb="FF000000"/>
        <rFont val="Calibri Light"/>
        <family val="2"/>
      </rPr>
      <t>Aedes albopictus</t>
    </r>
    <r>
      <rPr>
        <b/>
        <sz val="16"/>
        <color rgb="FF000000"/>
        <rFont val="Calibri Light"/>
        <family val="2"/>
      </rPr>
      <t xml:space="preserve"> from Lahore, Pakistan </t>
    </r>
  </si>
  <si>
    <r>
      <t>Rafi Ur Rahman, Barbara Souza, Iftikhar Uddin, Luana Carrara,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Luiz Paulo Brito, Monique Melo Costa, Muhammad Asif Mahmood, Sozaina Khan, Jose Bento Pereira Lima, Ademir Jesus Martins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</si>
</sst>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1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16"/>
      <color rgb="FF000000"/>
      <name val="Calibri Light"/>
      <family val="2"/>
    </font>
    <font>
      <b/>
      <i/>
      <sz val="16"/>
      <color rgb="FF000000"/>
      <name val="Calibri Light"/>
      <family val="2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8"/>
      <name val="Calibri"/>
      <family val="2"/>
      <scheme val="minor"/>
    </font>
    <font>
      <sz val="10"/>
      <color theme="2"/>
      <name val="Arial"/>
      <family val="2"/>
    </font>
    <font>
      <b/>
      <sz val="10"/>
      <color theme="2"/>
      <name val="Arial"/>
      <family val="2"/>
    </font>
    <font>
      <sz val="10"/>
      <color theme="1"/>
      <name val="Arial"/>
      <family val="2"/>
    </font>
    <font>
      <b/>
      <sz val="12"/>
      <color rgb="FF000000"/>
      <name val="Times New Roman"/>
      <family val="1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left"/>
    </xf>
    <xf numFmtId="0" fontId="0" fillId="4" borderId="0" xfId="0" applyFill="1"/>
    <xf numFmtId="0" fontId="0" fillId="0" borderId="9" xfId="0" applyBorder="1"/>
    <xf numFmtId="165" fontId="0" fillId="0" borderId="10" xfId="0" applyNumberFormat="1" applyBorder="1"/>
    <xf numFmtId="165" fontId="0" fillId="5" borderId="10" xfId="0" applyNumberFormat="1" applyFill="1" applyBorder="1"/>
    <xf numFmtId="165" fontId="0" fillId="0" borderId="11" xfId="0" applyNumberFormat="1" applyBorder="1"/>
    <xf numFmtId="0" fontId="0" fillId="0" borderId="12" xfId="0" applyBorder="1"/>
    <xf numFmtId="165" fontId="0" fillId="0" borderId="0" xfId="0" applyNumberFormat="1"/>
    <xf numFmtId="165" fontId="0" fillId="5" borderId="0" xfId="0" applyNumberFormat="1" applyFill="1"/>
    <xf numFmtId="165" fontId="0" fillId="0" borderId="13" xfId="0" applyNumberFormat="1" applyBorder="1"/>
    <xf numFmtId="0" fontId="0" fillId="0" borderId="14" xfId="0" applyBorder="1"/>
    <xf numFmtId="165" fontId="0" fillId="0" borderId="6" xfId="0" applyNumberFormat="1" applyBorder="1"/>
    <xf numFmtId="165" fontId="0" fillId="5" borderId="6" xfId="0" applyNumberFormat="1" applyFill="1" applyBorder="1"/>
    <xf numFmtId="165" fontId="0" fillId="5" borderId="13" xfId="0" applyNumberFormat="1" applyFill="1" applyBorder="1"/>
    <xf numFmtId="0" fontId="0" fillId="0" borderId="15" xfId="0" applyBorder="1"/>
    <xf numFmtId="165" fontId="0" fillId="0" borderId="2" xfId="0" applyNumberFormat="1" applyBorder="1"/>
    <xf numFmtId="165" fontId="0" fillId="0" borderId="16" xfId="0" applyNumberFormat="1" applyBorder="1"/>
    <xf numFmtId="0" fontId="0" fillId="0" borderId="17" xfId="0" applyBorder="1"/>
    <xf numFmtId="165" fontId="0" fillId="0" borderId="18" xfId="0" applyNumberFormat="1" applyBorder="1"/>
    <xf numFmtId="164" fontId="0" fillId="0" borderId="18" xfId="0" applyNumberFormat="1" applyBorder="1" applyAlignment="1">
      <alignment horizontal="right"/>
    </xf>
    <xf numFmtId="165" fontId="0" fillId="0" borderId="19" xfId="0" applyNumberFormat="1" applyBorder="1"/>
    <xf numFmtId="165" fontId="0" fillId="0" borderId="20" xfId="0" applyNumberFormat="1" applyBorder="1"/>
    <xf numFmtId="165" fontId="0" fillId="5" borderId="2" xfId="0" applyNumberFormat="1" applyFill="1" applyBorder="1"/>
    <xf numFmtId="0" fontId="3" fillId="6" borderId="0" xfId="0" applyFont="1" applyFill="1"/>
    <xf numFmtId="0" fontId="0" fillId="6" borderId="0" xfId="0" applyFill="1"/>
    <xf numFmtId="0" fontId="3" fillId="0" borderId="0" xfId="0" applyFont="1"/>
    <xf numFmtId="0" fontId="0" fillId="0" borderId="5" xfId="0" applyBorder="1"/>
    <xf numFmtId="165" fontId="0" fillId="0" borderId="9" xfId="0" applyNumberFormat="1" applyBorder="1"/>
    <xf numFmtId="0" fontId="0" fillId="0" borderId="13" xfId="0" applyBorder="1"/>
    <xf numFmtId="0" fontId="0" fillId="0" borderId="6" xfId="0" applyBorder="1"/>
    <xf numFmtId="165" fontId="0" fillId="0" borderId="15" xfId="0" applyNumberFormat="1" applyBorder="1"/>
    <xf numFmtId="165" fontId="0" fillId="0" borderId="12" xfId="0" applyNumberFormat="1" applyBorder="1"/>
    <xf numFmtId="0" fontId="0" fillId="0" borderId="20" xfId="0" applyBorder="1"/>
    <xf numFmtId="165" fontId="0" fillId="5" borderId="16" xfId="0" applyNumberFormat="1" applyFill="1" applyBorder="1"/>
    <xf numFmtId="0" fontId="0" fillId="0" borderId="18" xfId="0" applyBorder="1"/>
    <xf numFmtId="0" fontId="0" fillId="0" borderId="19" xfId="0" applyBorder="1"/>
    <xf numFmtId="165" fontId="0" fillId="5" borderId="9" xfId="0" applyNumberFormat="1" applyFill="1" applyBorder="1"/>
    <xf numFmtId="164" fontId="3" fillId="0" borderId="0" xfId="0" applyNumberFormat="1" applyFont="1"/>
    <xf numFmtId="165" fontId="0" fillId="0" borderId="25" xfId="0" applyNumberFormat="1" applyBorder="1"/>
    <xf numFmtId="165" fontId="0" fillId="0" borderId="26" xfId="0" applyNumberForma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Border="1"/>
    <xf numFmtId="165" fontId="0" fillId="0" borderId="0" xfId="0" applyNumberFormat="1" applyBorder="1"/>
    <xf numFmtId="0" fontId="0" fillId="0" borderId="0" xfId="0" applyBorder="1"/>
    <xf numFmtId="165" fontId="0" fillId="0" borderId="0" xfId="0" applyNumberFormat="1" applyFill="1" applyBorder="1"/>
    <xf numFmtId="165" fontId="0" fillId="5" borderId="0" xfId="0" applyNumberFormat="1" applyFill="1" applyBorder="1"/>
    <xf numFmtId="166" fontId="0" fillId="0" borderId="2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0" fontId="0" fillId="3" borderId="0" xfId="0" applyFill="1"/>
    <xf numFmtId="0" fontId="0" fillId="0" borderId="0" xfId="0" applyFill="1"/>
    <xf numFmtId="164" fontId="3" fillId="0" borderId="0" xfId="0" applyNumberFormat="1" applyFont="1" applyFill="1"/>
    <xf numFmtId="165" fontId="0" fillId="0" borderId="0" xfId="0" applyNumberFormat="1" applyFill="1"/>
    <xf numFmtId="165" fontId="0" fillId="0" borderId="28" xfId="0" applyNumberFormat="1" applyBorder="1"/>
    <xf numFmtId="0" fontId="0" fillId="0" borderId="29" xfId="0" applyBorder="1"/>
    <xf numFmtId="0" fontId="0" fillId="0" borderId="30" xfId="0" applyBorder="1"/>
    <xf numFmtId="165" fontId="0" fillId="0" borderId="31" xfId="0" applyNumberFormat="1" applyBorder="1"/>
    <xf numFmtId="0" fontId="0" fillId="0" borderId="32" xfId="0" applyBorder="1"/>
    <xf numFmtId="0" fontId="3" fillId="0" borderId="0" xfId="0" applyFont="1" applyFill="1" applyBorder="1" applyAlignment="1">
      <alignment horizontal="center"/>
    </xf>
    <xf numFmtId="165" fontId="0" fillId="0" borderId="24" xfId="0" applyNumberFormat="1" applyBorder="1"/>
    <xf numFmtId="165" fontId="0" fillId="3" borderId="0" xfId="0" applyNumberFormat="1" applyFill="1"/>
    <xf numFmtId="165" fontId="0" fillId="0" borderId="17" xfId="0" applyNumberFormat="1" applyBorder="1"/>
    <xf numFmtId="165" fontId="0" fillId="0" borderId="14" xfId="0" applyNumberFormat="1" applyBorder="1"/>
    <xf numFmtId="166" fontId="0" fillId="0" borderId="9" xfId="0" applyNumberFormat="1" applyBorder="1"/>
    <xf numFmtId="166" fontId="0" fillId="0" borderId="10" xfId="0" applyNumberFormat="1" applyBorder="1"/>
    <xf numFmtId="166" fontId="0" fillId="0" borderId="11" xfId="0" applyNumberFormat="1" applyBorder="1"/>
    <xf numFmtId="166" fontId="0" fillId="0" borderId="12" xfId="0" applyNumberFormat="1" applyBorder="1"/>
    <xf numFmtId="166" fontId="0" fillId="0" borderId="0" xfId="0" applyNumberFormat="1" applyBorder="1"/>
    <xf numFmtId="166" fontId="0" fillId="0" borderId="13" xfId="0" applyNumberFormat="1" applyBorder="1"/>
    <xf numFmtId="166" fontId="0" fillId="5" borderId="0" xfId="0" applyNumberFormat="1" applyFill="1" applyBorder="1"/>
    <xf numFmtId="166" fontId="0" fillId="5" borderId="13" xfId="0" applyNumberFormat="1" applyFill="1" applyBorder="1"/>
    <xf numFmtId="166" fontId="0" fillId="5" borderId="9" xfId="0" applyNumberFormat="1" applyFill="1" applyBorder="1"/>
    <xf numFmtId="166" fontId="0" fillId="0" borderId="15" xfId="0" applyNumberFormat="1" applyBorder="1"/>
    <xf numFmtId="166" fontId="0" fillId="0" borderId="16" xfId="0" applyNumberFormat="1" applyBorder="1"/>
    <xf numFmtId="4" fontId="0" fillId="0" borderId="24" xfId="0" applyNumberFormat="1" applyBorder="1"/>
    <xf numFmtId="0" fontId="12" fillId="0" borderId="0" xfId="0" applyFont="1" applyAlignment="1">
      <alignment vertical="center"/>
    </xf>
    <xf numFmtId="165" fontId="0" fillId="0" borderId="10" xfId="0" applyNumberFormat="1" applyFill="1" applyBorder="1"/>
    <xf numFmtId="165" fontId="0" fillId="0" borderId="11" xfId="0" applyNumberFormat="1" applyFill="1" applyBorder="1"/>
    <xf numFmtId="165" fontId="0" fillId="0" borderId="13" xfId="0" applyNumberFormat="1" applyFill="1" applyBorder="1"/>
    <xf numFmtId="165" fontId="0" fillId="0" borderId="6" xfId="0" applyNumberFormat="1" applyFill="1" applyBorder="1"/>
    <xf numFmtId="165" fontId="0" fillId="0" borderId="2" xfId="0" applyNumberFormat="1" applyFill="1" applyBorder="1"/>
    <xf numFmtId="165" fontId="0" fillId="0" borderId="16" xfId="0" applyNumberFormat="1" applyFill="1" applyBorder="1"/>
    <xf numFmtId="165" fontId="0" fillId="0" borderId="18" xfId="0" applyNumberFormat="1" applyFill="1" applyBorder="1"/>
    <xf numFmtId="164" fontId="0" fillId="0" borderId="18" xfId="0" applyNumberFormat="1" applyFill="1" applyBorder="1" applyAlignment="1">
      <alignment horizontal="right"/>
    </xf>
    <xf numFmtId="165" fontId="0" fillId="0" borderId="19" xfId="0" applyNumberFormat="1" applyFill="1" applyBorder="1"/>
    <xf numFmtId="165" fontId="0" fillId="0" borderId="20" xfId="0" applyNumberFormat="1" applyFill="1" applyBorder="1"/>
    <xf numFmtId="0" fontId="3" fillId="12" borderId="4" xfId="0" applyFont="1" applyFill="1" applyBorder="1"/>
    <xf numFmtId="0" fontId="0" fillId="12" borderId="0" xfId="0" applyFill="1"/>
    <xf numFmtId="0" fontId="0" fillId="6" borderId="27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7" borderId="0" xfId="0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10" fillId="8" borderId="21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9" fillId="9" borderId="21" xfId="0" applyFont="1" applyFill="1" applyBorder="1" applyAlignment="1">
      <alignment horizontal="center"/>
    </xf>
    <xf numFmtId="0" fontId="9" fillId="9" borderId="22" xfId="0" applyFont="1" applyFill="1" applyBorder="1" applyAlignment="1">
      <alignment horizontal="center"/>
    </xf>
    <xf numFmtId="0" fontId="9" fillId="9" borderId="23" xfId="0" applyFont="1" applyFill="1" applyBorder="1" applyAlignment="1">
      <alignment horizontal="center"/>
    </xf>
    <xf numFmtId="0" fontId="11" fillId="10" borderId="21" xfId="0" applyFont="1" applyFill="1" applyBorder="1" applyAlignment="1">
      <alignment horizontal="center"/>
    </xf>
    <xf numFmtId="0" fontId="11" fillId="10" borderId="22" xfId="0" applyFont="1" applyFill="1" applyBorder="1" applyAlignment="1">
      <alignment horizontal="center"/>
    </xf>
    <xf numFmtId="0" fontId="11" fillId="10" borderId="23" xfId="0" applyFont="1" applyFill="1" applyBorder="1" applyAlignment="1">
      <alignment horizontal="center"/>
    </xf>
    <xf numFmtId="0" fontId="10" fillId="11" borderId="21" xfId="0" applyFont="1" applyFill="1" applyBorder="1" applyAlignment="1">
      <alignment horizontal="center"/>
    </xf>
    <xf numFmtId="0" fontId="10" fillId="11" borderId="22" xfId="0" applyFont="1" applyFill="1" applyBorder="1" applyAlignment="1">
      <alignment horizontal="center"/>
    </xf>
    <xf numFmtId="0" fontId="10" fillId="11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58CC-912F-B24E-A9CC-32E6172F3611}">
  <dimension ref="A1:BL95"/>
  <sheetViews>
    <sheetView tabSelected="1" topLeftCell="B1" zoomScale="75" zoomScaleNormal="75" workbookViewId="0">
      <selection activeCell="G2" sqref="G2"/>
    </sheetView>
  </sheetViews>
  <sheetFormatPr baseColWidth="10" defaultRowHeight="16" x14ac:dyDescent="0.2"/>
  <cols>
    <col min="18" max="19" width="10.83203125" style="56"/>
    <col min="49" max="49" width="10.6640625" customWidth="1"/>
    <col min="58" max="58" width="46.83203125" bestFit="1" customWidth="1"/>
    <col min="59" max="59" width="19" bestFit="1" customWidth="1"/>
    <col min="60" max="60" width="17.6640625" bestFit="1" customWidth="1"/>
    <col min="61" max="61" width="20.1640625" bestFit="1" customWidth="1"/>
    <col min="62" max="62" width="19" bestFit="1" customWidth="1"/>
    <col min="63" max="64" width="17.6640625" bestFit="1" customWidth="1"/>
  </cols>
  <sheetData>
    <row r="1" spans="1:64" ht="21" x14ac:dyDescent="0.2">
      <c r="A1" s="45" t="s">
        <v>81</v>
      </c>
    </row>
    <row r="2" spans="1:64" ht="18" x14ac:dyDescent="0.2">
      <c r="A2" s="46" t="s">
        <v>82</v>
      </c>
    </row>
    <row r="3" spans="1:64" x14ac:dyDescent="0.2">
      <c r="A3" s="81" t="s">
        <v>24</v>
      </c>
    </row>
    <row r="4" spans="1:64" x14ac:dyDescent="0.2">
      <c r="A4" s="81" t="s">
        <v>30</v>
      </c>
      <c r="BF4" t="s">
        <v>80</v>
      </c>
    </row>
    <row r="5" spans="1:64" x14ac:dyDescent="0.2">
      <c r="A5" s="46"/>
    </row>
    <row r="6" spans="1:64" x14ac:dyDescent="0.2">
      <c r="BF6" s="105" t="s">
        <v>77</v>
      </c>
      <c r="BG6" s="106"/>
      <c r="BH6" s="106"/>
      <c r="BI6" s="106"/>
      <c r="BJ6" s="106"/>
      <c r="BK6" s="106"/>
      <c r="BL6" s="107"/>
    </row>
    <row r="7" spans="1:64" x14ac:dyDescent="0.2">
      <c r="A7" s="6" t="s">
        <v>7</v>
      </c>
      <c r="B7" s="6"/>
      <c r="C7" s="6"/>
      <c r="D7" s="6"/>
      <c r="E7" s="6"/>
      <c r="F7" s="6"/>
      <c r="G7" s="6"/>
      <c r="H7" s="6"/>
      <c r="J7" s="92" t="s">
        <v>23</v>
      </c>
      <c r="K7" s="93"/>
      <c r="L7" s="93"/>
      <c r="M7" s="93"/>
      <c r="N7" s="93"/>
      <c r="O7" s="93"/>
      <c r="P7" s="93"/>
      <c r="Q7" s="93"/>
      <c r="T7" s="28" t="s">
        <v>25</v>
      </c>
      <c r="U7" s="29"/>
      <c r="V7" s="29"/>
      <c r="W7" s="29"/>
      <c r="X7" s="29"/>
      <c r="Y7" s="29"/>
      <c r="Z7" s="94"/>
      <c r="AA7" s="56"/>
      <c r="AB7" s="108" t="s">
        <v>21</v>
      </c>
      <c r="AC7" s="109"/>
      <c r="AD7" s="109"/>
      <c r="AE7" s="109"/>
      <c r="AF7" s="109"/>
      <c r="AG7" s="110"/>
      <c r="AH7" s="64"/>
      <c r="AI7" s="108" t="s">
        <v>27</v>
      </c>
      <c r="AJ7" s="109"/>
      <c r="AK7" s="109"/>
      <c r="AL7" s="109"/>
      <c r="AM7" s="109"/>
      <c r="AN7" s="110"/>
      <c r="AP7" s="114" t="s">
        <v>28</v>
      </c>
      <c r="AQ7" s="115"/>
      <c r="AR7" s="115"/>
      <c r="AS7" s="115"/>
      <c r="AT7" s="115"/>
      <c r="AU7" s="116"/>
      <c r="AW7" s="117" t="s">
        <v>29</v>
      </c>
      <c r="AX7" s="118"/>
      <c r="AY7" s="118"/>
      <c r="AZ7" s="118"/>
      <c r="BA7" s="118"/>
      <c r="BB7" s="119"/>
      <c r="BF7" s="1" t="s">
        <v>78</v>
      </c>
      <c r="BG7" s="97" t="s">
        <v>1</v>
      </c>
      <c r="BH7" s="97" t="s">
        <v>2</v>
      </c>
      <c r="BI7" s="97" t="s">
        <v>11</v>
      </c>
      <c r="BJ7" s="97" t="s">
        <v>3</v>
      </c>
      <c r="BK7" s="97" t="s">
        <v>12</v>
      </c>
      <c r="BL7" s="98" t="s">
        <v>9</v>
      </c>
    </row>
    <row r="8" spans="1:64" ht="17" thickBot="1" x14ac:dyDescent="0.25">
      <c r="B8" t="s">
        <v>8</v>
      </c>
      <c r="C8" t="s">
        <v>9</v>
      </c>
      <c r="D8" t="s">
        <v>1</v>
      </c>
      <c r="E8" t="s">
        <v>2</v>
      </c>
      <c r="F8" t="s">
        <v>10</v>
      </c>
      <c r="G8" t="s">
        <v>11</v>
      </c>
      <c r="H8" t="s">
        <v>12</v>
      </c>
      <c r="K8" s="55" t="s">
        <v>8</v>
      </c>
      <c r="L8" t="s">
        <v>9</v>
      </c>
      <c r="M8" t="s">
        <v>1</v>
      </c>
      <c r="N8" t="s">
        <v>2</v>
      </c>
      <c r="O8" t="s">
        <v>10</v>
      </c>
      <c r="P8" t="s">
        <v>11</v>
      </c>
      <c r="Q8" t="s">
        <v>12</v>
      </c>
      <c r="T8" s="55" t="str">
        <f t="shared" ref="T8:Z8" si="0">K8</f>
        <v>rps14</v>
      </c>
      <c r="U8" t="str">
        <f t="shared" si="0"/>
        <v>Cyp9M6</v>
      </c>
      <c r="V8" t="str">
        <f t="shared" si="0"/>
        <v>CCEae3a</v>
      </c>
      <c r="W8" t="str">
        <f t="shared" si="0"/>
        <v>SAP2</v>
      </c>
      <c r="X8" t="str">
        <f t="shared" si="0"/>
        <v>Cyp9J10</v>
      </c>
      <c r="Y8" t="str">
        <f t="shared" si="0"/>
        <v>Cyp6BB2</v>
      </c>
      <c r="Z8" t="str">
        <f t="shared" si="0"/>
        <v>Cyp9J28</v>
      </c>
      <c r="AB8" t="str">
        <f t="shared" ref="AB8:AG8" si="1">U8</f>
        <v>Cyp9M6</v>
      </c>
      <c r="AC8" t="str">
        <f t="shared" si="1"/>
        <v>CCEae3a</v>
      </c>
      <c r="AD8" t="str">
        <f t="shared" si="1"/>
        <v>SAP2</v>
      </c>
      <c r="AE8" t="str">
        <f t="shared" si="1"/>
        <v>Cyp9J10</v>
      </c>
      <c r="AF8" s="31" t="str">
        <f t="shared" si="1"/>
        <v>Cyp6BB2</v>
      </c>
      <c r="AG8" s="31" t="str">
        <f t="shared" si="1"/>
        <v>Cyp9J28</v>
      </c>
      <c r="AH8" s="49"/>
      <c r="AI8" t="str">
        <f t="shared" ref="AI8:AN9" si="2">AB8</f>
        <v>Cyp9M6</v>
      </c>
      <c r="AJ8" t="str">
        <f t="shared" si="2"/>
        <v>CCEae3a</v>
      </c>
      <c r="AK8" t="str">
        <f t="shared" si="2"/>
        <v>SAP2</v>
      </c>
      <c r="AL8" t="str">
        <f t="shared" si="2"/>
        <v>Cyp9J10</v>
      </c>
      <c r="AM8" s="31" t="str">
        <f t="shared" si="2"/>
        <v>Cyp6BB2</v>
      </c>
      <c r="AN8" s="31" t="str">
        <f t="shared" si="2"/>
        <v>Cyp9J28</v>
      </c>
      <c r="AP8" t="str">
        <f t="shared" ref="AP8:AU8" si="3">AI45</f>
        <v>Cyp9M6</v>
      </c>
      <c r="AQ8" t="str">
        <f t="shared" si="3"/>
        <v>CCEae3a</v>
      </c>
      <c r="AR8" t="str">
        <f t="shared" si="3"/>
        <v>SAP2</v>
      </c>
      <c r="AS8" t="str">
        <f t="shared" si="3"/>
        <v>Cyp9J10</v>
      </c>
      <c r="AT8" t="str">
        <f t="shared" si="3"/>
        <v>Cyp6BB2</v>
      </c>
      <c r="AU8" t="str">
        <f t="shared" si="3"/>
        <v>Cyp9J28</v>
      </c>
      <c r="AW8" t="str">
        <f>AP8</f>
        <v>Cyp9M6</v>
      </c>
      <c r="AX8" t="str">
        <f t="shared" ref="AX8:BB8" si="4">AQ8</f>
        <v>CCEae3a</v>
      </c>
      <c r="AY8" t="str">
        <f t="shared" si="4"/>
        <v>SAP2</v>
      </c>
      <c r="AZ8" t="str">
        <f t="shared" si="4"/>
        <v>Cyp9J10</v>
      </c>
      <c r="BA8" t="str">
        <f t="shared" si="4"/>
        <v>Cyp6BB2</v>
      </c>
      <c r="BB8" t="str">
        <f t="shared" si="4"/>
        <v>Cyp9J28</v>
      </c>
      <c r="BF8" s="2" t="s">
        <v>34</v>
      </c>
      <c r="BG8" s="99">
        <v>0.47139999999999999</v>
      </c>
      <c r="BH8" s="99">
        <v>0.2379</v>
      </c>
      <c r="BI8" s="99">
        <v>0.9506</v>
      </c>
      <c r="BJ8" s="99">
        <v>0.503</v>
      </c>
      <c r="BK8" s="99">
        <v>1.4E-3</v>
      </c>
      <c r="BL8" s="100">
        <v>0.12189999999999999</v>
      </c>
    </row>
    <row r="9" spans="1:64" x14ac:dyDescent="0.2">
      <c r="A9" s="7" t="s">
        <v>13</v>
      </c>
      <c r="B9" s="82">
        <v>19.573</v>
      </c>
      <c r="C9" s="82">
        <v>23.961143493652344</v>
      </c>
      <c r="D9" s="82">
        <v>25.069515228271484</v>
      </c>
      <c r="E9" s="82">
        <v>25.693521499633789</v>
      </c>
      <c r="F9" s="82">
        <v>23.583490371704102</v>
      </c>
      <c r="G9" s="82">
        <v>24.263238906860352</v>
      </c>
      <c r="H9" s="83">
        <v>23.858000000000001</v>
      </c>
      <c r="J9" s="7" t="s">
        <v>13</v>
      </c>
      <c r="K9" s="8">
        <v>19.573</v>
      </c>
      <c r="L9" s="8">
        <v>23.961143493652344</v>
      </c>
      <c r="M9" s="8">
        <v>25.069515228271484</v>
      </c>
      <c r="N9" s="8">
        <v>25.693521499633789</v>
      </c>
      <c r="O9" s="9"/>
      <c r="P9" s="8">
        <v>24.263238906860352</v>
      </c>
      <c r="Q9" s="10">
        <v>23.858000000000001</v>
      </c>
      <c r="R9" s="50"/>
      <c r="S9" s="56" t="s">
        <v>13</v>
      </c>
      <c r="T9" s="59">
        <f t="shared" ref="T9:Z9" si="5">AVERAGE(K9:K12)</f>
        <v>19.579749999999997</v>
      </c>
      <c r="U9" s="8">
        <f t="shared" si="5"/>
        <v>23.834269841512043</v>
      </c>
      <c r="V9" s="8">
        <f t="shared" si="5"/>
        <v>25.297689914703369</v>
      </c>
      <c r="W9" s="8">
        <f t="shared" si="5"/>
        <v>25.942678451538086</v>
      </c>
      <c r="X9" s="8">
        <f t="shared" si="5"/>
        <v>23.186894098917644</v>
      </c>
      <c r="Y9" s="8">
        <f t="shared" si="5"/>
        <v>24.179479122161865</v>
      </c>
      <c r="Z9" s="10">
        <f t="shared" si="5"/>
        <v>24.05125</v>
      </c>
      <c r="AB9" s="32">
        <f t="shared" ref="AB9:AG9" si="6">U9-$T9</f>
        <v>4.254519841512046</v>
      </c>
      <c r="AC9" s="8">
        <f t="shared" si="6"/>
        <v>5.717939914703372</v>
      </c>
      <c r="AD9" s="8">
        <f t="shared" si="6"/>
        <v>6.3629284515380888</v>
      </c>
      <c r="AE9" s="8">
        <f t="shared" si="6"/>
        <v>3.6071440989176473</v>
      </c>
      <c r="AF9" s="8">
        <f t="shared" si="6"/>
        <v>4.5997291221618681</v>
      </c>
      <c r="AG9" s="10">
        <f t="shared" si="6"/>
        <v>4.4715000000000025</v>
      </c>
      <c r="AH9" s="48"/>
      <c r="AI9" s="32">
        <f t="shared" si="2"/>
        <v>4.254519841512046</v>
      </c>
      <c r="AJ9" s="8">
        <f t="shared" si="2"/>
        <v>5.717939914703372</v>
      </c>
      <c r="AK9" s="8">
        <f t="shared" si="2"/>
        <v>6.3629284515380888</v>
      </c>
      <c r="AL9" s="8">
        <f t="shared" si="2"/>
        <v>3.6071440989176473</v>
      </c>
      <c r="AM9" s="8">
        <f t="shared" si="2"/>
        <v>4.5997291221618681</v>
      </c>
      <c r="AN9" s="10">
        <f t="shared" si="2"/>
        <v>4.4715000000000025</v>
      </c>
      <c r="AP9" s="32">
        <f t="shared" ref="AP9:AU9" si="7">AI9-AI$46</f>
        <v>0.72139197031656987</v>
      </c>
      <c r="AQ9" s="8">
        <f t="shared" si="7"/>
        <v>0.41687644958496328</v>
      </c>
      <c r="AR9" s="8">
        <f t="shared" si="7"/>
        <v>1.3618356927235942</v>
      </c>
      <c r="AS9" s="8">
        <f t="shared" si="7"/>
        <v>-5.3701903025306308E-2</v>
      </c>
      <c r="AT9" s="8">
        <f t="shared" si="7"/>
        <v>0.20356558651394518</v>
      </c>
      <c r="AU9" s="10">
        <f t="shared" si="7"/>
        <v>0.51166666666666805</v>
      </c>
      <c r="AW9" s="69">
        <f>2^-(AP9)</f>
        <v>0.60651197260679623</v>
      </c>
      <c r="AX9" s="70">
        <f t="shared" ref="AX9:BB9" si="8">2^-(AQ9)</f>
        <v>0.74904461161366787</v>
      </c>
      <c r="AY9" s="70">
        <f t="shared" si="8"/>
        <v>0.38908689852100581</v>
      </c>
      <c r="AZ9" s="70">
        <f t="shared" si="8"/>
        <v>1.0379247870953741</v>
      </c>
      <c r="BA9" s="70">
        <f t="shared" si="8"/>
        <v>0.86840167482115205</v>
      </c>
      <c r="BB9" s="71">
        <f t="shared" si="8"/>
        <v>0.70141166710716696</v>
      </c>
      <c r="BF9" s="2" t="s">
        <v>35</v>
      </c>
      <c r="BG9" s="99" t="s">
        <v>5</v>
      </c>
      <c r="BH9" s="99" t="s">
        <v>5</v>
      </c>
      <c r="BI9" s="99" t="s">
        <v>5</v>
      </c>
      <c r="BJ9" s="99" t="s">
        <v>5</v>
      </c>
      <c r="BK9" s="103" t="s">
        <v>72</v>
      </c>
      <c r="BL9" s="100" t="s">
        <v>5</v>
      </c>
    </row>
    <row r="10" spans="1:64" x14ac:dyDescent="0.2">
      <c r="A10" s="11" t="s">
        <v>13</v>
      </c>
      <c r="B10" s="58">
        <v>19.635000000000002</v>
      </c>
      <c r="C10" s="58">
        <v>23.831489562988281</v>
      </c>
      <c r="D10" s="58">
        <v>25.273466110229492</v>
      </c>
      <c r="E10" s="58">
        <v>25.455982208251953</v>
      </c>
      <c r="F10" s="58">
        <v>23.189912796020508</v>
      </c>
      <c r="G10" s="58">
        <v>23.981273651123047</v>
      </c>
      <c r="H10" s="84">
        <v>24.117000000000001</v>
      </c>
      <c r="J10" s="11" t="s">
        <v>13</v>
      </c>
      <c r="K10" s="12">
        <v>19.635000000000002</v>
      </c>
      <c r="L10" s="12">
        <v>23.831489562988281</v>
      </c>
      <c r="M10" s="12">
        <v>25.273466110229492</v>
      </c>
      <c r="N10" s="12">
        <v>25.455982208251953</v>
      </c>
      <c r="O10" s="12">
        <v>23.189912796020508</v>
      </c>
      <c r="P10" s="13">
        <v>23.981273651123047</v>
      </c>
      <c r="Q10" s="14">
        <v>24.117000000000001</v>
      </c>
      <c r="R10" s="50"/>
      <c r="T10" s="60"/>
      <c r="Z10" s="33"/>
      <c r="AB10" s="11"/>
      <c r="AC10" s="49"/>
      <c r="AD10" s="49"/>
      <c r="AE10" s="49"/>
      <c r="AF10" s="49"/>
      <c r="AG10" s="33"/>
      <c r="AH10" s="49"/>
      <c r="AI10" s="11"/>
      <c r="AJ10" s="49"/>
      <c r="AK10" s="49"/>
      <c r="AL10" s="49"/>
      <c r="AM10" s="49"/>
      <c r="AN10" s="33"/>
      <c r="AP10" s="36"/>
      <c r="AQ10" s="48"/>
      <c r="AR10" s="48"/>
      <c r="AS10" s="48"/>
      <c r="AT10" s="48"/>
      <c r="AU10" s="14"/>
      <c r="AW10" s="11"/>
      <c r="AX10" s="49"/>
      <c r="AY10" s="49"/>
      <c r="AZ10" s="49"/>
      <c r="BA10" s="49"/>
      <c r="BB10" s="33"/>
      <c r="BF10" s="2" t="s">
        <v>36</v>
      </c>
      <c r="BG10" s="99" t="s">
        <v>4</v>
      </c>
      <c r="BH10" s="99" t="s">
        <v>4</v>
      </c>
      <c r="BI10" s="99" t="s">
        <v>4</v>
      </c>
      <c r="BJ10" s="99" t="s">
        <v>4</v>
      </c>
      <c r="BK10" s="99" t="s">
        <v>6</v>
      </c>
      <c r="BL10" s="100" t="s">
        <v>4</v>
      </c>
    </row>
    <row r="11" spans="1:64" x14ac:dyDescent="0.2">
      <c r="A11" s="11" t="s">
        <v>13</v>
      </c>
      <c r="B11" s="58">
        <v>19.529</v>
      </c>
      <c r="C11" s="58">
        <v>23.710176467895508</v>
      </c>
      <c r="D11" s="58">
        <v>25.419109344482422</v>
      </c>
      <c r="E11" s="58">
        <v>26.208621978759766</v>
      </c>
      <c r="F11" s="58">
        <v>23.130422592163086</v>
      </c>
      <c r="G11" s="58">
        <v>24.224580764770508</v>
      </c>
      <c r="H11" s="84">
        <v>24.01</v>
      </c>
      <c r="J11" s="11" t="s">
        <v>13</v>
      </c>
      <c r="K11" s="12">
        <v>19.529</v>
      </c>
      <c r="L11" s="12">
        <v>23.710176467895508</v>
      </c>
      <c r="M11" s="12">
        <v>25.419109344482422</v>
      </c>
      <c r="N11" s="12">
        <v>26.208621978759766</v>
      </c>
      <c r="O11" s="12">
        <v>23.130422592163086</v>
      </c>
      <c r="P11" s="12">
        <v>24.224580764770508</v>
      </c>
      <c r="Q11" s="14">
        <v>24.01</v>
      </c>
      <c r="R11" s="50"/>
      <c r="T11" s="60"/>
      <c r="Z11" s="33"/>
      <c r="AB11" s="11"/>
      <c r="AC11" s="49"/>
      <c r="AD11" s="49"/>
      <c r="AE11" s="49"/>
      <c r="AF11" s="49"/>
      <c r="AG11" s="33"/>
      <c r="AH11" s="49"/>
      <c r="AI11" s="11"/>
      <c r="AJ11" s="49"/>
      <c r="AK11" s="49"/>
      <c r="AL11" s="49"/>
      <c r="AM11" s="49"/>
      <c r="AN11" s="33"/>
      <c r="AP11" s="36"/>
      <c r="AQ11" s="48"/>
      <c r="AR11" s="48"/>
      <c r="AS11" s="48"/>
      <c r="AT11" s="48"/>
      <c r="AU11" s="14"/>
      <c r="AV11" s="49"/>
      <c r="AW11" s="11"/>
      <c r="AX11" s="49"/>
      <c r="AY11" s="49"/>
      <c r="AZ11" s="49"/>
      <c r="BA11" s="49"/>
      <c r="BB11" s="33"/>
      <c r="BF11" s="2" t="s">
        <v>37</v>
      </c>
      <c r="BG11" s="99" t="s">
        <v>38</v>
      </c>
      <c r="BH11" s="99" t="s">
        <v>38</v>
      </c>
      <c r="BI11" s="99" t="s">
        <v>38</v>
      </c>
      <c r="BJ11" s="99" t="s">
        <v>38</v>
      </c>
      <c r="BK11" s="99" t="s">
        <v>38</v>
      </c>
      <c r="BL11" s="100" t="s">
        <v>38</v>
      </c>
    </row>
    <row r="12" spans="1:64" x14ac:dyDescent="0.2">
      <c r="A12" s="15" t="s">
        <v>13</v>
      </c>
      <c r="B12" s="85">
        <v>19.582000000000001</v>
      </c>
      <c r="C12" s="85">
        <v>22.958499908447266</v>
      </c>
      <c r="D12" s="85">
        <v>25.428668975830078</v>
      </c>
      <c r="E12" s="85">
        <v>26.412588119506836</v>
      </c>
      <c r="F12" s="58">
        <v>23.240346908569336</v>
      </c>
      <c r="G12" s="58">
        <v>24.248823165893555</v>
      </c>
      <c r="H12" s="84">
        <v>24.22</v>
      </c>
      <c r="J12" s="15" t="s">
        <v>13</v>
      </c>
      <c r="K12" s="16">
        <v>19.582000000000001</v>
      </c>
      <c r="L12" s="17"/>
      <c r="M12" s="16">
        <v>25.428668975830078</v>
      </c>
      <c r="N12" s="16">
        <v>26.412588119506836</v>
      </c>
      <c r="O12" s="12">
        <v>23.240346908569336</v>
      </c>
      <c r="P12" s="12">
        <v>24.248823165893555</v>
      </c>
      <c r="Q12" s="18">
        <v>24.22</v>
      </c>
      <c r="R12" s="50"/>
      <c r="T12" s="61"/>
      <c r="U12" s="34"/>
      <c r="V12" s="34"/>
      <c r="W12" s="34"/>
      <c r="X12" s="34"/>
      <c r="Z12" s="33"/>
      <c r="AB12" s="11"/>
      <c r="AC12" s="49"/>
      <c r="AD12" s="49"/>
      <c r="AE12" s="49"/>
      <c r="AF12" s="49"/>
      <c r="AG12" s="33"/>
      <c r="AH12" s="49"/>
      <c r="AI12" s="15"/>
      <c r="AJ12" s="34"/>
      <c r="AK12" s="34"/>
      <c r="AL12" s="34"/>
      <c r="AM12" s="34"/>
      <c r="AN12" s="33"/>
      <c r="AP12" s="36"/>
      <c r="AQ12" s="48"/>
      <c r="AR12" s="48"/>
      <c r="AS12" s="48"/>
      <c r="AT12" s="48"/>
      <c r="AU12" s="14"/>
      <c r="AV12" s="49"/>
      <c r="AW12" s="15"/>
      <c r="AX12" s="34"/>
      <c r="AY12" s="34"/>
      <c r="AZ12" s="34"/>
      <c r="BA12" s="34"/>
      <c r="BB12" s="37"/>
      <c r="BF12" s="2" t="s">
        <v>39</v>
      </c>
      <c r="BG12" s="99" t="s">
        <v>56</v>
      </c>
      <c r="BH12" s="99" t="s">
        <v>60</v>
      </c>
      <c r="BI12" s="99" t="s">
        <v>68</v>
      </c>
      <c r="BJ12" s="99" t="s">
        <v>64</v>
      </c>
      <c r="BK12" s="99" t="s">
        <v>73</v>
      </c>
      <c r="BL12" s="100" t="s">
        <v>40</v>
      </c>
    </row>
    <row r="13" spans="1:64" x14ac:dyDescent="0.2">
      <c r="A13" s="19" t="s">
        <v>14</v>
      </c>
      <c r="B13" s="86">
        <v>19.806000000000001</v>
      </c>
      <c r="C13" s="86">
        <v>24.313766479492188</v>
      </c>
      <c r="D13" s="86">
        <v>26.705827713012695</v>
      </c>
      <c r="E13" s="86">
        <v>26.698881149291992</v>
      </c>
      <c r="F13" s="86">
        <v>23.640180587768555</v>
      </c>
      <c r="G13" s="86">
        <v>24.858394622802734</v>
      </c>
      <c r="H13" s="87">
        <v>24.15</v>
      </c>
      <c r="J13" s="19" t="s">
        <v>14</v>
      </c>
      <c r="K13" s="20">
        <v>19.806000000000001</v>
      </c>
      <c r="L13" s="20">
        <v>24.313766479492188</v>
      </c>
      <c r="M13" s="20">
        <v>26.705827713012695</v>
      </c>
      <c r="N13" s="20">
        <v>26.698881149291992</v>
      </c>
      <c r="O13" s="20">
        <v>23.640180587768555</v>
      </c>
      <c r="P13" s="20">
        <v>24.858394622802734</v>
      </c>
      <c r="Q13" s="21">
        <v>24.15</v>
      </c>
      <c r="R13" s="50"/>
      <c r="S13" s="56" t="s">
        <v>14</v>
      </c>
      <c r="T13" s="62">
        <f t="shared" ref="T13:Y13" si="9">AVERAGE(K13:K16)</f>
        <v>19.97025</v>
      </c>
      <c r="U13" s="20">
        <f t="shared" si="9"/>
        <v>24.008211771647137</v>
      </c>
      <c r="V13" s="20">
        <f t="shared" si="9"/>
        <v>26.654078960418701</v>
      </c>
      <c r="W13" s="20">
        <f t="shared" si="9"/>
        <v>26.819796244303387</v>
      </c>
      <c r="X13" s="20">
        <f t="shared" si="9"/>
        <v>23.708173116048176</v>
      </c>
      <c r="Y13" s="20">
        <f t="shared" si="9"/>
        <v>24.782689571380615</v>
      </c>
      <c r="Z13" s="21">
        <f>AVERAGE(Q13:Q15)</f>
        <v>23.974</v>
      </c>
      <c r="AB13" s="35">
        <f t="shared" ref="AB13:AG13" si="10">U13-$T13</f>
        <v>4.0379617716471365</v>
      </c>
      <c r="AC13" s="20">
        <f t="shared" si="10"/>
        <v>6.6838289604187011</v>
      </c>
      <c r="AD13" s="20">
        <f t="shared" si="10"/>
        <v>6.8495462443033865</v>
      </c>
      <c r="AE13" s="20">
        <f t="shared" si="10"/>
        <v>3.7379231160481758</v>
      </c>
      <c r="AF13" s="20">
        <f t="shared" si="10"/>
        <v>4.8124395713806152</v>
      </c>
      <c r="AG13" s="21">
        <f t="shared" si="10"/>
        <v>4.0037500000000001</v>
      </c>
      <c r="AH13" s="48"/>
      <c r="AI13" s="35">
        <f>AB13</f>
        <v>4.0379617716471365</v>
      </c>
      <c r="AJ13" s="20">
        <f>AC13</f>
        <v>6.6838289604187011</v>
      </c>
      <c r="AK13" s="20">
        <f>AD13</f>
        <v>6.8495462443033865</v>
      </c>
      <c r="AL13" s="20">
        <f>AE13</f>
        <v>3.7379231160481758</v>
      </c>
      <c r="AM13" s="27"/>
      <c r="AN13" s="21">
        <f>AG13</f>
        <v>4.0037500000000001</v>
      </c>
      <c r="AP13" s="35">
        <f t="shared" ref="AP13" si="11">AI13-AI$46</f>
        <v>0.50483390045166043</v>
      </c>
      <c r="AQ13" s="20">
        <f>AJ13-AJ$46</f>
        <v>1.3827654953002924</v>
      </c>
      <c r="AR13" s="20">
        <f>AK13-AK$46</f>
        <v>1.8484534854888919</v>
      </c>
      <c r="AS13" s="20">
        <f>AL13-AL$46</f>
        <v>7.7077114105222222E-2</v>
      </c>
      <c r="AT13" s="27"/>
      <c r="AU13" s="21">
        <f>AN13-AN$46</f>
        <v>4.3916666666665716E-2</v>
      </c>
      <c r="AW13" s="72">
        <f>2^-(AP13)</f>
        <v>0.70474151080090019</v>
      </c>
      <c r="AX13" s="73">
        <f t="shared" ref="AX13" si="12">2^-(AQ13)</f>
        <v>0.38348299358325366</v>
      </c>
      <c r="AY13" s="73">
        <f t="shared" ref="AY13:AZ13" si="13">2^-(AR13)</f>
        <v>0.27768988157572466</v>
      </c>
      <c r="AZ13" s="73">
        <f t="shared" si="13"/>
        <v>0.94797629309104303</v>
      </c>
      <c r="BA13" s="75"/>
      <c r="BB13" s="74">
        <f t="shared" ref="BB13" si="14">2^-(AU13)</f>
        <v>0.97001793915684598</v>
      </c>
      <c r="BF13" s="2"/>
      <c r="BG13" s="99"/>
      <c r="BH13" s="99"/>
      <c r="BI13" s="99"/>
      <c r="BJ13" s="99"/>
      <c r="BK13" s="99"/>
      <c r="BL13" s="100"/>
    </row>
    <row r="14" spans="1:64" x14ac:dyDescent="0.2">
      <c r="A14" s="11" t="s">
        <v>14</v>
      </c>
      <c r="B14" s="58">
        <v>20.169</v>
      </c>
      <c r="C14" s="58">
        <v>23.820104598999023</v>
      </c>
      <c r="D14" s="58">
        <v>26.769683837890625</v>
      </c>
      <c r="E14" s="58">
        <v>26.778444290161133</v>
      </c>
      <c r="F14" s="58">
        <v>23.767356872558594</v>
      </c>
      <c r="G14" s="58">
        <v>24.779922485351562</v>
      </c>
      <c r="H14" s="84">
        <v>23.844000000000001</v>
      </c>
      <c r="J14" s="11" t="s">
        <v>14</v>
      </c>
      <c r="K14" s="12">
        <v>20.169</v>
      </c>
      <c r="L14" s="12">
        <v>23.820104598999023</v>
      </c>
      <c r="M14" s="12">
        <v>26.769683837890625</v>
      </c>
      <c r="N14" s="12">
        <v>26.778444290161133</v>
      </c>
      <c r="O14" s="12">
        <v>23.767356872558594</v>
      </c>
      <c r="P14" s="12">
        <v>24.779922485351562</v>
      </c>
      <c r="Q14" s="14">
        <v>23.844000000000001</v>
      </c>
      <c r="R14" s="50"/>
      <c r="T14" s="60"/>
      <c r="Z14" s="33"/>
      <c r="AB14" s="11"/>
      <c r="AC14" s="49"/>
      <c r="AD14" s="49"/>
      <c r="AE14" s="49"/>
      <c r="AF14" s="49"/>
      <c r="AG14" s="33"/>
      <c r="AH14" s="49"/>
      <c r="AI14" s="11"/>
      <c r="AJ14" s="49"/>
      <c r="AK14" s="49"/>
      <c r="AL14" s="49"/>
      <c r="AM14" s="49"/>
      <c r="AN14" s="33"/>
      <c r="AP14" s="36"/>
      <c r="AQ14" s="48"/>
      <c r="AR14" s="48"/>
      <c r="AS14" s="48"/>
      <c r="AT14" s="48"/>
      <c r="AU14" s="14"/>
      <c r="AW14" s="11"/>
      <c r="AX14" s="49"/>
      <c r="AY14" s="49"/>
      <c r="AZ14" s="49"/>
      <c r="BA14" s="49"/>
      <c r="BB14" s="33"/>
      <c r="BF14" s="2" t="s">
        <v>41</v>
      </c>
      <c r="BG14" s="99"/>
      <c r="BH14" s="99"/>
      <c r="BI14" s="99"/>
      <c r="BJ14" s="99"/>
      <c r="BK14" s="99"/>
      <c r="BL14" s="100"/>
    </row>
    <row r="15" spans="1:64" x14ac:dyDescent="0.2">
      <c r="A15" s="11" t="s">
        <v>14</v>
      </c>
      <c r="B15" s="58">
        <v>19.939</v>
      </c>
      <c r="C15" s="58">
        <v>23.123531341552734</v>
      </c>
      <c r="D15" s="58">
        <v>26.617919921875</v>
      </c>
      <c r="E15" s="58">
        <v>26.982063293457031</v>
      </c>
      <c r="F15" s="58">
        <v>23.236042022705078</v>
      </c>
      <c r="G15" s="58">
        <v>24.614498138427734</v>
      </c>
      <c r="H15" s="84">
        <v>23.928000000000001</v>
      </c>
      <c r="J15" s="11" t="s">
        <v>14</v>
      </c>
      <c r="K15" s="12">
        <v>19.939</v>
      </c>
      <c r="L15" s="13"/>
      <c r="M15" s="12">
        <v>26.617919921875</v>
      </c>
      <c r="N15" s="12">
        <v>26.982063293457031</v>
      </c>
      <c r="O15" s="13"/>
      <c r="P15" s="13">
        <v>24.614498138427734</v>
      </c>
      <c r="Q15" s="14">
        <v>23.928000000000001</v>
      </c>
      <c r="R15" s="50"/>
      <c r="T15" s="60"/>
      <c r="Z15" s="33"/>
      <c r="AB15" s="11"/>
      <c r="AC15" s="49"/>
      <c r="AD15" s="49"/>
      <c r="AE15" s="49"/>
      <c r="AF15" s="49"/>
      <c r="AG15" s="33"/>
      <c r="AH15" s="49"/>
      <c r="AI15" s="11"/>
      <c r="AJ15" s="49"/>
      <c r="AK15" s="49"/>
      <c r="AL15" s="49"/>
      <c r="AM15" s="49"/>
      <c r="AN15" s="33"/>
      <c r="AP15" s="36"/>
      <c r="AQ15" s="48"/>
      <c r="AR15" s="48"/>
      <c r="AS15" s="48"/>
      <c r="AT15" s="48"/>
      <c r="AU15" s="14"/>
      <c r="AV15" s="49"/>
      <c r="AW15" s="11"/>
      <c r="AX15" s="49"/>
      <c r="AY15" s="49"/>
      <c r="AZ15" s="49"/>
      <c r="BA15" s="49"/>
      <c r="BB15" s="33"/>
      <c r="BF15" s="2" t="s">
        <v>42</v>
      </c>
      <c r="BG15" s="99">
        <v>5.3</v>
      </c>
      <c r="BH15" s="99">
        <v>5</v>
      </c>
      <c r="BI15" s="99">
        <v>4.4000000000000004</v>
      </c>
      <c r="BJ15" s="99">
        <v>3.65</v>
      </c>
      <c r="BK15" s="99">
        <v>3.9670000000000001</v>
      </c>
      <c r="BL15" s="100">
        <v>3.55</v>
      </c>
    </row>
    <row r="16" spans="1:64" x14ac:dyDescent="0.2">
      <c r="A16" s="11" t="s">
        <v>14</v>
      </c>
      <c r="B16" s="58">
        <v>19.966999999999999</v>
      </c>
      <c r="C16" s="58">
        <v>23.890764236450195</v>
      </c>
      <c r="D16" s="58">
        <v>26.522884368896484</v>
      </c>
      <c r="E16" s="58"/>
      <c r="F16" s="58">
        <v>23.716981887817383</v>
      </c>
      <c r="G16" s="58">
        <v>24.87794303894043</v>
      </c>
      <c r="H16" s="84">
        <v>24.172000000000001</v>
      </c>
      <c r="J16" s="11" t="s">
        <v>14</v>
      </c>
      <c r="K16" s="12">
        <v>19.966999999999999</v>
      </c>
      <c r="L16" s="12">
        <v>23.890764236450195</v>
      </c>
      <c r="M16" s="12">
        <v>26.522884368896484</v>
      </c>
      <c r="N16" s="17"/>
      <c r="O16" s="12">
        <v>23.716981887817383</v>
      </c>
      <c r="P16" s="12">
        <v>24.87794303894043</v>
      </c>
      <c r="Q16" s="14">
        <v>24.172000000000001</v>
      </c>
      <c r="R16" s="50"/>
      <c r="T16" s="60"/>
      <c r="Z16" s="33"/>
      <c r="AB16" s="15"/>
      <c r="AC16" s="34"/>
      <c r="AD16" s="34"/>
      <c r="AE16" s="34"/>
      <c r="AF16" s="34"/>
      <c r="AG16" s="37"/>
      <c r="AH16" s="49"/>
      <c r="AI16" s="11"/>
      <c r="AJ16" s="49"/>
      <c r="AK16" s="49"/>
      <c r="AL16" s="49"/>
      <c r="AM16" s="49"/>
      <c r="AN16" s="33"/>
      <c r="AP16" s="36"/>
      <c r="AQ16" s="48"/>
      <c r="AR16" s="48"/>
      <c r="AS16" s="48"/>
      <c r="AT16" s="48"/>
      <c r="AU16" s="14"/>
      <c r="AV16" s="49"/>
      <c r="AW16" s="11"/>
      <c r="AX16" s="49"/>
      <c r="AY16" s="49"/>
      <c r="AZ16" s="49"/>
      <c r="BA16" s="49"/>
      <c r="BB16" s="33"/>
      <c r="BF16" s="2" t="s">
        <v>43</v>
      </c>
      <c r="BG16" s="99">
        <v>4.7329999999999997</v>
      </c>
      <c r="BH16" s="99">
        <v>6.9669999999999996</v>
      </c>
      <c r="BI16" s="99">
        <v>4.4329999999999998</v>
      </c>
      <c r="BJ16" s="99">
        <v>4.0330000000000004</v>
      </c>
      <c r="BK16" s="99">
        <v>0.3</v>
      </c>
      <c r="BL16" s="100">
        <v>4.3</v>
      </c>
    </row>
    <row r="17" spans="1:64" x14ac:dyDescent="0.2">
      <c r="A17" s="19" t="s">
        <v>15</v>
      </c>
      <c r="B17" s="86">
        <v>21.331</v>
      </c>
      <c r="C17" s="86">
        <v>23.889244079589844</v>
      </c>
      <c r="D17" s="86">
        <v>24.802614212036133</v>
      </c>
      <c r="E17" s="86">
        <v>24.284378051757812</v>
      </c>
      <c r="F17" s="86">
        <v>25.314538955688477</v>
      </c>
      <c r="G17" s="86">
        <v>25.568265914916992</v>
      </c>
      <c r="H17" s="87">
        <v>24.489000000000001</v>
      </c>
      <c r="J17" s="19" t="s">
        <v>15</v>
      </c>
      <c r="K17" s="20">
        <v>21.331</v>
      </c>
      <c r="L17" s="20">
        <v>23.889244079589844</v>
      </c>
      <c r="M17" s="20">
        <v>24.802614212036133</v>
      </c>
      <c r="N17" s="20">
        <v>24.284378051757812</v>
      </c>
      <c r="O17" s="20">
        <v>25.314538955688477</v>
      </c>
      <c r="P17" s="20">
        <v>25.568265914916992</v>
      </c>
      <c r="Q17" s="21">
        <v>24.489000000000001</v>
      </c>
      <c r="R17" s="50"/>
      <c r="S17" s="56" t="s">
        <v>15</v>
      </c>
      <c r="T17" s="62">
        <f t="shared" ref="T17:Z17" si="15">AVERAGE(K17:K20)</f>
        <v>21.20825</v>
      </c>
      <c r="U17" s="20">
        <f t="shared" si="15"/>
        <v>24.184675216674805</v>
      </c>
      <c r="V17" s="20">
        <f t="shared" si="15"/>
        <v>25.106780370076496</v>
      </c>
      <c r="W17" s="20">
        <f t="shared" si="15"/>
        <v>24.447545051574707</v>
      </c>
      <c r="X17" s="20">
        <f t="shared" si="15"/>
        <v>25.151165008544922</v>
      </c>
      <c r="Y17" s="20">
        <f t="shared" si="15"/>
        <v>25.503485361735027</v>
      </c>
      <c r="Z17" s="21">
        <f t="shared" si="15"/>
        <v>24.612500000000001</v>
      </c>
      <c r="AB17" s="35">
        <f t="shared" ref="AB17:AG17" si="16">U17-$T17</f>
        <v>2.9764252166748051</v>
      </c>
      <c r="AC17" s="20">
        <f t="shared" si="16"/>
        <v>3.8985303700764966</v>
      </c>
      <c r="AD17" s="20">
        <f t="shared" si="16"/>
        <v>3.2392950515747074</v>
      </c>
      <c r="AE17" s="20">
        <f t="shared" si="16"/>
        <v>3.9429150085449223</v>
      </c>
      <c r="AF17" s="20">
        <f t="shared" si="16"/>
        <v>4.2952353617350276</v>
      </c>
      <c r="AG17" s="21">
        <f t="shared" si="16"/>
        <v>3.4042500000000011</v>
      </c>
      <c r="AH17" s="48"/>
      <c r="AI17" s="35">
        <f t="shared" ref="AI17:AN17" si="17">AB17</f>
        <v>2.9764252166748051</v>
      </c>
      <c r="AJ17" s="20">
        <f t="shared" si="17"/>
        <v>3.8985303700764966</v>
      </c>
      <c r="AK17" s="20">
        <f t="shared" si="17"/>
        <v>3.2392950515747074</v>
      </c>
      <c r="AL17" s="20">
        <f t="shared" si="17"/>
        <v>3.9429150085449223</v>
      </c>
      <c r="AM17" s="20">
        <f t="shared" si="17"/>
        <v>4.2952353617350276</v>
      </c>
      <c r="AN17" s="21">
        <f t="shared" si="17"/>
        <v>3.4042500000000011</v>
      </c>
      <c r="AP17" s="35">
        <f t="shared" ref="AP17" si="18">AI17-AI$46</f>
        <v>-0.55670265452067103</v>
      </c>
      <c r="AQ17" s="20">
        <f t="shared" ref="AQ17" si="19">AJ17-AJ$46</f>
        <v>-1.4025330950419121</v>
      </c>
      <c r="AR17" s="20">
        <f t="shared" ref="AR17" si="20">AK17-AK$46</f>
        <v>-1.7617977072397872</v>
      </c>
      <c r="AS17" s="20">
        <f t="shared" ref="AS17" si="21">AL17-AL$46</f>
        <v>0.28206900660196865</v>
      </c>
      <c r="AT17" s="20">
        <f t="shared" ref="AT17" si="22">AM17-AM$46</f>
        <v>-0.10092817391289532</v>
      </c>
      <c r="AU17" s="21">
        <f t="shared" ref="AU17" si="23">AN17-AN$46</f>
        <v>-0.55558333333333332</v>
      </c>
      <c r="AV17" s="48"/>
      <c r="AW17" s="78">
        <f>2^-(AP17)</f>
        <v>1.4709035552403178</v>
      </c>
      <c r="AX17" s="52">
        <f t="shared" ref="AX17" si="24">2^-(AQ17)</f>
        <v>2.6436534960505975</v>
      </c>
      <c r="AY17" s="52">
        <f t="shared" ref="AY17" si="25">2^-(AR17)</f>
        <v>3.3912043150807367</v>
      </c>
      <c r="AZ17" s="52">
        <f t="shared" ref="AZ17" si="26">2^-(AS17)</f>
        <v>0.82241073044234392</v>
      </c>
      <c r="BA17" s="52">
        <f t="shared" ref="BA17" si="27">2^-(AT17)</f>
        <v>1.0724632217814563</v>
      </c>
      <c r="BB17" s="79">
        <f t="shared" ref="BB17" si="28">2^-(AU17)</f>
        <v>1.4697627909457942</v>
      </c>
      <c r="BF17" s="2" t="s">
        <v>44</v>
      </c>
      <c r="BG17" s="99" t="s">
        <v>57</v>
      </c>
      <c r="BH17" s="99" t="s">
        <v>61</v>
      </c>
      <c r="BI17" s="99" t="s">
        <v>69</v>
      </c>
      <c r="BJ17" s="99" t="s">
        <v>65</v>
      </c>
      <c r="BK17" s="99" t="s">
        <v>74</v>
      </c>
      <c r="BL17" s="100" t="s">
        <v>45</v>
      </c>
    </row>
    <row r="18" spans="1:64" x14ac:dyDescent="0.2">
      <c r="A18" s="11" t="s">
        <v>15</v>
      </c>
      <c r="B18" s="58">
        <v>21.213000000000001</v>
      </c>
      <c r="C18" s="58">
        <v>24.415836334228516</v>
      </c>
      <c r="D18" s="58">
        <v>25.068317413330078</v>
      </c>
      <c r="E18" s="58">
        <v>24.55589485168457</v>
      </c>
      <c r="F18" s="58">
        <v>24.95159912109375</v>
      </c>
      <c r="G18" s="58">
        <v>25.273391723632812</v>
      </c>
      <c r="H18" s="84">
        <v>24.834</v>
      </c>
      <c r="J18" s="11" t="s">
        <v>15</v>
      </c>
      <c r="K18" s="12">
        <v>21.213000000000001</v>
      </c>
      <c r="L18" s="12">
        <v>24.415836334228516</v>
      </c>
      <c r="M18" s="12">
        <v>25.068317413330078</v>
      </c>
      <c r="N18" s="12">
        <v>24.55589485168457</v>
      </c>
      <c r="O18" s="12">
        <v>24.95159912109375</v>
      </c>
      <c r="P18" s="12">
        <v>25.273391723632812</v>
      </c>
      <c r="Q18" s="14">
        <v>24.834</v>
      </c>
      <c r="R18" s="50"/>
      <c r="T18" s="60"/>
      <c r="Z18" s="33"/>
      <c r="AB18" s="11"/>
      <c r="AC18" s="49"/>
      <c r="AD18" s="49"/>
      <c r="AE18" s="49"/>
      <c r="AF18" s="49"/>
      <c r="AG18" s="33"/>
      <c r="AH18" s="49"/>
      <c r="AI18" s="11"/>
      <c r="AJ18" s="49"/>
      <c r="AK18" s="49"/>
      <c r="AL18" s="49"/>
      <c r="AM18" s="49"/>
      <c r="AN18" s="33"/>
      <c r="AP18" s="36"/>
      <c r="AQ18" s="48"/>
      <c r="AR18" s="48"/>
      <c r="AS18" s="48"/>
      <c r="AT18" s="48"/>
      <c r="AU18" s="14"/>
      <c r="AV18" s="48"/>
      <c r="AW18" s="11"/>
      <c r="AX18" s="49"/>
      <c r="AY18" s="49"/>
      <c r="AZ18" s="49"/>
      <c r="BA18" s="49"/>
      <c r="BB18" s="33"/>
      <c r="BF18" s="2" t="s">
        <v>46</v>
      </c>
      <c r="BG18" s="99" t="s">
        <v>58</v>
      </c>
      <c r="BH18" s="99" t="s">
        <v>62</v>
      </c>
      <c r="BI18" s="99" t="s">
        <v>70</v>
      </c>
      <c r="BJ18" s="99" t="s">
        <v>66</v>
      </c>
      <c r="BK18" s="99" t="s">
        <v>75</v>
      </c>
      <c r="BL18" s="100" t="s">
        <v>47</v>
      </c>
    </row>
    <row r="19" spans="1:64" x14ac:dyDescent="0.2">
      <c r="A19" s="11" t="s">
        <v>15</v>
      </c>
      <c r="B19" s="58">
        <v>21.077999999999999</v>
      </c>
      <c r="C19" s="58">
        <v>24.248945236206055</v>
      </c>
      <c r="D19" s="58">
        <v>25.860624313354492</v>
      </c>
      <c r="E19" s="58">
        <v>24.457178115844727</v>
      </c>
      <c r="F19" s="58">
        <v>24.569494247436523</v>
      </c>
      <c r="G19" s="58">
        <v>25.668798446655273</v>
      </c>
      <c r="H19" s="84">
        <v>24.672000000000001</v>
      </c>
      <c r="J19" s="11" t="s">
        <v>15</v>
      </c>
      <c r="K19" s="12">
        <v>21.077999999999999</v>
      </c>
      <c r="L19" s="12">
        <v>24.248945236206055</v>
      </c>
      <c r="M19" s="13"/>
      <c r="N19" s="12">
        <v>24.457178115844727</v>
      </c>
      <c r="O19" s="13"/>
      <c r="P19" s="12">
        <v>25.668798446655273</v>
      </c>
      <c r="Q19" s="14">
        <v>24.672000000000001</v>
      </c>
      <c r="R19" s="50"/>
      <c r="T19" s="60"/>
      <c r="Z19" s="33"/>
      <c r="AB19" s="11"/>
      <c r="AC19" s="49"/>
      <c r="AD19" s="49"/>
      <c r="AE19" s="49"/>
      <c r="AF19" s="49"/>
      <c r="AG19" s="33"/>
      <c r="AH19" s="49"/>
      <c r="AI19" s="11"/>
      <c r="AJ19" s="49"/>
      <c r="AK19" s="49"/>
      <c r="AL19" s="49"/>
      <c r="AM19" s="49"/>
      <c r="AN19" s="33"/>
      <c r="AP19" s="36"/>
      <c r="AQ19" s="48"/>
      <c r="AR19" s="48"/>
      <c r="AS19" s="48"/>
      <c r="AT19" s="48"/>
      <c r="AU19" s="14"/>
      <c r="AV19" s="48"/>
      <c r="AW19" s="11"/>
      <c r="AX19" s="49"/>
      <c r="AY19" s="49"/>
      <c r="AZ19" s="49"/>
      <c r="BA19" s="49"/>
      <c r="BB19" s="33"/>
      <c r="BF19" s="2" t="s">
        <v>48</v>
      </c>
      <c r="BG19" s="99">
        <v>0.1104</v>
      </c>
      <c r="BH19" s="99">
        <v>0.29799999999999999</v>
      </c>
      <c r="BI19" s="99">
        <v>2.2000000000000001E-3</v>
      </c>
      <c r="BJ19" s="99">
        <v>0.2238</v>
      </c>
      <c r="BK19" s="99">
        <v>0.96589999999999998</v>
      </c>
      <c r="BL19" s="100">
        <v>0.5827</v>
      </c>
    </row>
    <row r="20" spans="1:64" x14ac:dyDescent="0.2">
      <c r="A20" s="11" t="s">
        <v>15</v>
      </c>
      <c r="B20" s="58">
        <v>21.210999999999999</v>
      </c>
      <c r="C20" s="85">
        <v>22.406623840332031</v>
      </c>
      <c r="D20" s="58">
        <v>25.449409484863281</v>
      </c>
      <c r="E20" s="58">
        <v>24.492729187011719</v>
      </c>
      <c r="F20" s="58">
        <v>25.187356948852539</v>
      </c>
      <c r="G20" s="58">
        <v>25.13469123840332</v>
      </c>
      <c r="H20" s="84">
        <v>24.454999999999998</v>
      </c>
      <c r="J20" s="11" t="s">
        <v>15</v>
      </c>
      <c r="K20" s="12">
        <v>21.210999999999999</v>
      </c>
      <c r="L20" s="17"/>
      <c r="M20" s="12">
        <v>25.449409484863281</v>
      </c>
      <c r="N20" s="12">
        <v>24.492729187011719</v>
      </c>
      <c r="O20" s="12">
        <v>25.187356948852539</v>
      </c>
      <c r="P20" s="13"/>
      <c r="Q20" s="14">
        <v>24.454999999999998</v>
      </c>
      <c r="R20" s="50"/>
      <c r="T20" s="61"/>
      <c r="U20" s="34"/>
      <c r="V20" s="34"/>
      <c r="W20" s="34"/>
      <c r="X20" s="34"/>
      <c r="Y20" s="34"/>
      <c r="Z20" s="37"/>
      <c r="AB20" s="15"/>
      <c r="AC20" s="34"/>
      <c r="AD20" s="34"/>
      <c r="AE20" s="34"/>
      <c r="AF20" s="34"/>
      <c r="AG20" s="37"/>
      <c r="AH20" s="49"/>
      <c r="AI20" s="15"/>
      <c r="AJ20" s="34"/>
      <c r="AK20" s="34"/>
      <c r="AL20" s="34"/>
      <c r="AM20" s="34"/>
      <c r="AN20" s="37"/>
      <c r="AP20" s="36"/>
      <c r="AQ20" s="48"/>
      <c r="AR20" s="48"/>
      <c r="AS20" s="48"/>
      <c r="AT20" s="48"/>
      <c r="AU20" s="14"/>
      <c r="AV20" s="48"/>
      <c r="AW20" s="15"/>
      <c r="AX20" s="34"/>
      <c r="AY20" s="34"/>
      <c r="AZ20" s="34"/>
      <c r="BA20" s="34"/>
      <c r="BB20" s="37"/>
      <c r="BF20" s="2"/>
      <c r="BG20" s="99"/>
      <c r="BH20" s="99"/>
      <c r="BI20" s="99"/>
      <c r="BJ20" s="99"/>
      <c r="BK20" s="99"/>
      <c r="BL20" s="100"/>
    </row>
    <row r="21" spans="1:64" x14ac:dyDescent="0.2">
      <c r="A21" s="19" t="s">
        <v>16</v>
      </c>
      <c r="B21" s="86">
        <v>21.184999999999999</v>
      </c>
      <c r="C21" s="86">
        <v>24.686355590820312</v>
      </c>
      <c r="D21" s="86">
        <v>26.899150848388672</v>
      </c>
      <c r="E21" s="86">
        <v>25.294622421264648</v>
      </c>
      <c r="F21" s="86">
        <v>24.955987930297852</v>
      </c>
      <c r="G21" s="86">
        <v>26.217414855957031</v>
      </c>
      <c r="H21" s="87">
        <v>24.571999999999999</v>
      </c>
      <c r="J21" s="19" t="s">
        <v>16</v>
      </c>
      <c r="K21" s="20">
        <v>21.184999999999999</v>
      </c>
      <c r="L21" s="20">
        <v>24.686355590820312</v>
      </c>
      <c r="M21" s="20">
        <v>26.899150848388672</v>
      </c>
      <c r="N21" s="20">
        <v>25.294622421264648</v>
      </c>
      <c r="O21" s="20">
        <v>24.955987930297852</v>
      </c>
      <c r="P21" s="20">
        <v>26.217414855957031</v>
      </c>
      <c r="Q21" s="21">
        <v>24.571999999999999</v>
      </c>
      <c r="R21" s="50"/>
      <c r="S21" s="56" t="s">
        <v>16</v>
      </c>
      <c r="T21" s="62">
        <f t="shared" ref="T21:Z21" si="29">AVERAGE(K21:K24)</f>
        <v>21.735333333333333</v>
      </c>
      <c r="U21" s="20">
        <f t="shared" si="29"/>
        <v>24.59893798828125</v>
      </c>
      <c r="V21" s="20">
        <f t="shared" si="29"/>
        <v>26.639287948608398</v>
      </c>
      <c r="W21" s="20">
        <f t="shared" si="29"/>
        <v>25.287934621175129</v>
      </c>
      <c r="X21" s="20">
        <f t="shared" si="29"/>
        <v>25.090735117594402</v>
      </c>
      <c r="Y21" s="20">
        <f t="shared" si="29"/>
        <v>26.028859456380207</v>
      </c>
      <c r="Z21" s="21">
        <f t="shared" si="29"/>
        <v>24.273666666666667</v>
      </c>
      <c r="AB21" s="36">
        <f t="shared" ref="AB21:AG21" si="30">U21-$T21</f>
        <v>2.8636046549479168</v>
      </c>
      <c r="AC21" s="48">
        <f t="shared" si="30"/>
        <v>4.9039546152750653</v>
      </c>
      <c r="AD21" s="48">
        <f t="shared" si="30"/>
        <v>3.5526012878417959</v>
      </c>
      <c r="AE21" s="48">
        <f t="shared" si="30"/>
        <v>3.3554017842610691</v>
      </c>
      <c r="AF21" s="48">
        <f t="shared" si="30"/>
        <v>4.293526123046874</v>
      </c>
      <c r="AG21" s="14">
        <f t="shared" si="30"/>
        <v>2.538333333333334</v>
      </c>
      <c r="AH21" s="48"/>
      <c r="AI21" s="35">
        <f>AB21</f>
        <v>2.8636046549479168</v>
      </c>
      <c r="AJ21" s="20">
        <f>AC21</f>
        <v>4.9039546152750653</v>
      </c>
      <c r="AK21" s="20">
        <f>AD21</f>
        <v>3.5526012878417959</v>
      </c>
      <c r="AL21" s="20">
        <f>AE21</f>
        <v>3.3554017842610691</v>
      </c>
      <c r="AM21" s="20">
        <f>AF21</f>
        <v>4.293526123046874</v>
      </c>
      <c r="AN21" s="38"/>
      <c r="AP21" s="35">
        <f t="shared" ref="AP21" si="31">AI21-AI$46</f>
        <v>-0.66952321624755928</v>
      </c>
      <c r="AQ21" s="20">
        <f t="shared" ref="AQ21" si="32">AJ21-AJ$46</f>
        <v>-0.39710884984334349</v>
      </c>
      <c r="AR21" s="20">
        <f t="shared" ref="AR21" si="33">AK21-AK$46</f>
        <v>-1.4484914709726988</v>
      </c>
      <c r="AS21" s="20">
        <f t="shared" ref="AS21" si="34">AL21-AL$46</f>
        <v>-0.30544421768188457</v>
      </c>
      <c r="AT21" s="20">
        <f t="shared" ref="AT21" si="35">AM21-AM$46</f>
        <v>-0.10263741260104897</v>
      </c>
      <c r="AU21" s="38"/>
      <c r="AV21" s="48"/>
      <c r="AW21" s="72">
        <f>2^-(AP21)</f>
        <v>1.5905472345025291</v>
      </c>
      <c r="AX21" s="73">
        <f t="shared" ref="AX21" si="36">2^-(AQ21)</f>
        <v>1.3168662745047046</v>
      </c>
      <c r="AY21" s="73">
        <f t="shared" ref="AY21" si="37">2^-(AR21)</f>
        <v>2.7292252539795436</v>
      </c>
      <c r="AZ21" s="73">
        <f t="shared" ref="AZ21" si="38">2^-(AS21)</f>
        <v>1.2357990912669079</v>
      </c>
      <c r="BA21" s="73">
        <f t="shared" ref="BA21" si="39">2^-(AT21)</f>
        <v>1.0737345798238269</v>
      </c>
      <c r="BB21" s="76"/>
      <c r="BF21" s="2" t="s">
        <v>49</v>
      </c>
      <c r="BG21" s="99"/>
      <c r="BH21" s="99"/>
      <c r="BI21" s="99"/>
      <c r="BJ21" s="99"/>
      <c r="BK21" s="99"/>
      <c r="BL21" s="100"/>
    </row>
    <row r="22" spans="1:64" x14ac:dyDescent="0.2">
      <c r="A22" s="11" t="s">
        <v>16</v>
      </c>
      <c r="B22" s="58">
        <v>22.166</v>
      </c>
      <c r="C22" s="58">
        <v>24.829898834228516</v>
      </c>
      <c r="D22" s="58">
        <v>26.531646728515625</v>
      </c>
      <c r="E22" s="58">
        <v>25.30198860168457</v>
      </c>
      <c r="F22" s="58">
        <v>25.13079833984375</v>
      </c>
      <c r="G22" s="58">
        <v>26.115842819213867</v>
      </c>
      <c r="H22" s="84">
        <v>23.727</v>
      </c>
      <c r="J22" s="11" t="s">
        <v>16</v>
      </c>
      <c r="K22" s="13">
        <v>22.166</v>
      </c>
      <c r="L22" s="12">
        <v>24.829898834228516</v>
      </c>
      <c r="M22" s="12">
        <v>26.531646728515625</v>
      </c>
      <c r="N22" s="12">
        <v>25.30198860168457</v>
      </c>
      <c r="O22" s="12">
        <v>25.13079833984375</v>
      </c>
      <c r="P22" s="12">
        <v>26.115842819213867</v>
      </c>
      <c r="Q22" s="18">
        <v>23.727</v>
      </c>
      <c r="R22" s="50"/>
      <c r="T22" s="60"/>
      <c r="Z22" s="33"/>
      <c r="AB22" s="11"/>
      <c r="AC22" s="49"/>
      <c r="AD22" s="49"/>
      <c r="AE22" s="49"/>
      <c r="AF22" s="49"/>
      <c r="AG22" s="33"/>
      <c r="AH22" s="49"/>
      <c r="AI22" s="11"/>
      <c r="AJ22" s="49"/>
      <c r="AK22" s="49"/>
      <c r="AL22" s="49"/>
      <c r="AM22" s="49"/>
      <c r="AN22" s="33"/>
      <c r="AP22" s="36"/>
      <c r="AQ22" s="48"/>
      <c r="AR22" s="48"/>
      <c r="AS22" s="48"/>
      <c r="AT22" s="48"/>
      <c r="AU22" s="14"/>
      <c r="AV22" s="48"/>
      <c r="AW22" s="11"/>
      <c r="AX22" s="49"/>
      <c r="AY22" s="49"/>
      <c r="AZ22" s="49"/>
      <c r="BA22" s="49"/>
      <c r="BB22" s="33"/>
      <c r="BF22" s="2" t="s">
        <v>50</v>
      </c>
      <c r="BG22" s="99" t="s">
        <v>59</v>
      </c>
      <c r="BH22" s="99" t="s">
        <v>63</v>
      </c>
      <c r="BI22" s="99" t="s">
        <v>71</v>
      </c>
      <c r="BJ22" s="99" t="s">
        <v>67</v>
      </c>
      <c r="BK22" s="99" t="s">
        <v>76</v>
      </c>
      <c r="BL22" s="100" t="s">
        <v>51</v>
      </c>
    </row>
    <row r="23" spans="1:64" x14ac:dyDescent="0.2">
      <c r="A23" s="11" t="s">
        <v>16</v>
      </c>
      <c r="B23" s="58">
        <v>21.855</v>
      </c>
      <c r="C23" s="58">
        <v>24.280559539794922</v>
      </c>
      <c r="D23" s="58">
        <v>26.487066268920898</v>
      </c>
      <c r="E23" s="58">
        <v>25.267192840576172</v>
      </c>
      <c r="F23" s="58">
        <v>25.185419082641602</v>
      </c>
      <c r="G23" s="58">
        <v>25.753320693969727</v>
      </c>
      <c r="H23" s="84">
        <v>24.521999999999998</v>
      </c>
      <c r="J23" s="11" t="s">
        <v>16</v>
      </c>
      <c r="K23" s="12">
        <v>21.855</v>
      </c>
      <c r="L23" s="12">
        <v>24.280559539794922</v>
      </c>
      <c r="M23" s="12">
        <v>26.487066268920898</v>
      </c>
      <c r="N23" s="12">
        <v>25.267192840576172</v>
      </c>
      <c r="O23" s="12">
        <v>25.185419082641602</v>
      </c>
      <c r="P23" s="12">
        <v>25.753320693969727</v>
      </c>
      <c r="Q23" s="14">
        <v>24.521999999999998</v>
      </c>
      <c r="R23" s="50"/>
      <c r="T23" s="60"/>
      <c r="Z23" s="33"/>
      <c r="AB23" s="11"/>
      <c r="AC23" s="49"/>
      <c r="AD23" s="49"/>
      <c r="AE23" s="49"/>
      <c r="AF23" s="49"/>
      <c r="AG23" s="33"/>
      <c r="AH23" s="49"/>
      <c r="AI23" s="11"/>
      <c r="AJ23" s="49"/>
      <c r="AK23" s="49"/>
      <c r="AL23" s="49"/>
      <c r="AM23" s="49"/>
      <c r="AN23" s="33"/>
      <c r="AP23" s="36"/>
      <c r="AQ23" s="48"/>
      <c r="AR23" s="48"/>
      <c r="AS23" s="48"/>
      <c r="AT23" s="48"/>
      <c r="AU23" s="14"/>
      <c r="AV23" s="48"/>
      <c r="AW23" s="11"/>
      <c r="AX23" s="49"/>
      <c r="AY23" s="49"/>
      <c r="AZ23" s="49"/>
      <c r="BA23" s="49"/>
      <c r="BB23" s="33"/>
      <c r="BF23" s="2" t="s">
        <v>34</v>
      </c>
      <c r="BG23" s="99">
        <v>0.5635</v>
      </c>
      <c r="BH23" s="99">
        <v>0.90490000000000004</v>
      </c>
      <c r="BI23" s="99">
        <v>8.6499999999999994E-2</v>
      </c>
      <c r="BJ23" s="99">
        <v>5.33E-2</v>
      </c>
      <c r="BK23" s="99">
        <v>0.56689999999999996</v>
      </c>
      <c r="BL23" s="100">
        <v>3.9600000000000003E-2</v>
      </c>
    </row>
    <row r="24" spans="1:64" ht="17" thickBot="1" x14ac:dyDescent="0.25">
      <c r="A24" s="22" t="s">
        <v>16</v>
      </c>
      <c r="B24" s="88"/>
      <c r="C24" s="88"/>
      <c r="D24" s="88"/>
      <c r="E24" s="89">
        <v>25.378513336181641</v>
      </c>
      <c r="F24" s="88"/>
      <c r="G24" s="88"/>
      <c r="H24" s="90"/>
      <c r="J24" s="22" t="s">
        <v>16</v>
      </c>
      <c r="K24" s="23"/>
      <c r="L24" s="23"/>
      <c r="M24" s="23"/>
      <c r="N24" s="24"/>
      <c r="O24" s="23"/>
      <c r="P24" s="23"/>
      <c r="Q24" s="25"/>
      <c r="R24" s="50"/>
      <c r="T24" s="63"/>
      <c r="U24" s="39"/>
      <c r="V24" s="39"/>
      <c r="W24" s="39"/>
      <c r="X24" s="39"/>
      <c r="Y24" s="39"/>
      <c r="Z24" s="40"/>
      <c r="AB24" s="22"/>
      <c r="AC24" s="39"/>
      <c r="AD24" s="39"/>
      <c r="AE24" s="39"/>
      <c r="AF24" s="39"/>
      <c r="AG24" s="40"/>
      <c r="AH24" s="49"/>
      <c r="AI24" s="22"/>
      <c r="AJ24" s="39"/>
      <c r="AK24" s="39"/>
      <c r="AL24" s="39"/>
      <c r="AM24" s="39"/>
      <c r="AN24" s="40"/>
      <c r="AP24" s="67"/>
      <c r="AQ24" s="23"/>
      <c r="AR24" s="23"/>
      <c r="AS24" s="23"/>
      <c r="AT24" s="23"/>
      <c r="AU24" s="25"/>
      <c r="AV24" s="48"/>
      <c r="AW24" s="22"/>
      <c r="AX24" s="39"/>
      <c r="AY24" s="39"/>
      <c r="AZ24" s="39"/>
      <c r="BA24" s="39"/>
      <c r="BB24" s="40"/>
      <c r="BF24" s="2" t="s">
        <v>35</v>
      </c>
      <c r="BG24" s="99" t="s">
        <v>5</v>
      </c>
      <c r="BH24" s="99" t="s">
        <v>5</v>
      </c>
      <c r="BI24" s="99" t="s">
        <v>5</v>
      </c>
      <c r="BJ24" s="99" t="s">
        <v>5</v>
      </c>
      <c r="BK24" s="99" t="s">
        <v>5</v>
      </c>
      <c r="BL24" s="100" t="s">
        <v>52</v>
      </c>
    </row>
    <row r="25" spans="1:64" x14ac:dyDescent="0.2">
      <c r="A25" s="7" t="s">
        <v>17</v>
      </c>
      <c r="B25" s="82">
        <v>21.827000000000002</v>
      </c>
      <c r="C25" s="82">
        <v>24.611080169677734</v>
      </c>
      <c r="D25" s="82">
        <v>25.626626968383789</v>
      </c>
      <c r="E25" s="82">
        <v>26.743778228759766</v>
      </c>
      <c r="F25" s="82">
        <v>26.212236404418945</v>
      </c>
      <c r="G25" s="82">
        <v>27.06037712097168</v>
      </c>
      <c r="H25" s="83">
        <v>22.300999999999998</v>
      </c>
      <c r="J25" s="7" t="s">
        <v>17</v>
      </c>
      <c r="K25" s="8">
        <v>21.827000000000002</v>
      </c>
      <c r="L25" s="8">
        <v>24.611080169677734</v>
      </c>
      <c r="M25" s="8">
        <v>25.626626968383789</v>
      </c>
      <c r="N25" s="8">
        <v>26.743778228759766</v>
      </c>
      <c r="O25" s="8">
        <v>26.212236404418945</v>
      </c>
      <c r="P25" s="9">
        <v>27.06037712097168</v>
      </c>
      <c r="Q25" s="10">
        <v>22.300999999999998</v>
      </c>
      <c r="R25" s="50"/>
      <c r="S25" s="56" t="s">
        <v>17</v>
      </c>
      <c r="T25" s="59">
        <f t="shared" ref="T25:Z25" si="40">AVERAGE(K25:K28)</f>
        <v>21.790000000000003</v>
      </c>
      <c r="U25" s="8">
        <f t="shared" si="40"/>
        <v>25.054153442382812</v>
      </c>
      <c r="V25" s="8">
        <f t="shared" si="40"/>
        <v>25.695403416951496</v>
      </c>
      <c r="W25" s="8">
        <f t="shared" si="40"/>
        <v>26.799599329630535</v>
      </c>
      <c r="X25" s="8">
        <f t="shared" si="40"/>
        <v>26.209594249725342</v>
      </c>
      <c r="Y25" s="8">
        <f t="shared" si="40"/>
        <v>26.768281936645508</v>
      </c>
      <c r="Z25" s="10">
        <f t="shared" si="40"/>
        <v>22.3155</v>
      </c>
      <c r="AB25" s="32">
        <f t="shared" ref="AB25:AG25" si="41">U25-$T25</f>
        <v>3.2641534423828098</v>
      </c>
      <c r="AC25" s="8">
        <f t="shared" si="41"/>
        <v>3.9054034169514935</v>
      </c>
      <c r="AD25" s="8">
        <f t="shared" si="41"/>
        <v>5.0095993296305323</v>
      </c>
      <c r="AE25" s="8">
        <f t="shared" si="41"/>
        <v>4.4195942497253391</v>
      </c>
      <c r="AF25" s="8">
        <f t="shared" si="41"/>
        <v>4.9782819366455051</v>
      </c>
      <c r="AG25" s="10">
        <f t="shared" si="41"/>
        <v>0.52549999999999741</v>
      </c>
      <c r="AH25" s="48"/>
      <c r="AI25" s="41"/>
      <c r="AJ25" s="8">
        <f>AC25</f>
        <v>3.9054034169514935</v>
      </c>
      <c r="AK25" s="8">
        <f>AD25</f>
        <v>5.0095993296305323</v>
      </c>
      <c r="AL25" s="8">
        <f>AE25</f>
        <v>4.4195942497253391</v>
      </c>
      <c r="AM25" s="8">
        <f>AF25</f>
        <v>4.9782819366455051</v>
      </c>
      <c r="AN25" s="10">
        <f>AG25</f>
        <v>0.52549999999999741</v>
      </c>
      <c r="AP25" s="41"/>
      <c r="AQ25" s="8">
        <f t="shared" ref="AQ25" si="42">AJ25-AJ$46</f>
        <v>-1.3956600481669152</v>
      </c>
      <c r="AR25" s="8">
        <f t="shared" ref="AR25" si="43">AK25-AK$46</f>
        <v>8.506570816037673E-3</v>
      </c>
      <c r="AS25" s="8">
        <f t="shared" ref="AS25" si="44">AL25-AL$46</f>
        <v>0.75874824778238548</v>
      </c>
      <c r="AT25" s="8">
        <f t="shared" ref="AT25" si="45">AM25-AM$46</f>
        <v>0.58211840099758216</v>
      </c>
      <c r="AU25" s="10">
        <f t="shared" ref="AU25" si="46">AN25-AN$46</f>
        <v>-3.434333333333337</v>
      </c>
      <c r="AV25" s="48"/>
      <c r="AW25" s="77"/>
      <c r="AX25" s="70">
        <f t="shared" ref="AX25" si="47">2^-(AQ25)</f>
        <v>2.6310889959981054</v>
      </c>
      <c r="AY25" s="70">
        <f t="shared" ref="AY25" si="48">2^-(AR25)</f>
        <v>0.99412104351709196</v>
      </c>
      <c r="AZ25" s="70">
        <f t="shared" ref="AZ25" si="49">2^-(AS25)</f>
        <v>0.59100889631364728</v>
      </c>
      <c r="BA25" s="70">
        <f t="shared" ref="BA25" si="50">2^-(AT25)</f>
        <v>0.66798221610075603</v>
      </c>
      <c r="BB25" s="71">
        <f t="shared" ref="BB25" si="51">2^-(AU25)</f>
        <v>10.810290095127703</v>
      </c>
      <c r="BF25" s="2" t="s">
        <v>36</v>
      </c>
      <c r="BG25" s="99" t="s">
        <v>4</v>
      </c>
      <c r="BH25" s="99" t="s">
        <v>4</v>
      </c>
      <c r="BI25" s="99" t="s">
        <v>4</v>
      </c>
      <c r="BJ25" s="99" t="s">
        <v>4</v>
      </c>
      <c r="BK25" s="99" t="s">
        <v>4</v>
      </c>
      <c r="BL25" s="100" t="s">
        <v>6</v>
      </c>
    </row>
    <row r="26" spans="1:64" x14ac:dyDescent="0.2">
      <c r="A26" s="11" t="s">
        <v>17</v>
      </c>
      <c r="B26" s="58">
        <v>21.824000000000002</v>
      </c>
      <c r="C26" s="58">
        <v>25.231874465942383</v>
      </c>
      <c r="D26" s="58">
        <v>25.633367538452148</v>
      </c>
      <c r="E26" s="58">
        <v>26.764904022216797</v>
      </c>
      <c r="F26" s="58">
        <v>26.081245422363281</v>
      </c>
      <c r="G26" s="58">
        <v>26.750082015991211</v>
      </c>
      <c r="H26" s="84">
        <v>22.245999999999999</v>
      </c>
      <c r="J26" s="11" t="s">
        <v>17</v>
      </c>
      <c r="K26" s="12">
        <v>21.824000000000002</v>
      </c>
      <c r="L26" s="12">
        <v>25.231874465942383</v>
      </c>
      <c r="M26" s="12">
        <v>25.633367538452148</v>
      </c>
      <c r="N26" s="12">
        <v>26.764904022216797</v>
      </c>
      <c r="O26" s="12">
        <v>26.081245422363281</v>
      </c>
      <c r="P26" s="12">
        <v>26.750082015991211</v>
      </c>
      <c r="Q26" s="14">
        <v>22.245999999999999</v>
      </c>
      <c r="R26" s="50"/>
      <c r="T26" s="60"/>
      <c r="Z26" s="33"/>
      <c r="AB26" s="11"/>
      <c r="AC26" s="49"/>
      <c r="AD26" s="49"/>
      <c r="AE26" s="49"/>
      <c r="AF26" s="49"/>
      <c r="AG26" s="33"/>
      <c r="AH26" s="49"/>
      <c r="AI26" s="11"/>
      <c r="AJ26" s="49"/>
      <c r="AK26" s="49"/>
      <c r="AL26" s="49"/>
      <c r="AM26" s="49"/>
      <c r="AN26" s="33"/>
      <c r="AP26" s="36"/>
      <c r="AQ26" s="48"/>
      <c r="AR26" s="48"/>
      <c r="AS26" s="48"/>
      <c r="AT26" s="48"/>
      <c r="AU26" s="14"/>
      <c r="AV26" s="48"/>
      <c r="AW26" s="11"/>
      <c r="AX26" s="49"/>
      <c r="AY26" s="49"/>
      <c r="AZ26" s="49"/>
      <c r="BA26" s="49"/>
      <c r="BB26" s="33"/>
      <c r="BF26" s="2"/>
      <c r="BG26" s="99"/>
      <c r="BH26" s="99"/>
      <c r="BI26" s="99"/>
      <c r="BJ26" s="99"/>
      <c r="BK26" s="99"/>
      <c r="BL26" s="100"/>
    </row>
    <row r="27" spans="1:64" x14ac:dyDescent="0.2">
      <c r="A27" s="11" t="s">
        <v>17</v>
      </c>
      <c r="B27" s="58">
        <v>21.571000000000002</v>
      </c>
      <c r="C27" s="58">
        <v>24.011695861816406</v>
      </c>
      <c r="D27" s="58">
        <v>25.826215744018555</v>
      </c>
      <c r="E27" s="58">
        <v>26.890115737915039</v>
      </c>
      <c r="F27" s="58">
        <v>26.173927307128906</v>
      </c>
      <c r="G27" s="58">
        <v>26.67059326171875</v>
      </c>
      <c r="H27" s="84">
        <v>22.187000000000001</v>
      </c>
      <c r="J27" s="11" t="s">
        <v>17</v>
      </c>
      <c r="K27" s="12">
        <v>21.571000000000002</v>
      </c>
      <c r="L27" s="13"/>
      <c r="M27" s="12">
        <v>25.826215744018555</v>
      </c>
      <c r="N27" s="12">
        <v>26.890115737915039</v>
      </c>
      <c r="O27" s="12">
        <v>26.173927307128906</v>
      </c>
      <c r="P27" s="12">
        <v>26.67059326171875</v>
      </c>
      <c r="Q27" s="14">
        <v>22.187000000000001</v>
      </c>
      <c r="R27" s="50"/>
      <c r="T27" s="60"/>
      <c r="Z27" s="33"/>
      <c r="AB27" s="11"/>
      <c r="AC27" s="49"/>
      <c r="AD27" s="49"/>
      <c r="AE27" s="49"/>
      <c r="AF27" s="49"/>
      <c r="AG27" s="33"/>
      <c r="AH27" s="49"/>
      <c r="AI27" s="11"/>
      <c r="AJ27" s="49"/>
      <c r="AK27" s="49"/>
      <c r="AL27" s="49"/>
      <c r="AM27" s="49"/>
      <c r="AN27" s="33"/>
      <c r="AP27" s="36"/>
      <c r="AQ27" s="48"/>
      <c r="AR27" s="48"/>
      <c r="AS27" s="48"/>
      <c r="AT27" s="48"/>
      <c r="AU27" s="14"/>
      <c r="AV27" s="48"/>
      <c r="AW27" s="11"/>
      <c r="AX27" s="49"/>
      <c r="AY27" s="49"/>
      <c r="AZ27" s="49"/>
      <c r="BA27" s="49"/>
      <c r="BB27" s="33"/>
      <c r="BF27" s="2" t="s">
        <v>53</v>
      </c>
      <c r="BG27" s="99"/>
      <c r="BH27" s="99"/>
      <c r="BI27" s="99"/>
      <c r="BJ27" s="99"/>
      <c r="BK27" s="99"/>
      <c r="BL27" s="100"/>
    </row>
    <row r="28" spans="1:64" x14ac:dyDescent="0.2">
      <c r="A28" s="11" t="s">
        <v>17</v>
      </c>
      <c r="B28" s="85">
        <v>21.937999999999999</v>
      </c>
      <c r="C28" s="85">
        <v>25.31950569152832</v>
      </c>
      <c r="D28" s="58"/>
      <c r="E28" s="58"/>
      <c r="F28" s="85">
        <v>26.370967864990234</v>
      </c>
      <c r="G28" s="58">
        <v>26.592075347900391</v>
      </c>
      <c r="H28" s="91">
        <v>22.527999999999999</v>
      </c>
      <c r="J28" s="11" t="s">
        <v>17</v>
      </c>
      <c r="K28" s="16">
        <v>21.937999999999999</v>
      </c>
      <c r="L28" s="16">
        <v>25.31950569152832</v>
      </c>
      <c r="M28" s="12"/>
      <c r="N28" s="12"/>
      <c r="O28" s="16">
        <v>26.370967864990234</v>
      </c>
      <c r="P28" s="12">
        <v>26.592075347900391</v>
      </c>
      <c r="Q28" s="26">
        <v>22.527999999999999</v>
      </c>
      <c r="R28" s="50"/>
      <c r="T28" s="61"/>
      <c r="U28" s="34"/>
      <c r="V28" s="34"/>
      <c r="W28" s="34"/>
      <c r="X28" s="34"/>
      <c r="Y28" s="34"/>
      <c r="Z28" s="37"/>
      <c r="AB28" s="11"/>
      <c r="AC28" s="49"/>
      <c r="AD28" s="49"/>
      <c r="AE28" s="49"/>
      <c r="AF28" s="49"/>
      <c r="AG28" s="33"/>
      <c r="AH28" s="49"/>
      <c r="AI28" s="11"/>
      <c r="AJ28" s="49"/>
      <c r="AK28" s="49"/>
      <c r="AL28" s="49"/>
      <c r="AM28" s="49"/>
      <c r="AN28" s="33"/>
      <c r="AP28" s="68"/>
      <c r="AQ28" s="16"/>
      <c r="AR28" s="16"/>
      <c r="AS28" s="16"/>
      <c r="AT28" s="16"/>
      <c r="AU28" s="26"/>
      <c r="AV28" s="48"/>
      <c r="AW28" s="15"/>
      <c r="AX28" s="34"/>
      <c r="AY28" s="34"/>
      <c r="AZ28" s="34"/>
      <c r="BA28" s="34"/>
      <c r="BB28" s="37"/>
      <c r="BF28" s="2" t="s">
        <v>54</v>
      </c>
      <c r="BG28" s="99">
        <v>4</v>
      </c>
      <c r="BH28" s="99">
        <v>4</v>
      </c>
      <c r="BI28" s="99">
        <v>3</v>
      </c>
      <c r="BJ28" s="99">
        <v>4</v>
      </c>
      <c r="BK28" s="99">
        <v>3</v>
      </c>
      <c r="BL28" s="100">
        <v>4</v>
      </c>
    </row>
    <row r="29" spans="1:64" x14ac:dyDescent="0.2">
      <c r="A29" s="19" t="s">
        <v>18</v>
      </c>
      <c r="B29" s="58">
        <v>22.291</v>
      </c>
      <c r="C29" s="86">
        <v>23.680492401123047</v>
      </c>
      <c r="D29" s="86">
        <v>25.030534744262695</v>
      </c>
      <c r="E29" s="86">
        <v>26.858226776123047</v>
      </c>
      <c r="F29" s="58">
        <v>21.23985481262207</v>
      </c>
      <c r="G29" s="86">
        <v>21.688283920288086</v>
      </c>
      <c r="H29" s="84">
        <v>17.856999999999999</v>
      </c>
      <c r="J29" s="19" t="s">
        <v>18</v>
      </c>
      <c r="K29" s="13"/>
      <c r="L29" s="27"/>
      <c r="M29" s="27"/>
      <c r="N29" s="20">
        <v>26.858226776123047</v>
      </c>
      <c r="O29" s="13"/>
      <c r="P29" s="20">
        <v>21.688283920288086</v>
      </c>
      <c r="Q29" s="14">
        <v>17.856999999999999</v>
      </c>
      <c r="R29" s="50"/>
      <c r="S29" s="56" t="s">
        <v>18</v>
      </c>
      <c r="T29" s="62">
        <f t="shared" ref="T29:Z29" si="52">AVERAGE(K29:K32)</f>
        <v>18.123666666666669</v>
      </c>
      <c r="U29" s="20">
        <f t="shared" si="52"/>
        <v>22.357892354329426</v>
      </c>
      <c r="V29" s="20">
        <f t="shared" si="52"/>
        <v>24.421017328898113</v>
      </c>
      <c r="W29" s="20">
        <f t="shared" si="52"/>
        <v>26.8919997215271</v>
      </c>
      <c r="X29" s="20">
        <f t="shared" si="52"/>
        <v>20.861672083536785</v>
      </c>
      <c r="Y29" s="20">
        <f t="shared" si="52"/>
        <v>21.659132639567058</v>
      </c>
      <c r="Z29" s="21">
        <f t="shared" si="52"/>
        <v>18.071249999999999</v>
      </c>
      <c r="AB29" s="35">
        <f t="shared" ref="AB29:AG29" si="53">U29-$T29</f>
        <v>4.2342256876627573</v>
      </c>
      <c r="AC29" s="20">
        <f t="shared" si="53"/>
        <v>6.2973506622314446</v>
      </c>
      <c r="AD29" s="20">
        <f t="shared" si="53"/>
        <v>8.768333054860431</v>
      </c>
      <c r="AE29" s="20">
        <f t="shared" si="53"/>
        <v>2.7380054168701164</v>
      </c>
      <c r="AF29" s="20">
        <f t="shared" si="53"/>
        <v>3.5354659729003899</v>
      </c>
      <c r="AG29" s="21">
        <f t="shared" si="53"/>
        <v>-5.2416666666669443E-2</v>
      </c>
      <c r="AH29" s="48"/>
      <c r="AI29" s="35">
        <f>AB29</f>
        <v>4.2342256876627573</v>
      </c>
      <c r="AJ29" s="27"/>
      <c r="AK29" s="20">
        <f>AD29</f>
        <v>8.768333054860431</v>
      </c>
      <c r="AL29" s="27"/>
      <c r="AM29" s="20">
        <f>AF29</f>
        <v>3.5354659729003899</v>
      </c>
      <c r="AN29" s="21">
        <f>AG29</f>
        <v>-5.2416666666669443E-2</v>
      </c>
      <c r="AP29" s="36">
        <f t="shared" ref="AP29" si="54">AI29-AI$46</f>
        <v>0.7010978164672812</v>
      </c>
      <c r="AQ29" s="51"/>
      <c r="AR29" s="48">
        <f t="shared" ref="AR29" si="55">AK29-AK$46</f>
        <v>3.7672402960459364</v>
      </c>
      <c r="AS29" s="51"/>
      <c r="AT29" s="48">
        <f t="shared" ref="AT29" si="56">AM29-AM$46</f>
        <v>-0.86069756274753306</v>
      </c>
      <c r="AU29" s="14">
        <f t="shared" ref="AU29" si="57">AN29-AN$46</f>
        <v>-4.0122500000000034</v>
      </c>
      <c r="AV29" s="48"/>
      <c r="AW29" s="72">
        <f>2^-(AP29)</f>
        <v>0.61510396616945806</v>
      </c>
      <c r="AX29" s="75"/>
      <c r="AY29" s="73">
        <f t="shared" ref="AY29" si="58">2^-(AR29)</f>
        <v>7.3442536879814821E-2</v>
      </c>
      <c r="AZ29" s="75"/>
      <c r="BA29" s="73">
        <f t="shared" ref="BA29" si="59">2^-(AT29)</f>
        <v>1.8159161186348756</v>
      </c>
      <c r="BB29" s="74">
        <f t="shared" ref="BB29" si="60">2^-(AU29)</f>
        <v>16.136435267205023</v>
      </c>
      <c r="BF29" s="5" t="s">
        <v>55</v>
      </c>
      <c r="BG29" s="101">
        <v>3</v>
      </c>
      <c r="BH29" s="101">
        <v>3</v>
      </c>
      <c r="BI29" s="101">
        <v>3</v>
      </c>
      <c r="BJ29" s="101">
        <v>3</v>
      </c>
      <c r="BK29" s="101">
        <v>3</v>
      </c>
      <c r="BL29" s="102">
        <v>3</v>
      </c>
    </row>
    <row r="30" spans="1:64" x14ac:dyDescent="0.2">
      <c r="A30" s="11" t="s">
        <v>18</v>
      </c>
      <c r="B30" s="58">
        <v>18.117000000000001</v>
      </c>
      <c r="C30" s="58">
        <v>22.322599411010742</v>
      </c>
      <c r="D30" s="58">
        <v>24.284177780151367</v>
      </c>
      <c r="E30" s="58">
        <v>26.994575500488281</v>
      </c>
      <c r="F30" s="58">
        <v>20.836370468139648</v>
      </c>
      <c r="G30" s="58">
        <v>21.808893203735352</v>
      </c>
      <c r="H30" s="84">
        <v>18.189</v>
      </c>
      <c r="J30" s="11" t="s">
        <v>18</v>
      </c>
      <c r="K30" s="12">
        <v>18.117000000000001</v>
      </c>
      <c r="L30" s="12">
        <v>22.322599411010742</v>
      </c>
      <c r="M30" s="12">
        <v>24.284177780151367</v>
      </c>
      <c r="N30" s="12">
        <v>26.994575500488281</v>
      </c>
      <c r="O30" s="12">
        <v>20.836370468139648</v>
      </c>
      <c r="P30" s="12">
        <v>21.808893203735352</v>
      </c>
      <c r="Q30" s="14">
        <v>18.189</v>
      </c>
      <c r="R30" s="50"/>
      <c r="T30" s="60"/>
      <c r="Z30" s="33"/>
      <c r="AB30" s="11"/>
      <c r="AC30" s="49"/>
      <c r="AD30" s="49"/>
      <c r="AE30" s="49"/>
      <c r="AF30" s="49"/>
      <c r="AG30" s="33"/>
      <c r="AH30" s="49"/>
      <c r="AI30" s="11"/>
      <c r="AJ30" s="49"/>
      <c r="AK30" s="49"/>
      <c r="AL30" s="49"/>
      <c r="AM30" s="49"/>
      <c r="AN30" s="33"/>
      <c r="AP30" s="36"/>
      <c r="AQ30" s="48"/>
      <c r="AR30" s="48"/>
      <c r="AS30" s="48"/>
      <c r="AT30" s="48"/>
      <c r="AU30" s="14"/>
      <c r="AV30" s="48"/>
      <c r="AW30" s="11"/>
      <c r="AX30" s="49"/>
      <c r="AY30" s="49"/>
      <c r="AZ30" s="49"/>
      <c r="BA30" s="49"/>
      <c r="BB30" s="33"/>
      <c r="BG30" s="96"/>
      <c r="BH30" s="4"/>
      <c r="BI30" s="96"/>
      <c r="BJ30" s="4"/>
      <c r="BK30" s="4"/>
      <c r="BL30" s="96"/>
    </row>
    <row r="31" spans="1:64" x14ac:dyDescent="0.2">
      <c r="A31" s="11" t="s">
        <v>18</v>
      </c>
      <c r="B31" s="58">
        <v>18.079999999999998</v>
      </c>
      <c r="C31" s="58">
        <v>22.29908561706543</v>
      </c>
      <c r="D31" s="58">
        <v>24.563993453979492</v>
      </c>
      <c r="E31" s="58">
        <v>26.813789367675781</v>
      </c>
      <c r="F31" s="58">
        <v>20.843338012695312</v>
      </c>
      <c r="G31" s="58">
        <v>21.319057464599609</v>
      </c>
      <c r="H31" s="84">
        <v>17.977</v>
      </c>
      <c r="J31" s="11" t="s">
        <v>18</v>
      </c>
      <c r="K31" s="12">
        <v>18.079999999999998</v>
      </c>
      <c r="L31" s="12">
        <v>22.29908561706543</v>
      </c>
      <c r="M31" s="12">
        <v>24.563993453979492</v>
      </c>
      <c r="N31" s="12">
        <v>26.813789367675781</v>
      </c>
      <c r="O31" s="12">
        <v>20.843338012695312</v>
      </c>
      <c r="P31" s="13"/>
      <c r="Q31" s="14">
        <v>17.977</v>
      </c>
      <c r="R31" s="50"/>
      <c r="T31" s="60"/>
      <c r="Z31" s="33"/>
      <c r="AB31" s="11"/>
      <c r="AC31" s="49"/>
      <c r="AD31" s="49"/>
      <c r="AE31" s="49"/>
      <c r="AF31" s="49"/>
      <c r="AG31" s="33"/>
      <c r="AH31" s="49"/>
      <c r="AI31" s="11"/>
      <c r="AJ31" s="49"/>
      <c r="AK31" s="49"/>
      <c r="AL31" s="49"/>
      <c r="AM31" s="49"/>
      <c r="AN31" s="33"/>
      <c r="AP31" s="36"/>
      <c r="AQ31" s="48"/>
      <c r="AR31" s="48"/>
      <c r="AS31" s="48"/>
      <c r="AT31" s="48"/>
      <c r="AU31" s="14"/>
      <c r="AV31" s="48"/>
      <c r="AW31" s="11"/>
      <c r="AX31" s="49"/>
      <c r="AY31" s="49"/>
      <c r="AZ31" s="49"/>
      <c r="BA31" s="49"/>
      <c r="BB31" s="33"/>
      <c r="BF31" s="95" t="s">
        <v>31</v>
      </c>
      <c r="BG31" s="3" t="s">
        <v>22</v>
      </c>
      <c r="BH31" s="3"/>
      <c r="BK31" s="3"/>
    </row>
    <row r="32" spans="1:64" x14ac:dyDescent="0.2">
      <c r="A32" s="11" t="s">
        <v>18</v>
      </c>
      <c r="B32" s="85">
        <v>18.173999999999999</v>
      </c>
      <c r="C32" s="58">
        <v>22.451992034912109</v>
      </c>
      <c r="D32" s="58">
        <v>24.414880752563477</v>
      </c>
      <c r="E32" s="58">
        <v>26.901407241821289</v>
      </c>
      <c r="F32" s="85">
        <v>20.905307769775391</v>
      </c>
      <c r="G32" s="58">
        <v>21.480220794677734</v>
      </c>
      <c r="H32" s="91">
        <v>18.262</v>
      </c>
      <c r="J32" s="11" t="s">
        <v>18</v>
      </c>
      <c r="K32" s="16">
        <v>18.173999999999999</v>
      </c>
      <c r="L32" s="12">
        <v>22.451992034912109</v>
      </c>
      <c r="M32" s="12">
        <v>24.414880752563477</v>
      </c>
      <c r="N32" s="12">
        <v>26.901407241821289</v>
      </c>
      <c r="O32" s="16">
        <v>20.905307769775391</v>
      </c>
      <c r="P32" s="12">
        <v>21.480220794677734</v>
      </c>
      <c r="Q32" s="26">
        <v>18.262</v>
      </c>
      <c r="R32" s="50"/>
      <c r="T32" s="61"/>
      <c r="U32" s="34"/>
      <c r="V32" s="34"/>
      <c r="W32" s="34"/>
      <c r="X32" s="34"/>
      <c r="Y32" s="34"/>
      <c r="Z32" s="37"/>
      <c r="AB32" s="15"/>
      <c r="AC32" s="34"/>
      <c r="AD32" s="34"/>
      <c r="AE32" s="34"/>
      <c r="AF32" s="34"/>
      <c r="AG32" s="37"/>
      <c r="AH32" s="49"/>
      <c r="AI32" s="15"/>
      <c r="AJ32" s="34"/>
      <c r="AK32" s="34"/>
      <c r="AL32" s="34"/>
      <c r="AM32" s="34"/>
      <c r="AN32" s="37"/>
      <c r="AP32" s="68"/>
      <c r="AQ32" s="16"/>
      <c r="AR32" s="16"/>
      <c r="AS32" s="16"/>
      <c r="AT32" s="16"/>
      <c r="AU32" s="26"/>
      <c r="AV32" s="48"/>
      <c r="AW32" s="15"/>
      <c r="AX32" s="34"/>
      <c r="AY32" s="34"/>
      <c r="AZ32" s="34"/>
      <c r="BA32" s="34"/>
      <c r="BB32" s="37"/>
      <c r="BF32" s="95" t="s">
        <v>32</v>
      </c>
      <c r="BG32" s="3" t="s">
        <v>32</v>
      </c>
      <c r="BH32" s="3"/>
      <c r="BK32" s="3"/>
    </row>
    <row r="33" spans="1:59" x14ac:dyDescent="0.2">
      <c r="A33" s="19" t="s">
        <v>19</v>
      </c>
      <c r="B33" s="58">
        <v>19.489999999999998</v>
      </c>
      <c r="C33" s="86">
        <v>24.208522796630859</v>
      </c>
      <c r="D33" s="86">
        <v>24.946727752685547</v>
      </c>
      <c r="E33" s="86">
        <v>26.262899398803711</v>
      </c>
      <c r="F33" s="58">
        <v>24.420183181762695</v>
      </c>
      <c r="G33" s="86">
        <v>24.463119506835938</v>
      </c>
      <c r="H33" s="84">
        <v>21.821999999999999</v>
      </c>
      <c r="J33" s="19" t="s">
        <v>19</v>
      </c>
      <c r="K33" s="12">
        <v>19.489999999999998</v>
      </c>
      <c r="L33" s="20">
        <v>24.208522796630859</v>
      </c>
      <c r="M33" s="20">
        <v>24.946727752685547</v>
      </c>
      <c r="N33" s="20">
        <v>26.262899398803711</v>
      </c>
      <c r="O33" s="12">
        <v>24.420183181762695</v>
      </c>
      <c r="P33" s="20">
        <v>24.463119506835938</v>
      </c>
      <c r="Q33" s="18"/>
      <c r="R33" s="50"/>
      <c r="S33" s="56" t="s">
        <v>19</v>
      </c>
      <c r="T33" s="62">
        <f t="shared" ref="T33:Z33" si="61">AVERAGE(K33:K36)</f>
        <v>19.748000000000001</v>
      </c>
      <c r="U33" s="20">
        <f t="shared" si="61"/>
        <v>24.084185282389324</v>
      </c>
      <c r="V33" s="20">
        <f t="shared" si="61"/>
        <v>24.880233287811279</v>
      </c>
      <c r="W33" s="20">
        <f t="shared" si="61"/>
        <v>19.981136322021484</v>
      </c>
      <c r="X33" s="20">
        <f t="shared" si="61"/>
        <v>24.343974590301514</v>
      </c>
      <c r="Y33" s="20">
        <f t="shared" si="61"/>
        <v>24.54540506998698</v>
      </c>
      <c r="Z33" s="21">
        <f t="shared" si="61"/>
        <v>22.431000000000001</v>
      </c>
      <c r="AB33" s="35">
        <f t="shared" ref="AB33:AG33" si="62">U33-$T33</f>
        <v>4.336185282389323</v>
      </c>
      <c r="AC33" s="20">
        <f t="shared" si="62"/>
        <v>5.1322332878112782</v>
      </c>
      <c r="AD33" s="20">
        <f t="shared" si="62"/>
        <v>0.23313632202148327</v>
      </c>
      <c r="AE33" s="20">
        <f t="shared" si="62"/>
        <v>4.5959745903015126</v>
      </c>
      <c r="AF33" s="20">
        <f t="shared" si="62"/>
        <v>4.7974050699869792</v>
      </c>
      <c r="AG33" s="21">
        <f t="shared" si="62"/>
        <v>2.6829999999999998</v>
      </c>
      <c r="AH33" s="48"/>
      <c r="AI33" s="35">
        <f>AB33</f>
        <v>4.336185282389323</v>
      </c>
      <c r="AJ33" s="20">
        <f>AC33</f>
        <v>5.1322332878112782</v>
      </c>
      <c r="AK33" s="27"/>
      <c r="AL33" s="20">
        <f>AE33</f>
        <v>4.5959745903015126</v>
      </c>
      <c r="AM33" s="20">
        <f>AF33</f>
        <v>4.7974050699869792</v>
      </c>
      <c r="AN33" s="38"/>
      <c r="AP33" s="36">
        <f t="shared" ref="AP33" si="63">AI33-AI$46</f>
        <v>0.80305741119384688</v>
      </c>
      <c r="AQ33" s="48">
        <f t="shared" ref="AQ33" si="64">AJ33-AJ$46</f>
        <v>-0.16883017730713057</v>
      </c>
      <c r="AR33" s="51"/>
      <c r="AS33" s="48">
        <f t="shared" ref="AS33" si="65">AL33-AL$46</f>
        <v>0.93512858835855894</v>
      </c>
      <c r="AT33" s="48">
        <f t="shared" ref="AT33" si="66">AM33-AM$46</f>
        <v>0.40124153433905629</v>
      </c>
      <c r="AU33" s="18"/>
      <c r="AV33" s="48"/>
      <c r="AW33" s="72">
        <f>2^-(AP33)</f>
        <v>0.57313328491108795</v>
      </c>
      <c r="AX33" s="73">
        <f t="shared" ref="AX33" si="67">2^-(AQ33)</f>
        <v>1.124146590310956</v>
      </c>
      <c r="AY33" s="75"/>
      <c r="AZ33" s="73">
        <f t="shared" ref="AZ33" si="68">2^-(AS33)</f>
        <v>0.52299585285419714</v>
      </c>
      <c r="BA33" s="73">
        <f t="shared" ref="BA33" si="69">2^-(AT33)</f>
        <v>0.75720637670813318</v>
      </c>
      <c r="BB33" s="76"/>
      <c r="BF33" s="95" t="s">
        <v>33</v>
      </c>
      <c r="BG33" s="3" t="s">
        <v>0</v>
      </c>
    </row>
    <row r="34" spans="1:59" x14ac:dyDescent="0.2">
      <c r="A34" s="11" t="s">
        <v>19</v>
      </c>
      <c r="B34" s="58">
        <v>19.905999999999999</v>
      </c>
      <c r="C34" s="58">
        <v>23.486232757568359</v>
      </c>
      <c r="D34" s="58">
        <v>24.832529067993164</v>
      </c>
      <c r="E34" s="58">
        <v>26.873929977416992</v>
      </c>
      <c r="F34" s="58">
        <v>24.28809928894043</v>
      </c>
      <c r="G34" s="58">
        <v>23.41193962097168</v>
      </c>
      <c r="H34" s="84">
        <v>22.385999999999999</v>
      </c>
      <c r="J34" s="11" t="s">
        <v>19</v>
      </c>
      <c r="K34" s="12">
        <v>19.905999999999999</v>
      </c>
      <c r="L34" s="13"/>
      <c r="M34" s="12">
        <v>24.832529067993164</v>
      </c>
      <c r="N34" s="12">
        <v>26.873929977416992</v>
      </c>
      <c r="O34" s="12">
        <v>24.28809928894043</v>
      </c>
      <c r="P34" s="13"/>
      <c r="Q34" s="14">
        <v>22.385999999999999</v>
      </c>
      <c r="R34" s="50"/>
      <c r="T34" s="60"/>
      <c r="Z34" s="33"/>
      <c r="AB34" s="11"/>
      <c r="AC34" s="49"/>
      <c r="AD34" s="49"/>
      <c r="AE34" s="49"/>
      <c r="AF34" s="49"/>
      <c r="AG34" s="33"/>
      <c r="AH34" s="49"/>
      <c r="AI34" s="11"/>
      <c r="AJ34" s="49"/>
      <c r="AK34" s="49"/>
      <c r="AL34" s="49"/>
      <c r="AM34" s="49"/>
      <c r="AN34" s="33"/>
      <c r="AP34" s="36"/>
      <c r="AQ34" s="48"/>
      <c r="AR34" s="48"/>
      <c r="AS34" s="48"/>
      <c r="AT34" s="48"/>
      <c r="AU34" s="14"/>
      <c r="AV34" s="48"/>
      <c r="AW34" s="11"/>
      <c r="AX34" s="49"/>
      <c r="AY34" s="49"/>
      <c r="AZ34" s="49"/>
      <c r="BA34" s="49"/>
      <c r="BB34" s="33"/>
    </row>
    <row r="35" spans="1:59" x14ac:dyDescent="0.2">
      <c r="A35" s="11" t="s">
        <v>19</v>
      </c>
      <c r="B35" s="58">
        <v>19.649999999999999</v>
      </c>
      <c r="C35" s="58">
        <v>23.902729034423828</v>
      </c>
      <c r="D35" s="58">
        <v>24.900007247924805</v>
      </c>
      <c r="E35" s="58">
        <v>26.787715911865234</v>
      </c>
      <c r="F35" s="58">
        <v>24.415004730224609</v>
      </c>
      <c r="G35" s="58">
        <v>24.576774597167969</v>
      </c>
      <c r="H35" s="84">
        <v>22.425999999999998</v>
      </c>
      <c r="J35" s="11" t="s">
        <v>19</v>
      </c>
      <c r="K35" s="12">
        <v>19.649999999999999</v>
      </c>
      <c r="L35" s="12">
        <v>23.902729034423828</v>
      </c>
      <c r="M35" s="12">
        <v>24.900007247924805</v>
      </c>
      <c r="N35" s="12">
        <v>26.787715911865234</v>
      </c>
      <c r="O35" s="12">
        <v>24.415004730224609</v>
      </c>
      <c r="P35" s="12">
        <v>24.576774597167969</v>
      </c>
      <c r="Q35" s="14">
        <v>22.425999999999998</v>
      </c>
      <c r="R35" s="50"/>
      <c r="T35" s="60"/>
      <c r="Z35" s="33"/>
      <c r="AB35" s="11"/>
      <c r="AC35" s="49"/>
      <c r="AD35" s="49"/>
      <c r="AE35" s="49"/>
      <c r="AF35" s="49"/>
      <c r="AG35" s="33"/>
      <c r="AH35" s="49"/>
      <c r="AI35" s="11"/>
      <c r="AJ35" s="49"/>
      <c r="AK35" s="49"/>
      <c r="AL35" s="49"/>
      <c r="AM35" s="49"/>
      <c r="AN35" s="33"/>
      <c r="AP35" s="36"/>
      <c r="AQ35" s="48"/>
      <c r="AR35" s="48"/>
      <c r="AS35" s="48"/>
      <c r="AT35" s="48"/>
      <c r="AU35" s="14"/>
      <c r="AV35" s="48"/>
      <c r="AW35" s="11"/>
      <c r="AX35" s="49"/>
      <c r="AY35" s="49"/>
      <c r="AZ35" s="49"/>
      <c r="BA35" s="49"/>
      <c r="BB35" s="33"/>
      <c r="BF35" s="104" t="s">
        <v>79</v>
      </c>
    </row>
    <row r="36" spans="1:59" x14ac:dyDescent="0.2">
      <c r="A36" s="15" t="s">
        <v>19</v>
      </c>
      <c r="B36" s="85">
        <v>19.946000000000002</v>
      </c>
      <c r="C36" s="58">
        <v>24.141304016113281</v>
      </c>
      <c r="D36" s="58">
        <v>24.841669082641602</v>
      </c>
      <c r="E36" s="85"/>
      <c r="F36" s="85">
        <v>24.25261116027832</v>
      </c>
      <c r="G36" s="58">
        <v>24.596321105957031</v>
      </c>
      <c r="H36" s="91">
        <v>22.481000000000002</v>
      </c>
      <c r="J36" s="15" t="s">
        <v>19</v>
      </c>
      <c r="K36" s="16">
        <v>19.946000000000002</v>
      </c>
      <c r="L36" s="12">
        <v>24.141304016113281</v>
      </c>
      <c r="M36" s="12">
        <v>24.841669082641602</v>
      </c>
      <c r="N36" s="16">
        <v>0</v>
      </c>
      <c r="O36" s="16">
        <v>24.25261116027832</v>
      </c>
      <c r="P36" s="12">
        <v>24.596321105957031</v>
      </c>
      <c r="Q36" s="26">
        <v>22.481000000000002</v>
      </c>
      <c r="R36" s="50"/>
      <c r="T36" s="60"/>
      <c r="Z36" s="33"/>
      <c r="AB36" s="15"/>
      <c r="AC36" s="34"/>
      <c r="AD36" s="34"/>
      <c r="AE36" s="34"/>
      <c r="AF36" s="34"/>
      <c r="AG36" s="37"/>
      <c r="AH36" s="49"/>
      <c r="AI36" s="15"/>
      <c r="AJ36" s="34"/>
      <c r="AK36" s="34"/>
      <c r="AL36" s="34"/>
      <c r="AM36" s="34"/>
      <c r="AN36" s="37"/>
      <c r="AP36" s="68"/>
      <c r="AQ36" s="16"/>
      <c r="AR36" s="16"/>
      <c r="AS36" s="16"/>
      <c r="AT36" s="16"/>
      <c r="AU36" s="26"/>
      <c r="AV36" s="48"/>
      <c r="AW36" s="15"/>
      <c r="AX36" s="34"/>
      <c r="AY36" s="34"/>
      <c r="AZ36" s="34"/>
      <c r="BA36" s="34"/>
      <c r="BB36" s="37"/>
    </row>
    <row r="37" spans="1:59" x14ac:dyDescent="0.2">
      <c r="A37" s="19" t="s">
        <v>20</v>
      </c>
      <c r="B37" s="58">
        <v>18.472999999999999</v>
      </c>
      <c r="C37" s="86">
        <v>22.458345413208008</v>
      </c>
      <c r="D37" s="86">
        <v>23.642232894897461</v>
      </c>
      <c r="E37" s="86">
        <v>25.378202438354492</v>
      </c>
      <c r="F37" s="58">
        <v>21.253993988037109</v>
      </c>
      <c r="G37" s="86">
        <v>21.11822509765625</v>
      </c>
      <c r="H37" s="87">
        <v>18.981000000000002</v>
      </c>
      <c r="J37" s="19" t="s">
        <v>20</v>
      </c>
      <c r="K37" s="12">
        <v>18.472999999999999</v>
      </c>
      <c r="L37" s="27"/>
      <c r="M37" s="20">
        <v>23.642232894897461</v>
      </c>
      <c r="N37" s="20">
        <v>25.378202438354492</v>
      </c>
      <c r="O37" s="13"/>
      <c r="P37" s="20">
        <v>21.11822509765625</v>
      </c>
      <c r="Q37" s="21">
        <v>18.981000000000002</v>
      </c>
      <c r="R37" s="50"/>
      <c r="S37" s="56" t="s">
        <v>20</v>
      </c>
      <c r="T37" s="62">
        <f t="shared" ref="T37:Z37" si="70">AVERAGE(K37:K40)</f>
        <v>18.561250000000001</v>
      </c>
      <c r="U37" s="20">
        <f t="shared" si="70"/>
        <v>22.938060124715168</v>
      </c>
      <c r="V37" s="20">
        <f t="shared" si="70"/>
        <v>23.75530481338501</v>
      </c>
      <c r="W37" s="20">
        <f t="shared" si="70"/>
        <v>25.649954319000244</v>
      </c>
      <c r="X37" s="20">
        <f t="shared" si="70"/>
        <v>21.652360916137695</v>
      </c>
      <c r="Y37" s="20">
        <f t="shared" si="70"/>
        <v>21.486876964569092</v>
      </c>
      <c r="Z37" s="21">
        <f t="shared" si="70"/>
        <v>19.041249999999998</v>
      </c>
      <c r="AB37" s="36">
        <f t="shared" ref="AB37:AG37" si="71">U37-$T37</f>
        <v>4.3768101247151669</v>
      </c>
      <c r="AC37" s="48">
        <f t="shared" si="71"/>
        <v>5.1940548133850086</v>
      </c>
      <c r="AD37" s="48">
        <f t="shared" si="71"/>
        <v>7.088704319000243</v>
      </c>
      <c r="AE37" s="48">
        <f t="shared" si="71"/>
        <v>3.0911109161376942</v>
      </c>
      <c r="AF37" s="48">
        <f t="shared" si="71"/>
        <v>2.9256269645690907</v>
      </c>
      <c r="AG37" s="14">
        <f t="shared" si="71"/>
        <v>0.47999999999999687</v>
      </c>
      <c r="AH37" s="48"/>
      <c r="AI37" s="35">
        <f>AB37</f>
        <v>4.3768101247151669</v>
      </c>
      <c r="AJ37" s="20">
        <f>AC37</f>
        <v>5.1940548133850086</v>
      </c>
      <c r="AK37" s="20">
        <f>AD37</f>
        <v>7.088704319000243</v>
      </c>
      <c r="AL37" s="20">
        <f>AE37</f>
        <v>3.0911109161376942</v>
      </c>
      <c r="AM37" s="27"/>
      <c r="AN37" s="21">
        <f>AG37</f>
        <v>0.47999999999999687</v>
      </c>
      <c r="AP37" s="36">
        <f t="shared" ref="AP37" si="72">AI37-AI$46</f>
        <v>0.84368225351969084</v>
      </c>
      <c r="AQ37" s="48">
        <f t="shared" ref="AQ37" si="73">AJ37-AJ$46</f>
        <v>-0.10700865173340013</v>
      </c>
      <c r="AR37" s="48">
        <f t="shared" ref="AR37" si="74">AK37-AK$46</f>
        <v>2.0876115601857483</v>
      </c>
      <c r="AS37" s="48">
        <f t="shared" ref="AS37" si="75">AL37-AL$46</f>
        <v>-0.56973508580525944</v>
      </c>
      <c r="AT37" s="51"/>
      <c r="AU37" s="14">
        <f t="shared" ref="AU37" si="76">AN37-AN$46</f>
        <v>-3.4798333333333376</v>
      </c>
      <c r="AV37" s="48"/>
      <c r="AW37" s="72">
        <f>2^-(AP37)</f>
        <v>0.55721953675564107</v>
      </c>
      <c r="AX37" s="73">
        <f t="shared" ref="AX37" si="77">2^-(AQ37)</f>
        <v>1.0769928348185218</v>
      </c>
      <c r="AY37" s="73">
        <f t="shared" ref="AY37" si="78">2^-(AR37)</f>
        <v>0.23526986381228468</v>
      </c>
      <c r="AZ37" s="73">
        <f t="shared" ref="AZ37" si="79">2^-(AS37)</f>
        <v>1.4842510007163392</v>
      </c>
      <c r="BA37" s="75"/>
      <c r="BB37" s="74">
        <f t="shared" ref="BB37" si="80">2^-(AU37)</f>
        <v>11.156660388403697</v>
      </c>
    </row>
    <row r="38" spans="1:59" x14ac:dyDescent="0.2">
      <c r="A38" s="11" t="s">
        <v>20</v>
      </c>
      <c r="B38" s="58">
        <v>18.556000000000001</v>
      </c>
      <c r="C38" s="58">
        <v>22.941455841064453</v>
      </c>
      <c r="D38" s="58">
        <v>23.812261581420898</v>
      </c>
      <c r="E38" s="58">
        <v>25.623004913330078</v>
      </c>
      <c r="F38" s="58">
        <v>21.553707122802734</v>
      </c>
      <c r="G38" s="58">
        <v>21.91607666015625</v>
      </c>
      <c r="H38" s="84">
        <v>18.829999999999998</v>
      </c>
      <c r="J38" s="11" t="s">
        <v>20</v>
      </c>
      <c r="K38" s="12">
        <v>18.556000000000001</v>
      </c>
      <c r="L38" s="12">
        <v>22.941455841064453</v>
      </c>
      <c r="M38" s="12">
        <v>23.812261581420898</v>
      </c>
      <c r="N38" s="12">
        <v>25.623004913330078</v>
      </c>
      <c r="O38" s="12">
        <v>21.553707122802734</v>
      </c>
      <c r="P38" s="13">
        <v>21.91607666015625</v>
      </c>
      <c r="Q38" s="14">
        <v>18.829999999999998</v>
      </c>
      <c r="R38" s="50"/>
      <c r="T38" s="60"/>
      <c r="Z38" s="33"/>
      <c r="AB38" s="11"/>
      <c r="AC38" s="49"/>
      <c r="AD38" s="49"/>
      <c r="AE38" s="49"/>
      <c r="AF38" s="49"/>
      <c r="AG38" s="33"/>
      <c r="AH38" s="49"/>
      <c r="AI38" s="11"/>
      <c r="AJ38" s="49"/>
      <c r="AK38" s="49"/>
      <c r="AL38" s="49"/>
      <c r="AM38" s="49"/>
      <c r="AN38" s="33"/>
      <c r="AP38" s="36"/>
      <c r="AQ38" s="48"/>
      <c r="AR38" s="48"/>
      <c r="AS38" s="48"/>
      <c r="AT38" s="48"/>
      <c r="AU38" s="14"/>
      <c r="AV38" s="48"/>
      <c r="AW38" s="11"/>
      <c r="AX38" s="49"/>
      <c r="AY38" s="49"/>
      <c r="AZ38" s="49"/>
      <c r="BA38" s="49"/>
      <c r="BB38" s="33"/>
    </row>
    <row r="39" spans="1:59" x14ac:dyDescent="0.2">
      <c r="A39" s="11" t="s">
        <v>20</v>
      </c>
      <c r="B39" s="58">
        <v>18.616</v>
      </c>
      <c r="C39" s="58">
        <v>22.998794555664062</v>
      </c>
      <c r="D39" s="58">
        <v>23.977657318115234</v>
      </c>
      <c r="E39" s="58">
        <v>25.865970611572266</v>
      </c>
      <c r="F39" s="58">
        <v>21.743345260620117</v>
      </c>
      <c r="G39" s="58">
        <v>21.210020065307617</v>
      </c>
      <c r="H39" s="84">
        <v>19.113</v>
      </c>
      <c r="J39" s="11" t="s">
        <v>20</v>
      </c>
      <c r="K39" s="12">
        <v>18.616</v>
      </c>
      <c r="L39" s="12">
        <v>22.998794555664062</v>
      </c>
      <c r="M39" s="12">
        <v>23.977657318115234</v>
      </c>
      <c r="N39" s="12">
        <v>25.865970611572266</v>
      </c>
      <c r="O39" s="12">
        <v>21.743345260620117</v>
      </c>
      <c r="P39" s="12">
        <v>21.210020065307617</v>
      </c>
      <c r="Q39" s="14">
        <v>19.113</v>
      </c>
      <c r="R39" s="50"/>
      <c r="T39" s="60"/>
      <c r="Z39" s="33"/>
      <c r="AB39" s="11"/>
      <c r="AC39" s="49"/>
      <c r="AD39" s="49"/>
      <c r="AE39" s="49"/>
      <c r="AF39" s="49"/>
      <c r="AG39" s="33"/>
      <c r="AH39" s="49"/>
      <c r="AI39" s="11"/>
      <c r="AJ39" s="49"/>
      <c r="AK39" s="49"/>
      <c r="AL39" s="49"/>
      <c r="AM39" s="49"/>
      <c r="AN39" s="33"/>
      <c r="AP39" s="36"/>
      <c r="AQ39" s="48"/>
      <c r="AR39" s="48"/>
      <c r="AS39" s="48"/>
      <c r="AT39" s="48"/>
      <c r="AU39" s="14"/>
      <c r="AV39" s="48"/>
      <c r="AW39" s="11"/>
      <c r="AX39" s="49"/>
      <c r="AY39" s="49"/>
      <c r="AZ39" s="49"/>
      <c r="BA39" s="49"/>
      <c r="BB39" s="33"/>
    </row>
    <row r="40" spans="1:59" ht="17" thickBot="1" x14ac:dyDescent="0.25">
      <c r="A40" s="22" t="s">
        <v>20</v>
      </c>
      <c r="B40" s="88">
        <v>18.600000000000001</v>
      </c>
      <c r="C40" s="88">
        <v>22.873929977416992</v>
      </c>
      <c r="D40" s="88">
        <v>23.589067459106445</v>
      </c>
      <c r="E40" s="88">
        <v>25.732639312744141</v>
      </c>
      <c r="F40" s="88">
        <v>21.660030364990234</v>
      </c>
      <c r="G40" s="88">
        <v>21.70318603515625</v>
      </c>
      <c r="H40" s="90">
        <v>19.241</v>
      </c>
      <c r="J40" s="22" t="s">
        <v>20</v>
      </c>
      <c r="K40" s="23">
        <v>18.600000000000001</v>
      </c>
      <c r="L40" s="23">
        <v>22.873929977416992</v>
      </c>
      <c r="M40" s="23">
        <v>23.589067459106445</v>
      </c>
      <c r="N40" s="23">
        <v>25.732639312744141</v>
      </c>
      <c r="O40" s="23">
        <v>21.660030364990234</v>
      </c>
      <c r="P40" s="23">
        <v>21.70318603515625</v>
      </c>
      <c r="Q40" s="25">
        <v>19.241</v>
      </c>
      <c r="R40" s="50"/>
      <c r="T40" s="63"/>
      <c r="U40" s="39"/>
      <c r="V40" s="39"/>
      <c r="W40" s="39"/>
      <c r="X40" s="39"/>
      <c r="Y40" s="39"/>
      <c r="Z40" s="40"/>
      <c r="AB40" s="22"/>
      <c r="AC40" s="39"/>
      <c r="AD40" s="39"/>
      <c r="AE40" s="39"/>
      <c r="AF40" s="39"/>
      <c r="AG40" s="40"/>
      <c r="AH40" s="49"/>
      <c r="AI40" s="22"/>
      <c r="AJ40" s="39"/>
      <c r="AK40" s="39"/>
      <c r="AL40" s="39"/>
      <c r="AM40" s="39"/>
      <c r="AN40" s="40"/>
      <c r="AP40" s="67"/>
      <c r="AQ40" s="23"/>
      <c r="AR40" s="23"/>
      <c r="AS40" s="23"/>
      <c r="AT40" s="23"/>
      <c r="AU40" s="25"/>
      <c r="AV40" s="48"/>
      <c r="AW40" s="22"/>
      <c r="AX40" s="39"/>
      <c r="AY40" s="39"/>
      <c r="AZ40" s="39"/>
      <c r="BA40" s="39"/>
      <c r="BB40" s="40"/>
    </row>
    <row r="41" spans="1:59" x14ac:dyDescent="0.2">
      <c r="J41" s="30"/>
      <c r="K41" s="42"/>
      <c r="L41" s="42"/>
      <c r="M41" s="42"/>
      <c r="N41" s="42"/>
      <c r="O41" s="42"/>
      <c r="P41" s="42"/>
      <c r="Q41" s="42"/>
      <c r="R41" s="57"/>
      <c r="S41" s="57"/>
      <c r="AP41" s="48"/>
      <c r="AQ41" s="48"/>
      <c r="AR41" s="48"/>
      <c r="AS41" s="48"/>
      <c r="AT41" s="48"/>
      <c r="AU41" s="48"/>
      <c r="AV41" s="48"/>
      <c r="AW41" s="49"/>
    </row>
    <row r="42" spans="1:59" x14ac:dyDescent="0.2">
      <c r="J42" s="30"/>
      <c r="K42" s="12"/>
      <c r="L42" s="12"/>
      <c r="M42" s="12"/>
      <c r="N42" s="12"/>
      <c r="O42" s="12"/>
      <c r="P42" s="12"/>
      <c r="Q42" s="12"/>
      <c r="R42" s="58"/>
      <c r="S42" s="58"/>
    </row>
    <row r="44" spans="1:59" x14ac:dyDescent="0.2">
      <c r="AH44" s="30"/>
      <c r="AI44" s="111" t="s">
        <v>26</v>
      </c>
      <c r="AJ44" s="112"/>
      <c r="AK44" s="112"/>
      <c r="AL44" s="112"/>
      <c r="AM44" s="112"/>
      <c r="AN44" s="113"/>
      <c r="AV44" s="30"/>
      <c r="AW44" s="120" t="s">
        <v>26</v>
      </c>
      <c r="AX44" s="121"/>
      <c r="AY44" s="121"/>
      <c r="AZ44" s="121"/>
      <c r="BA44" s="121"/>
      <c r="BB44" s="122"/>
    </row>
    <row r="45" spans="1:59" ht="17" thickBot="1" x14ac:dyDescent="0.25">
      <c r="AI45" t="str">
        <f t="shared" ref="AI45:AN45" si="81">AB8</f>
        <v>Cyp9M6</v>
      </c>
      <c r="AJ45" t="str">
        <f t="shared" si="81"/>
        <v>CCEae3a</v>
      </c>
      <c r="AK45" t="str">
        <f t="shared" si="81"/>
        <v>SAP2</v>
      </c>
      <c r="AL45" t="str">
        <f t="shared" si="81"/>
        <v>Cyp9J10</v>
      </c>
      <c r="AM45" t="str">
        <f t="shared" si="81"/>
        <v>Cyp6BB2</v>
      </c>
      <c r="AN45" t="str">
        <f t="shared" si="81"/>
        <v>Cyp9J28</v>
      </c>
      <c r="AW45" t="str">
        <f t="shared" ref="AW45:BB45" si="82">AP8</f>
        <v>Cyp9M6</v>
      </c>
      <c r="AX45" t="str">
        <f t="shared" si="82"/>
        <v>CCEae3a</v>
      </c>
      <c r="AY45" t="str">
        <f t="shared" si="82"/>
        <v>SAP2</v>
      </c>
      <c r="AZ45" t="str">
        <f t="shared" si="82"/>
        <v>Cyp9J10</v>
      </c>
      <c r="BA45" t="str">
        <f t="shared" si="82"/>
        <v>Cyp6BB2</v>
      </c>
      <c r="BB45" t="str">
        <f t="shared" si="82"/>
        <v>Cyp9J28</v>
      </c>
    </row>
    <row r="46" spans="1:59" ht="17" thickBot="1" x14ac:dyDescent="0.25">
      <c r="AH46" s="66" t="s">
        <v>0</v>
      </c>
      <c r="AI46" s="65">
        <f t="shared" ref="AI46:AN46" si="83">AVERAGE(AI9,AI13,AI17,AI21)</f>
        <v>3.5331278711954761</v>
      </c>
      <c r="AJ46" s="43">
        <f t="shared" si="83"/>
        <v>5.3010634651184088</v>
      </c>
      <c r="AK46" s="43">
        <f t="shared" si="83"/>
        <v>5.0010927588144947</v>
      </c>
      <c r="AL46" s="43">
        <f t="shared" si="83"/>
        <v>3.6608460019429536</v>
      </c>
      <c r="AM46" s="43">
        <f t="shared" si="83"/>
        <v>4.3961635356479229</v>
      </c>
      <c r="AN46" s="44">
        <f t="shared" si="83"/>
        <v>3.9598333333333344</v>
      </c>
      <c r="AV46" t="s">
        <v>22</v>
      </c>
      <c r="AW46" s="80">
        <f t="shared" ref="AW46:BB46" si="84">AVERAGE(AW25,AW29,AW33,AW37)</f>
        <v>0.58181892927872914</v>
      </c>
      <c r="AX46" s="53">
        <f t="shared" si="84"/>
        <v>1.6107428070425278</v>
      </c>
      <c r="AY46" s="53">
        <f t="shared" si="84"/>
        <v>0.43427781473639721</v>
      </c>
      <c r="AZ46" s="53">
        <f t="shared" si="84"/>
        <v>0.86608524996139458</v>
      </c>
      <c r="BA46" s="53">
        <f t="shared" si="84"/>
        <v>1.0803682371479215</v>
      </c>
      <c r="BB46" s="54">
        <f t="shared" si="84"/>
        <v>12.701128583578807</v>
      </c>
    </row>
    <row r="49" spans="26:35" x14ac:dyDescent="0.2">
      <c r="AI49" s="12"/>
    </row>
    <row r="51" spans="26:35" x14ac:dyDescent="0.2">
      <c r="AI51" s="12"/>
    </row>
    <row r="53" spans="26:35" x14ac:dyDescent="0.2">
      <c r="Z53" s="47"/>
    </row>
    <row r="93" spans="48:48" x14ac:dyDescent="0.2">
      <c r="AV93" s="12"/>
    </row>
    <row r="95" spans="48:48" x14ac:dyDescent="0.2">
      <c r="AV95" s="12"/>
    </row>
  </sheetData>
  <sheetProtection sheet="1" objects="1" scenarios="1" sort="0" autoFilter="0"/>
  <mergeCells count="7">
    <mergeCell ref="BF6:BL6"/>
    <mergeCell ref="AB7:AG7"/>
    <mergeCell ref="AI44:AN44"/>
    <mergeCell ref="AI7:AN7"/>
    <mergeCell ref="AP7:AU7"/>
    <mergeCell ref="AW7:BB7"/>
    <mergeCell ref="AW44:BB4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and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</dc:creator>
  <cp:lastModifiedBy>AJM</cp:lastModifiedBy>
  <dcterms:created xsi:type="dcterms:W3CDTF">2020-09-20T15:04:52Z</dcterms:created>
  <dcterms:modified xsi:type="dcterms:W3CDTF">2020-12-01T14:05:16Z</dcterms:modified>
</cp:coreProperties>
</file>