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Linux_Win_shared\MOI\Scientific_reports\"/>
    </mc:Choice>
  </mc:AlternateContent>
  <bookViews>
    <workbookView xWindow="0" yWindow="0" windowWidth="27975" windowHeight="12855"/>
  </bookViews>
  <sheets>
    <sheet name="Host - proportion of PC vs nPC" sheetId="1" r:id="rId1"/>
  </sheets>
  <calcPr calcId="162913"/>
</workbook>
</file>

<file path=xl/calcChain.xml><?xml version="1.0" encoding="utf-8"?>
<calcChain xmlns="http://schemas.openxmlformats.org/spreadsheetml/2006/main">
  <c r="N38" i="1" l="1"/>
  <c r="N32" i="1"/>
  <c r="N26" i="1"/>
  <c r="N20" i="1"/>
  <c r="N14" i="1"/>
  <c r="N8" i="1"/>
  <c r="T38" i="1"/>
  <c r="T8" i="1"/>
  <c r="T14" i="1"/>
  <c r="T20" i="1"/>
  <c r="T26" i="1"/>
  <c r="T32" i="1"/>
  <c r="R38" i="1"/>
  <c r="R32" i="1"/>
  <c r="R26" i="1"/>
  <c r="R20" i="1"/>
  <c r="R14" i="1"/>
  <c r="R8" i="1"/>
  <c r="L38" i="1"/>
  <c r="L32" i="1"/>
  <c r="L26" i="1"/>
  <c r="L20" i="1"/>
  <c r="L14" i="1"/>
  <c r="L8" i="1"/>
  <c r="H38" i="1" l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P10" i="1" l="1"/>
  <c r="J10" i="1"/>
  <c r="P12" i="1"/>
  <c r="J12" i="1"/>
  <c r="P14" i="1"/>
  <c r="J14" i="1"/>
  <c r="P16" i="1"/>
  <c r="J16" i="1"/>
  <c r="P18" i="1"/>
  <c r="J18" i="1"/>
  <c r="P20" i="1"/>
  <c r="J20" i="1"/>
  <c r="P22" i="1"/>
  <c r="J22" i="1"/>
  <c r="P24" i="1"/>
  <c r="J24" i="1"/>
  <c r="P26" i="1"/>
  <c r="J26" i="1"/>
  <c r="P28" i="1"/>
  <c r="J28" i="1"/>
  <c r="P30" i="1"/>
  <c r="J30" i="1"/>
  <c r="P32" i="1"/>
  <c r="J32" i="1"/>
  <c r="J34" i="1"/>
  <c r="P34" i="1"/>
  <c r="Q35" i="1" s="1"/>
  <c r="J36" i="1"/>
  <c r="P36" i="1"/>
  <c r="J38" i="1"/>
  <c r="P38" i="1"/>
  <c r="P9" i="1"/>
  <c r="J9" i="1"/>
  <c r="P11" i="1"/>
  <c r="J11" i="1"/>
  <c r="P13" i="1"/>
  <c r="J13" i="1"/>
  <c r="P15" i="1"/>
  <c r="J15" i="1"/>
  <c r="P17" i="1"/>
  <c r="J17" i="1"/>
  <c r="P19" i="1"/>
  <c r="J19" i="1"/>
  <c r="M20" i="1" s="1"/>
  <c r="P21" i="1"/>
  <c r="J21" i="1"/>
  <c r="P23" i="1"/>
  <c r="J23" i="1"/>
  <c r="P25" i="1"/>
  <c r="J25" i="1"/>
  <c r="M26" i="1" s="1"/>
  <c r="P27" i="1"/>
  <c r="J27" i="1"/>
  <c r="P29" i="1"/>
  <c r="J29" i="1"/>
  <c r="J31" i="1"/>
  <c r="P31" i="1"/>
  <c r="P33" i="1"/>
  <c r="J33" i="1"/>
  <c r="P35" i="1"/>
  <c r="J35" i="1"/>
  <c r="P37" i="1"/>
  <c r="J37" i="1"/>
  <c r="J4" i="1"/>
  <c r="P4" i="1"/>
  <c r="P3" i="1"/>
  <c r="J3" i="1"/>
  <c r="J5" i="1"/>
  <c r="P5" i="1"/>
  <c r="J6" i="1"/>
  <c r="P6" i="1"/>
  <c r="P8" i="1"/>
  <c r="J8" i="1"/>
  <c r="J7" i="1"/>
  <c r="P7" i="1"/>
  <c r="M8" i="1" l="1"/>
  <c r="M35" i="1"/>
  <c r="M29" i="1"/>
  <c r="K29" i="1"/>
  <c r="K23" i="1"/>
  <c r="M23" i="1"/>
  <c r="K17" i="1"/>
  <c r="M17" i="1"/>
  <c r="M11" i="1"/>
  <c r="S38" i="1"/>
  <c r="Q38" i="1"/>
  <c r="M32" i="1"/>
  <c r="K32" i="1"/>
  <c r="K26" i="1"/>
  <c r="K20" i="1"/>
  <c r="M14" i="1"/>
  <c r="K14" i="1"/>
  <c r="K11" i="1"/>
  <c r="S8" i="1"/>
  <c r="Q8" i="1"/>
  <c r="S5" i="1"/>
  <c r="Q5" i="1"/>
  <c r="S35" i="1"/>
  <c r="S29" i="1"/>
  <c r="S23" i="1"/>
  <c r="S17" i="1"/>
  <c r="S11" i="1"/>
  <c r="Q11" i="1"/>
  <c r="M38" i="1"/>
  <c r="K38" i="1"/>
  <c r="K35" i="1"/>
  <c r="S32" i="1"/>
  <c r="Q32" i="1"/>
  <c r="Q29" i="1"/>
  <c r="S26" i="1"/>
  <c r="Q26" i="1"/>
  <c r="Q23" i="1"/>
  <c r="S20" i="1"/>
  <c r="Q20" i="1"/>
  <c r="Q17" i="1"/>
  <c r="S14" i="1"/>
  <c r="Q14" i="1"/>
  <c r="M5" i="1"/>
  <c r="K5" i="1"/>
  <c r="K8" i="1"/>
</calcChain>
</file>

<file path=xl/sharedStrings.xml><?xml version="1.0" encoding="utf-8"?>
<sst xmlns="http://schemas.openxmlformats.org/spreadsheetml/2006/main" count="69" uniqueCount="19">
  <si>
    <t>Assigned reads</t>
  </si>
  <si>
    <t>Protein coding</t>
  </si>
  <si>
    <t>non Protein coding</t>
  </si>
  <si>
    <t>Depletion</t>
  </si>
  <si>
    <t>Time (hr)</t>
  </si>
  <si>
    <t>MOI</t>
  </si>
  <si>
    <t>Rep</t>
  </si>
  <si>
    <t>non-Protein coding</t>
  </si>
  <si>
    <t>Total</t>
  </si>
  <si>
    <t>s.d</t>
  </si>
  <si>
    <t>Ratio</t>
  </si>
  <si>
    <t>Significance</t>
  </si>
  <si>
    <t>rRNA</t>
  </si>
  <si>
    <t>±</t>
  </si>
  <si>
    <t>rRNA + PolyA</t>
  </si>
  <si>
    <t>*</t>
  </si>
  <si>
    <t>Proportion</t>
  </si>
  <si>
    <t>Avg. (%)</t>
  </si>
  <si>
    <t>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</si>
</sst>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E+00"/>
    <numFmt numFmtId="165" formatCode="0.0&quot;x&quot;"/>
    <numFmt numFmtId="166" formatCode="0.0%"/>
    <numFmt numFmtId="167" formatCode="0.000%"/>
    <numFmt numFmtId="168" formatCode="0.00000000000000%"/>
  </numFmts>
  <fonts count="8">
    <font>
      <sz val="11"/>
      <color theme="1"/>
      <name val="Calibri"/>
      <charset val="134"/>
      <scheme val="minor"/>
    </font>
    <font>
      <b/>
      <sz val="10"/>
      <name val="Arial"/>
      <charset val="134"/>
    </font>
    <font>
      <sz val="9"/>
      <name val="Arial"/>
      <charset val="134"/>
    </font>
    <font>
      <b/>
      <sz val="9"/>
      <name val="Arial"/>
      <charset val="134"/>
    </font>
    <font>
      <sz val="11"/>
      <color theme="1"/>
      <name val="Calibri"/>
      <charset val="134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right" wrapText="1"/>
    </xf>
    <xf numFmtId="166" fontId="2" fillId="0" borderId="0" xfId="1" applyNumberFormat="1" applyFont="1" applyFill="1" applyBorder="1" applyAlignment="1">
      <alignment horizontal="right"/>
    </xf>
    <xf numFmtId="166" fontId="3" fillId="0" borderId="0" xfId="1" applyNumberFormat="1" applyFont="1" applyFill="1" applyBorder="1" applyAlignment="1">
      <alignment horizontal="right"/>
    </xf>
    <xf numFmtId="167" fontId="0" fillId="0" borderId="0" xfId="1" applyNumberFormat="1" applyFont="1">
      <alignment vertical="center"/>
    </xf>
    <xf numFmtId="164" fontId="0" fillId="0" borderId="0" xfId="0" applyNumberFormat="1">
      <alignment vertical="center"/>
    </xf>
    <xf numFmtId="0" fontId="5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/>
    </xf>
    <xf numFmtId="3" fontId="6" fillId="2" borderId="3" xfId="0" applyNumberFormat="1" applyFont="1" applyFill="1" applyBorder="1" applyAlignment="1">
      <alignment horizontal="right"/>
    </xf>
    <xf numFmtId="3" fontId="6" fillId="2" borderId="2" xfId="0" applyNumberFormat="1" applyFont="1" applyFill="1" applyBorder="1" applyAlignment="1">
      <alignment horizontal="right"/>
    </xf>
    <xf numFmtId="3" fontId="6" fillId="0" borderId="0" xfId="0" applyNumberFormat="1" applyFont="1" applyFill="1" applyBorder="1" applyAlignment="1">
      <alignment horizontal="right"/>
    </xf>
    <xf numFmtId="166" fontId="6" fillId="2" borderId="2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right"/>
    </xf>
    <xf numFmtId="3" fontId="6" fillId="0" borderId="4" xfId="0" applyNumberFormat="1" applyFont="1" applyFill="1" applyBorder="1" applyAlignment="1">
      <alignment horizontal="right"/>
    </xf>
    <xf numFmtId="3" fontId="6" fillId="3" borderId="4" xfId="0" applyNumberFormat="1" applyFont="1" applyFill="1" applyBorder="1" applyAlignment="1">
      <alignment horizontal="right"/>
    </xf>
    <xf numFmtId="166" fontId="6" fillId="0" borderId="4" xfId="1" applyNumberFormat="1" applyFont="1" applyFill="1" applyBorder="1" applyAlignment="1">
      <alignment horizontal="right"/>
    </xf>
    <xf numFmtId="0" fontId="5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right" vertical="center"/>
    </xf>
    <xf numFmtId="3" fontId="6" fillId="2" borderId="4" xfId="0" applyNumberFormat="1" applyFont="1" applyFill="1" applyBorder="1" applyAlignment="1">
      <alignment horizontal="right"/>
    </xf>
    <xf numFmtId="166" fontId="6" fillId="2" borderId="4" xfId="1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/>
    </xf>
    <xf numFmtId="0" fontId="5" fillId="0" borderId="5" xfId="0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/>
    </xf>
    <xf numFmtId="3" fontId="6" fillId="3" borderId="5" xfId="0" applyNumberFormat="1" applyFont="1" applyFill="1" applyBorder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0" fontId="5" fillId="2" borderId="3" xfId="0" applyFont="1" applyFill="1" applyBorder="1" applyAlignment="1">
      <alignment vertical="center"/>
    </xf>
    <xf numFmtId="166" fontId="6" fillId="2" borderId="3" xfId="1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right"/>
    </xf>
    <xf numFmtId="0" fontId="5" fillId="0" borderId="6" xfId="0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/>
    </xf>
    <xf numFmtId="3" fontId="6" fillId="3" borderId="6" xfId="0" applyNumberFormat="1" applyFont="1" applyFill="1" applyBorder="1" applyAlignment="1">
      <alignment horizontal="right"/>
    </xf>
    <xf numFmtId="165" fontId="6" fillId="0" borderId="6" xfId="1" applyNumberFormat="1" applyFont="1" applyFill="1" applyBorder="1" applyAlignment="1">
      <alignment horizontal="right"/>
    </xf>
    <xf numFmtId="164" fontId="7" fillId="0" borderId="6" xfId="1" applyNumberFormat="1" applyFont="1" applyFill="1" applyBorder="1" applyAlignment="1" applyProtection="1">
      <alignment horizontal="right"/>
    </xf>
    <xf numFmtId="0" fontId="7" fillId="0" borderId="6" xfId="1" applyNumberFormat="1" applyFont="1" applyFill="1" applyBorder="1" applyAlignment="1" applyProtection="1">
      <alignment horizontal="right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right" vertical="center"/>
    </xf>
    <xf numFmtId="166" fontId="6" fillId="0" borderId="6" xfId="1" applyNumberFormat="1" applyFont="1" applyFill="1" applyBorder="1" applyAlignment="1">
      <alignment horizontal="right"/>
    </xf>
    <xf numFmtId="0" fontId="5" fillId="0" borderId="0" xfId="0" applyFont="1">
      <alignment vertical="center"/>
    </xf>
    <xf numFmtId="0" fontId="7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right" wrapText="1"/>
    </xf>
    <xf numFmtId="0" fontId="7" fillId="0" borderId="0" xfId="0" applyFont="1" applyFill="1" applyAlignment="1">
      <alignment horizontal="right" wrapText="1"/>
    </xf>
    <xf numFmtId="0" fontId="7" fillId="0" borderId="0" xfId="0" applyFont="1" applyFill="1" applyBorder="1" applyAlignment="1">
      <alignment horizontal="right" wrapText="1"/>
    </xf>
    <xf numFmtId="9" fontId="0" fillId="0" borderId="0" xfId="1" applyFont="1">
      <alignment vertical="center"/>
    </xf>
    <xf numFmtId="166" fontId="6" fillId="2" borderId="4" xfId="1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left" wrapText="1"/>
    </xf>
    <xf numFmtId="166" fontId="6" fillId="2" borderId="3" xfId="1" applyNumberFormat="1" applyFont="1" applyFill="1" applyBorder="1" applyAlignment="1">
      <alignment horizontal="left"/>
    </xf>
    <xf numFmtId="166" fontId="6" fillId="0" borderId="4" xfId="1" applyNumberFormat="1" applyFont="1" applyFill="1" applyBorder="1" applyAlignment="1">
      <alignment horizontal="left"/>
    </xf>
    <xf numFmtId="166" fontId="6" fillId="0" borderId="6" xfId="1" applyNumberFormat="1" applyFont="1" applyFill="1" applyBorder="1" applyAlignment="1">
      <alignment horizontal="left"/>
    </xf>
    <xf numFmtId="0" fontId="0" fillId="0" borderId="0" xfId="0" applyAlignment="1">
      <alignment horizontal="left" vertical="center"/>
    </xf>
    <xf numFmtId="166" fontId="6" fillId="2" borderId="2" xfId="1" applyNumberFormat="1" applyFont="1" applyFill="1" applyBorder="1" applyAlignment="1">
      <alignment horizontal="left"/>
    </xf>
    <xf numFmtId="0" fontId="7" fillId="0" borderId="6" xfId="1" quotePrefix="1" applyNumberFormat="1" applyFont="1" applyFill="1" applyBorder="1" applyAlignment="1" applyProtection="1">
      <alignment horizontal="left"/>
    </xf>
    <xf numFmtId="168" fontId="0" fillId="0" borderId="0" xfId="0" applyNumberFormat="1">
      <alignment vertical="center"/>
    </xf>
    <xf numFmtId="0" fontId="7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41"/>
  <sheetViews>
    <sheetView showGridLines="0" tabSelected="1" workbookViewId="0">
      <selection activeCell="B18" sqref="B18"/>
    </sheetView>
  </sheetViews>
  <sheetFormatPr defaultColWidth="9" defaultRowHeight="15"/>
  <cols>
    <col min="2" max="2" width="10.85546875" customWidth="1"/>
    <col min="3" max="3" width="9.28515625" customWidth="1"/>
    <col min="4" max="4" width="6.28515625" customWidth="1"/>
    <col min="5" max="5" width="4.85546875" customWidth="1"/>
    <col min="6" max="6" width="13.5703125" customWidth="1"/>
    <col min="7" max="7" width="15.140625" customWidth="1"/>
    <col min="8" max="8" width="14.5703125" customWidth="1"/>
    <col min="9" max="9" width="4" customWidth="1"/>
    <col min="10" max="11" width="11.42578125" customWidth="1"/>
    <col min="12" max="12" width="1.7109375" customWidth="1"/>
    <col min="13" max="14" width="6.42578125" customWidth="1"/>
    <col min="15" max="15" width="3.42578125" customWidth="1"/>
    <col min="16" max="16" width="10.7109375" customWidth="1"/>
    <col min="17" max="17" width="8.85546875" bestFit="1" customWidth="1"/>
    <col min="18" max="18" width="1.7109375" customWidth="1"/>
    <col min="19" max="19" width="6.140625" customWidth="1"/>
    <col min="20" max="20" width="6.42578125" customWidth="1"/>
    <col min="21" max="21" width="3.5703125" customWidth="1"/>
    <col min="22" max="22" width="11" customWidth="1"/>
    <col min="23" max="23" width="2.140625" customWidth="1"/>
    <col min="24" max="24" width="12.140625" customWidth="1"/>
    <col min="25" max="25" width="1.85546875" customWidth="1"/>
    <col min="26" max="26" width="20.42578125" bestFit="1" customWidth="1"/>
    <col min="27" max="27" width="15.42578125" customWidth="1"/>
    <col min="28" max="28" width="13" customWidth="1"/>
    <col min="29" max="29" width="12.5703125"/>
    <col min="31" max="34" width="12.5703125"/>
  </cols>
  <sheetData>
    <row r="1" spans="2:29" ht="15" customHeight="1">
      <c r="B1" s="45"/>
      <c r="C1" s="45"/>
      <c r="D1" s="45"/>
      <c r="E1" s="45"/>
      <c r="F1" s="63" t="s">
        <v>0</v>
      </c>
      <c r="G1" s="63"/>
      <c r="H1" s="63"/>
      <c r="I1" s="46"/>
      <c r="J1" s="63" t="s">
        <v>1</v>
      </c>
      <c r="K1" s="63"/>
      <c r="L1" s="63"/>
      <c r="M1" s="63"/>
      <c r="N1" s="63"/>
      <c r="O1" s="46"/>
      <c r="P1" s="63" t="s">
        <v>2</v>
      </c>
      <c r="Q1" s="63"/>
      <c r="R1" s="63"/>
      <c r="S1" s="63"/>
      <c r="T1" s="63"/>
      <c r="V1" s="61"/>
      <c r="W1" s="61"/>
      <c r="X1" s="62"/>
      <c r="Y1" s="64"/>
      <c r="Z1" s="64"/>
      <c r="AA1" s="64"/>
    </row>
    <row r="2" spans="2:29" ht="33" customHeight="1">
      <c r="B2" s="47" t="s">
        <v>3</v>
      </c>
      <c r="C2" s="48" t="s">
        <v>4</v>
      </c>
      <c r="D2" s="48" t="s">
        <v>5</v>
      </c>
      <c r="E2" s="48" t="s">
        <v>6</v>
      </c>
      <c r="F2" s="48" t="s">
        <v>1</v>
      </c>
      <c r="G2" s="48" t="s">
        <v>7</v>
      </c>
      <c r="H2" s="49" t="s">
        <v>8</v>
      </c>
      <c r="I2" s="49"/>
      <c r="J2" s="48" t="s">
        <v>16</v>
      </c>
      <c r="K2" s="48" t="s">
        <v>17</v>
      </c>
      <c r="L2" s="48"/>
      <c r="M2" s="53" t="s">
        <v>9</v>
      </c>
      <c r="N2" s="48" t="s">
        <v>10</v>
      </c>
      <c r="O2" s="50"/>
      <c r="P2" s="48" t="s">
        <v>16</v>
      </c>
      <c r="Q2" s="48" t="s">
        <v>17</v>
      </c>
      <c r="R2" s="48"/>
      <c r="S2" s="53" t="s">
        <v>9</v>
      </c>
      <c r="T2" s="48" t="s">
        <v>10</v>
      </c>
      <c r="V2" s="48" t="s">
        <v>11</v>
      </c>
      <c r="W2" s="48"/>
      <c r="X2" s="2"/>
    </row>
    <row r="3" spans="2:29">
      <c r="B3" s="7" t="s">
        <v>12</v>
      </c>
      <c r="C3" s="8">
        <v>1</v>
      </c>
      <c r="D3" s="9">
        <v>0.1</v>
      </c>
      <c r="E3" s="9">
        <v>1</v>
      </c>
      <c r="F3" s="10">
        <v>31568779</v>
      </c>
      <c r="G3" s="11">
        <v>1310742</v>
      </c>
      <c r="H3" s="11">
        <f>SUM(F3:G3)</f>
        <v>32879521</v>
      </c>
      <c r="I3" s="12"/>
      <c r="J3" s="33">
        <f>F3/H3</f>
        <v>0.96013500318328848</v>
      </c>
      <c r="K3" s="33"/>
      <c r="L3" s="33"/>
      <c r="M3" s="54"/>
      <c r="N3" s="33"/>
      <c r="O3" s="14"/>
      <c r="P3" s="33">
        <f>G3/H3</f>
        <v>3.9864996816711532E-2</v>
      </c>
      <c r="Q3" s="33"/>
      <c r="R3" s="33"/>
      <c r="S3" s="54"/>
      <c r="T3" s="33"/>
      <c r="V3" s="33"/>
      <c r="W3" s="33"/>
      <c r="X3" s="3"/>
    </row>
    <row r="4" spans="2:29">
      <c r="B4" s="15" t="s">
        <v>12</v>
      </c>
      <c r="C4" s="16">
        <v>1</v>
      </c>
      <c r="D4" s="16">
        <v>0.1</v>
      </c>
      <c r="E4" s="16">
        <v>2</v>
      </c>
      <c r="F4" s="17">
        <v>51707276</v>
      </c>
      <c r="G4" s="17">
        <v>1319829</v>
      </c>
      <c r="H4" s="18">
        <f t="shared" ref="H4:H38" si="0">SUM(F4:G4)</f>
        <v>53027105</v>
      </c>
      <c r="I4" s="12"/>
      <c r="J4" s="19">
        <f t="shared" ref="J4:J7" si="1">F4/H4</f>
        <v>0.97511029500856217</v>
      </c>
      <c r="K4" s="19"/>
      <c r="L4" s="19"/>
      <c r="M4" s="55"/>
      <c r="N4" s="19"/>
      <c r="O4" s="14"/>
      <c r="P4" s="19">
        <f t="shared" ref="P4:P8" si="2">G4/H4</f>
        <v>2.4889704991437868E-2</v>
      </c>
      <c r="Q4" s="19"/>
      <c r="R4" s="19"/>
      <c r="S4" s="55"/>
      <c r="T4" s="19"/>
      <c r="V4" s="19"/>
      <c r="W4" s="19"/>
      <c r="X4" s="3"/>
    </row>
    <row r="5" spans="2:29">
      <c r="B5" s="20" t="s">
        <v>12</v>
      </c>
      <c r="C5" s="21">
        <v>1</v>
      </c>
      <c r="D5" s="22">
        <v>0.1</v>
      </c>
      <c r="E5" s="22">
        <v>3</v>
      </c>
      <c r="F5" s="23">
        <v>34696745</v>
      </c>
      <c r="G5" s="23">
        <v>2623498</v>
      </c>
      <c r="H5" s="23">
        <f t="shared" si="0"/>
        <v>37320243</v>
      </c>
      <c r="I5" s="12"/>
      <c r="J5" s="24">
        <f t="shared" si="1"/>
        <v>0.92970308365891396</v>
      </c>
      <c r="K5" s="24">
        <f>AVERAGE(J3:J5)</f>
        <v>0.95498279395025476</v>
      </c>
      <c r="L5" s="23" t="s">
        <v>13</v>
      </c>
      <c r="M5" s="52">
        <f>STDEV(J3:J5)</f>
        <v>2.3137905169302229E-2</v>
      </c>
      <c r="N5" s="24"/>
      <c r="O5" s="14"/>
      <c r="P5" s="24">
        <f t="shared" si="2"/>
        <v>7.0296916341085994E-2</v>
      </c>
      <c r="Q5" s="24">
        <f>AVERAGE(P3:P5)</f>
        <v>4.5017206049745129E-2</v>
      </c>
      <c r="R5" s="23" t="s">
        <v>13</v>
      </c>
      <c r="S5" s="52">
        <f>STDEV(P3:P5)</f>
        <v>2.3137905169302191E-2</v>
      </c>
      <c r="T5" s="24"/>
      <c r="V5" s="24"/>
      <c r="W5" s="24"/>
      <c r="X5" s="3"/>
      <c r="AB5" s="51"/>
      <c r="AC5" s="51"/>
    </row>
    <row r="6" spans="2:29">
      <c r="B6" s="15" t="s">
        <v>14</v>
      </c>
      <c r="C6" s="16">
        <v>1</v>
      </c>
      <c r="D6" s="25">
        <v>0.1</v>
      </c>
      <c r="E6" s="25">
        <v>1</v>
      </c>
      <c r="F6" s="17">
        <v>18427296</v>
      </c>
      <c r="G6" s="17">
        <v>2069498</v>
      </c>
      <c r="H6" s="18">
        <f t="shared" si="0"/>
        <v>20496794</v>
      </c>
      <c r="I6" s="12"/>
      <c r="J6" s="19">
        <f t="shared" si="1"/>
        <v>0.89903308780875679</v>
      </c>
      <c r="K6" s="19"/>
      <c r="L6" s="19"/>
      <c r="M6" s="55"/>
      <c r="N6" s="19"/>
      <c r="O6" s="14"/>
      <c r="P6" s="19">
        <f t="shared" si="2"/>
        <v>0.10096691219124318</v>
      </c>
      <c r="Q6" s="19"/>
      <c r="R6" s="19"/>
      <c r="S6" s="55"/>
      <c r="T6" s="19"/>
      <c r="V6" s="19"/>
      <c r="W6" s="19"/>
      <c r="X6" s="3"/>
    </row>
    <row r="7" spans="2:29">
      <c r="B7" s="20" t="s">
        <v>14</v>
      </c>
      <c r="C7" s="21">
        <v>1</v>
      </c>
      <c r="D7" s="22">
        <v>0.1</v>
      </c>
      <c r="E7" s="22">
        <v>2</v>
      </c>
      <c r="F7" s="23">
        <v>7820160</v>
      </c>
      <c r="G7" s="23">
        <v>1155484</v>
      </c>
      <c r="H7" s="23">
        <f t="shared" si="0"/>
        <v>8975644</v>
      </c>
      <c r="I7" s="12"/>
      <c r="J7" s="24">
        <f t="shared" si="1"/>
        <v>0.87126450202347594</v>
      </c>
      <c r="K7" s="24"/>
      <c r="L7" s="24"/>
      <c r="M7" s="52"/>
      <c r="N7" s="24"/>
      <c r="O7" s="14"/>
      <c r="P7" s="24">
        <f t="shared" si="2"/>
        <v>0.12873549797652403</v>
      </c>
      <c r="Q7" s="24"/>
      <c r="R7" s="24"/>
      <c r="S7" s="52"/>
      <c r="T7" s="24"/>
      <c r="V7" s="24"/>
      <c r="W7" s="24"/>
      <c r="X7" s="3"/>
    </row>
    <row r="8" spans="2:29">
      <c r="B8" s="26" t="s">
        <v>14</v>
      </c>
      <c r="C8" s="27">
        <v>1</v>
      </c>
      <c r="D8" s="28">
        <v>0.1</v>
      </c>
      <c r="E8" s="28">
        <v>3</v>
      </c>
      <c r="F8" s="29">
        <v>3528418</v>
      </c>
      <c r="G8" s="29">
        <v>926532</v>
      </c>
      <c r="H8" s="30">
        <f t="shared" si="0"/>
        <v>4454950</v>
      </c>
      <c r="I8" s="12"/>
      <c r="J8" s="44">
        <f>F8/H8</f>
        <v>0.79202190821445806</v>
      </c>
      <c r="K8" s="44">
        <f>AVERAGE(J6:J8)</f>
        <v>0.85410649934889682</v>
      </c>
      <c r="L8" s="37" t="str">
        <f>L5</f>
        <v>±</v>
      </c>
      <c r="M8" s="56">
        <f>STDEV(J6:J8)</f>
        <v>5.5530585548654712E-2</v>
      </c>
      <c r="N8" s="39">
        <f>K8/K5</f>
        <v>0.89436846900237177</v>
      </c>
      <c r="O8" s="31"/>
      <c r="P8" s="44">
        <f t="shared" si="2"/>
        <v>0.20797809178554191</v>
      </c>
      <c r="Q8" s="44">
        <f>AVERAGE(P6:P8)</f>
        <v>0.14589350065110304</v>
      </c>
      <c r="R8" s="37" t="str">
        <f>R5</f>
        <v>±</v>
      </c>
      <c r="S8" s="56">
        <f>STDEV(P6:P8)</f>
        <v>5.5530585548654761E-2</v>
      </c>
      <c r="T8" s="39">
        <f>Q8/Q5</f>
        <v>3.2408386360070214</v>
      </c>
      <c r="V8" s="40">
        <v>4.3503653815337301E-2</v>
      </c>
      <c r="W8" s="59" t="s">
        <v>15</v>
      </c>
      <c r="X8" s="4"/>
      <c r="Y8" s="5"/>
      <c r="Z8" s="60"/>
      <c r="AB8" s="51"/>
      <c r="AC8" s="51"/>
    </row>
    <row r="9" spans="2:29">
      <c r="B9" s="32" t="s">
        <v>12</v>
      </c>
      <c r="C9" s="9">
        <v>1</v>
      </c>
      <c r="D9" s="9">
        <v>1</v>
      </c>
      <c r="E9" s="9">
        <v>1</v>
      </c>
      <c r="F9" s="10">
        <v>11771969</v>
      </c>
      <c r="G9" s="10">
        <v>894481</v>
      </c>
      <c r="H9" s="10">
        <f t="shared" si="0"/>
        <v>12666450</v>
      </c>
      <c r="I9" s="12"/>
      <c r="J9" s="13">
        <f>F9/H9</f>
        <v>0.92938187100568825</v>
      </c>
      <c r="K9" s="13"/>
      <c r="L9" s="13"/>
      <c r="M9" s="58"/>
      <c r="N9" s="13"/>
      <c r="O9" s="14"/>
      <c r="P9" s="13">
        <f>G9/H9</f>
        <v>7.0618128994311746E-2</v>
      </c>
      <c r="Q9" s="13"/>
      <c r="R9" s="13"/>
      <c r="S9" s="58"/>
      <c r="T9" s="13"/>
      <c r="V9" s="13"/>
      <c r="W9" s="13"/>
      <c r="X9" s="3"/>
    </row>
    <row r="10" spans="2:29">
      <c r="B10" s="15" t="s">
        <v>12</v>
      </c>
      <c r="C10" s="16">
        <v>1</v>
      </c>
      <c r="D10" s="16">
        <v>1</v>
      </c>
      <c r="E10" s="16">
        <v>2</v>
      </c>
      <c r="F10" s="17">
        <v>30473914</v>
      </c>
      <c r="G10" s="17">
        <v>1422515</v>
      </c>
      <c r="H10" s="18">
        <f t="shared" si="0"/>
        <v>31896429</v>
      </c>
      <c r="I10" s="12"/>
      <c r="J10" s="19">
        <f t="shared" ref="J10:J13" si="3">F10/H10</f>
        <v>0.95540206083884816</v>
      </c>
      <c r="K10" s="19"/>
      <c r="L10" s="19"/>
      <c r="M10" s="55"/>
      <c r="N10" s="19"/>
      <c r="O10" s="14"/>
      <c r="P10" s="19">
        <f t="shared" ref="P10:P14" si="4">G10/H10</f>
        <v>4.4597939161151866E-2</v>
      </c>
      <c r="Q10" s="19"/>
      <c r="R10" s="19"/>
      <c r="S10" s="55"/>
      <c r="T10" s="19"/>
      <c r="V10" s="19"/>
      <c r="W10" s="19"/>
      <c r="X10" s="3"/>
    </row>
    <row r="11" spans="2:29">
      <c r="B11" s="20" t="s">
        <v>12</v>
      </c>
      <c r="C11" s="21">
        <v>1</v>
      </c>
      <c r="D11" s="22">
        <v>1</v>
      </c>
      <c r="E11" s="22">
        <v>3</v>
      </c>
      <c r="F11" s="23">
        <v>62071512</v>
      </c>
      <c r="G11" s="23">
        <v>3269237</v>
      </c>
      <c r="H11" s="23">
        <f t="shared" si="0"/>
        <v>65340749</v>
      </c>
      <c r="I11" s="12"/>
      <c r="J11" s="24">
        <f t="shared" si="3"/>
        <v>0.94996633723926249</v>
      </c>
      <c r="K11" s="24">
        <f>AVERAGE(J9:J11)</f>
        <v>0.94491675636126626</v>
      </c>
      <c r="L11" s="23" t="s">
        <v>13</v>
      </c>
      <c r="M11" s="52">
        <f>STDEV(J9:J11)</f>
        <v>1.3725387791278907E-2</v>
      </c>
      <c r="N11" s="24"/>
      <c r="O11" s="14"/>
      <c r="P11" s="24">
        <f t="shared" si="4"/>
        <v>5.0033662760737563E-2</v>
      </c>
      <c r="Q11" s="24">
        <f>AVERAGE(P9:P11)</f>
        <v>5.508324363873373E-2</v>
      </c>
      <c r="R11" s="23" t="s">
        <v>13</v>
      </c>
      <c r="S11" s="52">
        <f>STDEV(P9:P11)</f>
        <v>1.3725387791278834E-2</v>
      </c>
      <c r="T11" s="24"/>
      <c r="V11" s="24"/>
      <c r="W11" s="24"/>
      <c r="X11" s="3"/>
    </row>
    <row r="12" spans="2:29">
      <c r="B12" s="15" t="s">
        <v>14</v>
      </c>
      <c r="C12" s="16">
        <v>1</v>
      </c>
      <c r="D12" s="25">
        <v>1</v>
      </c>
      <c r="E12" s="25">
        <v>1</v>
      </c>
      <c r="F12" s="17">
        <v>1873256</v>
      </c>
      <c r="G12" s="17">
        <v>341979</v>
      </c>
      <c r="H12" s="18">
        <f t="shared" si="0"/>
        <v>2215235</v>
      </c>
      <c r="I12" s="12"/>
      <c r="J12" s="19">
        <f t="shared" si="3"/>
        <v>0.84562405342999725</v>
      </c>
      <c r="K12" s="19"/>
      <c r="L12" s="19"/>
      <c r="M12" s="55"/>
      <c r="N12" s="19"/>
      <c r="O12" s="14"/>
      <c r="P12" s="19">
        <f t="shared" si="4"/>
        <v>0.15437594657000273</v>
      </c>
      <c r="Q12" s="19"/>
      <c r="R12" s="19"/>
      <c r="S12" s="55"/>
      <c r="T12" s="19"/>
      <c r="V12" s="19"/>
      <c r="W12" s="19"/>
      <c r="X12" s="3"/>
    </row>
    <row r="13" spans="2:29">
      <c r="B13" s="20" t="s">
        <v>14</v>
      </c>
      <c r="C13" s="21">
        <v>1</v>
      </c>
      <c r="D13" s="22">
        <v>1</v>
      </c>
      <c r="E13" s="22">
        <v>2</v>
      </c>
      <c r="F13" s="23">
        <v>8740608</v>
      </c>
      <c r="G13" s="23">
        <v>1055570</v>
      </c>
      <c r="H13" s="23">
        <f t="shared" si="0"/>
        <v>9796178</v>
      </c>
      <c r="I13" s="12"/>
      <c r="J13" s="24">
        <f t="shared" si="3"/>
        <v>0.89224675174338397</v>
      </c>
      <c r="K13" s="24"/>
      <c r="L13" s="24"/>
      <c r="M13" s="52"/>
      <c r="N13" s="24"/>
      <c r="O13" s="14"/>
      <c r="P13" s="24">
        <f t="shared" si="4"/>
        <v>0.107753248256616</v>
      </c>
      <c r="Q13" s="24"/>
      <c r="R13" s="24"/>
      <c r="S13" s="52"/>
      <c r="T13" s="24"/>
      <c r="V13" s="24"/>
      <c r="W13" s="24"/>
      <c r="X13" s="3"/>
    </row>
    <row r="14" spans="2:29">
      <c r="B14" s="34" t="s">
        <v>14</v>
      </c>
      <c r="C14" s="35">
        <v>1</v>
      </c>
      <c r="D14" s="36">
        <v>1</v>
      </c>
      <c r="E14" s="36">
        <v>3</v>
      </c>
      <c r="F14" s="37">
        <v>29024358</v>
      </c>
      <c r="G14" s="37">
        <v>2571494</v>
      </c>
      <c r="H14" s="38">
        <f t="shared" si="0"/>
        <v>31595852</v>
      </c>
      <c r="I14" s="12"/>
      <c r="J14" s="44">
        <f>F14/H14</f>
        <v>0.91861292425347474</v>
      </c>
      <c r="K14" s="44">
        <f>AVERAGE(J12:J14)</f>
        <v>0.88549457647561869</v>
      </c>
      <c r="L14" s="37" t="str">
        <f>L11</f>
        <v>±</v>
      </c>
      <c r="M14" s="56">
        <f>STDEV(J12:J14)</f>
        <v>3.6959947499374743E-2</v>
      </c>
      <c r="N14" s="39">
        <f>K14/K11</f>
        <v>0.93711384681707466</v>
      </c>
      <c r="O14" s="14"/>
      <c r="P14" s="44">
        <f t="shared" si="4"/>
        <v>8.1387075746525206E-2</v>
      </c>
      <c r="Q14" s="44">
        <f>AVERAGE(P12:P14)</f>
        <v>0.11450542352438131</v>
      </c>
      <c r="R14" s="37" t="str">
        <f>R11</f>
        <v>±</v>
      </c>
      <c r="S14" s="56">
        <f>STDEV(P12:P14)</f>
        <v>3.6959947499374736E-2</v>
      </c>
      <c r="T14" s="39">
        <f>Q14/Q11</f>
        <v>2.0787705291171847</v>
      </c>
      <c r="V14" s="40">
        <v>6.0465356213507397E-2</v>
      </c>
      <c r="W14" s="41"/>
      <c r="X14" s="3"/>
      <c r="Y14" s="5"/>
    </row>
    <row r="15" spans="2:29">
      <c r="B15" s="7" t="s">
        <v>12</v>
      </c>
      <c r="C15" s="8">
        <v>1</v>
      </c>
      <c r="D15" s="8">
        <v>10</v>
      </c>
      <c r="E15" s="8">
        <v>1</v>
      </c>
      <c r="F15" s="11">
        <v>19252774</v>
      </c>
      <c r="G15" s="11">
        <v>1021598</v>
      </c>
      <c r="H15" s="11">
        <f t="shared" si="0"/>
        <v>20274372</v>
      </c>
      <c r="I15" s="12"/>
      <c r="J15" s="13">
        <f>F15/H15</f>
        <v>0.94961136157509585</v>
      </c>
      <c r="K15" s="13"/>
      <c r="L15" s="13"/>
      <c r="M15" s="58"/>
      <c r="N15" s="13"/>
      <c r="O15" s="14"/>
      <c r="P15" s="13">
        <f>G15/H15</f>
        <v>5.0388638424904111E-2</v>
      </c>
      <c r="Q15" s="13"/>
      <c r="R15" s="13"/>
      <c r="S15" s="58"/>
      <c r="T15" s="13"/>
      <c r="V15" s="13"/>
      <c r="W15" s="13"/>
      <c r="X15" s="3"/>
    </row>
    <row r="16" spans="2:29">
      <c r="B16" s="15" t="s">
        <v>12</v>
      </c>
      <c r="C16" s="16">
        <v>1</v>
      </c>
      <c r="D16" s="16">
        <v>10</v>
      </c>
      <c r="E16" s="16">
        <v>2</v>
      </c>
      <c r="F16" s="17">
        <v>17118401</v>
      </c>
      <c r="G16" s="17">
        <v>913368</v>
      </c>
      <c r="H16" s="18">
        <f t="shared" si="0"/>
        <v>18031769</v>
      </c>
      <c r="I16" s="12"/>
      <c r="J16" s="19">
        <f t="shared" ref="J16:J19" si="5">F16/H16</f>
        <v>0.94934673353457444</v>
      </c>
      <c r="K16" s="19"/>
      <c r="L16" s="19"/>
      <c r="M16" s="55"/>
      <c r="N16" s="19"/>
      <c r="O16" s="14"/>
      <c r="P16" s="19">
        <f t="shared" ref="P16:P20" si="6">G16/H16</f>
        <v>5.0653266465425548E-2</v>
      </c>
      <c r="Q16" s="19"/>
      <c r="R16" s="19"/>
      <c r="S16" s="55"/>
      <c r="T16" s="19"/>
      <c r="V16" s="19"/>
      <c r="W16" s="19"/>
      <c r="X16" s="3"/>
    </row>
    <row r="17" spans="2:25">
      <c r="B17" s="20" t="s">
        <v>12</v>
      </c>
      <c r="C17" s="21">
        <v>1</v>
      </c>
      <c r="D17" s="21">
        <v>10</v>
      </c>
      <c r="E17" s="22">
        <v>3</v>
      </c>
      <c r="F17" s="23">
        <v>14017858</v>
      </c>
      <c r="G17" s="23">
        <v>907259</v>
      </c>
      <c r="H17" s="23">
        <f t="shared" si="0"/>
        <v>14925117</v>
      </c>
      <c r="I17" s="12"/>
      <c r="J17" s="24">
        <f t="shared" si="5"/>
        <v>0.93921260382749427</v>
      </c>
      <c r="K17" s="24">
        <f>AVERAGE(J15:J17)</f>
        <v>0.94605689964572148</v>
      </c>
      <c r="L17" s="23" t="s">
        <v>13</v>
      </c>
      <c r="M17" s="52">
        <f>STDEV(J15:J17)</f>
        <v>5.9288106678751151E-3</v>
      </c>
      <c r="N17" s="24"/>
      <c r="O17" s="14"/>
      <c r="P17" s="24">
        <f t="shared" si="6"/>
        <v>6.0787396172505719E-2</v>
      </c>
      <c r="Q17" s="24">
        <f>AVERAGE(P15:P17)</f>
        <v>5.3943100354278462E-2</v>
      </c>
      <c r="R17" s="23" t="s">
        <v>13</v>
      </c>
      <c r="S17" s="52">
        <f>STDEV(P15:P17)</f>
        <v>5.9288106678751281E-3</v>
      </c>
      <c r="T17" s="24"/>
      <c r="V17" s="24"/>
      <c r="W17" s="24"/>
      <c r="X17" s="3"/>
    </row>
    <row r="18" spans="2:25">
      <c r="B18" s="15" t="s">
        <v>14</v>
      </c>
      <c r="C18" s="16">
        <v>1</v>
      </c>
      <c r="D18" s="16">
        <v>10</v>
      </c>
      <c r="E18" s="25">
        <v>1</v>
      </c>
      <c r="F18" s="17">
        <v>6774156</v>
      </c>
      <c r="G18" s="17">
        <v>951773</v>
      </c>
      <c r="H18" s="18">
        <f t="shared" si="0"/>
        <v>7725929</v>
      </c>
      <c r="I18" s="12"/>
      <c r="J18" s="19">
        <f t="shared" si="5"/>
        <v>0.87680795409846501</v>
      </c>
      <c r="K18" s="19"/>
      <c r="L18" s="19"/>
      <c r="M18" s="55"/>
      <c r="N18" s="19"/>
      <c r="O18" s="14"/>
      <c r="P18" s="19">
        <f t="shared" si="6"/>
        <v>0.12319204590153494</v>
      </c>
      <c r="Q18" s="19"/>
      <c r="R18" s="19"/>
      <c r="S18" s="55"/>
      <c r="T18" s="19"/>
      <c r="V18" s="19"/>
      <c r="W18" s="19"/>
      <c r="X18" s="3"/>
    </row>
    <row r="19" spans="2:25">
      <c r="B19" s="20" t="s">
        <v>14</v>
      </c>
      <c r="C19" s="21">
        <v>1</v>
      </c>
      <c r="D19" s="21">
        <v>10</v>
      </c>
      <c r="E19" s="22">
        <v>2</v>
      </c>
      <c r="F19" s="23">
        <v>5918503</v>
      </c>
      <c r="G19" s="23">
        <v>1476004</v>
      </c>
      <c r="H19" s="23">
        <f t="shared" si="0"/>
        <v>7394507</v>
      </c>
      <c r="I19" s="12"/>
      <c r="J19" s="24">
        <f t="shared" si="5"/>
        <v>0.80039183139592673</v>
      </c>
      <c r="K19" s="24"/>
      <c r="L19" s="24"/>
      <c r="M19" s="52"/>
      <c r="N19" s="24"/>
      <c r="O19" s="14"/>
      <c r="P19" s="24">
        <f t="shared" si="6"/>
        <v>0.19960816860407327</v>
      </c>
      <c r="Q19" s="24"/>
      <c r="R19" s="24"/>
      <c r="S19" s="52"/>
      <c r="T19" s="24"/>
      <c r="V19" s="24"/>
      <c r="W19" s="24"/>
      <c r="X19" s="3"/>
    </row>
    <row r="20" spans="2:25">
      <c r="B20" s="42" t="s">
        <v>14</v>
      </c>
      <c r="C20" s="35">
        <v>1</v>
      </c>
      <c r="D20" s="35">
        <v>10</v>
      </c>
      <c r="E20" s="43">
        <v>3</v>
      </c>
      <c r="F20" s="37">
        <v>11415883</v>
      </c>
      <c r="G20" s="37">
        <v>1011260</v>
      </c>
      <c r="H20" s="38">
        <f t="shared" si="0"/>
        <v>12427143</v>
      </c>
      <c r="I20" s="12"/>
      <c r="J20" s="44">
        <f>F20/H20</f>
        <v>0.91862490034917921</v>
      </c>
      <c r="K20" s="44">
        <f>AVERAGE(J18:J20)</f>
        <v>0.86527489528119028</v>
      </c>
      <c r="L20" s="37" t="str">
        <f>L17</f>
        <v>±</v>
      </c>
      <c r="M20" s="56">
        <f>STDEV(J18:J20)</f>
        <v>5.9954342901813014E-2</v>
      </c>
      <c r="N20" s="39">
        <f>K20/K17</f>
        <v>0.91461189660496911</v>
      </c>
      <c r="O20" s="14"/>
      <c r="P20" s="44">
        <f t="shared" si="6"/>
        <v>8.1375099650820792E-2</v>
      </c>
      <c r="Q20" s="44">
        <f>AVERAGE(P18:P20)</f>
        <v>0.13472510471880966</v>
      </c>
      <c r="R20" s="37" t="str">
        <f>R17</f>
        <v>±</v>
      </c>
      <c r="S20" s="56">
        <f>STDEV(P18:P20)</f>
        <v>5.9954342901813042E-2</v>
      </c>
      <c r="T20" s="39">
        <f>Q20/Q17</f>
        <v>2.4975409984592041</v>
      </c>
      <c r="V20" s="40">
        <v>0.14530000000000001</v>
      </c>
      <c r="W20" s="44"/>
      <c r="X20" s="3"/>
      <c r="Y20" s="5"/>
    </row>
    <row r="21" spans="2:25">
      <c r="B21" s="7" t="s">
        <v>12</v>
      </c>
      <c r="C21" s="8">
        <v>24</v>
      </c>
      <c r="D21" s="8">
        <v>0.1</v>
      </c>
      <c r="E21" s="8">
        <v>1</v>
      </c>
      <c r="F21" s="11">
        <v>8252122</v>
      </c>
      <c r="G21" s="11">
        <v>598142</v>
      </c>
      <c r="H21" s="11">
        <f t="shared" si="0"/>
        <v>8850264</v>
      </c>
      <c r="I21" s="12"/>
      <c r="J21" s="13">
        <f>F21/H21</f>
        <v>0.93241534941782522</v>
      </c>
      <c r="K21" s="13"/>
      <c r="L21" s="13"/>
      <c r="M21" s="58"/>
      <c r="N21" s="13"/>
      <c r="O21" s="14"/>
      <c r="P21" s="13">
        <f>G21/H21</f>
        <v>6.7584650582174721E-2</v>
      </c>
      <c r="Q21" s="13"/>
      <c r="R21" s="13"/>
      <c r="S21" s="58"/>
      <c r="T21" s="13"/>
      <c r="V21" s="13"/>
      <c r="W21" s="13"/>
      <c r="X21" s="3"/>
    </row>
    <row r="22" spans="2:25">
      <c r="B22" s="15" t="s">
        <v>12</v>
      </c>
      <c r="C22" s="16">
        <v>24</v>
      </c>
      <c r="D22" s="16">
        <v>0.1</v>
      </c>
      <c r="E22" s="16">
        <v>2</v>
      </c>
      <c r="F22" s="17">
        <v>5801965</v>
      </c>
      <c r="G22" s="17">
        <v>376039</v>
      </c>
      <c r="H22" s="18">
        <f t="shared" si="0"/>
        <v>6178004</v>
      </c>
      <c r="I22" s="12"/>
      <c r="J22" s="19">
        <f t="shared" ref="J22:J25" si="7">F22/H22</f>
        <v>0.9391326065829676</v>
      </c>
      <c r="K22" s="19"/>
      <c r="L22" s="19"/>
      <c r="M22" s="55"/>
      <c r="N22" s="19"/>
      <c r="O22" s="14"/>
      <c r="P22" s="19">
        <f t="shared" ref="P22:P26" si="8">G22/H22</f>
        <v>6.0867393417032428E-2</v>
      </c>
      <c r="Q22" s="19"/>
      <c r="R22" s="19"/>
      <c r="S22" s="55"/>
      <c r="T22" s="19"/>
      <c r="V22" s="19"/>
      <c r="W22" s="19"/>
      <c r="X22" s="3"/>
    </row>
    <row r="23" spans="2:25">
      <c r="B23" s="20" t="s">
        <v>12</v>
      </c>
      <c r="C23" s="21">
        <v>24</v>
      </c>
      <c r="D23" s="22">
        <v>0.1</v>
      </c>
      <c r="E23" s="22">
        <v>3</v>
      </c>
      <c r="F23" s="23">
        <v>4247453</v>
      </c>
      <c r="G23" s="23">
        <v>206740</v>
      </c>
      <c r="H23" s="23">
        <f t="shared" si="0"/>
        <v>4454193</v>
      </c>
      <c r="I23" s="12"/>
      <c r="J23" s="24">
        <f t="shared" si="7"/>
        <v>0.95358530714766965</v>
      </c>
      <c r="K23" s="24">
        <f>AVERAGE(J21:J23)</f>
        <v>0.94171108771615408</v>
      </c>
      <c r="L23" s="23" t="s">
        <v>13</v>
      </c>
      <c r="M23" s="52">
        <f>STDEV(J21:J23)</f>
        <v>1.0817957352776872E-2</v>
      </c>
      <c r="N23" s="24"/>
      <c r="O23" s="14"/>
      <c r="P23" s="24">
        <f t="shared" si="8"/>
        <v>4.641469285233038E-2</v>
      </c>
      <c r="Q23" s="24">
        <f>AVERAGE(P21:P23)</f>
        <v>5.8288912283845841E-2</v>
      </c>
      <c r="R23" s="23" t="s">
        <v>13</v>
      </c>
      <c r="S23" s="52">
        <f>STDEV(P21:P23)</f>
        <v>1.0817957352776849E-2</v>
      </c>
      <c r="T23" s="24"/>
      <c r="V23" s="24"/>
      <c r="W23" s="24"/>
      <c r="X23" s="3"/>
    </row>
    <row r="24" spans="2:25">
      <c r="B24" s="15" t="s">
        <v>14</v>
      </c>
      <c r="C24" s="16">
        <v>24</v>
      </c>
      <c r="D24" s="25">
        <v>0.1</v>
      </c>
      <c r="E24" s="25">
        <v>1</v>
      </c>
      <c r="F24" s="17">
        <v>475910</v>
      </c>
      <c r="G24" s="17">
        <v>153233</v>
      </c>
      <c r="H24" s="18">
        <f t="shared" si="0"/>
        <v>629143</v>
      </c>
      <c r="I24" s="12"/>
      <c r="J24" s="19">
        <f t="shared" si="7"/>
        <v>0.75644169926391935</v>
      </c>
      <c r="K24" s="19"/>
      <c r="L24" s="19"/>
      <c r="M24" s="55"/>
      <c r="N24" s="19"/>
      <c r="O24" s="14"/>
      <c r="P24" s="19">
        <f t="shared" si="8"/>
        <v>0.24355830073608067</v>
      </c>
      <c r="Q24" s="19"/>
      <c r="R24" s="19"/>
      <c r="S24" s="55"/>
      <c r="T24" s="19"/>
      <c r="V24" s="19"/>
      <c r="W24" s="19"/>
      <c r="X24" s="3"/>
    </row>
    <row r="25" spans="2:25">
      <c r="B25" s="20" t="s">
        <v>14</v>
      </c>
      <c r="C25" s="21">
        <v>24</v>
      </c>
      <c r="D25" s="22">
        <v>0.1</v>
      </c>
      <c r="E25" s="22">
        <v>2</v>
      </c>
      <c r="F25" s="23">
        <v>359120</v>
      </c>
      <c r="G25" s="23">
        <v>173230</v>
      </c>
      <c r="H25" s="23">
        <f t="shared" si="0"/>
        <v>532350</v>
      </c>
      <c r="I25" s="12"/>
      <c r="J25" s="24">
        <f t="shared" si="7"/>
        <v>0.67459378228609002</v>
      </c>
      <c r="K25" s="24"/>
      <c r="L25" s="24"/>
      <c r="M25" s="52"/>
      <c r="N25" s="24"/>
      <c r="O25" s="14"/>
      <c r="P25" s="24">
        <f t="shared" si="8"/>
        <v>0.32540621771391004</v>
      </c>
      <c r="Q25" s="24"/>
      <c r="R25" s="24"/>
      <c r="S25" s="52"/>
      <c r="T25" s="24"/>
      <c r="V25" s="24"/>
      <c r="W25" s="24"/>
      <c r="X25" s="3"/>
    </row>
    <row r="26" spans="2:25">
      <c r="B26" s="26" t="s">
        <v>14</v>
      </c>
      <c r="C26" s="27">
        <v>24</v>
      </c>
      <c r="D26" s="28">
        <v>0.1</v>
      </c>
      <c r="E26" s="28">
        <v>3</v>
      </c>
      <c r="F26" s="29">
        <v>571095</v>
      </c>
      <c r="G26" s="29">
        <v>83269</v>
      </c>
      <c r="H26" s="30">
        <f t="shared" si="0"/>
        <v>654364</v>
      </c>
      <c r="I26" s="12"/>
      <c r="J26" s="44">
        <f>F26/H26</f>
        <v>0.87274819519411218</v>
      </c>
      <c r="K26" s="44">
        <f>AVERAGE(J24:J26)</f>
        <v>0.76792789224804048</v>
      </c>
      <c r="L26" s="37" t="str">
        <f>L23</f>
        <v>±</v>
      </c>
      <c r="M26" s="56">
        <f>STDEV(J24:J26)</f>
        <v>9.9575309744344725E-2</v>
      </c>
      <c r="N26" s="39">
        <f>K26/K23</f>
        <v>0.81546017909848112</v>
      </c>
      <c r="O26" s="14"/>
      <c r="P26" s="44">
        <f t="shared" si="8"/>
        <v>0.12725180480588785</v>
      </c>
      <c r="Q26" s="44">
        <f>AVERAGE(P24:P26)</f>
        <v>0.23207210775195952</v>
      </c>
      <c r="R26" s="37" t="str">
        <f>R23</f>
        <v>±</v>
      </c>
      <c r="S26" s="56">
        <f>STDEV(P24:P26)</f>
        <v>9.957530974434424E-2</v>
      </c>
      <c r="T26" s="39">
        <f>Q26/Q23</f>
        <v>3.9814108491483355</v>
      </c>
      <c r="V26" s="40">
        <v>0.114818862135132</v>
      </c>
      <c r="W26" s="44"/>
      <c r="X26" s="3"/>
      <c r="Y26" s="5"/>
    </row>
    <row r="27" spans="2:25">
      <c r="B27" s="32" t="s">
        <v>12</v>
      </c>
      <c r="C27" s="9">
        <v>24</v>
      </c>
      <c r="D27" s="9">
        <v>1</v>
      </c>
      <c r="E27" s="9">
        <v>1</v>
      </c>
      <c r="F27" s="10">
        <v>1769471</v>
      </c>
      <c r="G27" s="10">
        <v>454016</v>
      </c>
      <c r="H27" s="10">
        <f t="shared" si="0"/>
        <v>2223487</v>
      </c>
      <c r="I27" s="12"/>
      <c r="J27" s="13">
        <f>F27/H27</f>
        <v>0.79580901529894266</v>
      </c>
      <c r="K27" s="13"/>
      <c r="L27" s="13"/>
      <c r="M27" s="58"/>
      <c r="N27" s="13"/>
      <c r="O27" s="14"/>
      <c r="P27" s="13">
        <f>G27/H27</f>
        <v>0.2041909847010574</v>
      </c>
      <c r="Q27" s="13"/>
      <c r="R27" s="13"/>
      <c r="S27" s="58"/>
      <c r="T27" s="13"/>
      <c r="V27" s="13"/>
      <c r="W27" s="13"/>
      <c r="X27" s="3"/>
    </row>
    <row r="28" spans="2:25">
      <c r="B28" s="15" t="s">
        <v>12</v>
      </c>
      <c r="C28" s="16">
        <v>24</v>
      </c>
      <c r="D28" s="16">
        <v>1</v>
      </c>
      <c r="E28" s="16">
        <v>2</v>
      </c>
      <c r="F28" s="17">
        <v>3867596</v>
      </c>
      <c r="G28" s="17">
        <v>209055</v>
      </c>
      <c r="H28" s="18">
        <f t="shared" si="0"/>
        <v>4076651</v>
      </c>
      <c r="I28" s="12"/>
      <c r="J28" s="19">
        <f t="shared" ref="J28:J31" si="9">F28/H28</f>
        <v>0.94871893620523318</v>
      </c>
      <c r="K28" s="19"/>
      <c r="L28" s="19"/>
      <c r="M28" s="55"/>
      <c r="N28" s="19"/>
      <c r="O28" s="14"/>
      <c r="P28" s="19">
        <f t="shared" ref="P28:P32" si="10">G28/H28</f>
        <v>5.128106379476683E-2</v>
      </c>
      <c r="Q28" s="19"/>
      <c r="R28" s="19"/>
      <c r="S28" s="55"/>
      <c r="T28" s="19"/>
      <c r="V28" s="19"/>
      <c r="W28" s="19"/>
      <c r="X28" s="3"/>
    </row>
    <row r="29" spans="2:25">
      <c r="B29" s="20" t="s">
        <v>12</v>
      </c>
      <c r="C29" s="21">
        <v>24</v>
      </c>
      <c r="D29" s="22">
        <v>1</v>
      </c>
      <c r="E29" s="22">
        <v>3</v>
      </c>
      <c r="F29" s="23">
        <v>1695767</v>
      </c>
      <c r="G29" s="23">
        <v>258239</v>
      </c>
      <c r="H29" s="23">
        <f t="shared" si="0"/>
        <v>1954006</v>
      </c>
      <c r="I29" s="12"/>
      <c r="J29" s="24">
        <f t="shared" si="9"/>
        <v>0.86784124511388394</v>
      </c>
      <c r="K29" s="24">
        <f>AVERAGE(J27:J29)</f>
        <v>0.87078973220601996</v>
      </c>
      <c r="L29" s="23" t="s">
        <v>13</v>
      </c>
      <c r="M29" s="52">
        <f>STDEV(J27:J29)</f>
        <v>7.6497589243004094E-2</v>
      </c>
      <c r="N29" s="24"/>
      <c r="O29" s="14"/>
      <c r="P29" s="24">
        <f t="shared" si="10"/>
        <v>0.132158754886116</v>
      </c>
      <c r="Q29" s="24">
        <f>AVERAGE(P27:P29)</f>
        <v>0.12921026779398007</v>
      </c>
      <c r="R29" s="23" t="s">
        <v>13</v>
      </c>
      <c r="S29" s="52">
        <f>STDEV(P27:P29)</f>
        <v>7.6497589243004135E-2</v>
      </c>
      <c r="T29" s="24"/>
      <c r="V29" s="24"/>
      <c r="W29" s="24"/>
      <c r="X29" s="3"/>
    </row>
    <row r="30" spans="2:25">
      <c r="B30" s="15" t="s">
        <v>14</v>
      </c>
      <c r="C30" s="16">
        <v>24</v>
      </c>
      <c r="D30" s="25">
        <v>1</v>
      </c>
      <c r="E30" s="25">
        <v>1</v>
      </c>
      <c r="F30" s="17">
        <v>362908</v>
      </c>
      <c r="G30" s="17">
        <v>193044</v>
      </c>
      <c r="H30" s="18">
        <f t="shared" si="0"/>
        <v>555952</v>
      </c>
      <c r="I30" s="12"/>
      <c r="J30" s="19">
        <f t="shared" si="9"/>
        <v>0.65276858433821627</v>
      </c>
      <c r="K30" s="19"/>
      <c r="L30" s="19"/>
      <c r="M30" s="55"/>
      <c r="N30" s="19"/>
      <c r="O30" s="14"/>
      <c r="P30" s="19">
        <f t="shared" si="10"/>
        <v>0.34723141566178373</v>
      </c>
      <c r="Q30" s="19"/>
      <c r="R30" s="19"/>
      <c r="S30" s="55"/>
      <c r="T30" s="19"/>
      <c r="V30" s="19"/>
      <c r="W30" s="19"/>
      <c r="X30" s="3"/>
    </row>
    <row r="31" spans="2:25">
      <c r="B31" s="20" t="s">
        <v>14</v>
      </c>
      <c r="C31" s="21">
        <v>24</v>
      </c>
      <c r="D31" s="22">
        <v>1</v>
      </c>
      <c r="E31" s="22">
        <v>2</v>
      </c>
      <c r="F31" s="23">
        <v>1403413</v>
      </c>
      <c r="G31" s="23">
        <v>337199</v>
      </c>
      <c r="H31" s="23">
        <f t="shared" si="0"/>
        <v>1740612</v>
      </c>
      <c r="I31" s="12"/>
      <c r="J31" s="24">
        <f t="shared" si="9"/>
        <v>0.80627560880885574</v>
      </c>
      <c r="K31" s="24"/>
      <c r="L31" s="24"/>
      <c r="M31" s="52"/>
      <c r="N31" s="24"/>
      <c r="O31" s="14"/>
      <c r="P31" s="24">
        <f t="shared" si="10"/>
        <v>0.19372439119114426</v>
      </c>
      <c r="Q31" s="24"/>
      <c r="R31" s="24"/>
      <c r="S31" s="52"/>
      <c r="T31" s="24"/>
      <c r="V31" s="24"/>
      <c r="W31" s="24"/>
      <c r="X31" s="3"/>
    </row>
    <row r="32" spans="2:25">
      <c r="B32" s="34" t="s">
        <v>14</v>
      </c>
      <c r="C32" s="35">
        <v>24</v>
      </c>
      <c r="D32" s="36">
        <v>1</v>
      </c>
      <c r="E32" s="36">
        <v>3</v>
      </c>
      <c r="F32" s="37">
        <v>383925</v>
      </c>
      <c r="G32" s="37">
        <v>115302</v>
      </c>
      <c r="H32" s="38">
        <f t="shared" si="0"/>
        <v>499227</v>
      </c>
      <c r="I32" s="12"/>
      <c r="J32" s="44">
        <f>F32/H32</f>
        <v>0.76903893419226121</v>
      </c>
      <c r="K32" s="44">
        <f>AVERAGE(J30:J32)</f>
        <v>0.74269437577977782</v>
      </c>
      <c r="L32" s="37" t="str">
        <f>L29</f>
        <v>±</v>
      </c>
      <c r="M32" s="56">
        <f>STDEV(J30:J32)</f>
        <v>8.0072644885247429E-2</v>
      </c>
      <c r="N32" s="39">
        <f>K32/K29</f>
        <v>0.85289748869485282</v>
      </c>
      <c r="O32" s="14"/>
      <c r="P32" s="44">
        <f t="shared" si="10"/>
        <v>0.23096106580773876</v>
      </c>
      <c r="Q32" s="44">
        <f>AVERAGE(P30:P32)</f>
        <v>0.25730562422022224</v>
      </c>
      <c r="R32" s="37" t="str">
        <f>R29</f>
        <v>±</v>
      </c>
      <c r="S32" s="56">
        <f>STDEV(P30:P32)</f>
        <v>8.0072644885247374E-2</v>
      </c>
      <c r="T32" s="39">
        <f>Q32/Q29</f>
        <v>1.9913713407860467</v>
      </c>
      <c r="V32" s="40">
        <v>3.3593151404073401E-3</v>
      </c>
      <c r="W32" s="59" t="s">
        <v>18</v>
      </c>
      <c r="X32" s="3"/>
      <c r="Y32" s="5"/>
    </row>
    <row r="33" spans="2:28">
      <c r="B33" s="7" t="s">
        <v>12</v>
      </c>
      <c r="C33" s="8">
        <v>24</v>
      </c>
      <c r="D33" s="8">
        <v>10</v>
      </c>
      <c r="E33" s="8">
        <v>1</v>
      </c>
      <c r="F33" s="11">
        <v>1478967</v>
      </c>
      <c r="G33" s="11">
        <v>155996</v>
      </c>
      <c r="H33" s="11">
        <f t="shared" si="0"/>
        <v>1634963</v>
      </c>
      <c r="I33" s="12"/>
      <c r="J33" s="13">
        <f>F33/H33</f>
        <v>0.90458744326324203</v>
      </c>
      <c r="K33" s="13"/>
      <c r="L33" s="13"/>
      <c r="M33" s="58"/>
      <c r="N33" s="13"/>
      <c r="O33" s="14"/>
      <c r="P33" s="13">
        <f>G33/H33</f>
        <v>9.5412556736757956E-2</v>
      </c>
      <c r="Q33" s="13"/>
      <c r="R33" s="13"/>
      <c r="S33" s="58"/>
      <c r="T33" s="13"/>
      <c r="V33" s="13"/>
      <c r="W33" s="13"/>
      <c r="X33" s="3"/>
    </row>
    <row r="34" spans="2:28">
      <c r="B34" s="15" t="s">
        <v>12</v>
      </c>
      <c r="C34" s="16">
        <v>24</v>
      </c>
      <c r="D34" s="16">
        <v>10</v>
      </c>
      <c r="E34" s="16">
        <v>2</v>
      </c>
      <c r="F34" s="17">
        <v>2205133</v>
      </c>
      <c r="G34" s="17">
        <v>223486</v>
      </c>
      <c r="H34" s="18">
        <f t="shared" si="0"/>
        <v>2428619</v>
      </c>
      <c r="I34" s="12"/>
      <c r="J34" s="19">
        <f t="shared" ref="J34:J37" si="11">F34/H34</f>
        <v>0.90797815548671901</v>
      </c>
      <c r="K34" s="19"/>
      <c r="L34" s="19"/>
      <c r="M34" s="55"/>
      <c r="N34" s="19"/>
      <c r="O34" s="14"/>
      <c r="P34" s="19">
        <f t="shared" ref="P34:P38" si="12">G34/H34</f>
        <v>9.2021844513281006E-2</v>
      </c>
      <c r="Q34" s="19"/>
      <c r="R34" s="19"/>
      <c r="S34" s="55"/>
      <c r="T34" s="19"/>
      <c r="V34" s="19"/>
      <c r="W34" s="19"/>
      <c r="X34" s="3"/>
    </row>
    <row r="35" spans="2:28">
      <c r="B35" s="20" t="s">
        <v>12</v>
      </c>
      <c r="C35" s="21">
        <v>24</v>
      </c>
      <c r="D35" s="21">
        <v>10</v>
      </c>
      <c r="E35" s="22">
        <v>3</v>
      </c>
      <c r="F35" s="23">
        <v>1585210</v>
      </c>
      <c r="G35" s="23">
        <v>136089</v>
      </c>
      <c r="H35" s="23">
        <f t="shared" si="0"/>
        <v>1721299</v>
      </c>
      <c r="I35" s="12"/>
      <c r="J35" s="24">
        <f t="shared" si="11"/>
        <v>0.92093819841875235</v>
      </c>
      <c r="K35" s="24">
        <f>AVERAGE(J33:J35)</f>
        <v>0.91116793238957106</v>
      </c>
      <c r="L35" s="23" t="s">
        <v>13</v>
      </c>
      <c r="M35" s="52">
        <f>STDEV(J33:J35)</f>
        <v>8.6294731042131714E-3</v>
      </c>
      <c r="N35" s="24"/>
      <c r="O35" s="14"/>
      <c r="P35" s="24">
        <f t="shared" si="12"/>
        <v>7.9061801581247648E-2</v>
      </c>
      <c r="Q35" s="24">
        <f>AVERAGE(P33:P35)</f>
        <v>8.8832067610428875E-2</v>
      </c>
      <c r="R35" s="23" t="s">
        <v>13</v>
      </c>
      <c r="S35" s="52">
        <f>STDEV(P33:P35)</f>
        <v>8.629473104213168E-3</v>
      </c>
      <c r="T35" s="24"/>
      <c r="V35" s="24"/>
      <c r="W35" s="24"/>
      <c r="X35" s="3"/>
    </row>
    <row r="36" spans="2:28">
      <c r="B36" s="15" t="s">
        <v>14</v>
      </c>
      <c r="C36" s="16">
        <v>24</v>
      </c>
      <c r="D36" s="16">
        <v>10</v>
      </c>
      <c r="E36" s="25">
        <v>1</v>
      </c>
      <c r="F36" s="17">
        <v>964466</v>
      </c>
      <c r="G36" s="17">
        <v>192285</v>
      </c>
      <c r="H36" s="18">
        <f t="shared" si="0"/>
        <v>1156751</v>
      </c>
      <c r="I36" s="12"/>
      <c r="J36" s="19">
        <f t="shared" si="11"/>
        <v>0.83377148582538507</v>
      </c>
      <c r="K36" s="19"/>
      <c r="L36" s="19"/>
      <c r="M36" s="55"/>
      <c r="N36" s="19"/>
      <c r="O36" s="14"/>
      <c r="P36" s="19">
        <f t="shared" si="12"/>
        <v>0.16622851417461493</v>
      </c>
      <c r="Q36" s="19"/>
      <c r="R36" s="19"/>
      <c r="S36" s="55"/>
      <c r="T36" s="19"/>
      <c r="V36" s="19"/>
      <c r="W36" s="19"/>
      <c r="X36" s="3"/>
    </row>
    <row r="37" spans="2:28">
      <c r="B37" s="20" t="s">
        <v>14</v>
      </c>
      <c r="C37" s="21">
        <v>24</v>
      </c>
      <c r="D37" s="21">
        <v>10</v>
      </c>
      <c r="E37" s="22">
        <v>2</v>
      </c>
      <c r="F37" s="23">
        <v>844027</v>
      </c>
      <c r="G37" s="23">
        <v>211473</v>
      </c>
      <c r="H37" s="23">
        <f t="shared" si="0"/>
        <v>1055500</v>
      </c>
      <c r="I37" s="12"/>
      <c r="J37" s="24">
        <f t="shared" si="11"/>
        <v>0.79964661297963047</v>
      </c>
      <c r="K37" s="24"/>
      <c r="L37" s="24"/>
      <c r="M37" s="52"/>
      <c r="N37" s="24"/>
      <c r="O37" s="14"/>
      <c r="P37" s="24">
        <f t="shared" si="12"/>
        <v>0.20035338702036951</v>
      </c>
      <c r="Q37" s="24"/>
      <c r="R37" s="24"/>
      <c r="S37" s="52"/>
      <c r="T37" s="24"/>
      <c r="V37" s="24"/>
      <c r="W37" s="24"/>
      <c r="X37" s="3"/>
    </row>
    <row r="38" spans="2:28">
      <c r="B38" s="34" t="s">
        <v>14</v>
      </c>
      <c r="C38" s="35">
        <v>24</v>
      </c>
      <c r="D38" s="35">
        <v>10</v>
      </c>
      <c r="E38" s="36">
        <v>3</v>
      </c>
      <c r="F38" s="37">
        <v>322782</v>
      </c>
      <c r="G38" s="37">
        <v>60450</v>
      </c>
      <c r="H38" s="38">
        <f t="shared" si="0"/>
        <v>383232</v>
      </c>
      <c r="I38" s="12"/>
      <c r="J38" s="44">
        <f>F38/H38</f>
        <v>0.84226265030060121</v>
      </c>
      <c r="K38" s="44">
        <f>AVERAGE(J36:J38)</f>
        <v>0.82522691636853895</v>
      </c>
      <c r="L38" s="37" t="str">
        <f>L35</f>
        <v>±</v>
      </c>
      <c r="M38" s="56">
        <f>STDEV(J36:J38)</f>
        <v>2.2556349652320611E-2</v>
      </c>
      <c r="N38" s="39">
        <f>K38/K35</f>
        <v>0.90568037683717795</v>
      </c>
      <c r="O38" s="14"/>
      <c r="P38" s="44">
        <f t="shared" si="12"/>
        <v>0.15773734969939879</v>
      </c>
      <c r="Q38" s="44">
        <f>AVERAGE(P36:P38)</f>
        <v>0.17477308363146107</v>
      </c>
      <c r="R38" s="37" t="str">
        <f>R35</f>
        <v>±</v>
      </c>
      <c r="S38" s="56">
        <f>STDEV(P36:P38)</f>
        <v>2.2556349652320437E-2</v>
      </c>
      <c r="T38" s="39">
        <f>Q38/Q35</f>
        <v>1.9674548654875925</v>
      </c>
      <c r="V38" s="40">
        <v>0.76844868743275496</v>
      </c>
      <c r="W38" s="44"/>
      <c r="X38" s="3"/>
    </row>
    <row r="39" spans="2:28">
      <c r="I39" s="1"/>
      <c r="M39" s="57"/>
      <c r="O39" s="1"/>
      <c r="Y39" s="5"/>
      <c r="Z39" s="5"/>
      <c r="AA39" s="5"/>
      <c r="AB39" s="6"/>
    </row>
    <row r="40" spans="2:28">
      <c r="I40" s="1"/>
      <c r="O40" s="1"/>
    </row>
    <row r="41" spans="2:28">
      <c r="O41" s="1"/>
    </row>
  </sheetData>
  <mergeCells count="4">
    <mergeCell ref="J1:N1"/>
    <mergeCell ref="Y1:AA1"/>
    <mergeCell ref="F1:H1"/>
    <mergeCell ref="P1:T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Host - proportion of PC vs nPC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r</cp:lastModifiedBy>
  <dcterms:created xsi:type="dcterms:W3CDTF">2021-03-14T00:03:00Z</dcterms:created>
  <dcterms:modified xsi:type="dcterms:W3CDTF">2021-03-31T22:23:08Z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1033-11.1.0.9615</vt:lpwstr>
  </property>
</Properties>
</file>