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barnard\Documents\PatrickBarnard\USGS\ClimateChange\Publications\NatureSciRep_TippingPoints_2021\NatSciRep_Submission\Resubmission\Figures\"/>
    </mc:Choice>
  </mc:AlternateContent>
  <xr:revisionPtr revIDLastSave="0" documentId="13_ncr:1_{94280793-B28B-42A1-9D94-2CC61CCFFB9D}" xr6:coauthVersionLast="45" xr6:coauthVersionMax="45" xr10:uidLastSave="{00000000-0000-0000-0000-000000000000}"/>
  <bookViews>
    <workbookView xWindow="732" yWindow="0" windowWidth="21504" windowHeight="12360" xr2:uid="{00000000-000D-0000-FFFF-FFFF00000000}"/>
  </bookViews>
  <sheets>
    <sheet name="Data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P8" i="5" l="1"/>
  <c r="AP9" i="5"/>
  <c r="AP11" i="5"/>
  <c r="AP12" i="5"/>
  <c r="AP13" i="5"/>
  <c r="AP15" i="5"/>
  <c r="AP16" i="5"/>
  <c r="AP17" i="5"/>
  <c r="AP19" i="5"/>
  <c r="AP20" i="5"/>
  <c r="AP21" i="5"/>
  <c r="AP7" i="5"/>
  <c r="AN8" i="5"/>
  <c r="AN9" i="5"/>
  <c r="AN11" i="5"/>
  <c r="AN12" i="5"/>
  <c r="AN13" i="5"/>
  <c r="AN15" i="5"/>
  <c r="AN16" i="5"/>
  <c r="AN17" i="5"/>
  <c r="AN19" i="5"/>
  <c r="AN20" i="5"/>
  <c r="AN21" i="5"/>
  <c r="AN7" i="5"/>
  <c r="AD8" i="5"/>
  <c r="AG24" i="5"/>
  <c r="AG23" i="5"/>
  <c r="AF24" i="5"/>
  <c r="AF23" i="5"/>
  <c r="AE24" i="5"/>
  <c r="AE23" i="5"/>
  <c r="AD24" i="5"/>
  <c r="AD23" i="5"/>
  <c r="AF21" i="5"/>
  <c r="AF20" i="5"/>
  <c r="AF19" i="5"/>
  <c r="AF17" i="5"/>
  <c r="AF16" i="5"/>
  <c r="AF15" i="5"/>
  <c r="AF13" i="5"/>
  <c r="AF12" i="5"/>
  <c r="AF11" i="5"/>
  <c r="AF8" i="5"/>
  <c r="AF9" i="5"/>
  <c r="AD21" i="5"/>
  <c r="AD20" i="5"/>
  <c r="AD19" i="5"/>
  <c r="AD17" i="5"/>
  <c r="AD16" i="5"/>
  <c r="AD15" i="5"/>
  <c r="AD13" i="5"/>
  <c r="AD12" i="5"/>
  <c r="AD11" i="5"/>
  <c r="AD9" i="5"/>
  <c r="AF7" i="5"/>
  <c r="AD7" i="5"/>
  <c r="AC24" i="5"/>
  <c r="AC23" i="5"/>
  <c r="AC21" i="5"/>
  <c r="AC20" i="5"/>
  <c r="AC19" i="5"/>
  <c r="AC17" i="5"/>
  <c r="AC16" i="5"/>
  <c r="AC15" i="5"/>
  <c r="AC13" i="5"/>
  <c r="AC12" i="5"/>
  <c r="AC11" i="5"/>
  <c r="AC9" i="5"/>
  <c r="AC8" i="5"/>
  <c r="AC7" i="5"/>
  <c r="AB24" i="5"/>
  <c r="AB23" i="5"/>
  <c r="AB21" i="5"/>
  <c r="AB20" i="5"/>
  <c r="AB19" i="5"/>
  <c r="AB17" i="5"/>
  <c r="AB16" i="5"/>
  <c r="AB15" i="5"/>
  <c r="AB13" i="5"/>
  <c r="AB12" i="5"/>
  <c r="AB11" i="5"/>
  <c r="AB9" i="5"/>
  <c r="AB8" i="5"/>
  <c r="AB7" i="5"/>
  <c r="AA24" i="5"/>
  <c r="AA23" i="5"/>
  <c r="AA21" i="5"/>
  <c r="AA20" i="5"/>
  <c r="AA19" i="5"/>
  <c r="AA17" i="5"/>
  <c r="AA16" i="5"/>
  <c r="AA15" i="5"/>
  <c r="AA13" i="5"/>
  <c r="AA12" i="5"/>
  <c r="AA11" i="5"/>
  <c r="AA9" i="5"/>
  <c r="AA8" i="5"/>
  <c r="AA7" i="5"/>
  <c r="Z24" i="5"/>
  <c r="Z23" i="5"/>
  <c r="Z21" i="5"/>
  <c r="Z20" i="5"/>
  <c r="Z19" i="5"/>
  <c r="Z17" i="5"/>
  <c r="Z16" i="5"/>
  <c r="Z15" i="5"/>
  <c r="Z13" i="5"/>
  <c r="Z12" i="5"/>
  <c r="Z11" i="5"/>
  <c r="Z8" i="5"/>
  <c r="Z9" i="5"/>
  <c r="Z7" i="5"/>
  <c r="C53" i="5" l="1"/>
  <c r="C54" i="5" s="1"/>
  <c r="D53" i="5"/>
  <c r="D54" i="5" s="1"/>
  <c r="E53" i="5"/>
  <c r="E54" i="5" s="1"/>
  <c r="F53" i="5"/>
  <c r="F54" i="5" s="1"/>
  <c r="G53" i="5"/>
  <c r="G54" i="5" s="1"/>
  <c r="H53" i="5"/>
  <c r="H54" i="5" s="1"/>
  <c r="I53" i="5"/>
  <c r="I54" i="5" s="1"/>
  <c r="J53" i="5"/>
  <c r="J54" i="5"/>
  <c r="AQ24" i="5"/>
  <c r="AP24" i="5"/>
  <c r="AO24" i="5"/>
  <c r="AN24" i="5"/>
  <c r="AM24" i="5"/>
  <c r="AL24" i="5"/>
  <c r="AK24" i="5"/>
  <c r="AQ23" i="5"/>
  <c r="AP23" i="5"/>
  <c r="AO23" i="5"/>
  <c r="AN23" i="5"/>
  <c r="AM23" i="5"/>
  <c r="AL23" i="5"/>
  <c r="AK23" i="5"/>
  <c r="AJ21" i="5"/>
  <c r="O28" i="5"/>
  <c r="AM21" i="5"/>
  <c r="AL21" i="5"/>
  <c r="AK21" i="5"/>
  <c r="AM20" i="5"/>
  <c r="AL20" i="5"/>
  <c r="AK20" i="5"/>
  <c r="AJ20" i="5"/>
  <c r="AM19" i="5"/>
  <c r="AL19" i="5"/>
  <c r="AK19" i="5"/>
  <c r="AM17" i="5"/>
  <c r="AL17" i="5"/>
  <c r="AK17" i="5"/>
  <c r="AJ17" i="5"/>
  <c r="AM16" i="5"/>
  <c r="AL16" i="5"/>
  <c r="AK16" i="5"/>
  <c r="AJ16" i="5"/>
  <c r="AM15" i="5"/>
  <c r="AL15" i="5"/>
  <c r="AK15" i="5"/>
  <c r="AM13" i="5"/>
  <c r="AL13" i="5"/>
  <c r="AK13" i="5"/>
  <c r="AJ13" i="5"/>
  <c r="AM12" i="5"/>
  <c r="AL12" i="5"/>
  <c r="AK12" i="5"/>
  <c r="AJ12" i="5"/>
  <c r="AM11" i="5"/>
  <c r="AL11" i="5"/>
  <c r="AK11" i="5"/>
  <c r="AM7" i="5"/>
  <c r="AL7" i="5"/>
  <c r="AK7" i="5"/>
  <c r="AM9" i="5"/>
  <c r="AL9" i="5"/>
  <c r="AK9" i="5"/>
  <c r="AM8" i="5"/>
  <c r="AL8" i="5"/>
  <c r="AK8" i="5"/>
  <c r="AJ9" i="5"/>
  <c r="AJ8" i="5"/>
  <c r="BB21" i="5"/>
  <c r="U21" i="5" s="1"/>
  <c r="AZ21" i="5"/>
  <c r="AX21" i="5"/>
  <c r="R21" i="5" s="1"/>
  <c r="AW21" i="5"/>
  <c r="AV21" i="5"/>
  <c r="AU21" i="5"/>
  <c r="O21" i="5" s="1"/>
  <c r="BB20" i="5"/>
  <c r="AZ20" i="5"/>
  <c r="AX20" i="5"/>
  <c r="AW20" i="5"/>
  <c r="AV20" i="5"/>
  <c r="AU20" i="5"/>
  <c r="O20" i="5" s="1"/>
  <c r="BB19" i="5"/>
  <c r="U19" i="5" s="1"/>
  <c r="AZ19" i="5"/>
  <c r="AX19" i="5"/>
  <c r="R19" i="5" s="1"/>
  <c r="AW19" i="5"/>
  <c r="AV19" i="5"/>
  <c r="AU19" i="5"/>
  <c r="AT21" i="5"/>
  <c r="AT20" i="5"/>
  <c r="AT19" i="5"/>
  <c r="BB17" i="5"/>
  <c r="AZ17" i="5"/>
  <c r="AX17" i="5"/>
  <c r="AW17" i="5"/>
  <c r="Q17" i="5" s="1"/>
  <c r="AV17" i="5"/>
  <c r="AU17" i="5"/>
  <c r="O17" i="5" s="1"/>
  <c r="BB16" i="5"/>
  <c r="AZ16" i="5"/>
  <c r="AX16" i="5"/>
  <c r="R16" i="5" s="1"/>
  <c r="AW16" i="5"/>
  <c r="AV16" i="5"/>
  <c r="AU16" i="5"/>
  <c r="BB15" i="5"/>
  <c r="AZ15" i="5"/>
  <c r="AX15" i="5"/>
  <c r="AW15" i="5"/>
  <c r="Q15" i="5" s="1"/>
  <c r="AV15" i="5"/>
  <c r="AU15" i="5"/>
  <c r="AT17" i="5"/>
  <c r="AT16" i="5"/>
  <c r="AT15" i="5"/>
  <c r="BB13" i="5"/>
  <c r="AZ13" i="5"/>
  <c r="AX13" i="5"/>
  <c r="AW13" i="5"/>
  <c r="AV13" i="5"/>
  <c r="AU13" i="5"/>
  <c r="BB12" i="5"/>
  <c r="U12" i="5" s="1"/>
  <c r="AZ12" i="5"/>
  <c r="AX12" i="5"/>
  <c r="R12" i="5" s="1"/>
  <c r="AW12" i="5"/>
  <c r="AV12" i="5"/>
  <c r="AU12" i="5"/>
  <c r="BB11" i="5"/>
  <c r="AZ11" i="5"/>
  <c r="AX11" i="5"/>
  <c r="AW11" i="5"/>
  <c r="AV11" i="5"/>
  <c r="AU11" i="5"/>
  <c r="O11" i="5" s="1"/>
  <c r="AT13" i="5"/>
  <c r="AT12" i="5"/>
  <c r="AT11" i="5"/>
  <c r="AT8" i="5"/>
  <c r="BB9" i="5"/>
  <c r="AZ9" i="5"/>
  <c r="AX9" i="5"/>
  <c r="AW9" i="5"/>
  <c r="AV9" i="5"/>
  <c r="AU9" i="5"/>
  <c r="BB8" i="5"/>
  <c r="AZ8" i="5"/>
  <c r="AX8" i="5"/>
  <c r="R8" i="5" s="1"/>
  <c r="AW8" i="5"/>
  <c r="AV8" i="5"/>
  <c r="P8" i="5" s="1"/>
  <c r="AU8" i="5"/>
  <c r="O8" i="5" s="1"/>
  <c r="BB7" i="5"/>
  <c r="AZ7" i="5"/>
  <c r="AX7" i="5"/>
  <c r="AW7" i="5"/>
  <c r="AV7" i="5"/>
  <c r="AU7" i="5"/>
  <c r="AT9" i="5"/>
  <c r="AT7" i="5"/>
  <c r="O16" i="5" l="1"/>
  <c r="U7" i="5"/>
  <c r="P12" i="5"/>
  <c r="S16" i="5"/>
  <c r="P19" i="5"/>
  <c r="P21" i="5"/>
  <c r="U9" i="5"/>
  <c r="O15" i="5"/>
  <c r="P11" i="5"/>
  <c r="O9" i="5"/>
  <c r="P9" i="5"/>
  <c r="Q9" i="5"/>
  <c r="S13" i="5"/>
  <c r="R7" i="5"/>
  <c r="R9" i="5"/>
  <c r="U11" i="5"/>
  <c r="U13" i="5"/>
  <c r="Q16" i="5"/>
  <c r="U20" i="5"/>
  <c r="R15" i="5"/>
  <c r="P20" i="5"/>
  <c r="U17" i="5"/>
  <c r="R11" i="5"/>
  <c r="Q7" i="5"/>
  <c r="S11" i="5"/>
  <c r="P16" i="5"/>
  <c r="S20" i="5"/>
  <c r="S7" i="5"/>
  <c r="S9" i="5"/>
  <c r="O12" i="5"/>
  <c r="O19" i="5"/>
  <c r="S8" i="5"/>
  <c r="S17" i="5"/>
  <c r="Q11" i="5"/>
  <c r="R17" i="5"/>
  <c r="P13" i="5"/>
  <c r="U15" i="5"/>
  <c r="P7" i="5"/>
  <c r="R13" i="5"/>
  <c r="Q12" i="5"/>
  <c r="U16" i="5"/>
  <c r="Q19" i="5"/>
  <c r="Q21" i="5"/>
  <c r="O13" i="5"/>
  <c r="Q13" i="5"/>
  <c r="S15" i="5"/>
  <c r="Q20" i="5"/>
  <c r="Q8" i="5"/>
  <c r="S12" i="5"/>
  <c r="P15" i="5"/>
  <c r="P17" i="5"/>
  <c r="S19" i="5"/>
  <c r="S21" i="5"/>
  <c r="U8" i="5"/>
  <c r="O7" i="5"/>
  <c r="R20" i="5"/>
  <c r="O45" i="5"/>
  <c r="V51" i="5" l="1"/>
  <c r="K53" i="5"/>
  <c r="K54" i="5" s="1"/>
  <c r="L53" i="5"/>
  <c r="L54" i="5" s="1"/>
  <c r="P45" i="5"/>
  <c r="Q45" i="5"/>
  <c r="R45" i="5"/>
  <c r="S45" i="5"/>
  <c r="T45" i="5"/>
  <c r="U45" i="5"/>
  <c r="V45" i="5"/>
  <c r="W45" i="5"/>
  <c r="P46" i="5"/>
  <c r="Q46" i="5"/>
  <c r="R46" i="5"/>
  <c r="S46" i="5"/>
  <c r="T46" i="5"/>
  <c r="U46" i="5"/>
  <c r="V46" i="5"/>
  <c r="W46" i="5"/>
  <c r="P47" i="5"/>
  <c r="Q47" i="5"/>
  <c r="R47" i="5"/>
  <c r="S47" i="5"/>
  <c r="T47" i="5"/>
  <c r="U47" i="5"/>
  <c r="V47" i="5"/>
  <c r="W47" i="5"/>
  <c r="P48" i="5"/>
  <c r="Q48" i="5"/>
  <c r="R48" i="5"/>
  <c r="S48" i="5"/>
  <c r="T48" i="5"/>
  <c r="U48" i="5"/>
  <c r="V48" i="5"/>
  <c r="W48" i="5"/>
  <c r="P49" i="5"/>
  <c r="Q49" i="5"/>
  <c r="R49" i="5"/>
  <c r="S49" i="5"/>
  <c r="T49" i="5"/>
  <c r="U49" i="5"/>
  <c r="V49" i="5"/>
  <c r="W49" i="5"/>
  <c r="P50" i="5"/>
  <c r="Q50" i="5"/>
  <c r="R50" i="5"/>
  <c r="S50" i="5"/>
  <c r="T50" i="5"/>
  <c r="U50" i="5"/>
  <c r="V50" i="5"/>
  <c r="W50" i="5"/>
  <c r="P51" i="5"/>
  <c r="Q51" i="5"/>
  <c r="R51" i="5"/>
  <c r="S51" i="5"/>
  <c r="T51" i="5"/>
  <c r="U51" i="5"/>
  <c r="W51" i="5"/>
  <c r="O46" i="5"/>
  <c r="O47" i="5"/>
  <c r="O48" i="5"/>
  <c r="O49" i="5"/>
  <c r="O50" i="5"/>
  <c r="O51" i="5"/>
  <c r="K41" i="5"/>
  <c r="I41" i="5"/>
  <c r="G41" i="5"/>
  <c r="E41" i="5"/>
  <c r="C41" i="5"/>
  <c r="U40" i="5"/>
  <c r="S40" i="5"/>
  <c r="Q40" i="5"/>
  <c r="O40" i="5"/>
  <c r="U39" i="5"/>
  <c r="S39" i="5"/>
  <c r="Q39" i="5"/>
  <c r="O39" i="5"/>
  <c r="U38" i="5"/>
  <c r="S38" i="5"/>
  <c r="Q38" i="5"/>
  <c r="O38" i="5"/>
  <c r="U37" i="5"/>
  <c r="S37" i="5"/>
  <c r="Q37" i="5"/>
  <c r="O37" i="5"/>
  <c r="U36" i="5"/>
  <c r="S36" i="5"/>
  <c r="Q36" i="5"/>
  <c r="O36" i="5"/>
  <c r="U32" i="5"/>
  <c r="U31" i="5"/>
  <c r="U30" i="5"/>
  <c r="U29" i="5"/>
  <c r="U28" i="5"/>
  <c r="S32" i="5"/>
  <c r="S31" i="5"/>
  <c r="S30" i="5"/>
  <c r="S29" i="5"/>
  <c r="S28" i="5"/>
  <c r="Q32" i="5"/>
  <c r="Q31" i="5"/>
  <c r="Q30" i="5"/>
  <c r="Q29" i="5"/>
  <c r="Q28" i="5"/>
  <c r="O32" i="5"/>
  <c r="O31" i="5"/>
  <c r="O30" i="5"/>
  <c r="O29" i="5"/>
  <c r="I33" i="5"/>
  <c r="K33" i="5"/>
  <c r="G33" i="5"/>
  <c r="E33" i="5"/>
  <c r="C33" i="5"/>
  <c r="S33" i="5" l="1"/>
  <c r="S53" i="5"/>
  <c r="Q41" i="5"/>
  <c r="U41" i="5"/>
  <c r="S41" i="5"/>
  <c r="Q33" i="5"/>
  <c r="W53" i="5"/>
  <c r="R53" i="5"/>
  <c r="T53" i="5"/>
  <c r="O33" i="5"/>
  <c r="Q53" i="5"/>
  <c r="P53" i="5"/>
  <c r="U33" i="5"/>
  <c r="U53" i="5"/>
  <c r="O53" i="5"/>
  <c r="O41" i="5"/>
  <c r="V53" i="5"/>
</calcChain>
</file>

<file path=xl/sharedStrings.xml><?xml version="1.0" encoding="utf-8"?>
<sst xmlns="http://schemas.openxmlformats.org/spreadsheetml/2006/main" count="166" uniqueCount="46">
  <si>
    <t>Residents</t>
  </si>
  <si>
    <t>No storm</t>
  </si>
  <si>
    <t>Employees</t>
  </si>
  <si>
    <t xml:space="preserve">Annual </t>
  </si>
  <si>
    <t>Long-term beach erosion (m)</t>
  </si>
  <si>
    <t>Cliff retreat (m)</t>
  </si>
  <si>
    <t>SLR (m)</t>
  </si>
  <si>
    <t>Bluff backed</t>
  </si>
  <si>
    <t>Dune backed</t>
  </si>
  <si>
    <t>Groomed</t>
  </si>
  <si>
    <t>Armored</t>
  </si>
  <si>
    <t>Mixed</t>
  </si>
  <si>
    <t>Upland</t>
  </si>
  <si>
    <t>Subtidal</t>
  </si>
  <si>
    <t>100-year storm</t>
  </si>
  <si>
    <t>NaN</t>
  </si>
  <si>
    <t>Average=</t>
  </si>
  <si>
    <t>Most significant change</t>
  </si>
  <si>
    <t>% change between SLR Scenarios</t>
  </si>
  <si>
    <t>Most significant change AND &gt; 50%</t>
  </si>
  <si>
    <t>Transition zone</t>
  </si>
  <si>
    <t>High marsh</t>
  </si>
  <si>
    <t>Mid marsh</t>
  </si>
  <si>
    <t>High mudflat</t>
  </si>
  <si>
    <t>Low mudflat</t>
  </si>
  <si>
    <t>Tidal marsh habitat zones (% of total habitat space)</t>
  </si>
  <si>
    <t>This includes data for the communities of Carpinteria, Goleta, Isla Vista, Montecito, and Santa Barbara (city)</t>
  </si>
  <si>
    <t>Parcel value</t>
  </si>
  <si>
    <t>Study Area Totals</t>
  </si>
  <si>
    <t>Tidal marsh habitat zones (% change)</t>
  </si>
  <si>
    <t>Upper intertidal zone (% of habitat space remaining)- no storm</t>
  </si>
  <si>
    <t>Upper intertidal zone (% of habitat space remaining)- annual storm</t>
  </si>
  <si>
    <t>Upper intertidal zone (% change of habitat space)- no storm</t>
  </si>
  <si>
    <t>Upper intertidal zone (% change of habitat space)- annual storm</t>
  </si>
  <si>
    <t>Developed land (sq km)</t>
  </si>
  <si>
    <t>Developed Land (sq km)</t>
  </si>
  <si>
    <t>SUMMARY</t>
  </si>
  <si>
    <t>Identification of potential tipping points- relative to study area totals (values reported for first SLR scenario in series)</t>
  </si>
  <si>
    <t>Absolute changes between scenarios (values reported for first SLR scenario in series)</t>
  </si>
  <si>
    <t>Change relative to prior SLR scenario (values reported for first SLR scenario in series)</t>
  </si>
  <si>
    <t>Parcel values</t>
  </si>
  <si>
    <t>Developed land</t>
  </si>
  <si>
    <t>Exposure relative to study area totals</t>
  </si>
  <si>
    <t>Supplemental Table. Physical exposure, socioeconomic exposure, and habitat loss across the different SLR scenarios (data for Fig. 3), and the identification of potential tipping points.</t>
  </si>
  <si>
    <t>Mudflats/subtidal habitat</t>
  </si>
  <si>
    <t>Vegetated marsh/transition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</si>
</sst>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0.00000"/>
    <numFmt numFmtId="168" formatCode="0.0%"/>
    <numFmt numFmtId="169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Verdana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1" xfId="1" applyNumberFormat="1" applyFont="1" applyFill="1" applyBorder="1"/>
    <xf numFmtId="165" fontId="0" fillId="0" borderId="2" xfId="1" applyNumberFormat="1" applyFont="1" applyFill="1" applyBorder="1"/>
    <xf numFmtId="0" fontId="7" fillId="0" borderId="0" xfId="0" applyFont="1" applyFill="1"/>
    <xf numFmtId="0" fontId="1" fillId="0" borderId="0" xfId="0" applyFont="1" applyFill="1"/>
    <xf numFmtId="2" fontId="0" fillId="0" borderId="0" xfId="0" applyNumberFormat="1" applyFill="1"/>
    <xf numFmtId="0" fontId="4" fillId="0" borderId="0" xfId="3" applyNumberFormat="1" applyFont="1" applyFill="1" applyAlignment="1" applyProtection="1">
      <alignment horizontal="left"/>
      <protection locked="0"/>
    </xf>
    <xf numFmtId="2" fontId="2" fillId="0" borderId="0" xfId="3" applyNumberFormat="1" applyFont="1" applyAlignment="1" applyProtection="1">
      <alignment horizontal="center"/>
      <protection locked="0"/>
    </xf>
    <xf numFmtId="164" fontId="0" fillId="0" borderId="0" xfId="0" applyNumberFormat="1" applyFill="1"/>
    <xf numFmtId="2" fontId="2" fillId="0" borderId="0" xfId="3" applyNumberFormat="1" applyFont="1" applyFill="1" applyAlignment="1" applyProtection="1">
      <alignment horizontal="center"/>
      <protection locked="0"/>
    </xf>
    <xf numFmtId="164" fontId="3" fillId="0" borderId="0" xfId="3" applyNumberFormat="1" applyFont="1" applyFill="1" applyAlignment="1" applyProtection="1">
      <alignment horizontal="center"/>
      <protection locked="0"/>
    </xf>
    <xf numFmtId="0" fontId="0" fillId="4" borderId="0" xfId="0" applyFill="1" applyBorder="1"/>
    <xf numFmtId="0" fontId="2" fillId="0" borderId="0" xfId="0" applyFont="1" applyFill="1" applyBorder="1" applyAlignment="1">
      <alignment horizontal="center"/>
    </xf>
    <xf numFmtId="9" fontId="0" fillId="0" borderId="0" xfId="4" applyFont="1" applyFill="1" applyBorder="1"/>
    <xf numFmtId="1" fontId="2" fillId="0" borderId="0" xfId="3" applyNumberFormat="1" applyFont="1" applyBorder="1" applyAlignment="1" applyProtection="1">
      <alignment horizontal="center"/>
      <protection locked="0"/>
    </xf>
    <xf numFmtId="2" fontId="2" fillId="0" borderId="0" xfId="3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9" fontId="1" fillId="0" borderId="0" xfId="0" applyNumberFormat="1" applyFont="1" applyFill="1" applyBorder="1" applyAlignment="1">
      <alignment horizontal="center"/>
    </xf>
    <xf numFmtId="9" fontId="0" fillId="0" borderId="0" xfId="0" applyNumberFormat="1" applyBorder="1"/>
    <xf numFmtId="9" fontId="0" fillId="0" borderId="0" xfId="0" applyNumberFormat="1" applyFill="1" applyBorder="1"/>
    <xf numFmtId="167" fontId="4" fillId="0" borderId="0" xfId="3" applyNumberFormat="1" applyFill="1" applyBorder="1" applyProtection="1">
      <protection locked="0"/>
    </xf>
    <xf numFmtId="2" fontId="0" fillId="0" borderId="0" xfId="0" applyNumberFormat="1" applyFill="1" applyBorder="1"/>
    <xf numFmtId="9" fontId="0" fillId="4" borderId="0" xfId="4" applyFont="1" applyFill="1" applyBorder="1" applyAlignment="1">
      <alignment horizontal="center"/>
    </xf>
    <xf numFmtId="9" fontId="3" fillId="3" borderId="0" xfId="4" applyFont="1" applyFill="1" applyBorder="1" applyAlignment="1" applyProtection="1">
      <alignment horizontal="center"/>
      <protection locked="0"/>
    </xf>
    <xf numFmtId="9" fontId="3" fillId="0" borderId="0" xfId="4" applyFont="1" applyBorder="1" applyAlignment="1" applyProtection="1">
      <alignment horizontal="center"/>
      <protection locked="0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0" fillId="0" borderId="9" xfId="0" applyFill="1" applyBorder="1"/>
    <xf numFmtId="0" fontId="2" fillId="0" borderId="10" xfId="0" applyFont="1" applyFill="1" applyBorder="1"/>
    <xf numFmtId="0" fontId="0" fillId="0" borderId="11" xfId="0" applyFill="1" applyBorder="1"/>
    <xf numFmtId="0" fontId="0" fillId="0" borderId="6" xfId="0" applyFont="1" applyFill="1" applyBorder="1"/>
    <xf numFmtId="0" fontId="0" fillId="0" borderId="6" xfId="0" applyFill="1" applyBorder="1"/>
    <xf numFmtId="2" fontId="2" fillId="0" borderId="10" xfId="0" applyNumberFormat="1" applyFont="1" applyFill="1" applyBorder="1"/>
    <xf numFmtId="0" fontId="0" fillId="0" borderId="12" xfId="0" applyFill="1" applyBorder="1"/>
    <xf numFmtId="164" fontId="0" fillId="0" borderId="11" xfId="0" applyNumberForma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7" fillId="0" borderId="6" xfId="0" applyFont="1" applyFill="1" applyBorder="1"/>
    <xf numFmtId="0" fontId="7" fillId="0" borderId="11" xfId="0" applyFont="1" applyFill="1" applyBorder="1"/>
    <xf numFmtId="0" fontId="1" fillId="0" borderId="11" xfId="0" applyFont="1" applyFill="1" applyBorder="1"/>
    <xf numFmtId="2" fontId="0" fillId="0" borderId="11" xfId="0" applyNumberFormat="1" applyFill="1" applyBorder="1"/>
    <xf numFmtId="0" fontId="5" fillId="0" borderId="6" xfId="3" applyNumberFormat="1" applyFont="1" applyBorder="1" applyAlignment="1" applyProtection="1">
      <alignment horizontal="right"/>
      <protection locked="0"/>
    </xf>
    <xf numFmtId="2" fontId="2" fillId="0" borderId="11" xfId="3" applyNumberFormat="1" applyFont="1" applyBorder="1" applyAlignment="1" applyProtection="1">
      <alignment horizontal="center"/>
      <protection locked="0"/>
    </xf>
    <xf numFmtId="0" fontId="4" fillId="3" borderId="6" xfId="3" applyNumberFormat="1" applyFont="1" applyFill="1" applyBorder="1" applyAlignment="1" applyProtection="1">
      <alignment horizontal="left"/>
      <protection locked="0"/>
    </xf>
    <xf numFmtId="9" fontId="3" fillId="3" borderId="11" xfId="4" applyFont="1" applyFill="1" applyBorder="1" applyAlignment="1" applyProtection="1">
      <alignment horizontal="center"/>
      <protection locked="0"/>
    </xf>
    <xf numFmtId="0" fontId="4" fillId="0" borderId="6" xfId="3" applyNumberFormat="1" applyFont="1" applyBorder="1" applyAlignment="1" applyProtection="1">
      <alignment horizontal="left"/>
      <protection locked="0"/>
    </xf>
    <xf numFmtId="9" fontId="3" fillId="0" borderId="11" xfId="4" applyFont="1" applyBorder="1" applyAlignment="1" applyProtection="1">
      <alignment horizontal="center"/>
      <protection locked="0"/>
    </xf>
    <xf numFmtId="0" fontId="0" fillId="0" borderId="6" xfId="0" applyFill="1" applyBorder="1" applyAlignment="1">
      <alignment horizontal="right"/>
    </xf>
    <xf numFmtId="0" fontId="0" fillId="0" borderId="11" xfId="0" applyFill="1" applyBorder="1" applyAlignment="1">
      <alignment horizontal="center"/>
    </xf>
    <xf numFmtId="9" fontId="0" fillId="0" borderId="11" xfId="4" applyFont="1" applyFill="1" applyBorder="1" applyAlignment="1">
      <alignment horizontal="center"/>
    </xf>
    <xf numFmtId="0" fontId="4" fillId="0" borderId="13" xfId="3" applyNumberFormat="1" applyFont="1" applyFill="1" applyBorder="1" applyAlignment="1" applyProtection="1">
      <alignment horizontal="left"/>
      <protection locked="0"/>
    </xf>
    <xf numFmtId="9" fontId="0" fillId="0" borderId="14" xfId="4" applyFont="1" applyFill="1" applyBorder="1" applyAlignment="1">
      <alignment horizontal="center"/>
    </xf>
    <xf numFmtId="9" fontId="0" fillId="0" borderId="15" xfId="4" applyFont="1" applyFill="1" applyBorder="1" applyAlignment="1">
      <alignment horizontal="center"/>
    </xf>
    <xf numFmtId="0" fontId="0" fillId="2" borderId="0" xfId="0" applyFill="1" applyBorder="1"/>
    <xf numFmtId="0" fontId="2" fillId="0" borderId="12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9" fontId="0" fillId="4" borderId="14" xfId="4" applyFont="1" applyFill="1" applyBorder="1" applyAlignment="1">
      <alignment horizontal="center"/>
    </xf>
    <xf numFmtId="0" fontId="0" fillId="0" borderId="13" xfId="0" applyFont="1" applyFill="1" applyBorder="1"/>
    <xf numFmtId="0" fontId="1" fillId="0" borderId="6" xfId="0" applyFont="1" applyFill="1" applyBorder="1"/>
    <xf numFmtId="0" fontId="1" fillId="0" borderId="12" xfId="0" applyFont="1" applyFill="1" applyBorder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9" fontId="0" fillId="2" borderId="0" xfId="4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0" fillId="0" borderId="0" xfId="4" applyFont="1" applyFill="1" applyBorder="1" applyAlignment="1">
      <alignment horizontal="center"/>
    </xf>
    <xf numFmtId="0" fontId="0" fillId="0" borderId="0" xfId="0" applyFont="1" applyFill="1"/>
    <xf numFmtId="168" fontId="0" fillId="0" borderId="0" xfId="4" applyNumberFormat="1" applyFont="1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8" fontId="0" fillId="0" borderId="4" xfId="4" applyNumberFormat="1" applyFont="1" applyFill="1" applyBorder="1" applyAlignment="1">
      <alignment horizontal="center"/>
    </xf>
    <xf numFmtId="0" fontId="0" fillId="0" borderId="0" xfId="0" applyBorder="1"/>
    <xf numFmtId="165" fontId="0" fillId="0" borderId="0" xfId="1" applyNumberFormat="1" applyFont="1" applyFill="1" applyBorder="1" applyAlignment="1">
      <alignment horizontal="left"/>
    </xf>
    <xf numFmtId="44" fontId="0" fillId="0" borderId="0" xfId="2" applyFont="1" applyFill="1" applyBorder="1" applyAlignment="1">
      <alignment horizontal="left"/>
    </xf>
    <xf numFmtId="0" fontId="0" fillId="0" borderId="4" xfId="0" applyFill="1" applyBorder="1"/>
    <xf numFmtId="165" fontId="0" fillId="0" borderId="0" xfId="4" applyNumberFormat="1" applyFont="1" applyFill="1" applyBorder="1" applyAlignment="1">
      <alignment horizontal="center"/>
    </xf>
    <xf numFmtId="166" fontId="0" fillId="0" borderId="0" xfId="4" applyNumberFormat="1" applyFont="1" applyFill="1" applyBorder="1" applyAlignment="1">
      <alignment horizontal="center"/>
    </xf>
    <xf numFmtId="9" fontId="0" fillId="0" borderId="0" xfId="4" applyFont="1" applyFill="1"/>
    <xf numFmtId="165" fontId="0" fillId="0" borderId="0" xfId="1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68" fontId="0" fillId="0" borderId="11" xfId="0" applyNumberForma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68" fontId="0" fillId="0" borderId="1" xfId="4" applyNumberFormat="1" applyFont="1" applyFill="1" applyBorder="1" applyAlignment="1">
      <alignment horizontal="center"/>
    </xf>
    <xf numFmtId="168" fontId="0" fillId="0" borderId="3" xfId="4" applyNumberFormat="1" applyFont="1" applyFill="1" applyBorder="1" applyAlignment="1">
      <alignment horizontal="center"/>
    </xf>
    <xf numFmtId="165" fontId="0" fillId="0" borderId="3" xfId="1" applyNumberFormat="1" applyFont="1" applyFill="1" applyBorder="1"/>
    <xf numFmtId="165" fontId="0" fillId="0" borderId="4" xfId="1" applyNumberFormat="1" applyFont="1" applyFill="1" applyBorder="1"/>
    <xf numFmtId="165" fontId="0" fillId="0" borderId="5" xfId="1" applyNumberFormat="1" applyFont="1" applyFill="1" applyBorder="1"/>
    <xf numFmtId="166" fontId="0" fillId="0" borderId="0" xfId="1" applyNumberFormat="1" applyFont="1" applyFill="1" applyBorder="1" applyAlignment="1">
      <alignment horizontal="center"/>
    </xf>
    <xf numFmtId="43" fontId="0" fillId="0" borderId="0" xfId="0" applyNumberFormat="1" applyFill="1" applyBorder="1" applyAlignment="1">
      <alignment horizontal="center"/>
    </xf>
    <xf numFmtId="166" fontId="0" fillId="0" borderId="0" xfId="0" applyNumberFormat="1" applyFill="1" applyBorder="1" applyAlignment="1">
      <alignment horizontal="center"/>
    </xf>
    <xf numFmtId="166" fontId="0" fillId="0" borderId="3" xfId="0" applyNumberFormat="1" applyFill="1" applyBorder="1" applyAlignment="1">
      <alignment horizontal="center"/>
    </xf>
    <xf numFmtId="166" fontId="0" fillId="0" borderId="4" xfId="0" applyNumberFormat="1" applyFill="1" applyBorder="1" applyAlignment="1">
      <alignment horizontal="center"/>
    </xf>
    <xf numFmtId="166" fontId="0" fillId="0" borderId="5" xfId="0" applyNumberFormat="1" applyFill="1" applyBorder="1" applyAlignment="1">
      <alignment horizontal="center"/>
    </xf>
    <xf numFmtId="0" fontId="0" fillId="0" borderId="0" xfId="0" applyFont="1" applyFill="1" applyBorder="1"/>
    <xf numFmtId="9" fontId="0" fillId="3" borderId="0" xfId="4" applyNumberFormat="1" applyFont="1" applyFill="1" applyBorder="1" applyAlignment="1">
      <alignment horizontal="center"/>
    </xf>
    <xf numFmtId="9" fontId="0" fillId="3" borderId="0" xfId="4" applyFont="1" applyFill="1" applyBorder="1" applyAlignment="1">
      <alignment horizontal="center"/>
    </xf>
    <xf numFmtId="9" fontId="0" fillId="3" borderId="11" xfId="4" applyFont="1" applyFill="1" applyBorder="1" applyAlignment="1">
      <alignment horizontal="center"/>
    </xf>
    <xf numFmtId="0" fontId="4" fillId="0" borderId="12" xfId="3" applyNumberFormat="1" applyFont="1" applyBorder="1" applyAlignment="1" applyProtection="1">
      <alignment horizontal="left"/>
      <protection locked="0"/>
    </xf>
    <xf numFmtId="9" fontId="3" fillId="0" borderId="4" xfId="4" applyFont="1" applyBorder="1" applyAlignment="1" applyProtection="1">
      <alignment horizontal="center"/>
      <protection locked="0"/>
    </xf>
    <xf numFmtId="9" fontId="3" fillId="0" borderId="16" xfId="4" applyFont="1" applyBorder="1" applyAlignment="1" applyProtection="1">
      <alignment horizontal="center"/>
      <protection locked="0"/>
    </xf>
    <xf numFmtId="0" fontId="2" fillId="0" borderId="7" xfId="0" applyFont="1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168" fontId="0" fillId="2" borderId="0" xfId="4" applyNumberFormat="1" applyFont="1" applyFill="1" applyBorder="1" applyAlignment="1">
      <alignment horizontal="center"/>
    </xf>
    <xf numFmtId="165" fontId="0" fillId="2" borderId="0" xfId="4" applyNumberFormat="1" applyFont="1" applyFill="1" applyBorder="1" applyAlignment="1">
      <alignment horizontal="center"/>
    </xf>
    <xf numFmtId="166" fontId="0" fillId="2" borderId="0" xfId="4" applyNumberFormat="1" applyFont="1" applyFill="1" applyBorder="1" applyAlignment="1">
      <alignment horizontal="center"/>
    </xf>
    <xf numFmtId="9" fontId="0" fillId="0" borderId="2" xfId="4" applyFont="1" applyFill="1" applyBorder="1"/>
    <xf numFmtId="168" fontId="0" fillId="2" borderId="3" xfId="4" applyNumberFormat="1" applyFont="1" applyFill="1" applyBorder="1" applyAlignment="1">
      <alignment horizontal="center"/>
    </xf>
    <xf numFmtId="168" fontId="0" fillId="2" borderId="5" xfId="4" applyNumberFormat="1" applyFont="1" applyFill="1" applyBorder="1" applyAlignment="1">
      <alignment horizontal="center"/>
    </xf>
    <xf numFmtId="165" fontId="0" fillId="0" borderId="4" xfId="4" applyNumberFormat="1" applyFont="1" applyFill="1" applyBorder="1" applyAlignment="1">
      <alignment horizontal="center"/>
    </xf>
    <xf numFmtId="165" fontId="0" fillId="2" borderId="4" xfId="4" applyNumberFormat="1" applyFont="1" applyFill="1" applyBorder="1" applyAlignment="1">
      <alignment horizontal="center"/>
    </xf>
    <xf numFmtId="166" fontId="0" fillId="0" borderId="4" xfId="4" applyNumberFormat="1" applyFont="1" applyFill="1" applyBorder="1" applyAlignment="1">
      <alignment horizontal="center"/>
    </xf>
    <xf numFmtId="166" fontId="0" fillId="2" borderId="4" xfId="4" applyNumberFormat="1" applyFont="1" applyFill="1" applyBorder="1" applyAlignment="1">
      <alignment horizontal="center"/>
    </xf>
    <xf numFmtId="9" fontId="0" fillId="0" borderId="4" xfId="4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9" fontId="0" fillId="0" borderId="11" xfId="4" applyFont="1" applyFill="1" applyBorder="1"/>
    <xf numFmtId="165" fontId="0" fillId="0" borderId="11" xfId="4" applyNumberFormat="1" applyFont="1" applyFill="1" applyBorder="1" applyAlignment="1">
      <alignment horizontal="center"/>
    </xf>
    <xf numFmtId="166" fontId="0" fillId="0" borderId="11" xfId="4" applyNumberFormat="1" applyFont="1" applyFill="1" applyBorder="1" applyAlignment="1">
      <alignment horizontal="center"/>
    </xf>
    <xf numFmtId="166" fontId="0" fillId="2" borderId="14" xfId="4" applyNumberFormat="1" applyFont="1" applyFill="1" applyBorder="1" applyAlignment="1">
      <alignment horizontal="center"/>
    </xf>
    <xf numFmtId="166" fontId="0" fillId="0" borderId="14" xfId="4" applyNumberFormat="1" applyFont="1" applyFill="1" applyBorder="1" applyAlignment="1">
      <alignment horizontal="center"/>
    </xf>
    <xf numFmtId="166" fontId="0" fillId="0" borderId="15" xfId="4" applyNumberFormat="1" applyFont="1" applyFill="1" applyBorder="1" applyAlignment="1">
      <alignment horizontal="center"/>
    </xf>
    <xf numFmtId="168" fontId="0" fillId="0" borderId="11" xfId="4" applyNumberFormat="1" applyFont="1" applyFill="1" applyBorder="1" applyAlignment="1">
      <alignment horizontal="center"/>
    </xf>
    <xf numFmtId="168" fontId="0" fillId="0" borderId="16" xfId="4" applyNumberFormat="1" applyFont="1" applyFill="1" applyBorder="1" applyAlignment="1">
      <alignment horizontal="center"/>
    </xf>
    <xf numFmtId="168" fontId="0" fillId="0" borderId="17" xfId="4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0" fontId="1" fillId="0" borderId="13" xfId="0" applyFont="1" applyFill="1" applyBorder="1"/>
    <xf numFmtId="0" fontId="0" fillId="0" borderId="14" xfId="0" applyFill="1" applyBorder="1"/>
    <xf numFmtId="0" fontId="0" fillId="0" borderId="15" xfId="0" applyFill="1" applyBorder="1"/>
    <xf numFmtId="9" fontId="0" fillId="4" borderId="4" xfId="4" applyFont="1" applyFill="1" applyBorder="1" applyAlignment="1">
      <alignment horizontal="center"/>
    </xf>
    <xf numFmtId="9" fontId="0" fillId="2" borderId="0" xfId="4" applyNumberFormat="1" applyFont="1" applyFill="1" applyBorder="1" applyAlignment="1">
      <alignment horizontal="center"/>
    </xf>
    <xf numFmtId="9" fontId="0" fillId="0" borderId="0" xfId="4" applyNumberFormat="1" applyFont="1" applyFill="1" applyBorder="1" applyAlignment="1">
      <alignment horizontal="center"/>
    </xf>
    <xf numFmtId="9" fontId="0" fillId="4" borderId="0" xfId="0" applyNumberFormat="1" applyFont="1" applyFill="1" applyBorder="1" applyAlignment="1">
      <alignment horizontal="center"/>
    </xf>
    <xf numFmtId="9" fontId="0" fillId="0" borderId="0" xfId="0" applyNumberFormat="1" applyFont="1" applyFill="1" applyBorder="1" applyAlignment="1">
      <alignment horizontal="center"/>
    </xf>
    <xf numFmtId="9" fontId="7" fillId="4" borderId="0" xfId="0" applyNumberFormat="1" applyFont="1" applyFill="1" applyBorder="1" applyAlignment="1">
      <alignment horizontal="center"/>
    </xf>
    <xf numFmtId="9" fontId="1" fillId="4" borderId="0" xfId="0" applyNumberFormat="1" applyFont="1" applyFill="1" applyBorder="1" applyAlignment="1">
      <alignment horizontal="center"/>
    </xf>
    <xf numFmtId="2" fontId="0" fillId="0" borderId="14" xfId="0" applyNumberFormat="1" applyFill="1" applyBorder="1" applyAlignment="1"/>
    <xf numFmtId="169" fontId="0" fillId="0" borderId="0" xfId="2" applyNumberFormat="1" applyFont="1" applyFill="1" applyBorder="1" applyAlignment="1"/>
    <xf numFmtId="169" fontId="0" fillId="0" borderId="0" xfId="2" applyNumberFormat="1" applyFont="1" applyFill="1" applyBorder="1"/>
    <xf numFmtId="169" fontId="0" fillId="0" borderId="3" xfId="2" applyNumberFormat="1" applyFont="1" applyFill="1" applyBorder="1"/>
    <xf numFmtId="169" fontId="0" fillId="0" borderId="4" xfId="2" applyNumberFormat="1" applyFont="1" applyFill="1" applyBorder="1"/>
    <xf numFmtId="169" fontId="0" fillId="0" borderId="5" xfId="2" applyNumberFormat="1" applyFont="1" applyFill="1" applyBorder="1"/>
    <xf numFmtId="169" fontId="0" fillId="0" borderId="0" xfId="4" applyNumberFormat="1" applyFont="1" applyFill="1" applyBorder="1" applyAlignment="1">
      <alignment horizontal="right"/>
    </xf>
    <xf numFmtId="169" fontId="0" fillId="2" borderId="0" xfId="4" applyNumberFormat="1" applyFont="1" applyFill="1" applyBorder="1" applyAlignment="1">
      <alignment horizontal="right"/>
    </xf>
    <xf numFmtId="169" fontId="0" fillId="0" borderId="4" xfId="4" applyNumberFormat="1" applyFont="1" applyFill="1" applyBorder="1" applyAlignment="1">
      <alignment horizontal="right"/>
    </xf>
    <xf numFmtId="169" fontId="0" fillId="2" borderId="4" xfId="4" applyNumberFormat="1" applyFont="1" applyFill="1" applyBorder="1" applyAlignment="1">
      <alignment horizontal="right"/>
    </xf>
    <xf numFmtId="3" fontId="0" fillId="0" borderId="0" xfId="1" applyNumberFormat="1" applyFont="1" applyFill="1" applyBorder="1" applyAlignment="1"/>
  </cellXfs>
  <cellStyles count="5">
    <cellStyle name="Comma" xfId="1" builtinId="3"/>
    <cellStyle name="Currency" xfId="2" builtinId="4"/>
    <cellStyle name="Normal" xfId="0" builtinId="0"/>
    <cellStyle name="Normal 2" xfId="3" xr:uid="{00000000-0005-0000-0000-000003000000}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9"/>
  <sheetViews>
    <sheetView tabSelected="1" topLeftCell="A21" zoomScale="70" zoomScaleNormal="70" zoomScalePageLayoutView="80" workbookViewId="0">
      <selection activeCell="B53" sqref="B53"/>
    </sheetView>
  </sheetViews>
  <sheetFormatPr defaultColWidth="9" defaultRowHeight="14.4" x14ac:dyDescent="0.55000000000000004"/>
  <cols>
    <col min="1" max="1" width="2.41796875" style="1" customWidth="1"/>
    <col min="2" max="2" width="31.578125" style="1" customWidth="1"/>
    <col min="3" max="5" width="17" style="1" customWidth="1"/>
    <col min="6" max="6" width="17.83984375" style="1" customWidth="1"/>
    <col min="7" max="7" width="17.68359375" style="1" customWidth="1"/>
    <col min="8" max="8" width="9.15625" style="1" customWidth="1"/>
    <col min="9" max="9" width="17.83984375" style="1" customWidth="1"/>
    <col min="10" max="10" width="10.41796875" style="1" customWidth="1"/>
    <col min="11" max="11" width="17" style="1" customWidth="1"/>
    <col min="12" max="12" width="8.68359375" style="1" customWidth="1"/>
    <col min="13" max="13" width="4.83984375" style="1" customWidth="1"/>
    <col min="14" max="14" width="32.26171875" style="1" customWidth="1"/>
    <col min="15" max="22" width="16.15625" style="1" customWidth="1"/>
    <col min="23" max="23" width="10.41796875" style="96" customWidth="1"/>
    <col min="24" max="24" width="9" style="1"/>
    <col min="25" max="25" width="29.15625" style="1" customWidth="1"/>
    <col min="26" max="26" width="20.41796875" style="1" customWidth="1"/>
    <col min="27" max="28" width="14.3125" style="1" bestFit="1" customWidth="1"/>
    <col min="29" max="30" width="15.3125" style="1" bestFit="1" customWidth="1"/>
    <col min="31" max="31" width="15.26171875" style="1" bestFit="1" customWidth="1"/>
    <col min="32" max="32" width="15.62890625" style="1" bestFit="1" customWidth="1"/>
    <col min="33" max="33" width="15.26171875" style="1" bestFit="1" customWidth="1"/>
    <col min="34" max="34" width="9" style="1"/>
    <col min="35" max="35" width="36.15625" style="1" customWidth="1"/>
    <col min="36" max="42" width="9" style="1"/>
    <col min="43" max="43" width="9" style="73"/>
    <col min="44" max="44" width="9" style="1"/>
    <col min="45" max="45" width="23.578125" style="1" customWidth="1"/>
    <col min="46" max="46" width="28.41796875" style="1" customWidth="1"/>
    <col min="47" max="16384" width="9" style="1"/>
  </cols>
  <sheetData>
    <row r="1" spans="2:54" ht="14.7" thickBot="1" x14ac:dyDescent="0.6"/>
    <row r="2" spans="2:54" ht="14.7" thickTop="1" x14ac:dyDescent="0.55000000000000004">
      <c r="B2" s="9" t="s">
        <v>43</v>
      </c>
      <c r="N2" s="117" t="s">
        <v>37</v>
      </c>
      <c r="O2" s="118"/>
      <c r="P2" s="118"/>
      <c r="Q2" s="118"/>
      <c r="R2" s="118"/>
      <c r="S2" s="118"/>
      <c r="T2" s="118"/>
      <c r="U2" s="118"/>
      <c r="V2" s="118"/>
      <c r="W2" s="119"/>
      <c r="Y2" s="117" t="s">
        <v>38</v>
      </c>
      <c r="Z2" s="118"/>
      <c r="AA2" s="118"/>
      <c r="AB2" s="118"/>
      <c r="AC2" s="118"/>
      <c r="AD2" s="118"/>
      <c r="AE2" s="118"/>
      <c r="AF2" s="118"/>
      <c r="AG2" s="39"/>
      <c r="AI2" s="117" t="s">
        <v>39</v>
      </c>
      <c r="AJ2" s="118"/>
      <c r="AK2" s="118"/>
      <c r="AL2" s="118"/>
      <c r="AM2" s="118"/>
      <c r="AN2" s="118"/>
      <c r="AO2" s="118"/>
      <c r="AP2" s="118"/>
      <c r="AQ2" s="39"/>
      <c r="AS2" s="117" t="s">
        <v>42</v>
      </c>
      <c r="AT2" s="118"/>
      <c r="AU2" s="118"/>
      <c r="AV2" s="118"/>
      <c r="AW2" s="118"/>
      <c r="AX2" s="118"/>
      <c r="AY2" s="118"/>
      <c r="AZ2" s="118"/>
      <c r="BA2" s="118"/>
      <c r="BB2" s="39"/>
    </row>
    <row r="3" spans="2:54" x14ac:dyDescent="0.55000000000000004">
      <c r="N3" s="58" t="s">
        <v>17</v>
      </c>
      <c r="O3" s="64"/>
      <c r="P3" s="74"/>
      <c r="Q3" s="74"/>
      <c r="R3" s="74"/>
      <c r="S3" s="74"/>
      <c r="T3" s="74"/>
      <c r="U3" s="74"/>
      <c r="V3" s="74"/>
      <c r="W3" s="59"/>
      <c r="Y3" s="58" t="s">
        <v>17</v>
      </c>
      <c r="Z3" s="64"/>
      <c r="AA3" s="74"/>
      <c r="AB3" s="74"/>
      <c r="AC3" s="74"/>
      <c r="AD3" s="74"/>
      <c r="AE3" s="74"/>
      <c r="AF3" s="74"/>
      <c r="AG3" s="41"/>
      <c r="AI3" s="58" t="s">
        <v>17</v>
      </c>
      <c r="AJ3" s="64"/>
      <c r="AK3" s="74"/>
      <c r="AL3" s="74"/>
      <c r="AM3" s="74"/>
      <c r="AN3" s="74"/>
      <c r="AO3" s="74"/>
      <c r="AP3" s="74"/>
      <c r="AQ3" s="41"/>
      <c r="AS3" s="58"/>
      <c r="AT3" s="74"/>
      <c r="AU3" s="74"/>
      <c r="AV3" s="74"/>
      <c r="AW3" s="74"/>
      <c r="AX3" s="74"/>
      <c r="AY3" s="74"/>
      <c r="AZ3" s="74"/>
      <c r="BA3" s="74"/>
      <c r="BB3" s="41"/>
    </row>
    <row r="4" spans="2:54" ht="14.7" thickBot="1" x14ac:dyDescent="0.6">
      <c r="N4" s="58" t="s">
        <v>19</v>
      </c>
      <c r="O4" s="16"/>
      <c r="P4" s="76" t="s">
        <v>18</v>
      </c>
      <c r="Q4" s="76"/>
      <c r="R4" s="76"/>
      <c r="S4" s="76"/>
      <c r="T4" s="76"/>
      <c r="U4" s="74"/>
      <c r="V4" s="74"/>
      <c r="W4" s="59"/>
      <c r="Y4" s="58"/>
      <c r="Z4" s="74"/>
      <c r="AA4" s="76"/>
      <c r="AB4" s="76"/>
      <c r="AC4" s="76"/>
      <c r="AD4" s="76"/>
      <c r="AE4" s="76"/>
      <c r="AF4" s="74"/>
      <c r="AG4" s="41"/>
      <c r="AI4" s="58" t="s">
        <v>19</v>
      </c>
      <c r="AJ4" s="16"/>
      <c r="AK4" s="76"/>
      <c r="AL4" s="76"/>
      <c r="AM4" s="76"/>
      <c r="AN4" s="76"/>
      <c r="AO4" s="74"/>
      <c r="AP4" s="74"/>
      <c r="AQ4" s="41"/>
      <c r="AS4" s="58"/>
      <c r="AT4" s="74"/>
      <c r="AU4" s="76"/>
      <c r="AV4" s="76"/>
      <c r="AW4" s="76"/>
      <c r="AX4" s="76"/>
      <c r="AY4" s="76"/>
      <c r="AZ4" s="74"/>
      <c r="BA4" s="74"/>
      <c r="BB4" s="41"/>
    </row>
    <row r="5" spans="2:54" ht="14.7" thickTop="1" x14ac:dyDescent="0.55000000000000004">
      <c r="B5" s="36" t="s">
        <v>6</v>
      </c>
      <c r="C5" s="37">
        <v>0</v>
      </c>
      <c r="D5" s="38">
        <v>0.25</v>
      </c>
      <c r="E5" s="38">
        <v>0.5</v>
      </c>
      <c r="F5" s="38">
        <v>0.75</v>
      </c>
      <c r="G5" s="38">
        <v>1</v>
      </c>
      <c r="H5" s="38">
        <v>1.25</v>
      </c>
      <c r="I5" s="38">
        <v>1.5</v>
      </c>
      <c r="J5" s="38">
        <v>1.75</v>
      </c>
      <c r="K5" s="38">
        <v>2</v>
      </c>
      <c r="L5" s="39"/>
      <c r="N5" s="65" t="s">
        <v>6</v>
      </c>
      <c r="O5" s="66">
        <v>0</v>
      </c>
      <c r="P5" s="67">
        <v>0.25</v>
      </c>
      <c r="Q5" s="67">
        <v>0.5</v>
      </c>
      <c r="R5" s="67">
        <v>0.75</v>
      </c>
      <c r="S5" s="67">
        <v>1</v>
      </c>
      <c r="T5" s="67"/>
      <c r="U5" s="67">
        <v>1.5</v>
      </c>
      <c r="V5" s="94"/>
      <c r="W5" s="95"/>
      <c r="Y5" s="65" t="s">
        <v>6</v>
      </c>
      <c r="Z5" s="66">
        <v>0</v>
      </c>
      <c r="AA5" s="67">
        <v>0.25</v>
      </c>
      <c r="AB5" s="67">
        <v>0.5</v>
      </c>
      <c r="AC5" s="67">
        <v>0.75</v>
      </c>
      <c r="AD5" s="67">
        <v>1</v>
      </c>
      <c r="AE5" s="67">
        <v>1.25</v>
      </c>
      <c r="AF5" s="67">
        <v>1.5</v>
      </c>
      <c r="AG5" s="132">
        <v>1.75</v>
      </c>
      <c r="AI5" s="65" t="s">
        <v>6</v>
      </c>
      <c r="AJ5" s="66">
        <v>0</v>
      </c>
      <c r="AK5" s="67">
        <v>0.25</v>
      </c>
      <c r="AL5" s="67">
        <v>0.5</v>
      </c>
      <c r="AM5" s="67">
        <v>0.75</v>
      </c>
      <c r="AN5" s="67">
        <v>1</v>
      </c>
      <c r="AO5" s="67">
        <v>1.25</v>
      </c>
      <c r="AP5" s="67">
        <v>1.5</v>
      </c>
      <c r="AQ5" s="132">
        <v>1.75</v>
      </c>
      <c r="AS5" s="65" t="s">
        <v>6</v>
      </c>
      <c r="AT5" s="66">
        <v>0</v>
      </c>
      <c r="AU5" s="67">
        <v>0.25</v>
      </c>
      <c r="AV5" s="67">
        <v>0.5</v>
      </c>
      <c r="AW5" s="67">
        <v>0.75</v>
      </c>
      <c r="AX5" s="67">
        <v>1</v>
      </c>
      <c r="AY5" s="67">
        <v>1.25</v>
      </c>
      <c r="AZ5" s="67">
        <v>1.5</v>
      </c>
      <c r="BA5" s="67">
        <v>1.75</v>
      </c>
      <c r="BB5" s="132">
        <v>2</v>
      </c>
    </row>
    <row r="6" spans="2:54" x14ac:dyDescent="0.55000000000000004">
      <c r="B6" s="40" t="s">
        <v>0</v>
      </c>
      <c r="C6" s="3"/>
      <c r="D6" s="3"/>
      <c r="E6" s="3"/>
      <c r="F6" s="3"/>
      <c r="G6" s="3"/>
      <c r="H6" s="3"/>
      <c r="I6" s="3"/>
      <c r="J6" s="3"/>
      <c r="K6" s="4"/>
      <c r="L6" s="41"/>
      <c r="N6" s="35" t="s">
        <v>0</v>
      </c>
      <c r="O6" s="18"/>
      <c r="P6" s="18"/>
      <c r="Q6" s="18"/>
      <c r="R6" s="18"/>
      <c r="S6" s="18"/>
      <c r="T6" s="18"/>
      <c r="U6" s="123"/>
      <c r="V6" s="18"/>
      <c r="W6" s="59"/>
      <c r="Y6" s="35" t="s">
        <v>0</v>
      </c>
      <c r="Z6" s="18"/>
      <c r="AA6" s="18"/>
      <c r="AB6" s="18"/>
      <c r="AC6" s="18"/>
      <c r="AD6" s="18"/>
      <c r="AE6" s="18"/>
      <c r="AF6" s="18"/>
      <c r="AG6" s="133"/>
      <c r="AI6" s="35" t="s">
        <v>0</v>
      </c>
      <c r="AJ6" s="18"/>
      <c r="AK6" s="18"/>
      <c r="AL6" s="18"/>
      <c r="AM6" s="18"/>
      <c r="AN6" s="18"/>
      <c r="AO6" s="18"/>
      <c r="AP6" s="18"/>
      <c r="AQ6" s="133"/>
      <c r="AS6" s="35" t="s">
        <v>0</v>
      </c>
      <c r="AT6" s="18"/>
      <c r="AU6" s="18"/>
      <c r="AV6" s="18"/>
      <c r="AW6" s="18"/>
      <c r="AX6" s="18"/>
      <c r="AY6" s="18"/>
      <c r="AZ6" s="18"/>
      <c r="BA6" s="18"/>
      <c r="BB6" s="41"/>
    </row>
    <row r="7" spans="2:54" x14ac:dyDescent="0.55000000000000004">
      <c r="B7" s="42" t="s">
        <v>1</v>
      </c>
      <c r="C7" s="93">
        <v>0</v>
      </c>
      <c r="D7" s="93">
        <v>882</v>
      </c>
      <c r="E7" s="93">
        <v>931</v>
      </c>
      <c r="F7" s="93">
        <v>980</v>
      </c>
      <c r="G7" s="93">
        <v>2692</v>
      </c>
      <c r="H7" s="93"/>
      <c r="I7" s="93">
        <v>2846</v>
      </c>
      <c r="J7" s="93"/>
      <c r="K7" s="101">
        <v>4410</v>
      </c>
      <c r="L7" s="41"/>
      <c r="N7" s="42" t="s">
        <v>1</v>
      </c>
      <c r="O7" s="81">
        <f>AU7-AT7</f>
        <v>5.3978298520798778E-3</v>
      </c>
      <c r="P7" s="81">
        <f>AV7-AU7</f>
        <v>2.9987943622666012E-4</v>
      </c>
      <c r="Q7" s="81">
        <f>AW7-AV7</f>
        <v>2.9987943622666012E-4</v>
      </c>
      <c r="R7" s="120">
        <f>AX7-AW7</f>
        <v>1.047742030244983E-2</v>
      </c>
      <c r="S7" s="81">
        <f>AZ7-AX7</f>
        <v>9.4247822814092982E-4</v>
      </c>
      <c r="T7" s="81"/>
      <c r="U7" s="100">
        <f>BB7-AZ7</f>
        <v>9.571662005275431E-3</v>
      </c>
      <c r="V7" s="81"/>
      <c r="W7" s="97"/>
      <c r="Y7" s="42" t="s">
        <v>1</v>
      </c>
      <c r="Z7" s="90">
        <f>D7-C7</f>
        <v>882</v>
      </c>
      <c r="AA7" s="90">
        <f>E7-D7</f>
        <v>49</v>
      </c>
      <c r="AB7" s="90">
        <f>F7-E7</f>
        <v>49</v>
      </c>
      <c r="AC7" s="121">
        <f>G7-F7</f>
        <v>1712</v>
      </c>
      <c r="AD7" s="90">
        <f>I7-G7</f>
        <v>154</v>
      </c>
      <c r="AE7" s="90"/>
      <c r="AF7" s="90">
        <f>K7-I7</f>
        <v>1564</v>
      </c>
      <c r="AG7" s="134"/>
      <c r="AI7" s="42" t="s">
        <v>1</v>
      </c>
      <c r="AJ7" s="79" t="s">
        <v>15</v>
      </c>
      <c r="AK7" s="79">
        <f t="shared" ref="AK7:AM9" si="0">(E7-D7)/D7</f>
        <v>5.5555555555555552E-2</v>
      </c>
      <c r="AL7" s="79">
        <f t="shared" si="0"/>
        <v>5.2631578947368418E-2</v>
      </c>
      <c r="AM7" s="32">
        <f t="shared" si="0"/>
        <v>1.7469387755102042</v>
      </c>
      <c r="AN7" s="79">
        <f>(I7-G7)/G7</f>
        <v>5.7206537890044575E-2</v>
      </c>
      <c r="AO7" s="79"/>
      <c r="AP7" s="79">
        <f>(K7-I7)/I7</f>
        <v>0.54954321855235422</v>
      </c>
      <c r="AQ7" s="60"/>
      <c r="AS7" s="42" t="s">
        <v>1</v>
      </c>
      <c r="AT7" s="81">
        <f t="shared" ref="AT7:AX9" si="1">C7/$AT$27</f>
        <v>0</v>
      </c>
      <c r="AU7" s="81">
        <f t="shared" si="1"/>
        <v>5.3978298520798778E-3</v>
      </c>
      <c r="AV7" s="81">
        <f t="shared" si="1"/>
        <v>5.697709288306538E-3</v>
      </c>
      <c r="AW7" s="81">
        <f t="shared" si="1"/>
        <v>5.9975887245331981E-3</v>
      </c>
      <c r="AX7" s="81">
        <f t="shared" si="1"/>
        <v>1.6475009026983029E-2</v>
      </c>
      <c r="AY7" s="81"/>
      <c r="AZ7" s="81">
        <f>I7/$AT$27</f>
        <v>1.7417487255123959E-2</v>
      </c>
      <c r="BA7" s="81"/>
      <c r="BB7" s="139">
        <f>K7/$AT$27</f>
        <v>2.698914926039939E-2</v>
      </c>
    </row>
    <row r="8" spans="2:54" x14ac:dyDescent="0.55000000000000004">
      <c r="B8" s="43" t="s">
        <v>3</v>
      </c>
      <c r="C8" s="93">
        <v>2302</v>
      </c>
      <c r="D8" s="93">
        <v>2489</v>
      </c>
      <c r="E8" s="93">
        <v>2565</v>
      </c>
      <c r="F8" s="93">
        <v>2681</v>
      </c>
      <c r="G8" s="93">
        <v>2821</v>
      </c>
      <c r="H8" s="93"/>
      <c r="I8" s="93">
        <v>3504</v>
      </c>
      <c r="J8" s="93"/>
      <c r="K8" s="101">
        <v>5398</v>
      </c>
      <c r="L8" s="41"/>
      <c r="N8" s="43" t="s">
        <v>3</v>
      </c>
      <c r="O8" s="81">
        <f t="shared" ref="O8:R9" si="2">AU8-AT8</f>
        <v>1.1444378484568446E-3</v>
      </c>
      <c r="P8" s="81">
        <f t="shared" si="2"/>
        <v>4.6511912557604604E-4</v>
      </c>
      <c r="Q8" s="81">
        <f t="shared" si="2"/>
        <v>7.0991866535290854E-4</v>
      </c>
      <c r="R8" s="81">
        <f t="shared" si="2"/>
        <v>8.5679838921902743E-4</v>
      </c>
      <c r="S8" s="81">
        <f t="shared" ref="S8:S9" si="3">AZ8-AX8</f>
        <v>4.1799521416899729E-3</v>
      </c>
      <c r="T8" s="81"/>
      <c r="U8" s="124">
        <f t="shared" ref="U8:U9" si="4">BB8-AZ8</f>
        <v>1.1591258208434568E-2</v>
      </c>
      <c r="V8" s="81"/>
      <c r="W8" s="97"/>
      <c r="Y8" s="43" t="s">
        <v>3</v>
      </c>
      <c r="Z8" s="90">
        <f t="shared" ref="Z8:AC9" si="5">D8-C8</f>
        <v>187</v>
      </c>
      <c r="AA8" s="90">
        <f t="shared" si="5"/>
        <v>76</v>
      </c>
      <c r="AB8" s="90">
        <f t="shared" si="5"/>
        <v>116</v>
      </c>
      <c r="AC8" s="90">
        <f t="shared" si="5"/>
        <v>140</v>
      </c>
      <c r="AD8" s="90">
        <f>I8-G8</f>
        <v>683</v>
      </c>
      <c r="AE8" s="90"/>
      <c r="AF8" s="121">
        <f t="shared" ref="AF8:AF9" si="6">K8-I8</f>
        <v>1894</v>
      </c>
      <c r="AG8" s="134"/>
      <c r="AI8" s="43" t="s">
        <v>3</v>
      </c>
      <c r="AJ8" s="79">
        <f>(D8-C8)/C8</f>
        <v>8.1233709817549959E-2</v>
      </c>
      <c r="AK8" s="79">
        <f t="shared" si="0"/>
        <v>3.0534351145038167E-2</v>
      </c>
      <c r="AL8" s="79">
        <f t="shared" si="0"/>
        <v>4.5224171539961014E-2</v>
      </c>
      <c r="AM8" s="79">
        <f t="shared" si="0"/>
        <v>5.2219321148825062E-2</v>
      </c>
      <c r="AN8" s="79">
        <f t="shared" ref="AN8:AN21" si="7">(I8-G8)/G8</f>
        <v>0.24211272598369374</v>
      </c>
      <c r="AO8" s="79"/>
      <c r="AP8" s="32">
        <f t="shared" ref="AP8:AP21" si="8">(K8-I8)/I8</f>
        <v>0.54052511415525117</v>
      </c>
      <c r="AQ8" s="60"/>
      <c r="AS8" s="43" t="s">
        <v>3</v>
      </c>
      <c r="AT8" s="81">
        <f t="shared" si="1"/>
        <v>1.4088213514158593E-2</v>
      </c>
      <c r="AU8" s="81">
        <f t="shared" si="1"/>
        <v>1.5232651362615438E-2</v>
      </c>
      <c r="AV8" s="81">
        <f t="shared" si="1"/>
        <v>1.5697770488191484E-2</v>
      </c>
      <c r="AW8" s="81">
        <f t="shared" si="1"/>
        <v>1.6407689153544392E-2</v>
      </c>
      <c r="AX8" s="81">
        <f t="shared" si="1"/>
        <v>1.726448754276342E-2</v>
      </c>
      <c r="AY8" s="81"/>
      <c r="AZ8" s="81">
        <f>I8/$AT$27</f>
        <v>2.1444439684453392E-2</v>
      </c>
      <c r="BA8" s="81"/>
      <c r="BB8" s="139">
        <f>K8/$AT$27</f>
        <v>3.3035697892887961E-2</v>
      </c>
    </row>
    <row r="9" spans="2:54" x14ac:dyDescent="0.55000000000000004">
      <c r="B9" s="43" t="s">
        <v>14</v>
      </c>
      <c r="C9" s="102">
        <v>3232</v>
      </c>
      <c r="D9" s="102">
        <v>3350</v>
      </c>
      <c r="E9" s="102">
        <v>3397</v>
      </c>
      <c r="F9" s="102">
        <v>3822</v>
      </c>
      <c r="G9" s="102">
        <v>4040</v>
      </c>
      <c r="H9" s="102"/>
      <c r="I9" s="102">
        <v>5040</v>
      </c>
      <c r="J9" s="102"/>
      <c r="K9" s="103">
        <v>11582</v>
      </c>
      <c r="L9" s="41"/>
      <c r="N9" s="45" t="s">
        <v>14</v>
      </c>
      <c r="O9" s="85">
        <f t="shared" si="2"/>
        <v>7.2215864234175323E-4</v>
      </c>
      <c r="P9" s="85">
        <f t="shared" si="2"/>
        <v>2.8763945923781717E-4</v>
      </c>
      <c r="Q9" s="85">
        <f t="shared" si="2"/>
        <v>2.6009951101291923E-3</v>
      </c>
      <c r="R9" s="85">
        <f t="shared" si="2"/>
        <v>1.3341574917839147E-3</v>
      </c>
      <c r="S9" s="85">
        <f t="shared" si="3"/>
        <v>6.1199884944216319E-3</v>
      </c>
      <c r="T9" s="85"/>
      <c r="U9" s="125">
        <f t="shared" si="4"/>
        <v>4.0036964730506303E-2</v>
      </c>
      <c r="V9" s="81"/>
      <c r="W9" s="97"/>
      <c r="Y9" s="45" t="s">
        <v>14</v>
      </c>
      <c r="Z9" s="126">
        <f t="shared" si="5"/>
        <v>118</v>
      </c>
      <c r="AA9" s="126">
        <f t="shared" si="5"/>
        <v>47</v>
      </c>
      <c r="AB9" s="126">
        <f t="shared" si="5"/>
        <v>425</v>
      </c>
      <c r="AC9" s="126">
        <f t="shared" si="5"/>
        <v>218</v>
      </c>
      <c r="AD9" s="126">
        <f t="shared" ref="AD9" si="9">I9-G9</f>
        <v>1000</v>
      </c>
      <c r="AE9" s="126"/>
      <c r="AF9" s="127">
        <f t="shared" si="6"/>
        <v>6542</v>
      </c>
      <c r="AG9" s="134"/>
      <c r="AI9" s="45" t="s">
        <v>14</v>
      </c>
      <c r="AJ9" s="130">
        <f>(D9-C9)/C9</f>
        <v>3.6509900990099008E-2</v>
      </c>
      <c r="AK9" s="130">
        <f t="shared" si="0"/>
        <v>1.4029850746268656E-2</v>
      </c>
      <c r="AL9" s="130">
        <f t="shared" si="0"/>
        <v>0.12511039152193112</v>
      </c>
      <c r="AM9" s="130">
        <f t="shared" si="0"/>
        <v>5.7038199895342749E-2</v>
      </c>
      <c r="AN9" s="130">
        <f t="shared" si="7"/>
        <v>0.24752475247524752</v>
      </c>
      <c r="AO9" s="130"/>
      <c r="AP9" s="146">
        <f t="shared" si="8"/>
        <v>1.2980158730158731</v>
      </c>
      <c r="AQ9" s="60"/>
      <c r="AS9" s="45" t="s">
        <v>14</v>
      </c>
      <c r="AT9" s="85">
        <f t="shared" si="1"/>
        <v>1.9779802813970709E-2</v>
      </c>
      <c r="AU9" s="85">
        <f t="shared" si="1"/>
        <v>2.0501961456312463E-2</v>
      </c>
      <c r="AV9" s="85">
        <f t="shared" si="1"/>
        <v>2.078960091555028E-2</v>
      </c>
      <c r="AW9" s="85">
        <f t="shared" si="1"/>
        <v>2.3390596025679472E-2</v>
      </c>
      <c r="AX9" s="85">
        <f t="shared" si="1"/>
        <v>2.4724753517463387E-2</v>
      </c>
      <c r="AY9" s="85"/>
      <c r="AZ9" s="85">
        <f>I9/$AT$27</f>
        <v>3.0844742011885019E-2</v>
      </c>
      <c r="BA9" s="85"/>
      <c r="BB9" s="140">
        <f>K9/$AT$27</f>
        <v>7.0881706742391318E-2</v>
      </c>
    </row>
    <row r="10" spans="2:54" x14ac:dyDescent="0.55000000000000004">
      <c r="B10" s="40" t="s">
        <v>2</v>
      </c>
      <c r="C10" s="6"/>
      <c r="D10" s="6"/>
      <c r="E10" s="6"/>
      <c r="F10" s="6"/>
      <c r="G10" s="6"/>
      <c r="H10" s="6"/>
      <c r="I10" s="6"/>
      <c r="J10" s="6"/>
      <c r="K10" s="7"/>
      <c r="L10" s="41"/>
      <c r="N10" s="35" t="s">
        <v>2</v>
      </c>
      <c r="O10" s="82"/>
      <c r="P10" s="82"/>
      <c r="Q10" s="82"/>
      <c r="R10" s="82"/>
      <c r="S10" s="81"/>
      <c r="T10" s="82"/>
      <c r="U10" s="100"/>
      <c r="V10" s="82"/>
      <c r="W10" s="97"/>
      <c r="Y10" s="35" t="s">
        <v>2</v>
      </c>
      <c r="Z10" s="78"/>
      <c r="AA10" s="78"/>
      <c r="AB10" s="78"/>
      <c r="AC10" s="78"/>
      <c r="AD10" s="78"/>
      <c r="AE10" s="78"/>
      <c r="AF10" s="78"/>
      <c r="AG10" s="59"/>
      <c r="AI10" s="35" t="s">
        <v>2</v>
      </c>
      <c r="AJ10" s="78"/>
      <c r="AK10" s="78"/>
      <c r="AL10" s="78"/>
      <c r="AM10" s="78"/>
      <c r="AN10" s="79"/>
      <c r="AO10" s="78"/>
      <c r="AP10" s="79"/>
      <c r="AQ10" s="59"/>
      <c r="AS10" s="35" t="s">
        <v>2</v>
      </c>
      <c r="AT10" s="82"/>
      <c r="AU10" s="82"/>
      <c r="AV10" s="82"/>
      <c r="AW10" s="82"/>
      <c r="AX10" s="82"/>
      <c r="AY10" s="82"/>
      <c r="AZ10" s="82"/>
      <c r="BA10" s="82"/>
      <c r="BB10" s="97"/>
    </row>
    <row r="11" spans="2:54" x14ac:dyDescent="0.55000000000000004">
      <c r="B11" s="42" t="s">
        <v>1</v>
      </c>
      <c r="C11" s="93">
        <v>0</v>
      </c>
      <c r="D11" s="93">
        <v>382</v>
      </c>
      <c r="E11" s="93">
        <v>382</v>
      </c>
      <c r="F11" s="93">
        <v>382</v>
      </c>
      <c r="G11" s="93">
        <v>1354</v>
      </c>
      <c r="H11" s="93"/>
      <c r="I11" s="93">
        <v>2731</v>
      </c>
      <c r="J11" s="93"/>
      <c r="K11" s="101">
        <v>3631</v>
      </c>
      <c r="L11" s="41"/>
      <c r="N11" s="42" t="s">
        <v>1</v>
      </c>
      <c r="O11" s="81">
        <f>AU11-AT11</f>
        <v>3.0595980873507245E-3</v>
      </c>
      <c r="P11" s="81">
        <f>AV11-AU11</f>
        <v>0</v>
      </c>
      <c r="Q11" s="81">
        <f>AW11-AV11</f>
        <v>0</v>
      </c>
      <c r="R11" s="81">
        <f>AX11-AW11</f>
        <v>7.785155342682995E-3</v>
      </c>
      <c r="S11" s="120">
        <f>AZ11-AX11</f>
        <v>1.1028970068800912E-2</v>
      </c>
      <c r="T11" s="81"/>
      <c r="U11" s="100">
        <f>BB11-AZ11</f>
        <v>7.2084771691509203E-3</v>
      </c>
      <c r="V11" s="81"/>
      <c r="W11" s="97"/>
      <c r="Y11" s="42" t="s">
        <v>1</v>
      </c>
      <c r="Z11" s="90">
        <f>D11-C11</f>
        <v>382</v>
      </c>
      <c r="AA11" s="90">
        <f>E11-D11</f>
        <v>0</v>
      </c>
      <c r="AB11" s="90">
        <f>F11-E11</f>
        <v>0</v>
      </c>
      <c r="AC11" s="90">
        <f>G11-F11</f>
        <v>972</v>
      </c>
      <c r="AD11" s="121">
        <f>I11-G11</f>
        <v>1377</v>
      </c>
      <c r="AE11" s="90"/>
      <c r="AF11" s="90">
        <f>K11-I11</f>
        <v>900</v>
      </c>
      <c r="AG11" s="134"/>
      <c r="AI11" s="42" t="s">
        <v>1</v>
      </c>
      <c r="AJ11" s="79" t="s">
        <v>15</v>
      </c>
      <c r="AK11" s="79">
        <f t="shared" ref="AK11:AM13" si="10">(E11-D11)/D11</f>
        <v>0</v>
      </c>
      <c r="AL11" s="79">
        <f t="shared" si="10"/>
        <v>0</v>
      </c>
      <c r="AM11" s="32">
        <f t="shared" si="10"/>
        <v>2.5445026178010473</v>
      </c>
      <c r="AN11" s="79">
        <f t="shared" si="7"/>
        <v>1.01698670605613</v>
      </c>
      <c r="AO11" s="79"/>
      <c r="AP11" s="79">
        <f t="shared" si="8"/>
        <v>0.32954961552544854</v>
      </c>
      <c r="AQ11" s="60"/>
      <c r="AS11" s="42" t="s">
        <v>1</v>
      </c>
      <c r="AT11" s="81">
        <f t="shared" ref="AT11:AX13" si="11">C11/$AT$28</f>
        <v>0</v>
      </c>
      <c r="AU11" s="81">
        <f t="shared" si="11"/>
        <v>3.0595980873507245E-3</v>
      </c>
      <c r="AV11" s="81">
        <f t="shared" si="11"/>
        <v>3.0595980873507245E-3</v>
      </c>
      <c r="AW11" s="81">
        <f t="shared" si="11"/>
        <v>3.0595980873507245E-3</v>
      </c>
      <c r="AX11" s="81">
        <f t="shared" si="11"/>
        <v>1.0844753430033719E-2</v>
      </c>
      <c r="AY11" s="81"/>
      <c r="AZ11" s="81">
        <f>I11/$AT$28</f>
        <v>2.1873723498834631E-2</v>
      </c>
      <c r="BA11" s="81"/>
      <c r="BB11" s="139">
        <f>K11/$AT$28</f>
        <v>2.9082200667985551E-2</v>
      </c>
    </row>
    <row r="12" spans="2:54" x14ac:dyDescent="0.55000000000000004">
      <c r="B12" s="43" t="s">
        <v>3</v>
      </c>
      <c r="C12" s="93">
        <v>1083</v>
      </c>
      <c r="D12" s="93">
        <v>1092</v>
      </c>
      <c r="E12" s="93">
        <v>1092</v>
      </c>
      <c r="F12" s="93">
        <v>1359</v>
      </c>
      <c r="G12" s="93">
        <v>1714</v>
      </c>
      <c r="H12" s="93"/>
      <c r="I12" s="93">
        <v>3166</v>
      </c>
      <c r="J12" s="93"/>
      <c r="K12" s="101">
        <v>4257</v>
      </c>
      <c r="L12" s="41"/>
      <c r="N12" s="43" t="s">
        <v>3</v>
      </c>
      <c r="O12" s="81">
        <f t="shared" ref="O12:R13" si="12">AU12-AT12</f>
        <v>7.2084771691509342E-5</v>
      </c>
      <c r="P12" s="81">
        <f t="shared" si="12"/>
        <v>0</v>
      </c>
      <c r="Q12" s="81">
        <f t="shared" si="12"/>
        <v>2.1385148935147737E-3</v>
      </c>
      <c r="R12" s="81">
        <f t="shared" si="12"/>
        <v>2.843343772276196E-3</v>
      </c>
      <c r="S12" s="120">
        <f t="shared" ref="S12:S13" si="13">AZ12-AX12</f>
        <v>1.1629676499563488E-2</v>
      </c>
      <c r="T12" s="81"/>
      <c r="U12" s="100">
        <f t="shared" ref="U12:U13" si="14">BB12-AZ12</f>
        <v>8.7382762128262806E-3</v>
      </c>
      <c r="V12" s="81"/>
      <c r="W12" s="97"/>
      <c r="Y12" s="43" t="s">
        <v>3</v>
      </c>
      <c r="Z12" s="90">
        <f t="shared" ref="Z12:AC13" si="15">D12-C12</f>
        <v>9</v>
      </c>
      <c r="AA12" s="90">
        <f t="shared" si="15"/>
        <v>0</v>
      </c>
      <c r="AB12" s="90">
        <f t="shared" si="15"/>
        <v>267</v>
      </c>
      <c r="AC12" s="90">
        <f t="shared" si="15"/>
        <v>355</v>
      </c>
      <c r="AD12" s="121">
        <f t="shared" ref="AD12:AD13" si="16">I12-G12</f>
        <v>1452</v>
      </c>
      <c r="AE12" s="90"/>
      <c r="AF12" s="90">
        <f t="shared" ref="AF12:AF13" si="17">K12-I12</f>
        <v>1091</v>
      </c>
      <c r="AG12" s="134"/>
      <c r="AI12" s="43" t="s">
        <v>3</v>
      </c>
      <c r="AJ12" s="79">
        <f>(D12-C12)/C12</f>
        <v>8.3102493074792248E-3</v>
      </c>
      <c r="AK12" s="79">
        <f t="shared" si="10"/>
        <v>0</v>
      </c>
      <c r="AL12" s="79">
        <f t="shared" si="10"/>
        <v>0.2445054945054945</v>
      </c>
      <c r="AM12" s="79">
        <f t="shared" si="10"/>
        <v>0.26122148638704928</v>
      </c>
      <c r="AN12" s="32">
        <f t="shared" si="7"/>
        <v>0.84714119019836642</v>
      </c>
      <c r="AO12" s="79"/>
      <c r="AP12" s="79">
        <f t="shared" si="8"/>
        <v>0.34459886291850916</v>
      </c>
      <c r="AQ12" s="60"/>
      <c r="AS12" s="43" t="s">
        <v>3</v>
      </c>
      <c r="AT12" s="81">
        <f t="shared" si="11"/>
        <v>8.6742008602116085E-3</v>
      </c>
      <c r="AU12" s="81">
        <f t="shared" si="11"/>
        <v>8.7462856319031178E-3</v>
      </c>
      <c r="AV12" s="81">
        <f t="shared" si="11"/>
        <v>8.7462856319031178E-3</v>
      </c>
      <c r="AW12" s="81">
        <f t="shared" si="11"/>
        <v>1.0884800525417892E-2</v>
      </c>
      <c r="AX12" s="81">
        <f t="shared" si="11"/>
        <v>1.3728144297694088E-2</v>
      </c>
      <c r="AY12" s="81"/>
      <c r="AZ12" s="81">
        <f>I12/$AT$28</f>
        <v>2.5357820797257576E-2</v>
      </c>
      <c r="BA12" s="81"/>
      <c r="BB12" s="139">
        <f>K12/$AT$28</f>
        <v>3.4096097010083856E-2</v>
      </c>
    </row>
    <row r="13" spans="2:54" x14ac:dyDescent="0.55000000000000004">
      <c r="B13" s="43" t="s">
        <v>14</v>
      </c>
      <c r="C13" s="102">
        <v>1360</v>
      </c>
      <c r="D13" s="102">
        <v>1360</v>
      </c>
      <c r="E13" s="102">
        <v>1627</v>
      </c>
      <c r="F13" s="102">
        <v>1718</v>
      </c>
      <c r="G13" s="102">
        <v>2787</v>
      </c>
      <c r="H13" s="102"/>
      <c r="I13" s="102">
        <v>3830</v>
      </c>
      <c r="J13" s="102"/>
      <c r="K13" s="103">
        <v>10362</v>
      </c>
      <c r="L13" s="41"/>
      <c r="N13" s="45" t="s">
        <v>14</v>
      </c>
      <c r="O13" s="85">
        <f t="shared" si="12"/>
        <v>0</v>
      </c>
      <c r="P13" s="85">
        <f t="shared" si="12"/>
        <v>2.1385148935147737E-3</v>
      </c>
      <c r="Q13" s="85">
        <f t="shared" si="12"/>
        <v>7.2885713599192721E-4</v>
      </c>
      <c r="R13" s="85">
        <f t="shared" si="12"/>
        <v>8.5620689931359285E-3</v>
      </c>
      <c r="S13" s="85">
        <f t="shared" si="13"/>
        <v>8.3538240971382342E-3</v>
      </c>
      <c r="T13" s="85"/>
      <c r="U13" s="125">
        <f t="shared" si="14"/>
        <v>5.2317525409882014E-2</v>
      </c>
      <c r="V13" s="81"/>
      <c r="W13" s="97"/>
      <c r="Y13" s="45" t="s">
        <v>14</v>
      </c>
      <c r="Z13" s="126">
        <f t="shared" si="15"/>
        <v>0</v>
      </c>
      <c r="AA13" s="126">
        <f t="shared" si="15"/>
        <v>267</v>
      </c>
      <c r="AB13" s="126">
        <f t="shared" si="15"/>
        <v>91</v>
      </c>
      <c r="AC13" s="126">
        <f t="shared" si="15"/>
        <v>1069</v>
      </c>
      <c r="AD13" s="126">
        <f t="shared" si="16"/>
        <v>1043</v>
      </c>
      <c r="AE13" s="126"/>
      <c r="AF13" s="127">
        <f t="shared" si="17"/>
        <v>6532</v>
      </c>
      <c r="AG13" s="134"/>
      <c r="AI13" s="45" t="s">
        <v>14</v>
      </c>
      <c r="AJ13" s="130">
        <f>(D13-C13)/C13</f>
        <v>0</v>
      </c>
      <c r="AK13" s="130">
        <f t="shared" si="10"/>
        <v>0.1963235294117647</v>
      </c>
      <c r="AL13" s="130">
        <f t="shared" si="10"/>
        <v>5.5931161647203444E-2</v>
      </c>
      <c r="AM13" s="130">
        <f t="shared" si="10"/>
        <v>0.62223515715948774</v>
      </c>
      <c r="AN13" s="130">
        <f t="shared" si="7"/>
        <v>0.37423753139576604</v>
      </c>
      <c r="AO13" s="130"/>
      <c r="AP13" s="146">
        <f t="shared" si="8"/>
        <v>1.7054830287206266</v>
      </c>
      <c r="AQ13" s="60"/>
      <c r="AS13" s="45" t="s">
        <v>14</v>
      </c>
      <c r="AT13" s="85">
        <f t="shared" si="11"/>
        <v>1.0892809944494725E-2</v>
      </c>
      <c r="AU13" s="85">
        <f t="shared" si="11"/>
        <v>1.0892809944494725E-2</v>
      </c>
      <c r="AV13" s="85">
        <f t="shared" si="11"/>
        <v>1.3031324838009499E-2</v>
      </c>
      <c r="AW13" s="85">
        <f t="shared" si="11"/>
        <v>1.3760181974001426E-2</v>
      </c>
      <c r="AX13" s="85">
        <f t="shared" si="11"/>
        <v>2.2322250967137355E-2</v>
      </c>
      <c r="AY13" s="85"/>
      <c r="AZ13" s="85">
        <f>I13/$AT$28</f>
        <v>3.0676075064275589E-2</v>
      </c>
      <c r="BA13" s="85"/>
      <c r="BB13" s="140">
        <f>K13/$AT$28</f>
        <v>8.2993600474157603E-2</v>
      </c>
    </row>
    <row r="14" spans="2:54" x14ac:dyDescent="0.55000000000000004">
      <c r="B14" s="40" t="s">
        <v>40</v>
      </c>
      <c r="C14" s="3"/>
      <c r="D14" s="3"/>
      <c r="E14" s="3"/>
      <c r="F14" s="3"/>
      <c r="G14" s="3"/>
      <c r="H14" s="3"/>
      <c r="I14" s="3"/>
      <c r="J14" s="3"/>
      <c r="K14" s="4"/>
      <c r="L14" s="41"/>
      <c r="N14" s="35" t="s">
        <v>40</v>
      </c>
      <c r="O14" s="82"/>
      <c r="P14" s="82"/>
      <c r="Q14" s="82"/>
      <c r="R14" s="82"/>
      <c r="S14" s="81"/>
      <c r="T14" s="82"/>
      <c r="U14" s="100"/>
      <c r="V14" s="82"/>
      <c r="W14" s="97"/>
      <c r="Y14" s="35" t="s">
        <v>40</v>
      </c>
      <c r="Z14" s="78"/>
      <c r="AA14" s="78"/>
      <c r="AB14" s="78"/>
      <c r="AC14" s="78"/>
      <c r="AD14" s="78"/>
      <c r="AE14" s="78"/>
      <c r="AF14" s="78"/>
      <c r="AG14" s="59"/>
      <c r="AI14" s="35" t="s">
        <v>40</v>
      </c>
      <c r="AJ14" s="78"/>
      <c r="AK14" s="78"/>
      <c r="AL14" s="78"/>
      <c r="AM14" s="78"/>
      <c r="AN14" s="79"/>
      <c r="AO14" s="78"/>
      <c r="AP14" s="79"/>
      <c r="AQ14" s="59"/>
      <c r="AS14" s="35" t="s">
        <v>40</v>
      </c>
      <c r="AT14" s="82"/>
      <c r="AU14" s="82"/>
      <c r="AV14" s="82"/>
      <c r="AW14" s="82"/>
      <c r="AX14" s="82"/>
      <c r="AY14" s="82"/>
      <c r="AZ14" s="82"/>
      <c r="BA14" s="82"/>
      <c r="BB14" s="97"/>
    </row>
    <row r="15" spans="2:54" x14ac:dyDescent="0.55000000000000004">
      <c r="B15" s="43" t="s">
        <v>1</v>
      </c>
      <c r="C15" s="155">
        <v>0</v>
      </c>
      <c r="D15" s="155">
        <v>143051905</v>
      </c>
      <c r="E15" s="155">
        <v>166071438</v>
      </c>
      <c r="F15" s="155">
        <v>177150152</v>
      </c>
      <c r="G15" s="155">
        <v>460427164</v>
      </c>
      <c r="H15" s="155"/>
      <c r="I15" s="155">
        <v>870410893</v>
      </c>
      <c r="J15" s="155"/>
      <c r="K15" s="156">
        <v>1083157241</v>
      </c>
      <c r="L15" s="41"/>
      <c r="N15" s="43" t="s">
        <v>1</v>
      </c>
      <c r="O15" s="81">
        <f>AU15-AT15</f>
        <v>3.1776818812830196E-3</v>
      </c>
      <c r="P15" s="81">
        <f>AV15-AU15</f>
        <v>5.113441371486561E-4</v>
      </c>
      <c r="Q15" s="81">
        <f>AW15-AV15</f>
        <v>2.4609688871823519E-4</v>
      </c>
      <c r="R15" s="81">
        <f>AX15-AW15</f>
        <v>6.292570717016264E-3</v>
      </c>
      <c r="S15" s="120">
        <f>AZ15-AX15</f>
        <v>9.1071689486703963E-3</v>
      </c>
      <c r="T15" s="81"/>
      <c r="U15" s="100">
        <f>BB15-AZ15</f>
        <v>4.7258386062648504E-3</v>
      </c>
      <c r="V15" s="81"/>
      <c r="W15" s="97"/>
      <c r="Y15" s="43" t="s">
        <v>1</v>
      </c>
      <c r="Z15" s="159">
        <f>D15-C15</f>
        <v>143051905</v>
      </c>
      <c r="AA15" s="159">
        <f>E15-D15</f>
        <v>23019533</v>
      </c>
      <c r="AB15" s="159">
        <f>F15-E15</f>
        <v>11078714</v>
      </c>
      <c r="AC15" s="159">
        <f>G15-F15</f>
        <v>283277012</v>
      </c>
      <c r="AD15" s="160">
        <f>I15-G15</f>
        <v>409983729</v>
      </c>
      <c r="AE15" s="159"/>
      <c r="AF15" s="159">
        <f>K15-I15</f>
        <v>212746348</v>
      </c>
      <c r="AG15" s="134"/>
      <c r="AI15" s="43" t="s">
        <v>1</v>
      </c>
      <c r="AJ15" s="79" t="s">
        <v>15</v>
      </c>
      <c r="AK15" s="79">
        <f t="shared" ref="AK15:AM17" si="18">(E15-D15)/D15</f>
        <v>0.16091734674906985</v>
      </c>
      <c r="AL15" s="79">
        <f t="shared" si="18"/>
        <v>6.6710532126541836E-2</v>
      </c>
      <c r="AM15" s="32">
        <f t="shared" si="18"/>
        <v>1.5990785714934075</v>
      </c>
      <c r="AN15" s="79">
        <f t="shared" si="7"/>
        <v>0.89044209607059588</v>
      </c>
      <c r="AO15" s="79"/>
      <c r="AP15" s="79">
        <f t="shared" si="8"/>
        <v>0.24442059458463142</v>
      </c>
      <c r="AQ15" s="60"/>
      <c r="AS15" s="43" t="s">
        <v>1</v>
      </c>
      <c r="AT15" s="81">
        <f t="shared" ref="AT15:AX17" si="19">C15/$AT$29</f>
        <v>0</v>
      </c>
      <c r="AU15" s="81">
        <f t="shared" si="19"/>
        <v>3.1776818812830196E-3</v>
      </c>
      <c r="AV15" s="81">
        <f t="shared" si="19"/>
        <v>3.6890260184316757E-3</v>
      </c>
      <c r="AW15" s="81">
        <f t="shared" si="19"/>
        <v>3.9351229071499108E-3</v>
      </c>
      <c r="AX15" s="81">
        <f t="shared" si="19"/>
        <v>1.0227693624166175E-2</v>
      </c>
      <c r="AY15" s="81"/>
      <c r="AZ15" s="81">
        <f>I15/$AT$29</f>
        <v>1.9334862572836571E-2</v>
      </c>
      <c r="BA15" s="81"/>
      <c r="BB15" s="139">
        <f>K15/$AT$29</f>
        <v>2.4060701179101422E-2</v>
      </c>
    </row>
    <row r="16" spans="2:54" x14ac:dyDescent="0.55000000000000004">
      <c r="B16" s="43" t="s">
        <v>3</v>
      </c>
      <c r="C16" s="155">
        <v>345361158</v>
      </c>
      <c r="D16" s="155">
        <v>405940110</v>
      </c>
      <c r="E16" s="155">
        <v>424649304</v>
      </c>
      <c r="F16" s="155">
        <v>453002057</v>
      </c>
      <c r="G16" s="155">
        <v>611690336</v>
      </c>
      <c r="H16" s="155"/>
      <c r="I16" s="155">
        <v>1013275025</v>
      </c>
      <c r="J16" s="155"/>
      <c r="K16" s="156">
        <v>1251933828</v>
      </c>
      <c r="L16" s="41"/>
      <c r="N16" s="43" t="s">
        <v>3</v>
      </c>
      <c r="O16" s="81">
        <f t="shared" ref="O16:R17" si="20">AU16-AT16</f>
        <v>1.3456698682727348E-3</v>
      </c>
      <c r="P16" s="81">
        <f t="shared" si="20"/>
        <v>4.1559647029663048E-4</v>
      </c>
      <c r="Q16" s="81">
        <f t="shared" si="20"/>
        <v>6.2981355957890048E-4</v>
      </c>
      <c r="R16" s="81">
        <f t="shared" si="20"/>
        <v>3.5250202991025156E-3</v>
      </c>
      <c r="S16" s="120">
        <f t="shared" ref="S16:S17" si="21">AZ16-AX16</f>
        <v>8.9205969681842162E-3</v>
      </c>
      <c r="T16" s="81"/>
      <c r="U16" s="100">
        <f t="shared" ref="U16:U17" si="22">BB16-AZ16</f>
        <v>5.3014446336928783E-3</v>
      </c>
      <c r="V16" s="81"/>
      <c r="W16" s="97"/>
      <c r="Y16" s="43" t="s">
        <v>3</v>
      </c>
      <c r="Z16" s="159">
        <f t="shared" ref="Z16:AC17" si="23">D16-C16</f>
        <v>60578952</v>
      </c>
      <c r="AA16" s="159">
        <f t="shared" si="23"/>
        <v>18709194</v>
      </c>
      <c r="AB16" s="159">
        <f t="shared" si="23"/>
        <v>28352753</v>
      </c>
      <c r="AC16" s="159">
        <f t="shared" si="23"/>
        <v>158688279</v>
      </c>
      <c r="AD16" s="160">
        <f t="shared" ref="AD16:AD17" si="24">I16-G16</f>
        <v>401584689</v>
      </c>
      <c r="AE16" s="159"/>
      <c r="AF16" s="159">
        <f t="shared" ref="AF16:AF17" si="25">K16-I16</f>
        <v>238658803</v>
      </c>
      <c r="AG16" s="134"/>
      <c r="AI16" s="43" t="s">
        <v>3</v>
      </c>
      <c r="AJ16" s="79">
        <f>(D16-C16)/C16</f>
        <v>0.17540754250076959</v>
      </c>
      <c r="AK16" s="79">
        <f t="shared" si="18"/>
        <v>4.6088557250477169E-2</v>
      </c>
      <c r="AL16" s="79">
        <f t="shared" si="18"/>
        <v>6.6767454303893081E-2</v>
      </c>
      <c r="AM16" s="79">
        <f t="shared" si="18"/>
        <v>0.3503036609831553</v>
      </c>
      <c r="AN16" s="32">
        <f t="shared" si="7"/>
        <v>0.65651632102946944</v>
      </c>
      <c r="AO16" s="79"/>
      <c r="AP16" s="79">
        <f t="shared" si="8"/>
        <v>0.23553210837304511</v>
      </c>
      <c r="AQ16" s="60"/>
      <c r="AS16" s="43" t="s">
        <v>3</v>
      </c>
      <c r="AT16" s="81">
        <f t="shared" si="19"/>
        <v>7.671676195262986E-3</v>
      </c>
      <c r="AU16" s="81">
        <f t="shared" si="19"/>
        <v>9.0173460635357208E-3</v>
      </c>
      <c r="AV16" s="81">
        <f t="shared" si="19"/>
        <v>9.4329425338323513E-3</v>
      </c>
      <c r="AW16" s="81">
        <f t="shared" si="19"/>
        <v>1.0062756093411252E-2</v>
      </c>
      <c r="AX16" s="81">
        <f t="shared" si="19"/>
        <v>1.3587776392513767E-2</v>
      </c>
      <c r="AY16" s="81"/>
      <c r="AZ16" s="81">
        <f>I16/$AT$29</f>
        <v>2.2508373360697984E-2</v>
      </c>
      <c r="BA16" s="81"/>
      <c r="BB16" s="139">
        <f>K16/$AT$29</f>
        <v>2.7809817994390862E-2</v>
      </c>
    </row>
    <row r="17" spans="2:54" x14ac:dyDescent="0.55000000000000004">
      <c r="B17" s="43" t="s">
        <v>14</v>
      </c>
      <c r="C17" s="157">
        <v>581318667</v>
      </c>
      <c r="D17" s="157">
        <v>621145346</v>
      </c>
      <c r="E17" s="157">
        <v>632034579</v>
      </c>
      <c r="F17" s="157">
        <v>646657937</v>
      </c>
      <c r="G17" s="157">
        <v>966632313</v>
      </c>
      <c r="H17" s="157"/>
      <c r="I17" s="157">
        <v>1292062979</v>
      </c>
      <c r="J17" s="157"/>
      <c r="K17" s="158">
        <v>3313274761</v>
      </c>
      <c r="L17" s="41"/>
      <c r="N17" s="45" t="s">
        <v>14</v>
      </c>
      <c r="O17" s="85">
        <f t="shared" si="20"/>
        <v>8.8468948560996123E-4</v>
      </c>
      <c r="P17" s="85">
        <f t="shared" si="20"/>
        <v>2.4188785465785283E-4</v>
      </c>
      <c r="Q17" s="85">
        <f t="shared" si="20"/>
        <v>3.2483579830771929E-4</v>
      </c>
      <c r="R17" s="85">
        <f t="shared" si="20"/>
        <v>7.1077471991025931E-3</v>
      </c>
      <c r="S17" s="85">
        <f t="shared" si="21"/>
        <v>7.2289504355923552E-3</v>
      </c>
      <c r="T17" s="85"/>
      <c r="U17" s="125">
        <f t="shared" si="22"/>
        <v>4.4898165165274548E-2</v>
      </c>
      <c r="V17" s="81"/>
      <c r="W17" s="97"/>
      <c r="Y17" s="45" t="s">
        <v>14</v>
      </c>
      <c r="Z17" s="161">
        <f t="shared" si="23"/>
        <v>39826679</v>
      </c>
      <c r="AA17" s="161">
        <f t="shared" si="23"/>
        <v>10889233</v>
      </c>
      <c r="AB17" s="161">
        <f t="shared" si="23"/>
        <v>14623358</v>
      </c>
      <c r="AC17" s="161">
        <f t="shared" si="23"/>
        <v>319974376</v>
      </c>
      <c r="AD17" s="161">
        <f t="shared" si="24"/>
        <v>325430666</v>
      </c>
      <c r="AE17" s="161"/>
      <c r="AF17" s="162">
        <f t="shared" si="25"/>
        <v>2021211782</v>
      </c>
      <c r="AG17" s="134"/>
      <c r="AI17" s="45" t="s">
        <v>14</v>
      </c>
      <c r="AJ17" s="130">
        <f>(D17-C17)/C17</f>
        <v>6.85109239748532E-2</v>
      </c>
      <c r="AK17" s="130">
        <f t="shared" si="18"/>
        <v>1.7530893646911426E-2</v>
      </c>
      <c r="AL17" s="130">
        <f t="shared" si="18"/>
        <v>2.3136958777060835E-2</v>
      </c>
      <c r="AM17" s="130">
        <f t="shared" si="18"/>
        <v>0.49481241579502949</v>
      </c>
      <c r="AN17" s="130">
        <f t="shared" si="7"/>
        <v>0.33666437757497147</v>
      </c>
      <c r="AO17" s="130"/>
      <c r="AP17" s="146">
        <f t="shared" si="8"/>
        <v>1.5643291502433798</v>
      </c>
      <c r="AQ17" s="60"/>
      <c r="AS17" s="45" t="s">
        <v>14</v>
      </c>
      <c r="AT17" s="85">
        <f t="shared" si="19"/>
        <v>1.2913115665097204E-2</v>
      </c>
      <c r="AU17" s="85">
        <f t="shared" si="19"/>
        <v>1.3797805150707165E-2</v>
      </c>
      <c r="AV17" s="85">
        <f t="shared" si="19"/>
        <v>1.4039693005365018E-2</v>
      </c>
      <c r="AW17" s="85">
        <f t="shared" si="19"/>
        <v>1.4364528803672737E-2</v>
      </c>
      <c r="AX17" s="85">
        <f t="shared" si="19"/>
        <v>2.1472276002775331E-2</v>
      </c>
      <c r="AY17" s="85"/>
      <c r="AZ17" s="85">
        <f>I17/$AT$29</f>
        <v>2.8701226438367686E-2</v>
      </c>
      <c r="BA17" s="85"/>
      <c r="BB17" s="140">
        <f>K17/$AT$29</f>
        <v>7.3599391603642234E-2</v>
      </c>
    </row>
    <row r="18" spans="2:54" x14ac:dyDescent="0.55000000000000004">
      <c r="B18" s="44" t="s">
        <v>34</v>
      </c>
      <c r="C18" s="3"/>
      <c r="D18" s="3"/>
      <c r="E18" s="3"/>
      <c r="F18" s="3"/>
      <c r="G18" s="3"/>
      <c r="H18" s="3"/>
      <c r="I18" s="3"/>
      <c r="J18" s="3"/>
      <c r="K18" s="4"/>
      <c r="L18" s="41"/>
      <c r="N18" s="44" t="s">
        <v>41</v>
      </c>
      <c r="O18" s="78"/>
      <c r="P18" s="78"/>
      <c r="Q18" s="78"/>
      <c r="R18" s="78"/>
      <c r="S18" s="81"/>
      <c r="T18" s="78"/>
      <c r="U18" s="100"/>
      <c r="V18" s="78"/>
      <c r="W18" s="97"/>
      <c r="Y18" s="44" t="s">
        <v>34</v>
      </c>
      <c r="Z18" s="78"/>
      <c r="AA18" s="78"/>
      <c r="AB18" s="78"/>
      <c r="AC18" s="78"/>
      <c r="AD18" s="78"/>
      <c r="AE18" s="78"/>
      <c r="AF18" s="78"/>
      <c r="AG18" s="59"/>
      <c r="AI18" s="44" t="s">
        <v>41</v>
      </c>
      <c r="AJ18" s="78"/>
      <c r="AK18" s="78"/>
      <c r="AL18" s="78"/>
      <c r="AM18" s="78"/>
      <c r="AN18" s="79"/>
      <c r="AO18" s="78"/>
      <c r="AP18" s="79"/>
      <c r="AQ18" s="59"/>
      <c r="AS18" s="44" t="s">
        <v>41</v>
      </c>
      <c r="AT18" s="99"/>
      <c r="AU18" s="99"/>
      <c r="AV18" s="99"/>
      <c r="AW18" s="99"/>
      <c r="AX18" s="99"/>
      <c r="AY18" s="99"/>
      <c r="AZ18" s="99"/>
      <c r="BA18" s="99"/>
      <c r="BB18" s="141"/>
    </row>
    <row r="19" spans="2:54" x14ac:dyDescent="0.55000000000000004">
      <c r="B19" s="43" t="s">
        <v>1</v>
      </c>
      <c r="C19" s="104">
        <v>0</v>
      </c>
      <c r="D19" s="105">
        <v>0.7826944069435392</v>
      </c>
      <c r="E19" s="106">
        <v>0.84796210732400645</v>
      </c>
      <c r="F19" s="106">
        <v>1.0113903570862077</v>
      </c>
      <c r="G19" s="106">
        <v>2.472143651315712</v>
      </c>
      <c r="H19" s="106"/>
      <c r="I19" s="106">
        <v>2.9950622507925506</v>
      </c>
      <c r="J19" s="106"/>
      <c r="K19" s="107">
        <v>3.7518567766327289</v>
      </c>
      <c r="L19" s="41"/>
      <c r="N19" s="43" t="s">
        <v>1</v>
      </c>
      <c r="O19" s="81">
        <f>AU19-AT19</f>
        <v>1.5530015073657718E-2</v>
      </c>
      <c r="P19" s="81">
        <f>AV19-AU19</f>
        <v>1.2950244204373764E-3</v>
      </c>
      <c r="Q19" s="81">
        <f>AW19-AV19</f>
        <v>3.2427000368888126E-3</v>
      </c>
      <c r="R19" s="120">
        <f>AX19-AW19</f>
        <v>2.8983879885979332E-2</v>
      </c>
      <c r="S19" s="81">
        <f>AZ19-AX19</f>
        <v>1.0375612320885158E-2</v>
      </c>
      <c r="T19" s="74"/>
      <c r="U19" s="100">
        <f>BB19-AZ19</f>
        <v>1.5016116494119054E-2</v>
      </c>
      <c r="V19" s="79"/>
      <c r="W19" s="97"/>
      <c r="Y19" s="43" t="s">
        <v>1</v>
      </c>
      <c r="Z19" s="91">
        <f>D19-C19</f>
        <v>0.7826944069435392</v>
      </c>
      <c r="AA19" s="91">
        <f>E19-D19</f>
        <v>6.5267700380467253E-2</v>
      </c>
      <c r="AB19" s="91">
        <f>F19-E19</f>
        <v>0.16342824976220127</v>
      </c>
      <c r="AC19" s="122">
        <f>G19-F19</f>
        <v>1.4607532942295043</v>
      </c>
      <c r="AD19" s="91">
        <f>I19-G19</f>
        <v>0.52291859947683861</v>
      </c>
      <c r="AE19" s="91"/>
      <c r="AF19" s="91">
        <f>K19-I19</f>
        <v>0.75679452584017826</v>
      </c>
      <c r="AG19" s="135"/>
      <c r="AI19" s="43" t="s">
        <v>1</v>
      </c>
      <c r="AJ19" s="79" t="s">
        <v>15</v>
      </c>
      <c r="AK19" s="79">
        <f t="shared" ref="AK19:AM21" si="26">(E19-D19)/D19</f>
        <v>8.3388484447385905E-2</v>
      </c>
      <c r="AL19" s="79">
        <f t="shared" si="26"/>
        <v>0.1927306047648133</v>
      </c>
      <c r="AM19" s="32">
        <f t="shared" si="26"/>
        <v>1.4443021766965436</v>
      </c>
      <c r="AN19" s="79">
        <f t="shared" si="7"/>
        <v>0.21152435830277641</v>
      </c>
      <c r="AO19" s="79"/>
      <c r="AP19" s="79">
        <f t="shared" si="8"/>
        <v>0.25268073331027291</v>
      </c>
      <c r="AQ19" s="60"/>
      <c r="AS19" s="43" t="s">
        <v>1</v>
      </c>
      <c r="AT19" s="81">
        <f t="shared" ref="AT19:AX21" si="27">C19/$AT$30</f>
        <v>0</v>
      </c>
      <c r="AU19" s="81">
        <f t="shared" si="27"/>
        <v>1.5530015073657718E-2</v>
      </c>
      <c r="AV19" s="81">
        <f t="shared" si="27"/>
        <v>1.6825039494095095E-2</v>
      </c>
      <c r="AW19" s="81">
        <f t="shared" si="27"/>
        <v>2.0067739530983907E-2</v>
      </c>
      <c r="AX19" s="81">
        <f t="shared" si="27"/>
        <v>4.9051619416963239E-2</v>
      </c>
      <c r="AY19" s="81"/>
      <c r="AZ19" s="81">
        <f>I19/$AT$30</f>
        <v>5.9427231737848397E-2</v>
      </c>
      <c r="BA19" s="81"/>
      <c r="BB19" s="139">
        <f>K19/$AT$30</f>
        <v>7.4443348231967452E-2</v>
      </c>
    </row>
    <row r="20" spans="2:54" x14ac:dyDescent="0.55000000000000004">
      <c r="B20" s="43" t="s">
        <v>3</v>
      </c>
      <c r="C20" s="106">
        <v>2.1025523479707644</v>
      </c>
      <c r="D20" s="106">
        <v>2.2688295846543358</v>
      </c>
      <c r="E20" s="106">
        <v>2.3470472255864832</v>
      </c>
      <c r="F20" s="106">
        <v>2.4749926382370813</v>
      </c>
      <c r="G20" s="106">
        <v>2.6648387667247104</v>
      </c>
      <c r="H20" s="106"/>
      <c r="I20" s="106">
        <v>3.387704448319488</v>
      </c>
      <c r="J20" s="106"/>
      <c r="K20" s="107">
        <v>4.1688448623968251</v>
      </c>
      <c r="L20" s="41"/>
      <c r="N20" s="43" t="s">
        <v>3</v>
      </c>
      <c r="O20" s="81">
        <f t="shared" ref="O20:R21" si="28">AU20-AT20</f>
        <v>3.2992288806380776E-3</v>
      </c>
      <c r="P20" s="81">
        <f t="shared" si="28"/>
        <v>1.5519737102066972E-3</v>
      </c>
      <c r="Q20" s="81">
        <f t="shared" si="28"/>
        <v>2.5386589829208758E-3</v>
      </c>
      <c r="R20" s="81">
        <f t="shared" si="28"/>
        <v>3.7668765880182475E-3</v>
      </c>
      <c r="S20" s="81">
        <f t="shared" ref="S20:S21" si="29">AZ20-AX20</f>
        <v>1.4342909354923453E-2</v>
      </c>
      <c r="T20" s="74"/>
      <c r="U20" s="124">
        <f t="shared" ref="U20:U21" si="30">BB20-AZ20</f>
        <v>1.5499181158885392E-2</v>
      </c>
      <c r="V20" s="79"/>
      <c r="W20" s="97"/>
      <c r="Y20" s="43" t="s">
        <v>3</v>
      </c>
      <c r="Z20" s="91">
        <f t="shared" ref="Z20:AC21" si="31">D20-C20</f>
        <v>0.16627723668357142</v>
      </c>
      <c r="AA20" s="91">
        <f t="shared" si="31"/>
        <v>7.8217640932147336E-2</v>
      </c>
      <c r="AB20" s="91">
        <f t="shared" si="31"/>
        <v>0.12794541265059811</v>
      </c>
      <c r="AC20" s="91">
        <f t="shared" si="31"/>
        <v>0.18984612848762916</v>
      </c>
      <c r="AD20" s="91">
        <f t="shared" ref="AD20:AD21" si="32">I20-G20</f>
        <v>0.7228656815947776</v>
      </c>
      <c r="AE20" s="91"/>
      <c r="AF20" s="122">
        <f t="shared" ref="AF20:AF21" si="33">K20-I20</f>
        <v>0.78114041407733703</v>
      </c>
      <c r="AG20" s="135"/>
      <c r="AI20" s="43" t="s">
        <v>3</v>
      </c>
      <c r="AJ20" s="79">
        <f>(D20-C20)/C20</f>
        <v>7.9083518107908465E-2</v>
      </c>
      <c r="AK20" s="79">
        <f t="shared" si="26"/>
        <v>3.447488584474892E-2</v>
      </c>
      <c r="AL20" s="79">
        <f t="shared" si="26"/>
        <v>5.4513352460825303E-2</v>
      </c>
      <c r="AM20" s="79">
        <f t="shared" si="26"/>
        <v>7.6705734616994717E-2</v>
      </c>
      <c r="AN20" s="77">
        <f t="shared" si="7"/>
        <v>0.27126056954028571</v>
      </c>
      <c r="AO20" s="79"/>
      <c r="AP20" s="79">
        <f t="shared" si="8"/>
        <v>0.23058103975535152</v>
      </c>
      <c r="AQ20" s="60"/>
      <c r="AS20" s="43" t="s">
        <v>3</v>
      </c>
      <c r="AT20" s="81">
        <f t="shared" si="27"/>
        <v>4.1718286686946833E-2</v>
      </c>
      <c r="AU20" s="81">
        <f t="shared" si="27"/>
        <v>4.5017515567584911E-2</v>
      </c>
      <c r="AV20" s="81">
        <f t="shared" si="27"/>
        <v>4.6569489277791608E-2</v>
      </c>
      <c r="AW20" s="81">
        <f t="shared" si="27"/>
        <v>4.9108148260712484E-2</v>
      </c>
      <c r="AX20" s="81">
        <f t="shared" si="27"/>
        <v>5.2875024848730731E-2</v>
      </c>
      <c r="AY20" s="81"/>
      <c r="AZ20" s="81">
        <f>I20/$AT$30</f>
        <v>6.7217934203654184E-2</v>
      </c>
      <c r="BA20" s="81"/>
      <c r="BB20" s="139">
        <f>K20/$AT$30</f>
        <v>8.2717115362539576E-2</v>
      </c>
    </row>
    <row r="21" spans="2:54" x14ac:dyDescent="0.55000000000000004">
      <c r="B21" s="45" t="s">
        <v>14</v>
      </c>
      <c r="C21" s="108">
        <v>2.6441188618420219</v>
      </c>
      <c r="D21" s="108">
        <v>2.7495313779326978</v>
      </c>
      <c r="E21" s="108">
        <v>2.8331879938965501</v>
      </c>
      <c r="F21" s="108">
        <v>2.9593204148699135</v>
      </c>
      <c r="G21" s="108">
        <v>3.3729415160905725</v>
      </c>
      <c r="H21" s="108"/>
      <c r="I21" s="108">
        <v>4.0191435496194039</v>
      </c>
      <c r="J21" s="108"/>
      <c r="K21" s="109">
        <v>6.6570464399966207</v>
      </c>
      <c r="L21" s="41"/>
      <c r="N21" s="45" t="s">
        <v>14</v>
      </c>
      <c r="O21" s="85">
        <f t="shared" si="28"/>
        <v>2.0915672187222789E-3</v>
      </c>
      <c r="P21" s="85">
        <f t="shared" si="28"/>
        <v>1.659892411909801E-3</v>
      </c>
      <c r="Q21" s="85">
        <f t="shared" si="28"/>
        <v>2.5026860823531838E-3</v>
      </c>
      <c r="R21" s="85">
        <f t="shared" si="28"/>
        <v>8.2069603152320897E-3</v>
      </c>
      <c r="S21" s="85">
        <f t="shared" si="29"/>
        <v>1.2821769559489063E-2</v>
      </c>
      <c r="T21" s="89"/>
      <c r="U21" s="125">
        <f t="shared" si="30"/>
        <v>5.2340570326010569E-2</v>
      </c>
      <c r="V21" s="79"/>
      <c r="W21" s="97"/>
      <c r="Y21" s="45" t="s">
        <v>14</v>
      </c>
      <c r="Z21" s="128">
        <f t="shared" si="31"/>
        <v>0.10541251609067581</v>
      </c>
      <c r="AA21" s="128">
        <f t="shared" si="31"/>
        <v>8.3656615963852321E-2</v>
      </c>
      <c r="AB21" s="128">
        <f t="shared" si="31"/>
        <v>0.12613242097336341</v>
      </c>
      <c r="AC21" s="128">
        <f t="shared" si="31"/>
        <v>0.41362110122065898</v>
      </c>
      <c r="AD21" s="128">
        <f t="shared" si="32"/>
        <v>0.64620203352883143</v>
      </c>
      <c r="AE21" s="128"/>
      <c r="AF21" s="129">
        <f t="shared" si="33"/>
        <v>2.6379028903772168</v>
      </c>
      <c r="AG21" s="135"/>
      <c r="AI21" s="45" t="s">
        <v>14</v>
      </c>
      <c r="AJ21" s="130">
        <f>(D21-C21)/C21</f>
        <v>3.9866784210011011E-2</v>
      </c>
      <c r="AK21" s="130">
        <f t="shared" si="26"/>
        <v>3.0425772418990027E-2</v>
      </c>
      <c r="AL21" s="130">
        <f t="shared" si="26"/>
        <v>4.4519608739372968E-2</v>
      </c>
      <c r="AM21" s="130">
        <f t="shared" si="26"/>
        <v>0.13976894801330292</v>
      </c>
      <c r="AN21" s="130">
        <f t="shared" si="7"/>
        <v>0.19158412040236489</v>
      </c>
      <c r="AO21" s="130"/>
      <c r="AP21" s="146">
        <f t="shared" si="8"/>
        <v>0.6563345791983507</v>
      </c>
      <c r="AQ21" s="60"/>
      <c r="AS21" s="45" t="s">
        <v>14</v>
      </c>
      <c r="AT21" s="85">
        <f t="shared" si="27"/>
        <v>5.2463905985099805E-2</v>
      </c>
      <c r="AU21" s="85">
        <f t="shared" si="27"/>
        <v>5.4555473203822084E-2</v>
      </c>
      <c r="AV21" s="85">
        <f t="shared" si="27"/>
        <v>5.6215365615731885E-2</v>
      </c>
      <c r="AW21" s="85">
        <f t="shared" si="27"/>
        <v>5.8718051698085069E-2</v>
      </c>
      <c r="AX21" s="85">
        <f t="shared" si="27"/>
        <v>6.6925012013317159E-2</v>
      </c>
      <c r="AY21" s="85"/>
      <c r="AZ21" s="85">
        <f>I21/$AT$30</f>
        <v>7.9746781572806222E-2</v>
      </c>
      <c r="BA21" s="85"/>
      <c r="BB21" s="140">
        <f>K21/$AT$30</f>
        <v>0.13208735189881679</v>
      </c>
    </row>
    <row r="22" spans="2:54" x14ac:dyDescent="0.55000000000000004">
      <c r="B22" s="43"/>
      <c r="C22" s="78"/>
      <c r="D22" s="78"/>
      <c r="E22" s="78"/>
      <c r="F22" s="78"/>
      <c r="G22" s="78"/>
      <c r="H22" s="78"/>
      <c r="I22" s="78"/>
      <c r="J22" s="78"/>
      <c r="K22" s="78"/>
      <c r="L22" s="41"/>
      <c r="N22" s="70"/>
      <c r="O22" s="74"/>
      <c r="P22" s="74"/>
      <c r="Q22" s="74"/>
      <c r="R22" s="74"/>
      <c r="S22" s="74"/>
      <c r="T22" s="74"/>
      <c r="U22" s="78"/>
      <c r="V22" s="78"/>
      <c r="W22" s="59"/>
      <c r="Y22" s="43"/>
      <c r="Z22" s="106"/>
      <c r="AA22" s="106"/>
      <c r="AB22" s="106"/>
      <c r="AC22" s="106"/>
      <c r="AD22" s="78"/>
      <c r="AE22" s="78"/>
      <c r="AF22" s="78"/>
      <c r="AG22" s="59"/>
      <c r="AI22" s="43"/>
      <c r="AJ22" s="78"/>
      <c r="AK22" s="78"/>
      <c r="AL22" s="78"/>
      <c r="AM22" s="78"/>
      <c r="AN22" s="78"/>
      <c r="AO22" s="78"/>
      <c r="AP22" s="78"/>
      <c r="AQ22" s="59"/>
      <c r="AS22" s="43"/>
      <c r="AT22" s="78"/>
      <c r="AU22" s="78"/>
      <c r="AV22" s="78"/>
      <c r="AW22" s="78"/>
      <c r="AX22" s="78"/>
      <c r="AY22" s="78"/>
      <c r="AZ22" s="78"/>
      <c r="BA22" s="78"/>
      <c r="BB22" s="41"/>
    </row>
    <row r="23" spans="2:54" x14ac:dyDescent="0.55000000000000004">
      <c r="B23" s="42" t="s">
        <v>4</v>
      </c>
      <c r="C23" s="83">
        <v>0</v>
      </c>
      <c r="D23" s="84">
        <v>10.761078481312264</v>
      </c>
      <c r="E23" s="84">
        <v>14.334430970194152</v>
      </c>
      <c r="F23" s="84">
        <v>22.245320346216602</v>
      </c>
      <c r="G23" s="84">
        <v>26.1099800990782</v>
      </c>
      <c r="H23" s="84">
        <v>30.777313005932768</v>
      </c>
      <c r="I23" s="84">
        <v>34.753768048661144</v>
      </c>
      <c r="J23" s="84">
        <v>38.195280273360908</v>
      </c>
      <c r="K23" s="84">
        <v>41.19055481244061</v>
      </c>
      <c r="L23" s="46"/>
      <c r="M23" s="5"/>
      <c r="N23" s="70"/>
      <c r="O23" s="87"/>
      <c r="P23" s="86"/>
      <c r="Q23" s="74"/>
      <c r="R23" s="74"/>
      <c r="S23" s="74"/>
      <c r="T23" s="74"/>
      <c r="U23" s="79"/>
      <c r="V23" s="79"/>
      <c r="W23" s="59"/>
      <c r="Y23" s="42" t="s">
        <v>4</v>
      </c>
      <c r="Z23" s="122">
        <f t="shared" ref="Z23:AG23" si="34">D23-C23</f>
        <v>10.761078481312264</v>
      </c>
      <c r="AA23" s="91">
        <f t="shared" si="34"/>
        <v>3.5733524888818877</v>
      </c>
      <c r="AB23" s="91">
        <f t="shared" si="34"/>
        <v>7.9108893760224497</v>
      </c>
      <c r="AC23" s="91">
        <f t="shared" si="34"/>
        <v>3.8646597528615985</v>
      </c>
      <c r="AD23" s="91">
        <f t="shared" si="34"/>
        <v>4.6673329068545684</v>
      </c>
      <c r="AE23" s="91">
        <f t="shared" si="34"/>
        <v>3.9764550427283751</v>
      </c>
      <c r="AF23" s="91">
        <f t="shared" si="34"/>
        <v>3.441512224699764</v>
      </c>
      <c r="AG23" s="135">
        <f t="shared" si="34"/>
        <v>2.995274539079702</v>
      </c>
      <c r="AI23" s="42" t="s">
        <v>4</v>
      </c>
      <c r="AJ23" s="79" t="s">
        <v>15</v>
      </c>
      <c r="AK23" s="79">
        <f t="shared" ref="AK23:AQ24" si="35">(E23-D23)/D23</f>
        <v>0.33206267337306267</v>
      </c>
      <c r="AL23" s="32">
        <f t="shared" si="35"/>
        <v>0.55188025199407698</v>
      </c>
      <c r="AM23" s="79">
        <f t="shared" si="35"/>
        <v>0.1737291121329653</v>
      </c>
      <c r="AN23" s="79">
        <f t="shared" si="35"/>
        <v>0.17875666274519092</v>
      </c>
      <c r="AO23" s="79">
        <f t="shared" si="35"/>
        <v>0.12920085135313328</v>
      </c>
      <c r="AP23" s="79">
        <f t="shared" si="35"/>
        <v>9.9025585366198737E-2</v>
      </c>
      <c r="AQ23" s="60">
        <f t="shared" si="35"/>
        <v>7.8420017280740842E-2</v>
      </c>
      <c r="AS23" s="142"/>
      <c r="AT23" s="86"/>
      <c r="AU23" s="86"/>
      <c r="AV23" s="74"/>
      <c r="AW23" s="74"/>
      <c r="AX23" s="74"/>
      <c r="AY23" s="74"/>
      <c r="AZ23" s="79"/>
      <c r="BA23" s="79"/>
      <c r="BB23" s="41"/>
    </row>
    <row r="24" spans="2:54" ht="14.7" thickBot="1" x14ac:dyDescent="0.6">
      <c r="B24" s="42" t="s">
        <v>5</v>
      </c>
      <c r="C24" s="83">
        <v>0</v>
      </c>
      <c r="D24" s="83">
        <v>5.46</v>
      </c>
      <c r="E24" s="83">
        <v>10.64</v>
      </c>
      <c r="F24" s="83">
        <v>15.22</v>
      </c>
      <c r="G24" s="83">
        <v>19.440000000000001</v>
      </c>
      <c r="H24" s="83">
        <v>21.61</v>
      </c>
      <c r="I24" s="83">
        <v>24.58</v>
      </c>
      <c r="J24" s="83">
        <v>27</v>
      </c>
      <c r="K24" s="83">
        <v>30.29</v>
      </c>
      <c r="L24" s="41"/>
      <c r="N24" s="70"/>
      <c r="O24" s="87"/>
      <c r="P24" s="86"/>
      <c r="Q24" s="74"/>
      <c r="R24" s="74"/>
      <c r="S24" s="74"/>
      <c r="T24" s="74"/>
      <c r="U24" s="79"/>
      <c r="V24" s="79"/>
      <c r="W24" s="59"/>
      <c r="Y24" s="69" t="s">
        <v>5</v>
      </c>
      <c r="Z24" s="136">
        <f t="shared" ref="Z24:AG24" si="36">D24-C24</f>
        <v>5.46</v>
      </c>
      <c r="AA24" s="137">
        <f t="shared" si="36"/>
        <v>5.1800000000000006</v>
      </c>
      <c r="AB24" s="137">
        <f t="shared" si="36"/>
        <v>4.58</v>
      </c>
      <c r="AC24" s="137">
        <f t="shared" si="36"/>
        <v>4.2200000000000006</v>
      </c>
      <c r="AD24" s="137">
        <f t="shared" si="36"/>
        <v>2.1699999999999982</v>
      </c>
      <c r="AE24" s="137">
        <f t="shared" si="36"/>
        <v>2.9699999999999989</v>
      </c>
      <c r="AF24" s="137">
        <f t="shared" si="36"/>
        <v>2.4200000000000017</v>
      </c>
      <c r="AG24" s="138">
        <f t="shared" si="36"/>
        <v>3.2899999999999991</v>
      </c>
      <c r="AI24" s="69" t="s">
        <v>5</v>
      </c>
      <c r="AJ24" s="62" t="s">
        <v>15</v>
      </c>
      <c r="AK24" s="68">
        <f t="shared" si="35"/>
        <v>0.94871794871794879</v>
      </c>
      <c r="AL24" s="62">
        <f t="shared" si="35"/>
        <v>0.43045112781954886</v>
      </c>
      <c r="AM24" s="62">
        <f t="shared" si="35"/>
        <v>0.27726675427069647</v>
      </c>
      <c r="AN24" s="62">
        <f t="shared" si="35"/>
        <v>0.11162551440329208</v>
      </c>
      <c r="AO24" s="62">
        <f t="shared" si="35"/>
        <v>0.1374363720499768</v>
      </c>
      <c r="AP24" s="62">
        <f t="shared" si="35"/>
        <v>9.8454027664768184E-2</v>
      </c>
      <c r="AQ24" s="63">
        <f t="shared" si="35"/>
        <v>0.12185185185185182</v>
      </c>
      <c r="AS24" s="42" t="s">
        <v>26</v>
      </c>
      <c r="AT24" s="86"/>
      <c r="AU24" s="86"/>
      <c r="AV24" s="74"/>
      <c r="AW24" s="74"/>
      <c r="AX24" s="74"/>
      <c r="AY24" s="74"/>
      <c r="AZ24" s="79"/>
      <c r="BA24" s="79"/>
      <c r="BB24" s="41"/>
    </row>
    <row r="25" spans="2:54" ht="14.7" thickTop="1" x14ac:dyDescent="0.55000000000000004">
      <c r="B25" s="43"/>
      <c r="C25" s="2"/>
      <c r="D25" s="2"/>
      <c r="E25" s="2"/>
      <c r="F25" s="2"/>
      <c r="G25" s="2"/>
      <c r="H25" s="2"/>
      <c r="I25" s="2"/>
      <c r="J25" s="2"/>
      <c r="K25" s="2"/>
      <c r="L25" s="41"/>
      <c r="N25" s="70"/>
      <c r="O25" s="88"/>
      <c r="P25" s="86"/>
      <c r="Q25" s="74"/>
      <c r="R25" s="74"/>
      <c r="S25" s="74"/>
      <c r="T25" s="74"/>
      <c r="U25" s="74"/>
      <c r="V25" s="74"/>
      <c r="W25" s="59"/>
      <c r="AJ25" s="72"/>
      <c r="AK25" s="73"/>
      <c r="AL25" s="73"/>
      <c r="AM25" s="73"/>
      <c r="AN25" s="73"/>
      <c r="AO25" s="74"/>
      <c r="AP25" s="74"/>
      <c r="AQ25" s="74"/>
      <c r="AR25" s="74"/>
      <c r="AS25" s="42"/>
      <c r="AT25" s="86"/>
      <c r="AU25" s="86"/>
      <c r="AV25" s="74"/>
      <c r="AW25" s="74"/>
      <c r="AX25" s="74"/>
      <c r="AY25" s="74"/>
      <c r="AZ25" s="79"/>
      <c r="BA25" s="79"/>
      <c r="BB25" s="41"/>
    </row>
    <row r="26" spans="2:54" x14ac:dyDescent="0.55000000000000004">
      <c r="B26" s="47" t="s">
        <v>6</v>
      </c>
      <c r="C26" s="17">
        <v>0</v>
      </c>
      <c r="D26" s="22"/>
      <c r="E26" s="17">
        <v>0.5</v>
      </c>
      <c r="F26" s="22"/>
      <c r="G26" s="17">
        <v>1</v>
      </c>
      <c r="H26" s="22"/>
      <c r="I26" s="17">
        <v>1.5</v>
      </c>
      <c r="J26" s="22"/>
      <c r="K26" s="17">
        <v>2</v>
      </c>
      <c r="L26" s="41"/>
      <c r="N26" s="47" t="s">
        <v>6</v>
      </c>
      <c r="O26" s="17">
        <v>0</v>
      </c>
      <c r="P26" s="22"/>
      <c r="Q26" s="17">
        <v>0.5</v>
      </c>
      <c r="R26" s="22"/>
      <c r="S26" s="17">
        <v>1</v>
      </c>
      <c r="T26" s="22"/>
      <c r="U26" s="17">
        <v>1.5</v>
      </c>
      <c r="V26" s="22"/>
      <c r="W26" s="131"/>
      <c r="Y26" s="80"/>
      <c r="Z26" s="72"/>
      <c r="AA26" s="72"/>
      <c r="AS26" s="71" t="s">
        <v>28</v>
      </c>
      <c r="AT26" s="89"/>
      <c r="AU26" s="74"/>
      <c r="AV26" s="74"/>
      <c r="AW26" s="74"/>
      <c r="AX26" s="74"/>
      <c r="AY26" s="74"/>
      <c r="AZ26" s="78"/>
      <c r="BA26" s="78"/>
      <c r="BB26" s="41"/>
    </row>
    <row r="27" spans="2:54" x14ac:dyDescent="0.55000000000000004">
      <c r="B27" s="35" t="s">
        <v>30</v>
      </c>
      <c r="C27" s="21"/>
      <c r="D27" s="21"/>
      <c r="E27" s="21"/>
      <c r="F27" s="21"/>
      <c r="G27" s="21"/>
      <c r="H27" s="21"/>
      <c r="I27" s="21"/>
      <c r="J27" s="21"/>
      <c r="K27" s="21"/>
      <c r="L27" s="41"/>
      <c r="N27" s="35" t="s">
        <v>32</v>
      </c>
      <c r="O27" s="74"/>
      <c r="P27" s="74"/>
      <c r="Q27" s="74"/>
      <c r="R27" s="74"/>
      <c r="S27" s="74"/>
      <c r="T27" s="74"/>
      <c r="U27" s="74"/>
      <c r="V27" s="74"/>
      <c r="W27" s="59"/>
      <c r="Y27" s="80"/>
      <c r="Z27" s="72"/>
      <c r="AA27" s="72"/>
      <c r="AS27" s="70" t="s">
        <v>0</v>
      </c>
      <c r="AT27" s="163">
        <v>163399</v>
      </c>
      <c r="AU27" s="86"/>
      <c r="AV27" s="74"/>
      <c r="AW27" s="74"/>
      <c r="AX27" s="74"/>
      <c r="AY27" s="74"/>
      <c r="AZ27" s="79"/>
      <c r="BA27" s="79"/>
      <c r="BB27" s="41"/>
    </row>
    <row r="28" spans="2:54" x14ac:dyDescent="0.55000000000000004">
      <c r="B28" s="43" t="s">
        <v>7</v>
      </c>
      <c r="C28" s="23">
        <v>1</v>
      </c>
      <c r="D28" s="21"/>
      <c r="E28" s="23">
        <v>0.12984020658370243</v>
      </c>
      <c r="F28" s="21"/>
      <c r="G28" s="23">
        <v>1.2340038059826308E-2</v>
      </c>
      <c r="H28" s="21"/>
      <c r="I28" s="24">
        <v>0</v>
      </c>
      <c r="J28" s="21"/>
      <c r="K28" s="24">
        <v>0</v>
      </c>
      <c r="L28" s="41"/>
      <c r="N28" s="43" t="s">
        <v>7</v>
      </c>
      <c r="O28" s="149">
        <f>C28-E28</f>
        <v>0.87015979341629757</v>
      </c>
      <c r="P28" s="78"/>
      <c r="Q28" s="150">
        <f t="shared" ref="Q28:Q33" si="37">E28-G28</f>
        <v>0.11750016852387613</v>
      </c>
      <c r="R28" s="78"/>
      <c r="S28" s="150">
        <f t="shared" ref="S28:S33" si="38">G28-I28</f>
        <v>1.2340038059826308E-2</v>
      </c>
      <c r="T28" s="78"/>
      <c r="U28" s="150">
        <f t="shared" ref="U28:U33" si="39">I28-K28</f>
        <v>0</v>
      </c>
      <c r="V28" s="74"/>
      <c r="W28" s="59"/>
      <c r="Y28" s="75"/>
      <c r="Z28" s="74"/>
      <c r="AA28" s="72"/>
      <c r="AS28" s="70" t="s">
        <v>2</v>
      </c>
      <c r="AT28" s="163">
        <v>124853</v>
      </c>
      <c r="AU28" s="86"/>
      <c r="AV28" s="74"/>
      <c r="AW28" s="74"/>
      <c r="AX28" s="74"/>
      <c r="AY28" s="74"/>
      <c r="AZ28" s="79"/>
      <c r="BA28" s="79"/>
      <c r="BB28" s="41"/>
    </row>
    <row r="29" spans="2:54" x14ac:dyDescent="0.55000000000000004">
      <c r="B29" s="43" t="s">
        <v>8</v>
      </c>
      <c r="C29" s="24">
        <v>1</v>
      </c>
      <c r="D29" s="21"/>
      <c r="E29" s="24">
        <v>0.36749058765755449</v>
      </c>
      <c r="F29" s="21"/>
      <c r="G29" s="24">
        <v>0.20085120314290383</v>
      </c>
      <c r="H29" s="21"/>
      <c r="I29" s="24">
        <v>0.14863316418399075</v>
      </c>
      <c r="J29" s="21"/>
      <c r="K29" s="24">
        <v>8.7903093796038556E-2</v>
      </c>
      <c r="L29" s="41"/>
      <c r="N29" s="43" t="s">
        <v>8</v>
      </c>
      <c r="O29" s="149">
        <f t="shared" ref="O29:O33" si="40">C29-E29</f>
        <v>0.63250941234244551</v>
      </c>
      <c r="P29" s="78"/>
      <c r="Q29" s="150">
        <f t="shared" si="37"/>
        <v>0.16663938451465066</v>
      </c>
      <c r="R29" s="78"/>
      <c r="S29" s="150">
        <f t="shared" si="38"/>
        <v>5.2218038958913082E-2</v>
      </c>
      <c r="T29" s="78"/>
      <c r="U29" s="150">
        <f t="shared" si="39"/>
        <v>6.0730070387952195E-2</v>
      </c>
      <c r="V29" s="74"/>
      <c r="W29" s="59"/>
      <c r="Y29" s="75"/>
      <c r="Z29" s="87"/>
      <c r="AA29" s="73"/>
      <c r="AI29" s="92"/>
      <c r="AJ29" s="92"/>
      <c r="AK29" s="92"/>
      <c r="AL29" s="92"/>
      <c r="AM29" s="92"/>
      <c r="AN29" s="92"/>
      <c r="AO29" s="92"/>
      <c r="AP29" s="92"/>
      <c r="AQ29" s="92"/>
      <c r="AS29" s="70" t="s">
        <v>27</v>
      </c>
      <c r="AT29" s="154">
        <v>45017692250</v>
      </c>
      <c r="AU29" s="86"/>
      <c r="AV29" s="74"/>
      <c r="AW29" s="74"/>
      <c r="AX29" s="74"/>
      <c r="AY29" s="74"/>
      <c r="AZ29" s="79"/>
      <c r="BA29" s="79"/>
      <c r="BB29" s="41"/>
    </row>
    <row r="30" spans="2:54" ht="14.7" thickBot="1" x14ac:dyDescent="0.6">
      <c r="B30" s="43" t="s">
        <v>9</v>
      </c>
      <c r="C30" s="24">
        <v>1</v>
      </c>
      <c r="D30" s="21"/>
      <c r="E30" s="24">
        <v>0.49047126606588864</v>
      </c>
      <c r="F30" s="21"/>
      <c r="G30" s="24">
        <v>0.16974442310533322</v>
      </c>
      <c r="H30" s="21"/>
      <c r="I30" s="24">
        <v>4.4171960407741073E-2</v>
      </c>
      <c r="J30" s="21"/>
      <c r="K30" s="24">
        <v>0</v>
      </c>
      <c r="L30" s="41"/>
      <c r="N30" s="43" t="s">
        <v>9</v>
      </c>
      <c r="O30" s="149">
        <f t="shared" si="40"/>
        <v>0.50952873393411136</v>
      </c>
      <c r="P30" s="78"/>
      <c r="Q30" s="150">
        <f t="shared" si="37"/>
        <v>0.32072684296055542</v>
      </c>
      <c r="R30" s="78"/>
      <c r="S30" s="150">
        <f t="shared" si="38"/>
        <v>0.12557246269759215</v>
      </c>
      <c r="T30" s="78"/>
      <c r="U30" s="150">
        <f t="shared" si="39"/>
        <v>4.4171960407741073E-2</v>
      </c>
      <c r="V30" s="74"/>
      <c r="W30" s="59"/>
      <c r="Y30" s="75"/>
      <c r="Z30" s="87"/>
      <c r="AA30" s="72"/>
      <c r="AJ30" s="92"/>
      <c r="AK30" s="92"/>
      <c r="AL30" s="92"/>
      <c r="AM30" s="92"/>
      <c r="AN30" s="92"/>
      <c r="AO30" s="92"/>
      <c r="AP30" s="92"/>
      <c r="AQ30" s="92"/>
      <c r="AS30" s="143" t="s">
        <v>35</v>
      </c>
      <c r="AT30" s="153">
        <v>50.398818238828312</v>
      </c>
      <c r="AU30" s="144"/>
      <c r="AV30" s="144"/>
      <c r="AW30" s="144"/>
      <c r="AX30" s="144"/>
      <c r="AY30" s="144"/>
      <c r="AZ30" s="144"/>
      <c r="BA30" s="144"/>
      <c r="BB30" s="145"/>
    </row>
    <row r="31" spans="2:54" ht="14.7" thickTop="1" x14ac:dyDescent="0.55000000000000004">
      <c r="B31" s="43" t="s">
        <v>10</v>
      </c>
      <c r="C31" s="23">
        <v>1</v>
      </c>
      <c r="D31" s="21"/>
      <c r="E31" s="23">
        <v>1.4492254733218579E-2</v>
      </c>
      <c r="F31" s="21"/>
      <c r="G31" s="23">
        <v>0</v>
      </c>
      <c r="H31" s="21"/>
      <c r="I31" s="23">
        <v>0</v>
      </c>
      <c r="J31" s="21"/>
      <c r="K31" s="23">
        <v>0</v>
      </c>
      <c r="L31" s="41"/>
      <c r="N31" s="43" t="s">
        <v>10</v>
      </c>
      <c r="O31" s="149">
        <f t="shared" si="40"/>
        <v>0.98550774526678142</v>
      </c>
      <c r="P31" s="78"/>
      <c r="Q31" s="150">
        <f t="shared" si="37"/>
        <v>1.4492254733218579E-2</v>
      </c>
      <c r="R31" s="78"/>
      <c r="S31" s="150">
        <f t="shared" si="38"/>
        <v>0</v>
      </c>
      <c r="T31" s="78"/>
      <c r="U31" s="150">
        <f t="shared" si="39"/>
        <v>0</v>
      </c>
      <c r="V31" s="74"/>
      <c r="W31" s="59"/>
      <c r="Y31" s="75"/>
      <c r="Z31" s="88"/>
      <c r="AA31" s="72"/>
      <c r="AJ31" s="92"/>
      <c r="AK31" s="92"/>
      <c r="AL31" s="92"/>
      <c r="AM31" s="92"/>
      <c r="AN31" s="92"/>
      <c r="AO31" s="92"/>
      <c r="AP31" s="92"/>
      <c r="AQ31" s="92"/>
    </row>
    <row r="32" spans="2:54" x14ac:dyDescent="0.55000000000000004">
      <c r="B32" s="48" t="s">
        <v>11</v>
      </c>
      <c r="C32" s="25">
        <v>1</v>
      </c>
      <c r="D32" s="26"/>
      <c r="E32" s="25">
        <v>0.30381928528209168</v>
      </c>
      <c r="F32" s="26"/>
      <c r="G32" s="25">
        <v>4.5838757586314394E-2</v>
      </c>
      <c r="H32" s="26"/>
      <c r="I32" s="25">
        <v>4.1988301949064111E-3</v>
      </c>
      <c r="J32" s="26"/>
      <c r="K32" s="25">
        <v>0</v>
      </c>
      <c r="L32" s="49"/>
      <c r="M32" s="8"/>
      <c r="N32" s="48" t="s">
        <v>11</v>
      </c>
      <c r="O32" s="151">
        <f t="shared" si="40"/>
        <v>0.69618071471790832</v>
      </c>
      <c r="P32" s="26"/>
      <c r="Q32" s="25">
        <f t="shared" si="37"/>
        <v>0.25798052769577728</v>
      </c>
      <c r="R32" s="26"/>
      <c r="S32" s="25">
        <f t="shared" si="38"/>
        <v>4.1639927391407983E-2</v>
      </c>
      <c r="T32" s="26"/>
      <c r="U32" s="25">
        <f t="shared" si="39"/>
        <v>4.1988301949064111E-3</v>
      </c>
      <c r="V32" s="74"/>
      <c r="W32" s="59"/>
      <c r="Y32" s="75"/>
      <c r="Z32" s="93"/>
      <c r="AA32" s="72"/>
    </row>
    <row r="33" spans="2:54" s="9" customFormat="1" x14ac:dyDescent="0.55000000000000004">
      <c r="B33" s="47" t="s">
        <v>16</v>
      </c>
      <c r="C33" s="27">
        <f>AVERAGE(C28:C32)</f>
        <v>1</v>
      </c>
      <c r="D33" s="22"/>
      <c r="E33" s="27">
        <f>AVERAGE(E28:E32)</f>
        <v>0.2612227200644911</v>
      </c>
      <c r="F33" s="22"/>
      <c r="G33" s="27">
        <f>AVERAGE(G28:G32)</f>
        <v>8.5754884378875545E-2</v>
      </c>
      <c r="H33" s="22"/>
      <c r="I33" s="27">
        <f>AVERAGE(I28:I32)</f>
        <v>3.9400790957327646E-2</v>
      </c>
      <c r="J33" s="22"/>
      <c r="K33" s="27">
        <f>AVERAGE(K28:K32)</f>
        <v>1.758061875920771E-2</v>
      </c>
      <c r="L33" s="50"/>
      <c r="N33" s="47" t="s">
        <v>16</v>
      </c>
      <c r="O33" s="152">
        <f t="shared" si="40"/>
        <v>0.7387772799355089</v>
      </c>
      <c r="P33" s="22"/>
      <c r="Q33" s="27">
        <f t="shared" si="37"/>
        <v>0.17546783568561555</v>
      </c>
      <c r="R33" s="22"/>
      <c r="S33" s="27">
        <f t="shared" si="38"/>
        <v>4.63540934215479E-2</v>
      </c>
      <c r="T33" s="22"/>
      <c r="U33" s="27">
        <f t="shared" si="39"/>
        <v>2.1820172198119936E-2</v>
      </c>
      <c r="V33" s="75"/>
      <c r="W33" s="98"/>
      <c r="Y33" s="75"/>
      <c r="Z33" s="75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2:54" x14ac:dyDescent="0.55000000000000004">
      <c r="B34" s="43"/>
      <c r="C34" s="2"/>
      <c r="D34" s="2"/>
      <c r="E34" s="2"/>
      <c r="F34" s="2"/>
      <c r="G34" s="2"/>
      <c r="H34" s="2"/>
      <c r="I34" s="2"/>
      <c r="J34" s="2"/>
      <c r="K34" s="2"/>
      <c r="L34" s="41"/>
      <c r="N34" s="43"/>
      <c r="O34" s="74"/>
      <c r="P34" s="74"/>
      <c r="Q34" s="74"/>
      <c r="R34" s="74"/>
      <c r="S34" s="74"/>
      <c r="T34" s="74"/>
      <c r="U34" s="74"/>
      <c r="V34" s="74"/>
      <c r="W34" s="59"/>
      <c r="Y34" s="74"/>
      <c r="Z34" s="74"/>
    </row>
    <row r="35" spans="2:54" x14ac:dyDescent="0.55000000000000004">
      <c r="B35" s="35" t="s">
        <v>31</v>
      </c>
      <c r="C35" s="21"/>
      <c r="D35" s="21"/>
      <c r="E35" s="21"/>
      <c r="F35" s="21"/>
      <c r="G35" s="21"/>
      <c r="H35" s="21"/>
      <c r="I35" s="21"/>
      <c r="J35" s="21"/>
      <c r="K35" s="21"/>
      <c r="L35" s="41"/>
      <c r="N35" s="35" t="s">
        <v>33</v>
      </c>
      <c r="O35" s="74"/>
      <c r="P35" s="74"/>
      <c r="Q35" s="74"/>
      <c r="R35" s="74"/>
      <c r="S35" s="74"/>
      <c r="T35" s="74"/>
      <c r="U35" s="74"/>
      <c r="V35" s="74"/>
      <c r="W35" s="59"/>
      <c r="AT35" s="73"/>
    </row>
    <row r="36" spans="2:54" x14ac:dyDescent="0.55000000000000004">
      <c r="B36" s="43" t="s">
        <v>7</v>
      </c>
      <c r="C36" s="24">
        <v>1</v>
      </c>
      <c r="D36" s="21"/>
      <c r="E36" s="24">
        <v>0.14799999999999999</v>
      </c>
      <c r="F36" s="21"/>
      <c r="G36" s="24">
        <v>5.1999999999999998E-2</v>
      </c>
      <c r="H36" s="21"/>
      <c r="I36" s="24">
        <v>0</v>
      </c>
      <c r="J36" s="21"/>
      <c r="K36" s="24">
        <v>0</v>
      </c>
      <c r="L36" s="41"/>
      <c r="N36" s="43" t="s">
        <v>7</v>
      </c>
      <c r="O36" s="149">
        <f t="shared" ref="O36:O41" si="41">C36-E36</f>
        <v>0.85199999999999998</v>
      </c>
      <c r="P36" s="78"/>
      <c r="Q36" s="150">
        <f t="shared" ref="Q36:Q41" si="42">E36-G36</f>
        <v>9.6000000000000002E-2</v>
      </c>
      <c r="R36" s="78"/>
      <c r="S36" s="150">
        <f t="shared" ref="S36:S41" si="43">G36-I36</f>
        <v>5.1999999999999998E-2</v>
      </c>
      <c r="T36" s="78"/>
      <c r="U36" s="150">
        <f t="shared" ref="U36:U41" si="44">I36-K36</f>
        <v>0</v>
      </c>
      <c r="V36" s="74"/>
      <c r="W36" s="59"/>
      <c r="AT36" s="73"/>
    </row>
    <row r="37" spans="2:54" x14ac:dyDescent="0.55000000000000004">
      <c r="B37" s="43" t="s">
        <v>8</v>
      </c>
      <c r="C37" s="24">
        <v>1</v>
      </c>
      <c r="D37" s="21"/>
      <c r="E37" s="24">
        <v>0.45600000000000002</v>
      </c>
      <c r="F37" s="21"/>
      <c r="G37" s="24">
        <v>0.26100000000000001</v>
      </c>
      <c r="H37" s="21"/>
      <c r="I37" s="24">
        <v>0.13100000000000001</v>
      </c>
      <c r="J37" s="21"/>
      <c r="K37" s="24">
        <v>7.0000000000000007E-2</v>
      </c>
      <c r="L37" s="41"/>
      <c r="N37" s="43" t="s">
        <v>8</v>
      </c>
      <c r="O37" s="149">
        <f t="shared" si="41"/>
        <v>0.54400000000000004</v>
      </c>
      <c r="P37" s="78"/>
      <c r="Q37" s="150">
        <f t="shared" si="42"/>
        <v>0.19500000000000001</v>
      </c>
      <c r="R37" s="78"/>
      <c r="S37" s="150">
        <f t="shared" si="43"/>
        <v>0.13</v>
      </c>
      <c r="T37" s="78"/>
      <c r="U37" s="150">
        <f t="shared" si="44"/>
        <v>6.0999999999999999E-2</v>
      </c>
      <c r="V37" s="74"/>
      <c r="W37" s="59"/>
    </row>
    <row r="38" spans="2:54" x14ac:dyDescent="0.55000000000000004">
      <c r="B38" s="43" t="s">
        <v>9</v>
      </c>
      <c r="C38" s="24">
        <v>1</v>
      </c>
      <c r="D38" s="21"/>
      <c r="E38" s="24">
        <v>0.40100000000000002</v>
      </c>
      <c r="F38" s="21"/>
      <c r="G38" s="24">
        <v>3.5999999999999997E-2</v>
      </c>
      <c r="H38" s="21"/>
      <c r="I38" s="24">
        <v>0</v>
      </c>
      <c r="J38" s="21"/>
      <c r="K38" s="24">
        <v>0</v>
      </c>
      <c r="L38" s="41"/>
      <c r="N38" s="43" t="s">
        <v>9</v>
      </c>
      <c r="O38" s="149">
        <f t="shared" si="41"/>
        <v>0.59899999999999998</v>
      </c>
      <c r="P38" s="78"/>
      <c r="Q38" s="150">
        <f t="shared" si="42"/>
        <v>0.36500000000000005</v>
      </c>
      <c r="R38" s="78"/>
      <c r="S38" s="150">
        <f t="shared" si="43"/>
        <v>3.5999999999999997E-2</v>
      </c>
      <c r="T38" s="78"/>
      <c r="U38" s="150">
        <f t="shared" si="44"/>
        <v>0</v>
      </c>
      <c r="V38" s="74"/>
      <c r="W38" s="59"/>
      <c r="AS38" s="9"/>
      <c r="AT38" s="9"/>
      <c r="AU38" s="9"/>
      <c r="AV38" s="9"/>
      <c r="AW38" s="9"/>
      <c r="AX38" s="9"/>
      <c r="AY38" s="9"/>
      <c r="AZ38" s="9"/>
      <c r="BA38" s="9"/>
      <c r="BB38" s="9"/>
    </row>
    <row r="39" spans="2:54" x14ac:dyDescent="0.55000000000000004">
      <c r="B39" s="43" t="s">
        <v>10</v>
      </c>
      <c r="C39" s="24">
        <v>1</v>
      </c>
      <c r="D39" s="21"/>
      <c r="E39" s="24">
        <v>3.5999999999999997E-2</v>
      </c>
      <c r="F39" s="21"/>
      <c r="G39" s="24">
        <v>4.0000000000000001E-3</v>
      </c>
      <c r="H39" s="21"/>
      <c r="I39" s="24">
        <v>0</v>
      </c>
      <c r="J39" s="21"/>
      <c r="K39" s="24">
        <v>0</v>
      </c>
      <c r="L39" s="41"/>
      <c r="N39" s="43" t="s">
        <v>10</v>
      </c>
      <c r="O39" s="149">
        <f t="shared" si="41"/>
        <v>0.96399999999999997</v>
      </c>
      <c r="P39" s="78"/>
      <c r="Q39" s="150">
        <f t="shared" si="42"/>
        <v>3.2000000000000001E-2</v>
      </c>
      <c r="R39" s="78"/>
      <c r="S39" s="150">
        <f t="shared" si="43"/>
        <v>4.0000000000000001E-3</v>
      </c>
      <c r="T39" s="78"/>
      <c r="U39" s="150">
        <f t="shared" si="44"/>
        <v>0</v>
      </c>
      <c r="V39" s="74"/>
      <c r="W39" s="59"/>
    </row>
    <row r="40" spans="2:54" x14ac:dyDescent="0.55000000000000004">
      <c r="B40" s="48" t="s">
        <v>11</v>
      </c>
      <c r="C40" s="25">
        <v>1</v>
      </c>
      <c r="D40" s="26"/>
      <c r="E40" s="25">
        <v>0.16500000000000001</v>
      </c>
      <c r="F40" s="26"/>
      <c r="G40" s="25">
        <v>0.01</v>
      </c>
      <c r="H40" s="26"/>
      <c r="I40" s="25">
        <v>0</v>
      </c>
      <c r="J40" s="26"/>
      <c r="K40" s="25">
        <v>0</v>
      </c>
      <c r="L40" s="41"/>
      <c r="N40" s="48" t="s">
        <v>11</v>
      </c>
      <c r="O40" s="151">
        <f t="shared" si="41"/>
        <v>0.83499999999999996</v>
      </c>
      <c r="P40" s="26"/>
      <c r="Q40" s="25">
        <f t="shared" si="42"/>
        <v>0.155</v>
      </c>
      <c r="R40" s="26"/>
      <c r="S40" s="25">
        <f t="shared" si="43"/>
        <v>0.01</v>
      </c>
      <c r="T40" s="26"/>
      <c r="U40" s="25">
        <f t="shared" si="44"/>
        <v>0</v>
      </c>
      <c r="V40" s="74"/>
      <c r="W40" s="59"/>
    </row>
    <row r="41" spans="2:54" x14ac:dyDescent="0.55000000000000004">
      <c r="B41" s="47" t="s">
        <v>16</v>
      </c>
      <c r="C41" s="27">
        <f>AVERAGE(C36:C40)</f>
        <v>1</v>
      </c>
      <c r="D41" s="22"/>
      <c r="E41" s="27">
        <f>AVERAGE(E36:E40)</f>
        <v>0.2412</v>
      </c>
      <c r="F41" s="22"/>
      <c r="G41" s="27">
        <f>AVERAGE(G36:G40)</f>
        <v>7.2599999999999998E-2</v>
      </c>
      <c r="H41" s="22"/>
      <c r="I41" s="27">
        <f>AVERAGE(I36:I40)</f>
        <v>2.6200000000000001E-2</v>
      </c>
      <c r="J41" s="22"/>
      <c r="K41" s="27">
        <f>AVERAGE(K36:K40)</f>
        <v>1.4000000000000002E-2</v>
      </c>
      <c r="L41" s="41"/>
      <c r="N41" s="47" t="s">
        <v>16</v>
      </c>
      <c r="O41" s="152">
        <f t="shared" si="41"/>
        <v>0.75880000000000003</v>
      </c>
      <c r="P41" s="22"/>
      <c r="Q41" s="27">
        <f t="shared" si="42"/>
        <v>0.1686</v>
      </c>
      <c r="R41" s="22"/>
      <c r="S41" s="27">
        <f t="shared" si="43"/>
        <v>4.6399999999999997E-2</v>
      </c>
      <c r="T41" s="22"/>
      <c r="U41" s="27">
        <f t="shared" si="44"/>
        <v>1.2199999999999999E-2</v>
      </c>
      <c r="V41" s="74"/>
      <c r="W41" s="59"/>
    </row>
    <row r="42" spans="2:54" x14ac:dyDescent="0.55000000000000004">
      <c r="B42" s="43"/>
      <c r="C42" s="28"/>
      <c r="D42" s="29"/>
      <c r="E42" s="29"/>
      <c r="F42" s="28"/>
      <c r="G42" s="29"/>
      <c r="H42" s="2"/>
      <c r="I42" s="2"/>
      <c r="J42" s="2"/>
      <c r="K42" s="2"/>
      <c r="L42" s="41"/>
      <c r="N42" s="43"/>
      <c r="O42" s="74"/>
      <c r="P42" s="74"/>
      <c r="Q42" s="74"/>
      <c r="R42" s="74"/>
      <c r="S42" s="74"/>
      <c r="T42" s="74"/>
      <c r="U42" s="74"/>
      <c r="V42" s="74"/>
      <c r="W42" s="59"/>
    </row>
    <row r="43" spans="2:54" ht="15.6" x14ac:dyDescent="0.6">
      <c r="B43" s="35" t="s">
        <v>25</v>
      </c>
      <c r="C43" s="30"/>
      <c r="D43" s="31"/>
      <c r="E43" s="31"/>
      <c r="F43" s="31"/>
      <c r="G43" s="31"/>
      <c r="H43" s="31"/>
      <c r="I43" s="31"/>
      <c r="J43" s="31"/>
      <c r="K43" s="31"/>
      <c r="L43" s="51"/>
      <c r="M43" s="10"/>
      <c r="N43" s="35" t="s">
        <v>29</v>
      </c>
      <c r="O43" s="74"/>
      <c r="P43" s="74"/>
      <c r="Q43" s="74"/>
      <c r="R43" s="74"/>
      <c r="S43" s="74"/>
      <c r="T43" s="74"/>
      <c r="U43" s="74"/>
      <c r="V43" s="74"/>
      <c r="W43" s="59"/>
    </row>
    <row r="44" spans="2:54" ht="15.6" x14ac:dyDescent="0.6">
      <c r="B44" s="52" t="s">
        <v>6</v>
      </c>
      <c r="C44" s="19">
        <v>0</v>
      </c>
      <c r="D44" s="20">
        <v>0.17780000000000001</v>
      </c>
      <c r="E44" s="20">
        <v>0.35560000000000003</v>
      </c>
      <c r="F44" s="20">
        <v>0.60960000000000003</v>
      </c>
      <c r="G44" s="20">
        <v>1.016</v>
      </c>
      <c r="H44" s="20">
        <v>1.3969999999999998</v>
      </c>
      <c r="I44" s="20">
        <v>1.6763999999999999</v>
      </c>
      <c r="J44" s="20">
        <v>2.032</v>
      </c>
      <c r="K44" s="20">
        <v>2.54</v>
      </c>
      <c r="L44" s="53">
        <v>3.048</v>
      </c>
      <c r="M44" s="14"/>
      <c r="N44" s="52" t="s">
        <v>6</v>
      </c>
      <c r="O44" s="19">
        <v>0</v>
      </c>
      <c r="P44" s="20">
        <v>0.17780000000000001</v>
      </c>
      <c r="Q44" s="20">
        <v>0.35560000000000003</v>
      </c>
      <c r="R44" s="20">
        <v>0.60960000000000003</v>
      </c>
      <c r="S44" s="20">
        <v>1.016</v>
      </c>
      <c r="T44" s="20">
        <v>1.3969999999999998</v>
      </c>
      <c r="U44" s="20">
        <v>1.6763999999999999</v>
      </c>
      <c r="V44" s="20">
        <v>2.032</v>
      </c>
      <c r="W44" s="53">
        <v>2.54</v>
      </c>
      <c r="X44" s="12"/>
    </row>
    <row r="45" spans="2:54" ht="15.6" x14ac:dyDescent="0.6">
      <c r="B45" s="54" t="s">
        <v>12</v>
      </c>
      <c r="C45" s="33">
        <v>0.20387274116471599</v>
      </c>
      <c r="D45" s="33">
        <v>0.151288276435776</v>
      </c>
      <c r="E45" s="33">
        <v>0.113022013047783</v>
      </c>
      <c r="F45" s="33">
        <v>7.8259572217173695E-2</v>
      </c>
      <c r="G45" s="33">
        <v>4.0725720770207995E-2</v>
      </c>
      <c r="H45" s="33">
        <v>2.1185693553418598E-2</v>
      </c>
      <c r="I45" s="33">
        <v>9.7157608720223193E-3</v>
      </c>
      <c r="J45" s="33">
        <v>2.97485837775276E-3</v>
      </c>
      <c r="K45" s="33">
        <v>6.7815920465488498E-5</v>
      </c>
      <c r="L45" s="55">
        <v>0</v>
      </c>
      <c r="M45" s="15"/>
      <c r="N45" s="56" t="s">
        <v>12</v>
      </c>
      <c r="O45" s="77">
        <f>D45-C45</f>
        <v>-5.2584464728939989E-2</v>
      </c>
      <c r="P45" s="79">
        <f t="shared" ref="O45:W51" si="45">E45-D45</f>
        <v>-3.8266263387992994E-2</v>
      </c>
      <c r="Q45" s="79">
        <f t="shared" si="45"/>
        <v>-3.4762440830609309E-2</v>
      </c>
      <c r="R45" s="79">
        <f t="shared" si="45"/>
        <v>-3.7533851446965701E-2</v>
      </c>
      <c r="S45" s="79">
        <f t="shared" si="45"/>
        <v>-1.9540027216789397E-2</v>
      </c>
      <c r="T45" s="79">
        <f t="shared" si="45"/>
        <v>-1.1469932681396278E-2</v>
      </c>
      <c r="U45" s="79">
        <f t="shared" si="45"/>
        <v>-6.7409024942695593E-3</v>
      </c>
      <c r="V45" s="79">
        <f t="shared" si="45"/>
        <v>-2.9070424572872713E-3</v>
      </c>
      <c r="W45" s="60">
        <f t="shared" si="45"/>
        <v>-6.7815920465488498E-5</v>
      </c>
    </row>
    <row r="46" spans="2:54" ht="15.6" x14ac:dyDescent="0.6">
      <c r="B46" s="54" t="s">
        <v>20</v>
      </c>
      <c r="C46" s="33">
        <v>4.08749157952321E-2</v>
      </c>
      <c r="D46" s="33">
        <v>3.7362051115119803E-2</v>
      </c>
      <c r="E46" s="33">
        <v>2.4725684601717101E-2</v>
      </c>
      <c r="F46" s="33">
        <v>1.4268469665938801E-2</v>
      </c>
      <c r="G46" s="33">
        <v>1.0027714106163601E-2</v>
      </c>
      <c r="H46" s="33">
        <v>6.4877230578650599E-3</v>
      </c>
      <c r="I46" s="33">
        <v>4.88274627351517E-3</v>
      </c>
      <c r="J46" s="33">
        <v>1.32467097975921E-3</v>
      </c>
      <c r="K46" s="33">
        <v>4.1141658415729698E-4</v>
      </c>
      <c r="L46" s="55">
        <v>0</v>
      </c>
      <c r="M46" s="15"/>
      <c r="N46" s="56" t="s">
        <v>20</v>
      </c>
      <c r="O46" s="79">
        <f t="shared" si="45"/>
        <v>-3.5128646801122973E-3</v>
      </c>
      <c r="P46" s="147">
        <f t="shared" si="45"/>
        <v>-1.2636366513402702E-2</v>
      </c>
      <c r="Q46" s="148">
        <f t="shared" si="45"/>
        <v>-1.04572149357783E-2</v>
      </c>
      <c r="R46" s="79">
        <f t="shared" si="45"/>
        <v>-4.2407555597752007E-3</v>
      </c>
      <c r="S46" s="79">
        <f t="shared" si="45"/>
        <v>-3.5399910482985407E-3</v>
      </c>
      <c r="T46" s="79">
        <f t="shared" si="45"/>
        <v>-1.6049767843498899E-3</v>
      </c>
      <c r="U46" s="79">
        <f t="shared" si="45"/>
        <v>-3.55807529375596E-3</v>
      </c>
      <c r="V46" s="79">
        <f t="shared" si="45"/>
        <v>-9.1325439560191305E-4</v>
      </c>
      <c r="W46" s="60">
        <f t="shared" si="45"/>
        <v>-4.1141658415729698E-4</v>
      </c>
    </row>
    <row r="47" spans="2:54" ht="15.6" x14ac:dyDescent="0.6">
      <c r="B47" s="54" t="s">
        <v>21</v>
      </c>
      <c r="C47" s="33">
        <v>0.31894731607192101</v>
      </c>
      <c r="D47" s="33">
        <v>0.16882095240678702</v>
      </c>
      <c r="E47" s="33">
        <v>0.129555534457269</v>
      </c>
      <c r="F47" s="33">
        <v>9.2324594121716008E-2</v>
      </c>
      <c r="G47" s="33">
        <v>4.3356978484268997E-2</v>
      </c>
      <c r="H47" s="33">
        <v>2.62040716678647E-2</v>
      </c>
      <c r="I47" s="33">
        <v>1.9209989737190701E-2</v>
      </c>
      <c r="J47" s="33">
        <v>1.2839814274799199E-2</v>
      </c>
      <c r="K47" s="33">
        <v>2.7940159231781298E-3</v>
      </c>
      <c r="L47" s="55">
        <v>9.9463350016049801E-5</v>
      </c>
      <c r="M47" s="15"/>
      <c r="N47" s="56" t="s">
        <v>21</v>
      </c>
      <c r="O47" s="77">
        <f t="shared" si="45"/>
        <v>-0.15012636366513399</v>
      </c>
      <c r="P47" s="79">
        <f t="shared" si="45"/>
        <v>-3.9265417949518017E-2</v>
      </c>
      <c r="Q47" s="79">
        <f t="shared" si="45"/>
        <v>-3.7230940335552992E-2</v>
      </c>
      <c r="R47" s="79">
        <f t="shared" si="45"/>
        <v>-4.8967615637447011E-2</v>
      </c>
      <c r="S47" s="79">
        <f t="shared" si="45"/>
        <v>-1.7152906816404297E-2</v>
      </c>
      <c r="T47" s="79">
        <f t="shared" si="45"/>
        <v>-6.9940819306739989E-3</v>
      </c>
      <c r="U47" s="79">
        <f t="shared" si="45"/>
        <v>-6.3701754623915023E-3</v>
      </c>
      <c r="V47" s="79">
        <f t="shared" si="45"/>
        <v>-1.0045798351621069E-2</v>
      </c>
      <c r="W47" s="60">
        <f t="shared" si="45"/>
        <v>-2.6945525731620801E-3</v>
      </c>
    </row>
    <row r="48" spans="2:54" ht="15.6" x14ac:dyDescent="0.6">
      <c r="B48" s="54" t="s">
        <v>22</v>
      </c>
      <c r="C48" s="33">
        <v>0.34091063218001105</v>
      </c>
      <c r="D48" s="33">
        <v>0.46908272185978395</v>
      </c>
      <c r="E48" s="33">
        <v>0.19304027813569502</v>
      </c>
      <c r="F48" s="33">
        <v>0.102768245873401</v>
      </c>
      <c r="G48" s="33">
        <v>5.9402225266403506E-2</v>
      </c>
      <c r="H48" s="33">
        <v>3.0851722750432898E-2</v>
      </c>
      <c r="I48" s="33">
        <v>2.2216495544493998E-2</v>
      </c>
      <c r="J48" s="33">
        <v>1.41418799477365E-2</v>
      </c>
      <c r="K48" s="33">
        <v>5.8502534054894698E-3</v>
      </c>
      <c r="L48" s="55">
        <v>1.88528258894058E-3</v>
      </c>
      <c r="M48" s="15"/>
      <c r="N48" s="56" t="s">
        <v>22</v>
      </c>
      <c r="O48" s="79">
        <f t="shared" si="45"/>
        <v>0.12817208967977289</v>
      </c>
      <c r="P48" s="77">
        <f t="shared" si="45"/>
        <v>-0.27604244372408893</v>
      </c>
      <c r="Q48" s="79">
        <f t="shared" si="45"/>
        <v>-9.0272032262294022E-2</v>
      </c>
      <c r="R48" s="79">
        <f t="shared" si="45"/>
        <v>-4.3366020606997492E-2</v>
      </c>
      <c r="S48" s="79">
        <f t="shared" si="45"/>
        <v>-2.8550502515970608E-2</v>
      </c>
      <c r="T48" s="79">
        <f t="shared" si="45"/>
        <v>-8.6352272059389001E-3</v>
      </c>
      <c r="U48" s="79">
        <f t="shared" si="45"/>
        <v>-8.0746155967574978E-3</v>
      </c>
      <c r="V48" s="79">
        <f t="shared" si="45"/>
        <v>-8.2916265422470301E-3</v>
      </c>
      <c r="W48" s="60">
        <f t="shared" si="45"/>
        <v>-3.9649708165488901E-3</v>
      </c>
    </row>
    <row r="49" spans="1:23" ht="15.6" x14ac:dyDescent="0.6">
      <c r="B49" s="56" t="s">
        <v>23</v>
      </c>
      <c r="C49" s="34">
        <v>7.8485625285392002E-3</v>
      </c>
      <c r="D49" s="34">
        <v>1.46437177591811E-2</v>
      </c>
      <c r="E49" s="34">
        <v>2.84917287182339E-2</v>
      </c>
      <c r="F49" s="34">
        <v>9.8979596450062601E-2</v>
      </c>
      <c r="G49" s="34">
        <v>0.60542436942496602</v>
      </c>
      <c r="H49" s="34">
        <v>0.77092234172894392</v>
      </c>
      <c r="I49" s="34">
        <v>0.83465574378241003</v>
      </c>
      <c r="J49" s="34">
        <v>0.79710832915135199</v>
      </c>
      <c r="K49" s="34">
        <v>0.26209949047638398</v>
      </c>
      <c r="L49" s="57">
        <v>0.12181547740147501</v>
      </c>
      <c r="M49" s="15"/>
      <c r="N49" s="56" t="s">
        <v>23</v>
      </c>
      <c r="O49" s="79">
        <f t="shared" si="45"/>
        <v>6.7951552306419003E-3</v>
      </c>
      <c r="P49" s="79">
        <f t="shared" si="45"/>
        <v>1.38480109590528E-2</v>
      </c>
      <c r="Q49" s="79">
        <f t="shared" si="45"/>
        <v>7.0487867731828704E-2</v>
      </c>
      <c r="R49" s="32">
        <f t="shared" si="45"/>
        <v>0.50644477297490342</v>
      </c>
      <c r="S49" s="79">
        <f t="shared" si="45"/>
        <v>0.16549797230397789</v>
      </c>
      <c r="T49" s="79">
        <f t="shared" si="45"/>
        <v>6.3733402053466115E-2</v>
      </c>
      <c r="U49" s="79">
        <f t="shared" si="45"/>
        <v>-3.754741463105804E-2</v>
      </c>
      <c r="V49" s="79">
        <f t="shared" si="45"/>
        <v>-0.53500883867496807</v>
      </c>
      <c r="W49" s="60">
        <f t="shared" si="45"/>
        <v>-0.14028401307490895</v>
      </c>
    </row>
    <row r="50" spans="1:23" ht="15.6" x14ac:dyDescent="0.6">
      <c r="B50" s="56" t="s">
        <v>24</v>
      </c>
      <c r="C50" s="34">
        <v>7.6500879346435402E-2</v>
      </c>
      <c r="D50" s="34">
        <v>0.14775732751020601</v>
      </c>
      <c r="E50" s="34">
        <v>0.50011980812615597</v>
      </c>
      <c r="F50" s="34">
        <v>0.60235456875856197</v>
      </c>
      <c r="G50" s="34">
        <v>0.230018039034844</v>
      </c>
      <c r="H50" s="34">
        <v>0.125002825663353</v>
      </c>
      <c r="I50" s="34">
        <v>7.5352529759886405E-2</v>
      </c>
      <c r="J50" s="34">
        <v>4.6358963230207904E-2</v>
      </c>
      <c r="K50" s="34">
        <v>2.5146143308603101E-2</v>
      </c>
      <c r="L50" s="57">
        <v>9.54848160154078E-3</v>
      </c>
      <c r="M50" s="15"/>
      <c r="N50" s="56" t="s">
        <v>24</v>
      </c>
      <c r="O50" s="79">
        <f t="shared" si="45"/>
        <v>7.1256448163770608E-2</v>
      </c>
      <c r="P50" s="77">
        <f t="shared" si="45"/>
        <v>0.35236248061594999</v>
      </c>
      <c r="Q50" s="79">
        <f t="shared" si="45"/>
        <v>0.102234760632406</v>
      </c>
      <c r="R50" s="79">
        <f t="shared" si="45"/>
        <v>-0.372336529723718</v>
      </c>
      <c r="S50" s="79">
        <f t="shared" si="45"/>
        <v>-0.105015213371491</v>
      </c>
      <c r="T50" s="79">
        <f t="shared" si="45"/>
        <v>-4.965029590346659E-2</v>
      </c>
      <c r="U50" s="79">
        <f t="shared" si="45"/>
        <v>-2.8993566529678501E-2</v>
      </c>
      <c r="V50" s="79">
        <f t="shared" si="45"/>
        <v>-2.1212819921604804E-2</v>
      </c>
      <c r="W50" s="60">
        <f t="shared" si="45"/>
        <v>-1.5597661707062321E-2</v>
      </c>
    </row>
    <row r="51" spans="1:23" ht="15.6" x14ac:dyDescent="0.6">
      <c r="B51" s="114" t="s">
        <v>13</v>
      </c>
      <c r="C51" s="115">
        <v>1.1044952913145899E-2</v>
      </c>
      <c r="D51" s="115">
        <v>1.1044952913145899E-2</v>
      </c>
      <c r="E51" s="115">
        <v>1.1044952913145899E-2</v>
      </c>
      <c r="F51" s="115">
        <v>1.1044952913145899E-2</v>
      </c>
      <c r="G51" s="115">
        <v>1.1044952913145899E-2</v>
      </c>
      <c r="H51" s="115">
        <v>1.93456215781217E-2</v>
      </c>
      <c r="I51" s="115">
        <v>3.3966734030480998E-2</v>
      </c>
      <c r="J51" s="115">
        <v>0.12525148403839301</v>
      </c>
      <c r="K51" s="115">
        <v>0.70363086438172207</v>
      </c>
      <c r="L51" s="116">
        <v>0.86665129505802796</v>
      </c>
      <c r="M51" s="15"/>
      <c r="N51" s="56" t="s">
        <v>13</v>
      </c>
      <c r="O51" s="79">
        <f t="shared" si="45"/>
        <v>0</v>
      </c>
      <c r="P51" s="79">
        <f t="shared" si="45"/>
        <v>0</v>
      </c>
      <c r="Q51" s="79">
        <f t="shared" si="45"/>
        <v>0</v>
      </c>
      <c r="R51" s="79">
        <f t="shared" si="45"/>
        <v>0</v>
      </c>
      <c r="S51" s="79">
        <f t="shared" si="45"/>
        <v>8.3006686649758007E-3</v>
      </c>
      <c r="T51" s="79">
        <f t="shared" si="45"/>
        <v>1.4621112452359298E-2</v>
      </c>
      <c r="U51" s="79">
        <f t="shared" si="45"/>
        <v>9.1284750007912002E-2</v>
      </c>
      <c r="V51" s="32">
        <f t="shared" si="45"/>
        <v>0.57837938034332903</v>
      </c>
      <c r="W51" s="60">
        <f t="shared" si="45"/>
        <v>0.16302043067630589</v>
      </c>
    </row>
    <row r="52" spans="1:23" x14ac:dyDescent="0.55000000000000004">
      <c r="B52" s="70" t="s">
        <v>36</v>
      </c>
      <c r="C52" s="19"/>
      <c r="D52" s="20"/>
      <c r="E52" s="20"/>
      <c r="F52" s="20"/>
      <c r="G52" s="20"/>
      <c r="H52" s="20"/>
      <c r="I52" s="20"/>
      <c r="J52" s="20"/>
      <c r="K52" s="78"/>
      <c r="L52" s="41"/>
      <c r="N52" s="43"/>
      <c r="O52" s="79"/>
      <c r="P52" s="79"/>
      <c r="Q52" s="79"/>
      <c r="R52" s="79"/>
      <c r="S52" s="79"/>
      <c r="T52" s="79"/>
      <c r="U52" s="79"/>
      <c r="V52" s="79"/>
      <c r="W52" s="60"/>
    </row>
    <row r="53" spans="1:23" ht="15.9" thickBot="1" x14ac:dyDescent="0.65">
      <c r="B53" s="54" t="s">
        <v>45</v>
      </c>
      <c r="C53" s="111">
        <f>SUM(C45:C48)</f>
        <v>0.90460560521188016</v>
      </c>
      <c r="D53" s="112">
        <f t="shared" ref="D53:L53" si="46">SUM(D45:D48)</f>
        <v>0.82655400181746674</v>
      </c>
      <c r="E53" s="112">
        <f t="shared" si="46"/>
        <v>0.46034351024246412</v>
      </c>
      <c r="F53" s="112">
        <f t="shared" si="46"/>
        <v>0.28762088187822948</v>
      </c>
      <c r="G53" s="112">
        <f t="shared" si="46"/>
        <v>0.15351263862704409</v>
      </c>
      <c r="H53" s="112">
        <f t="shared" si="46"/>
        <v>8.4729211029581253E-2</v>
      </c>
      <c r="I53" s="112">
        <f t="shared" si="46"/>
        <v>5.6024992427222184E-2</v>
      </c>
      <c r="J53" s="112">
        <f t="shared" si="46"/>
        <v>3.1281223580047673E-2</v>
      </c>
      <c r="K53" s="112">
        <f t="shared" si="46"/>
        <v>9.1235018332903855E-3</v>
      </c>
      <c r="L53" s="113">
        <f t="shared" si="46"/>
        <v>1.9847459389566299E-3</v>
      </c>
      <c r="M53" s="5"/>
      <c r="N53" s="61" t="s">
        <v>45</v>
      </c>
      <c r="O53" s="62">
        <f>D53-C53</f>
        <v>-7.8051603394413416E-2</v>
      </c>
      <c r="P53" s="68">
        <f t="shared" ref="P53" si="47">E53-D53</f>
        <v>-0.36621049157500263</v>
      </c>
      <c r="Q53" s="68">
        <f t="shared" ref="Q53" si="48">F53-E53</f>
        <v>-0.17272262836423463</v>
      </c>
      <c r="R53" s="62">
        <f t="shared" ref="R53" si="49">G53-F53</f>
        <v>-0.13410824325118539</v>
      </c>
      <c r="S53" s="62">
        <f t="shared" ref="S53" si="50">H53-G53</f>
        <v>-6.8783427597462837E-2</v>
      </c>
      <c r="T53" s="62">
        <f t="shared" ref="T53" si="51">I53-H53</f>
        <v>-2.8704218602359069E-2</v>
      </c>
      <c r="U53" s="62">
        <f t="shared" ref="U53" si="52">J53-I53</f>
        <v>-2.474376884717451E-2</v>
      </c>
      <c r="V53" s="62">
        <f t="shared" ref="V53" si="53">K53-J53</f>
        <v>-2.2157721746757286E-2</v>
      </c>
      <c r="W53" s="63">
        <f t="shared" ref="W53" si="54">L53-K53</f>
        <v>-7.1387558943337556E-3</v>
      </c>
    </row>
    <row r="54" spans="1:23" ht="16.2" thickTop="1" thickBot="1" x14ac:dyDescent="0.65">
      <c r="B54" s="61" t="s">
        <v>44</v>
      </c>
      <c r="C54" s="62">
        <f>1-C53</f>
        <v>9.5394394788119841E-2</v>
      </c>
      <c r="D54" s="62">
        <f t="shared" ref="D54:L54" si="55">1-D53</f>
        <v>0.17344599818253326</v>
      </c>
      <c r="E54" s="62">
        <f t="shared" si="55"/>
        <v>0.53965648975753588</v>
      </c>
      <c r="F54" s="62">
        <f t="shared" si="55"/>
        <v>0.71237911812177046</v>
      </c>
      <c r="G54" s="62">
        <f t="shared" si="55"/>
        <v>0.84648736137295588</v>
      </c>
      <c r="H54" s="62">
        <f t="shared" si="55"/>
        <v>0.9152707889704188</v>
      </c>
      <c r="I54" s="62">
        <f t="shared" si="55"/>
        <v>0.94397500757277786</v>
      </c>
      <c r="J54" s="62">
        <f t="shared" si="55"/>
        <v>0.9687187764199523</v>
      </c>
      <c r="K54" s="62">
        <f t="shared" si="55"/>
        <v>0.99087649816670964</v>
      </c>
      <c r="L54" s="63">
        <f t="shared" si="55"/>
        <v>0.99801525406104341</v>
      </c>
      <c r="M54" s="5"/>
      <c r="N54" s="11"/>
      <c r="O54" s="13"/>
    </row>
    <row r="55" spans="1:23" ht="14.7" thickTop="1" x14ac:dyDescent="0.55000000000000004"/>
    <row r="56" spans="1:23" x14ac:dyDescent="0.55000000000000004">
      <c r="A56" s="74"/>
      <c r="B56" s="110"/>
      <c r="C56" s="18"/>
      <c r="D56" s="18"/>
      <c r="E56" s="18"/>
      <c r="F56" s="18"/>
      <c r="G56" s="18"/>
      <c r="H56" s="18"/>
      <c r="I56" s="18"/>
      <c r="J56" s="18"/>
      <c r="K56" s="18"/>
      <c r="L56" s="92"/>
    </row>
    <row r="57" spans="1:23" x14ac:dyDescent="0.55000000000000004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</row>
    <row r="58" spans="1:23" x14ac:dyDescent="0.55000000000000004">
      <c r="C58" s="78"/>
      <c r="D58" s="78"/>
      <c r="E58" s="78"/>
      <c r="F58" s="78"/>
      <c r="G58" s="78"/>
      <c r="H58" s="78"/>
      <c r="I58" s="78"/>
      <c r="J58" s="78"/>
      <c r="K58" s="78"/>
    </row>
    <row r="59" spans="1:23" x14ac:dyDescent="0.55000000000000004">
      <c r="C59" s="19"/>
      <c r="D59" s="20"/>
      <c r="E59" s="20"/>
      <c r="F59" s="20"/>
      <c r="G59" s="20"/>
      <c r="H59" s="20"/>
      <c r="I59" s="20"/>
      <c r="J59" s="20"/>
      <c r="K59" s="78"/>
    </row>
  </sheetData>
  <phoneticPr fontId="6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Jeanne M.</dc:creator>
  <cp:lastModifiedBy>Barnard, Patrick</cp:lastModifiedBy>
  <dcterms:created xsi:type="dcterms:W3CDTF">2017-11-02T21:10:12Z</dcterms:created>
  <dcterms:modified xsi:type="dcterms:W3CDTF">2021-07-07T04:37:38Z</dcterms:modified>
</cp:coreProperties>
</file>