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drawings/drawing26.xml" ContentType="application/vnd.openxmlformats-officedocument.drawingml.chartshapes+xml"/>
  <Override PartName="/xl/charts/chart23.xml" ContentType="application/vnd.openxmlformats-officedocument.drawingml.chart+xml"/>
  <Override PartName="/xl/drawings/drawing27.xml" ContentType="application/vnd.openxmlformats-officedocument.drawingml.chartshapes+xml"/>
  <Override PartName="/xl/charts/chart24.xml" ContentType="application/vnd.openxmlformats-officedocument.drawingml.chart+xml"/>
  <Override PartName="/xl/drawings/drawing28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d/Dropbox (OIST)/squid&amp;cuttlefishCamouflage/Scientific Reports/Nakajima&amp;al2021SquidSubstrateCamoScientificReports_revision/"/>
    </mc:Choice>
  </mc:AlternateContent>
  <xr:revisionPtr revIDLastSave="0" documentId="13_ncr:1_{0C8F50F1-BD54-3844-993F-2D2B8E035434}" xr6:coauthVersionLast="47" xr6:coauthVersionMax="47" xr10:uidLastSave="{00000000-0000-0000-0000-000000000000}"/>
  <bookViews>
    <workbookView xWindow="120" yWindow="580" windowWidth="28800" windowHeight="16360" activeTab="5" xr2:uid="{78200718-9F8C-D549-9E64-D7237CA48877}"/>
  </bookViews>
  <sheets>
    <sheet name="2018_12_23" sheetId="3" r:id="rId1"/>
    <sheet name="2018_12_24" sheetId="5" r:id="rId2"/>
    <sheet name="2018_12_25" sheetId="6" r:id="rId3"/>
    <sheet name="2018_12_27" sheetId="1" r:id="rId4"/>
    <sheet name="2018_12_27 addition" sheetId="13" r:id="rId5"/>
    <sheet name="AllWithBackground_120" sheetId="11" r:id="rId6"/>
    <sheet name="Clip9_90" sheetId="15" r:id="rId7"/>
  </sheets>
  <externalReferences>
    <externalReference r:id="rId8"/>
  </externalReferences>
  <calcPr calcId="191029"/>
  <pivotCaches>
    <pivotCache cacheId="0" r:id="rId9"/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5" i="11" l="1"/>
  <c r="AO40" i="6"/>
  <c r="AO39" i="6"/>
  <c r="AI42" i="6"/>
  <c r="AI41" i="6"/>
  <c r="AI40" i="6"/>
  <c r="AI38" i="6"/>
  <c r="AI32" i="6"/>
  <c r="AI31" i="6"/>
  <c r="AI30" i="6"/>
  <c r="AI29" i="6"/>
  <c r="AI28" i="6"/>
  <c r="U41" i="6"/>
  <c r="U40" i="6"/>
  <c r="U39" i="6"/>
  <c r="U38" i="6"/>
  <c r="U31" i="6"/>
  <c r="U30" i="6"/>
  <c r="U29" i="6"/>
  <c r="U28" i="6"/>
  <c r="M42" i="6"/>
  <c r="M41" i="6"/>
  <c r="M40" i="6"/>
  <c r="G42" i="6"/>
  <c r="G41" i="6"/>
  <c r="G40" i="6"/>
  <c r="G38" i="6"/>
  <c r="G32" i="6"/>
  <c r="G31" i="6"/>
  <c r="G30" i="6"/>
  <c r="G29" i="6"/>
  <c r="AA40" i="1"/>
  <c r="Z40" i="1"/>
  <c r="AN39" i="6"/>
  <c r="AN40" i="6"/>
  <c r="AN41" i="6"/>
  <c r="AO41" i="6" s="1"/>
  <c r="AN42" i="6"/>
  <c r="AO42" i="6" s="1"/>
  <c r="Z39" i="6"/>
  <c r="AA39" i="6" s="1"/>
  <c r="Z40" i="6"/>
  <c r="AA40" i="6" s="1"/>
  <c r="Z41" i="6"/>
  <c r="AA41" i="6" s="1"/>
  <c r="Z42" i="6"/>
  <c r="AA42" i="6" s="1"/>
  <c r="L39" i="6"/>
  <c r="M39" i="6" s="1"/>
  <c r="L40" i="6"/>
  <c r="L41" i="6"/>
  <c r="L42" i="6"/>
  <c r="C95" i="15"/>
  <c r="D125" i="11"/>
  <c r="I13" i="11"/>
  <c r="E125" i="11"/>
  <c r="S24" i="13" l="1"/>
  <c r="T24" i="13" s="1"/>
  <c r="S25" i="13"/>
  <c r="T25" i="13" s="1"/>
  <c r="S26" i="13"/>
  <c r="T26" i="13" s="1"/>
  <c r="S27" i="13"/>
  <c r="T27" i="13" s="1"/>
  <c r="S28" i="13"/>
  <c r="T28" i="13" s="1"/>
  <c r="S29" i="13"/>
  <c r="T29" i="13" s="1"/>
  <c r="S30" i="13"/>
  <c r="T30" i="13" s="1"/>
  <c r="S31" i="13"/>
  <c r="T31" i="13" s="1"/>
  <c r="S32" i="13"/>
  <c r="T32" i="13" s="1"/>
  <c r="S23" i="13"/>
  <c r="T23" i="13" s="1"/>
  <c r="S10" i="13"/>
  <c r="T10" i="13" s="1"/>
  <c r="S11" i="13"/>
  <c r="T11" i="13" s="1"/>
  <c r="S12" i="13"/>
  <c r="T12" i="13" s="1"/>
  <c r="S13" i="13"/>
  <c r="T13" i="13" s="1"/>
  <c r="S14" i="13"/>
  <c r="T14" i="13" s="1"/>
  <c r="S15" i="13"/>
  <c r="T15" i="13" s="1"/>
  <c r="S16" i="13"/>
  <c r="T16" i="13" s="1"/>
  <c r="S17" i="13"/>
  <c r="T17" i="13" s="1"/>
  <c r="S18" i="13"/>
  <c r="T18" i="13" s="1"/>
  <c r="S9" i="13"/>
  <c r="T9" i="13" s="1"/>
  <c r="L10" i="13"/>
  <c r="M10" i="13" s="1"/>
  <c r="L11" i="13"/>
  <c r="M11" i="13" s="1"/>
  <c r="L12" i="13"/>
  <c r="M12" i="13" s="1"/>
  <c r="L13" i="13"/>
  <c r="M13" i="13" s="1"/>
  <c r="L14" i="13"/>
  <c r="M14" i="13" s="1"/>
  <c r="L15" i="13"/>
  <c r="M15" i="13" s="1"/>
  <c r="L16" i="13"/>
  <c r="M16" i="13" s="1"/>
  <c r="L17" i="13"/>
  <c r="M17" i="13" s="1"/>
  <c r="L18" i="13"/>
  <c r="M18" i="13" s="1"/>
  <c r="L9" i="13"/>
  <c r="M9" i="13" s="1"/>
  <c r="L24" i="13"/>
  <c r="M24" i="13" s="1"/>
  <c r="L25" i="13"/>
  <c r="M25" i="13" s="1"/>
  <c r="L26" i="13"/>
  <c r="M26" i="13" s="1"/>
  <c r="L27" i="13"/>
  <c r="M27" i="13" s="1"/>
  <c r="L28" i="13"/>
  <c r="M28" i="13" s="1"/>
  <c r="L29" i="13"/>
  <c r="M29" i="13" s="1"/>
  <c r="L30" i="13"/>
  <c r="M30" i="13" s="1"/>
  <c r="L31" i="13"/>
  <c r="M31" i="13" s="1"/>
  <c r="L32" i="13"/>
  <c r="M32" i="13" s="1"/>
  <c r="L23" i="13"/>
  <c r="M23" i="13" s="1"/>
  <c r="F25" i="13"/>
  <c r="F30" i="13"/>
  <c r="F31" i="13"/>
  <c r="F23" i="13"/>
  <c r="F14" i="13"/>
  <c r="F15" i="13"/>
  <c r="F17" i="13"/>
  <c r="E24" i="13"/>
  <c r="F24" i="13" s="1"/>
  <c r="E25" i="13"/>
  <c r="E26" i="13"/>
  <c r="F26" i="13" s="1"/>
  <c r="E27" i="13"/>
  <c r="F27" i="13" s="1"/>
  <c r="E28" i="13"/>
  <c r="F28" i="13" s="1"/>
  <c r="E29" i="13"/>
  <c r="F29" i="13" s="1"/>
  <c r="E30" i="13"/>
  <c r="E31" i="13"/>
  <c r="E32" i="13"/>
  <c r="F32" i="13" s="1"/>
  <c r="E23" i="13"/>
  <c r="E10" i="13"/>
  <c r="F10" i="13" s="1"/>
  <c r="E11" i="13"/>
  <c r="F11" i="13" s="1"/>
  <c r="E12" i="13"/>
  <c r="F12" i="13" s="1"/>
  <c r="E13" i="13"/>
  <c r="F13" i="13" s="1"/>
  <c r="E14" i="13"/>
  <c r="E15" i="13"/>
  <c r="E16" i="13"/>
  <c r="F16" i="13" s="1"/>
  <c r="E17" i="13"/>
  <c r="E18" i="13"/>
  <c r="F18" i="13" s="1"/>
  <c r="E9" i="13"/>
  <c r="F9" i="13" s="1"/>
  <c r="I9" i="11"/>
  <c r="AJ45" i="1" l="1"/>
  <c r="AG45" i="1"/>
  <c r="AF45" i="1"/>
  <c r="AE45" i="1"/>
  <c r="AD45" i="1"/>
  <c r="AL35" i="1"/>
  <c r="AJ35" i="1"/>
  <c r="AG35" i="1"/>
  <c r="AF35" i="1"/>
  <c r="AE35" i="1"/>
  <c r="AD35" i="1"/>
  <c r="V45" i="1"/>
  <c r="S45" i="1"/>
  <c r="R45" i="1"/>
  <c r="Q45" i="1"/>
  <c r="P45" i="1"/>
  <c r="V35" i="1"/>
  <c r="S35" i="1"/>
  <c r="R35" i="1"/>
  <c r="Q35" i="1"/>
  <c r="P35" i="1"/>
  <c r="AN44" i="1"/>
  <c r="AO44" i="1" s="1"/>
  <c r="AL44" i="1"/>
  <c r="AM44" i="1" s="1"/>
  <c r="AN43" i="1"/>
  <c r="AO43" i="1" s="1"/>
  <c r="AL43" i="1"/>
  <c r="AM43" i="1" s="1"/>
  <c r="AN42" i="1"/>
  <c r="AO42" i="1" s="1"/>
  <c r="AL42" i="1"/>
  <c r="AM42" i="1" s="1"/>
  <c r="AN41" i="1"/>
  <c r="AO41" i="1" s="1"/>
  <c r="AL41" i="1"/>
  <c r="AM41" i="1" s="1"/>
  <c r="AM45" i="1" s="1"/>
  <c r="AN40" i="1"/>
  <c r="AO40" i="1" s="1"/>
  <c r="AO45" i="1" s="1"/>
  <c r="AL40" i="1"/>
  <c r="AM40" i="1" s="1"/>
  <c r="Z44" i="1"/>
  <c r="AA44" i="1" s="1"/>
  <c r="X44" i="1"/>
  <c r="Y44" i="1" s="1"/>
  <c r="Z43" i="1"/>
  <c r="AA43" i="1" s="1"/>
  <c r="X43" i="1"/>
  <c r="Y43" i="1" s="1"/>
  <c r="Z42" i="1"/>
  <c r="AA42" i="1" s="1"/>
  <c r="X42" i="1"/>
  <c r="Y42" i="1" s="1"/>
  <c r="Z41" i="1"/>
  <c r="AA41" i="1" s="1"/>
  <c r="AA45" i="1" s="1"/>
  <c r="X41" i="1"/>
  <c r="Y41" i="1" s="1"/>
  <c r="X40" i="1"/>
  <c r="Y40" i="1" s="1"/>
  <c r="Y45" i="1" s="1"/>
  <c r="L41" i="1"/>
  <c r="L42" i="1"/>
  <c r="M42" i="1" s="1"/>
  <c r="L43" i="1"/>
  <c r="M43" i="1" s="1"/>
  <c r="L44" i="1"/>
  <c r="M44" i="1" s="1"/>
  <c r="L40" i="1"/>
  <c r="M40" i="1" s="1"/>
  <c r="J41" i="1"/>
  <c r="K41" i="1" s="1"/>
  <c r="J42" i="1"/>
  <c r="K42" i="1" s="1"/>
  <c r="J43" i="1"/>
  <c r="K43" i="1" s="1"/>
  <c r="J44" i="1"/>
  <c r="K44" i="1" s="1"/>
  <c r="J40" i="1"/>
  <c r="K40" i="1" s="1"/>
  <c r="AN34" i="1"/>
  <c r="AO34" i="1" s="1"/>
  <c r="AL34" i="1"/>
  <c r="AM34" i="1" s="1"/>
  <c r="AN33" i="1"/>
  <c r="AO33" i="1" s="1"/>
  <c r="AL33" i="1"/>
  <c r="AM33" i="1" s="1"/>
  <c r="AN32" i="1"/>
  <c r="AO32" i="1" s="1"/>
  <c r="AL32" i="1"/>
  <c r="AM32" i="1" s="1"/>
  <c r="AN31" i="1"/>
  <c r="AO31" i="1" s="1"/>
  <c r="AL31" i="1"/>
  <c r="AM31" i="1" s="1"/>
  <c r="AN30" i="1"/>
  <c r="AO30" i="1" s="1"/>
  <c r="AO35" i="1" s="1"/>
  <c r="AL30" i="1"/>
  <c r="AM30" i="1" s="1"/>
  <c r="AM35" i="1" s="1"/>
  <c r="Z34" i="1"/>
  <c r="AA34" i="1" s="1"/>
  <c r="X34" i="1"/>
  <c r="Y34" i="1" s="1"/>
  <c r="Z33" i="1"/>
  <c r="AA33" i="1" s="1"/>
  <c r="X33" i="1"/>
  <c r="Y33" i="1" s="1"/>
  <c r="Z32" i="1"/>
  <c r="AA32" i="1" s="1"/>
  <c r="X32" i="1"/>
  <c r="Y32" i="1" s="1"/>
  <c r="Z31" i="1"/>
  <c r="AA31" i="1" s="1"/>
  <c r="X31" i="1"/>
  <c r="Y31" i="1" s="1"/>
  <c r="Y35" i="1" s="1"/>
  <c r="Z30" i="1"/>
  <c r="AA30" i="1" s="1"/>
  <c r="AA35" i="1" s="1"/>
  <c r="X30" i="1"/>
  <c r="Y30" i="1" s="1"/>
  <c r="L31" i="1"/>
  <c r="M31" i="1" s="1"/>
  <c r="L32" i="1"/>
  <c r="M32" i="1" s="1"/>
  <c r="L33" i="1"/>
  <c r="M33" i="1" s="1"/>
  <c r="L34" i="1"/>
  <c r="M34" i="1" s="1"/>
  <c r="L30" i="1"/>
  <c r="M30" i="1" s="1"/>
  <c r="J31" i="1"/>
  <c r="K31" i="1" s="1"/>
  <c r="J32" i="1"/>
  <c r="K32" i="1" s="1"/>
  <c r="K35" i="1" s="1"/>
  <c r="J33" i="1"/>
  <c r="K33" i="1" s="1"/>
  <c r="J34" i="1"/>
  <c r="K34" i="1" s="1"/>
  <c r="J30" i="1"/>
  <c r="K30" i="1" s="1"/>
  <c r="H45" i="1"/>
  <c r="E45" i="1"/>
  <c r="D45" i="1"/>
  <c r="C45" i="1"/>
  <c r="B45" i="1"/>
  <c r="H35" i="1"/>
  <c r="E35" i="1"/>
  <c r="D35" i="1"/>
  <c r="C35" i="1"/>
  <c r="B35" i="1"/>
  <c r="AO43" i="6"/>
  <c r="AN43" i="6"/>
  <c r="AJ43" i="6"/>
  <c r="AG43" i="6"/>
  <c r="AF43" i="6"/>
  <c r="AE43" i="6"/>
  <c r="AD43" i="6"/>
  <c r="AK33" i="6"/>
  <c r="AJ33" i="6"/>
  <c r="AI33" i="6"/>
  <c r="AH33" i="6"/>
  <c r="AG33" i="6"/>
  <c r="AF33" i="6"/>
  <c r="AE33" i="6"/>
  <c r="AD33" i="6"/>
  <c r="AL42" i="6"/>
  <c r="AM42" i="6" s="1"/>
  <c r="AL41" i="6"/>
  <c r="AM41" i="6" s="1"/>
  <c r="AL40" i="6"/>
  <c r="AM40" i="6" s="1"/>
  <c r="AL39" i="6"/>
  <c r="AM39" i="6" s="1"/>
  <c r="AN38" i="6"/>
  <c r="AO38" i="6" s="1"/>
  <c r="AL38" i="6"/>
  <c r="AM38" i="6" s="1"/>
  <c r="AM43" i="6" s="1"/>
  <c r="AN32" i="6"/>
  <c r="AO32" i="6" s="1"/>
  <c r="AL32" i="6"/>
  <c r="AM32" i="6" s="1"/>
  <c r="AN31" i="6"/>
  <c r="AO31" i="6" s="1"/>
  <c r="AL31" i="6"/>
  <c r="AM31" i="6" s="1"/>
  <c r="AN30" i="6"/>
  <c r="AO30" i="6" s="1"/>
  <c r="AL30" i="6"/>
  <c r="AM30" i="6" s="1"/>
  <c r="AN29" i="6"/>
  <c r="AO29" i="6" s="1"/>
  <c r="AL29" i="6"/>
  <c r="AM29" i="6" s="1"/>
  <c r="AN28" i="6"/>
  <c r="AO28" i="6" s="1"/>
  <c r="AO33" i="6" s="1"/>
  <c r="AL28" i="6"/>
  <c r="AM28" i="6" s="1"/>
  <c r="AM33" i="6" s="1"/>
  <c r="V43" i="6"/>
  <c r="S43" i="6"/>
  <c r="R43" i="6"/>
  <c r="Q43" i="6"/>
  <c r="P43" i="6"/>
  <c r="V33" i="6"/>
  <c r="S33" i="6"/>
  <c r="R33" i="6"/>
  <c r="Q33" i="6"/>
  <c r="P33" i="6"/>
  <c r="X42" i="6"/>
  <c r="Y42" i="6" s="1"/>
  <c r="X41" i="6"/>
  <c r="Y41" i="6" s="1"/>
  <c r="X40" i="6"/>
  <c r="Y40" i="6" s="1"/>
  <c r="X39" i="6"/>
  <c r="Y39" i="6" s="1"/>
  <c r="Y43" i="6" s="1"/>
  <c r="Z38" i="6"/>
  <c r="AA38" i="6" s="1"/>
  <c r="AA43" i="6" s="1"/>
  <c r="X38" i="6"/>
  <c r="Y38" i="6" s="1"/>
  <c r="Z32" i="6"/>
  <c r="AA32" i="6" s="1"/>
  <c r="X32" i="6"/>
  <c r="Y32" i="6" s="1"/>
  <c r="Z31" i="6"/>
  <c r="AA31" i="6" s="1"/>
  <c r="X31" i="6"/>
  <c r="Y31" i="6" s="1"/>
  <c r="Z30" i="6"/>
  <c r="AA30" i="6" s="1"/>
  <c r="X30" i="6"/>
  <c r="Y30" i="6" s="1"/>
  <c r="Z29" i="6"/>
  <c r="AA29" i="6" s="1"/>
  <c r="AA33" i="6" s="1"/>
  <c r="X29" i="6"/>
  <c r="Y29" i="6" s="1"/>
  <c r="Z28" i="6"/>
  <c r="AA28" i="6" s="1"/>
  <c r="X28" i="6"/>
  <c r="Y28" i="6" s="1"/>
  <c r="Y33" i="6" s="1"/>
  <c r="H43" i="6"/>
  <c r="E43" i="6"/>
  <c r="D43" i="6"/>
  <c r="C43" i="6"/>
  <c r="B43" i="6"/>
  <c r="L38" i="6"/>
  <c r="M38" i="6" s="1"/>
  <c r="M43" i="6" s="1"/>
  <c r="J39" i="6"/>
  <c r="K39" i="6" s="1"/>
  <c r="K43" i="6" s="1"/>
  <c r="J40" i="6"/>
  <c r="K40" i="6" s="1"/>
  <c r="J41" i="6"/>
  <c r="K41" i="6" s="1"/>
  <c r="J42" i="6"/>
  <c r="K42" i="6" s="1"/>
  <c r="J38" i="6"/>
  <c r="K38" i="6" s="1"/>
  <c r="H33" i="6"/>
  <c r="E33" i="6"/>
  <c r="D33" i="6"/>
  <c r="C33" i="6"/>
  <c r="B33" i="6"/>
  <c r="L29" i="6"/>
  <c r="M29" i="6" s="1"/>
  <c r="M33" i="6" s="1"/>
  <c r="L30" i="6"/>
  <c r="M30" i="6" s="1"/>
  <c r="L31" i="6"/>
  <c r="M31" i="6" s="1"/>
  <c r="L32" i="6"/>
  <c r="M32" i="6" s="1"/>
  <c r="L28" i="6"/>
  <c r="M28" i="6" s="1"/>
  <c r="J29" i="6"/>
  <c r="K29" i="6" s="1"/>
  <c r="J30" i="6"/>
  <c r="K30" i="6" s="1"/>
  <c r="J31" i="6"/>
  <c r="K31" i="6" s="1"/>
  <c r="K33" i="6" s="1"/>
  <c r="J32" i="6"/>
  <c r="K32" i="6" s="1"/>
  <c r="J28" i="6"/>
  <c r="K28" i="6" s="1"/>
  <c r="AN42" i="5"/>
  <c r="AO42" i="5" s="1"/>
  <c r="AN43" i="5"/>
  <c r="AO43" i="5" s="1"/>
  <c r="AN44" i="5"/>
  <c r="AO44" i="5" s="1"/>
  <c r="AN45" i="5"/>
  <c r="AO45" i="5" s="1"/>
  <c r="AN41" i="5"/>
  <c r="AO41" i="5" s="1"/>
  <c r="AL42" i="5"/>
  <c r="AM42" i="5" s="1"/>
  <c r="AL43" i="5"/>
  <c r="AM43" i="5" s="1"/>
  <c r="AL44" i="5"/>
  <c r="AM44" i="5" s="1"/>
  <c r="AL45" i="5"/>
  <c r="AM45" i="5" s="1"/>
  <c r="AL41" i="5"/>
  <c r="AM41" i="5" s="1"/>
  <c r="L42" i="5"/>
  <c r="M42" i="5" s="1"/>
  <c r="L43" i="5"/>
  <c r="M43" i="5" s="1"/>
  <c r="L44" i="5"/>
  <c r="M44" i="5" s="1"/>
  <c r="L45" i="5"/>
  <c r="M45" i="5" s="1"/>
  <c r="L41" i="5"/>
  <c r="M41" i="5" s="1"/>
  <c r="J42" i="5"/>
  <c r="K42" i="5" s="1"/>
  <c r="J43" i="5"/>
  <c r="K43" i="5" s="1"/>
  <c r="J44" i="5"/>
  <c r="K44" i="5" s="1"/>
  <c r="J45" i="5"/>
  <c r="K45" i="5" s="1"/>
  <c r="J41" i="5"/>
  <c r="K41" i="5" s="1"/>
  <c r="X42" i="5"/>
  <c r="Y42" i="5" s="1"/>
  <c r="X43" i="5"/>
  <c r="Y43" i="5" s="1"/>
  <c r="X44" i="5"/>
  <c r="Y44" i="5" s="1"/>
  <c r="X45" i="5"/>
  <c r="Y45" i="5" s="1"/>
  <c r="X41" i="5"/>
  <c r="Y41" i="5" s="1"/>
  <c r="Z42" i="5"/>
  <c r="AA42" i="5" s="1"/>
  <c r="Z43" i="5"/>
  <c r="AA43" i="5" s="1"/>
  <c r="Z44" i="5"/>
  <c r="AA44" i="5" s="1"/>
  <c r="Z45" i="5"/>
  <c r="AA45" i="5" s="1"/>
  <c r="Z41" i="5"/>
  <c r="AA41" i="5" s="1"/>
  <c r="AJ46" i="5"/>
  <c r="AG46" i="5"/>
  <c r="AF46" i="5"/>
  <c r="AE46" i="5"/>
  <c r="AD46" i="5"/>
  <c r="AJ36" i="5"/>
  <c r="AG36" i="5"/>
  <c r="AF36" i="5"/>
  <c r="AE36" i="5"/>
  <c r="AD36" i="5"/>
  <c r="V46" i="5"/>
  <c r="S46" i="5"/>
  <c r="R46" i="5"/>
  <c r="Q46" i="5"/>
  <c r="P46" i="5"/>
  <c r="Y36" i="5"/>
  <c r="V36" i="5"/>
  <c r="S36" i="5"/>
  <c r="R36" i="5"/>
  <c r="Q36" i="5"/>
  <c r="P36" i="5"/>
  <c r="H46" i="5"/>
  <c r="E46" i="5"/>
  <c r="D46" i="5"/>
  <c r="C46" i="5"/>
  <c r="B46" i="5"/>
  <c r="H36" i="5"/>
  <c r="E36" i="5"/>
  <c r="D36" i="5"/>
  <c r="C36" i="5"/>
  <c r="B36" i="5"/>
  <c r="AN35" i="5"/>
  <c r="AO35" i="5" s="1"/>
  <c r="AL35" i="5"/>
  <c r="AM35" i="5" s="1"/>
  <c r="AN34" i="5"/>
  <c r="AO34" i="5" s="1"/>
  <c r="AL34" i="5"/>
  <c r="AM34" i="5" s="1"/>
  <c r="AN33" i="5"/>
  <c r="AO33" i="5" s="1"/>
  <c r="AL33" i="5"/>
  <c r="AM33" i="5" s="1"/>
  <c r="AN32" i="5"/>
  <c r="AO32" i="5" s="1"/>
  <c r="AL32" i="5"/>
  <c r="AM32" i="5" s="1"/>
  <c r="AN31" i="5"/>
  <c r="AO31" i="5" s="1"/>
  <c r="AO36" i="5" s="1"/>
  <c r="AL31" i="5"/>
  <c r="AM31" i="5" s="1"/>
  <c r="AM36" i="5" s="1"/>
  <c r="Z35" i="5"/>
  <c r="AA35" i="5" s="1"/>
  <c r="X35" i="5"/>
  <c r="Y35" i="5" s="1"/>
  <c r="Z34" i="5"/>
  <c r="AA34" i="5" s="1"/>
  <c r="X34" i="5"/>
  <c r="Y34" i="5" s="1"/>
  <c r="Z33" i="5"/>
  <c r="AA33" i="5" s="1"/>
  <c r="X33" i="5"/>
  <c r="Y33" i="5" s="1"/>
  <c r="Z32" i="5"/>
  <c r="AA32" i="5" s="1"/>
  <c r="AA36" i="5" s="1"/>
  <c r="X32" i="5"/>
  <c r="Y32" i="5" s="1"/>
  <c r="Z31" i="5"/>
  <c r="AA31" i="5" s="1"/>
  <c r="X31" i="5"/>
  <c r="Y31" i="5" s="1"/>
  <c r="L35" i="5"/>
  <c r="M35" i="5" s="1"/>
  <c r="J35" i="5"/>
  <c r="K35" i="5" s="1"/>
  <c r="L34" i="5"/>
  <c r="M34" i="5" s="1"/>
  <c r="J34" i="5"/>
  <c r="K34" i="5" s="1"/>
  <c r="K36" i="5" s="1"/>
  <c r="L33" i="5"/>
  <c r="M33" i="5" s="1"/>
  <c r="J33" i="5"/>
  <c r="K33" i="5" s="1"/>
  <c r="L32" i="5"/>
  <c r="M32" i="5" s="1"/>
  <c r="J32" i="5"/>
  <c r="K32" i="5" s="1"/>
  <c r="L31" i="5"/>
  <c r="M31" i="5" s="1"/>
  <c r="M36" i="5" s="1"/>
  <c r="J31" i="5"/>
  <c r="K31" i="5" s="1"/>
  <c r="AL30" i="3"/>
  <c r="AJ45" i="3"/>
  <c r="AG45" i="3"/>
  <c r="AF45" i="3"/>
  <c r="AE45" i="3"/>
  <c r="AD45" i="3"/>
  <c r="AJ35" i="3"/>
  <c r="AG35" i="3"/>
  <c r="AF35" i="3"/>
  <c r="AE35" i="3"/>
  <c r="AD35" i="3"/>
  <c r="AN44" i="3"/>
  <c r="AO44" i="3" s="1"/>
  <c r="AL44" i="3"/>
  <c r="AM44" i="3" s="1"/>
  <c r="AN43" i="3"/>
  <c r="AO43" i="3" s="1"/>
  <c r="AL43" i="3"/>
  <c r="AM43" i="3" s="1"/>
  <c r="AN42" i="3"/>
  <c r="AO42" i="3" s="1"/>
  <c r="AL42" i="3"/>
  <c r="AM42" i="3" s="1"/>
  <c r="AN41" i="3"/>
  <c r="AO41" i="3" s="1"/>
  <c r="AL41" i="3"/>
  <c r="AM41" i="3" s="1"/>
  <c r="AN40" i="3"/>
  <c r="AO40" i="3" s="1"/>
  <c r="AL40" i="3"/>
  <c r="AM40" i="3" s="1"/>
  <c r="AN34" i="3"/>
  <c r="AO34" i="3" s="1"/>
  <c r="AL34" i="3"/>
  <c r="AM34" i="3" s="1"/>
  <c r="AN33" i="3"/>
  <c r="AO33" i="3" s="1"/>
  <c r="AL33" i="3"/>
  <c r="AM33" i="3" s="1"/>
  <c r="AN32" i="3"/>
  <c r="AO32" i="3" s="1"/>
  <c r="AL32" i="3"/>
  <c r="AM32" i="3" s="1"/>
  <c r="AN31" i="3"/>
  <c r="AO31" i="3" s="1"/>
  <c r="AL31" i="3"/>
  <c r="AM31" i="3" s="1"/>
  <c r="AN30" i="3"/>
  <c r="AO30" i="3" s="1"/>
  <c r="AM30" i="3"/>
  <c r="Z41" i="3"/>
  <c r="AA41" i="3" s="1"/>
  <c r="Z42" i="3"/>
  <c r="AA42" i="3" s="1"/>
  <c r="Z43" i="3"/>
  <c r="AA43" i="3" s="1"/>
  <c r="Z44" i="3"/>
  <c r="AA44" i="3" s="1"/>
  <c r="Z40" i="3"/>
  <c r="AA40" i="3" s="1"/>
  <c r="X40" i="3"/>
  <c r="Y40" i="3" s="1"/>
  <c r="X41" i="3"/>
  <c r="Y41" i="3" s="1"/>
  <c r="X42" i="3"/>
  <c r="Y42" i="3" s="1"/>
  <c r="X43" i="3"/>
  <c r="Y43" i="3" s="1"/>
  <c r="X44" i="3"/>
  <c r="Y44" i="3" s="1"/>
  <c r="Z31" i="3"/>
  <c r="AA31" i="3" s="1"/>
  <c r="Z32" i="3"/>
  <c r="AA32" i="3" s="1"/>
  <c r="Z33" i="3"/>
  <c r="AA33" i="3" s="1"/>
  <c r="Z34" i="3"/>
  <c r="AA34" i="3" s="1"/>
  <c r="Z30" i="3"/>
  <c r="AA30" i="3" s="1"/>
  <c r="X31" i="3"/>
  <c r="Y31" i="3" s="1"/>
  <c r="X32" i="3"/>
  <c r="Y32" i="3" s="1"/>
  <c r="X33" i="3"/>
  <c r="Y33" i="3" s="1"/>
  <c r="X34" i="3"/>
  <c r="Y34" i="3" s="1"/>
  <c r="X30" i="3"/>
  <c r="Y30" i="3" s="1"/>
  <c r="V45" i="3"/>
  <c r="S45" i="3"/>
  <c r="R45" i="3"/>
  <c r="Q45" i="3"/>
  <c r="P45" i="3"/>
  <c r="V35" i="3"/>
  <c r="S35" i="3"/>
  <c r="R35" i="3"/>
  <c r="Q35" i="3"/>
  <c r="P35" i="3"/>
  <c r="C45" i="3"/>
  <c r="D45" i="3"/>
  <c r="E45" i="3"/>
  <c r="H45" i="3"/>
  <c r="B45" i="3"/>
  <c r="B35" i="3"/>
  <c r="C35" i="3"/>
  <c r="D35" i="3"/>
  <c r="E35" i="3"/>
  <c r="H35" i="3"/>
  <c r="M42" i="3"/>
  <c r="L41" i="3"/>
  <c r="M41" i="3" s="1"/>
  <c r="L42" i="3"/>
  <c r="L43" i="3"/>
  <c r="M43" i="3" s="1"/>
  <c r="L44" i="3"/>
  <c r="M44" i="3" s="1"/>
  <c r="L40" i="3"/>
  <c r="M40" i="3" s="1"/>
  <c r="K41" i="3"/>
  <c r="J41" i="3"/>
  <c r="J42" i="3"/>
  <c r="K42" i="3" s="1"/>
  <c r="J43" i="3"/>
  <c r="K43" i="3" s="1"/>
  <c r="J44" i="3"/>
  <c r="K44" i="3" s="1"/>
  <c r="J40" i="3"/>
  <c r="J45" i="3" s="1"/>
  <c r="L31" i="3"/>
  <c r="M31" i="3" s="1"/>
  <c r="L32" i="3"/>
  <c r="M32" i="3" s="1"/>
  <c r="L33" i="3"/>
  <c r="M33" i="3" s="1"/>
  <c r="L34" i="3"/>
  <c r="M34" i="3" s="1"/>
  <c r="L30" i="3"/>
  <c r="K34" i="3"/>
  <c r="K30" i="3"/>
  <c r="J31" i="3"/>
  <c r="K31" i="3" s="1"/>
  <c r="J32" i="3"/>
  <c r="J33" i="3"/>
  <c r="K33" i="3" s="1"/>
  <c r="J34" i="3"/>
  <c r="J30" i="3"/>
  <c r="J45" i="1" l="1"/>
  <c r="L45" i="1"/>
  <c r="M41" i="1"/>
  <c r="AL45" i="1"/>
  <c r="AN35" i="1"/>
  <c r="X35" i="1"/>
  <c r="L35" i="1"/>
  <c r="X45" i="1"/>
  <c r="AN45" i="1"/>
  <c r="J35" i="1"/>
  <c r="Z35" i="1"/>
  <c r="Z45" i="1"/>
  <c r="J43" i="6"/>
  <c r="L33" i="6"/>
  <c r="L43" i="6"/>
  <c r="AL33" i="6"/>
  <c r="AN33" i="6"/>
  <c r="AL43" i="6"/>
  <c r="Z43" i="6"/>
  <c r="X33" i="6"/>
  <c r="Z33" i="6"/>
  <c r="J33" i="6"/>
  <c r="X43" i="6"/>
  <c r="J36" i="5"/>
  <c r="X46" i="5"/>
  <c r="AL36" i="5"/>
  <c r="L36" i="5"/>
  <c r="J46" i="5"/>
  <c r="L46" i="5"/>
  <c r="AN36" i="5"/>
  <c r="Z36" i="5"/>
  <c r="X36" i="5"/>
  <c r="K40" i="3"/>
  <c r="M45" i="3"/>
  <c r="AM35" i="3"/>
  <c r="AO35" i="3"/>
  <c r="K45" i="3"/>
  <c r="L35" i="3"/>
  <c r="AM45" i="3"/>
  <c r="J35" i="3"/>
  <c r="AO45" i="3"/>
  <c r="AA35" i="3"/>
  <c r="L45" i="3"/>
  <c r="Y45" i="3"/>
  <c r="AN45" i="3"/>
  <c r="K32" i="3"/>
  <c r="K35" i="3" s="1"/>
  <c r="X35" i="3"/>
  <c r="Y35" i="3"/>
  <c r="Z45" i="3"/>
  <c r="AL35" i="3"/>
  <c r="M30" i="3"/>
  <c r="M35" i="3" s="1"/>
  <c r="Z35" i="3"/>
  <c r="X45" i="3"/>
  <c r="AN35" i="3"/>
  <c r="AL45" i="3"/>
  <c r="AA45" i="3"/>
  <c r="M45" i="1"/>
  <c r="K45" i="1"/>
  <c r="M35" i="1"/>
  <c r="AN46" i="5"/>
  <c r="AO46" i="5"/>
  <c r="AM46" i="5"/>
  <c r="AL46" i="5"/>
  <c r="M46" i="5"/>
  <c r="K46" i="5"/>
  <c r="Y46" i="5"/>
  <c r="AA46" i="5"/>
  <c r="Z46" i="5"/>
  <c r="I5" i="11"/>
  <c r="AK35" i="5" l="1"/>
  <c r="AI45" i="5"/>
  <c r="AK45" i="5" s="1"/>
  <c r="AH42" i="5"/>
  <c r="AI42" i="5" s="1"/>
  <c r="AK42" i="5" s="1"/>
  <c r="AH43" i="5"/>
  <c r="AI43" i="5" s="1"/>
  <c r="AK43" i="5" s="1"/>
  <c r="AH44" i="5"/>
  <c r="AI44" i="5" s="1"/>
  <c r="AK44" i="5" s="1"/>
  <c r="AH45" i="5"/>
  <c r="AI35" i="5"/>
  <c r="AH32" i="5"/>
  <c r="AI32" i="5" s="1"/>
  <c r="AK32" i="5" s="1"/>
  <c r="AH33" i="5"/>
  <c r="AI33" i="5" s="1"/>
  <c r="AK33" i="5" s="1"/>
  <c r="AH34" i="5"/>
  <c r="AI34" i="5" s="1"/>
  <c r="AK34" i="5" s="1"/>
  <c r="AH35" i="5"/>
  <c r="U42" i="5"/>
  <c r="W42" i="5" s="1"/>
  <c r="T42" i="5"/>
  <c r="T43" i="5"/>
  <c r="U43" i="5" s="1"/>
  <c r="W43" i="5" s="1"/>
  <c r="T44" i="5"/>
  <c r="U44" i="5" s="1"/>
  <c r="W44" i="5" s="1"/>
  <c r="T45" i="5"/>
  <c r="U45" i="5" s="1"/>
  <c r="W45" i="5" s="1"/>
  <c r="U33" i="5"/>
  <c r="W33" i="5" s="1"/>
  <c r="U34" i="5"/>
  <c r="W34" i="5" s="1"/>
  <c r="U35" i="5"/>
  <c r="W35" i="5" s="1"/>
  <c r="T32" i="5"/>
  <c r="U32" i="5" s="1"/>
  <c r="W32" i="5" s="1"/>
  <c r="T33" i="5"/>
  <c r="T34" i="5"/>
  <c r="T35" i="5"/>
  <c r="I42" i="5"/>
  <c r="G42" i="5"/>
  <c r="G43" i="5"/>
  <c r="I43" i="5" s="1"/>
  <c r="G44" i="5"/>
  <c r="I44" i="5" s="1"/>
  <c r="G45" i="5"/>
  <c r="I45" i="5" s="1"/>
  <c r="F42" i="5"/>
  <c r="F43" i="5"/>
  <c r="F44" i="5"/>
  <c r="F45" i="5"/>
  <c r="G32" i="5"/>
  <c r="I32" i="5" s="1"/>
  <c r="G33" i="5"/>
  <c r="I33" i="5" s="1"/>
  <c r="G34" i="5"/>
  <c r="I34" i="5" s="1"/>
  <c r="G35" i="5"/>
  <c r="I35" i="5" s="1"/>
  <c r="F32" i="5"/>
  <c r="F33" i="5"/>
  <c r="F34" i="5"/>
  <c r="F35" i="5"/>
  <c r="AH41" i="3"/>
  <c r="AI41" i="3" s="1"/>
  <c r="AK41" i="3" s="1"/>
  <c r="AH42" i="3"/>
  <c r="AI42" i="3" s="1"/>
  <c r="AK42" i="3" s="1"/>
  <c r="AH43" i="3"/>
  <c r="AI43" i="3" s="1"/>
  <c r="AK43" i="3" s="1"/>
  <c r="AH44" i="3"/>
  <c r="AI44" i="3" s="1"/>
  <c r="AK44" i="3" s="1"/>
  <c r="AH31" i="3"/>
  <c r="AI31" i="3" s="1"/>
  <c r="AK31" i="3" s="1"/>
  <c r="AH32" i="3"/>
  <c r="AI32" i="3" s="1"/>
  <c r="AK32" i="3" s="1"/>
  <c r="AH33" i="3"/>
  <c r="AI33" i="3" s="1"/>
  <c r="AK33" i="3" s="1"/>
  <c r="AH34" i="3"/>
  <c r="AI34" i="3" s="1"/>
  <c r="AK34" i="3" s="1"/>
  <c r="T41" i="3"/>
  <c r="U41" i="3" s="1"/>
  <c r="W41" i="3" s="1"/>
  <c r="T42" i="3"/>
  <c r="U42" i="3" s="1"/>
  <c r="W42" i="3" s="1"/>
  <c r="T43" i="3"/>
  <c r="U43" i="3" s="1"/>
  <c r="W43" i="3" s="1"/>
  <c r="T44" i="3"/>
  <c r="U44" i="3" s="1"/>
  <c r="W44" i="3" s="1"/>
  <c r="T31" i="3"/>
  <c r="U31" i="3" s="1"/>
  <c r="W31" i="3" s="1"/>
  <c r="T32" i="3"/>
  <c r="U32" i="3" s="1"/>
  <c r="W32" i="3" s="1"/>
  <c r="T33" i="3"/>
  <c r="U33" i="3" s="1"/>
  <c r="W33" i="3" s="1"/>
  <c r="T34" i="3"/>
  <c r="U34" i="3" s="1"/>
  <c r="W34" i="3" s="1"/>
  <c r="F41" i="3"/>
  <c r="G41" i="3" s="1"/>
  <c r="I41" i="3" s="1"/>
  <c r="F42" i="3"/>
  <c r="G42" i="3" s="1"/>
  <c r="I42" i="3" s="1"/>
  <c r="F43" i="3"/>
  <c r="G43" i="3" s="1"/>
  <c r="I43" i="3" s="1"/>
  <c r="F44" i="3"/>
  <c r="G44" i="3" s="1"/>
  <c r="I44" i="3" s="1"/>
  <c r="F31" i="3"/>
  <c r="G31" i="3" s="1"/>
  <c r="I31" i="3" s="1"/>
  <c r="F32" i="3"/>
  <c r="G32" i="3" s="1"/>
  <c r="I32" i="3" s="1"/>
  <c r="F33" i="3"/>
  <c r="G33" i="3" s="1"/>
  <c r="I33" i="3" s="1"/>
  <c r="F34" i="3"/>
  <c r="G34" i="3" s="1"/>
  <c r="I34" i="3" s="1"/>
  <c r="G20" i="3"/>
  <c r="G21" i="3"/>
  <c r="G22" i="3"/>
  <c r="G23" i="3"/>
  <c r="G19" i="3"/>
  <c r="G10" i="3"/>
  <c r="G11" i="3"/>
  <c r="G12" i="3"/>
  <c r="G13" i="3"/>
  <c r="G9" i="3"/>
  <c r="U20" i="3"/>
  <c r="U21" i="3"/>
  <c r="U22" i="3"/>
  <c r="U23" i="3"/>
  <c r="U19" i="3"/>
  <c r="U10" i="3"/>
  <c r="U11" i="3"/>
  <c r="U12" i="3"/>
  <c r="U13" i="3"/>
  <c r="U9" i="3"/>
  <c r="AI20" i="3"/>
  <c r="AI21" i="3"/>
  <c r="AI22" i="3"/>
  <c r="AI23" i="3"/>
  <c r="AI19" i="3"/>
  <c r="AI10" i="3"/>
  <c r="AI11" i="3"/>
  <c r="AI12" i="3"/>
  <c r="AI13" i="3"/>
  <c r="AI9" i="3"/>
  <c r="G14" i="5"/>
  <c r="G20" i="5"/>
  <c r="G21" i="5"/>
  <c r="G22" i="5"/>
  <c r="G24" i="5" s="1"/>
  <c r="G23" i="5"/>
  <c r="G19" i="5"/>
  <c r="G10" i="5"/>
  <c r="G11" i="5"/>
  <c r="G12" i="5"/>
  <c r="G13" i="5"/>
  <c r="G9" i="5"/>
  <c r="U20" i="5"/>
  <c r="U21" i="5"/>
  <c r="U22" i="5"/>
  <c r="U23" i="5"/>
  <c r="U19" i="5"/>
  <c r="U24" i="5" s="1"/>
  <c r="U10" i="5"/>
  <c r="U14" i="5" s="1"/>
  <c r="U11" i="5"/>
  <c r="U12" i="5"/>
  <c r="U13" i="5"/>
  <c r="U9" i="5"/>
  <c r="AI20" i="5"/>
  <c r="AI21" i="5"/>
  <c r="AI24" i="5" s="1"/>
  <c r="AI22" i="5"/>
  <c r="AI23" i="5"/>
  <c r="AI19" i="5"/>
  <c r="AI10" i="5"/>
  <c r="AI11" i="5"/>
  <c r="AI12" i="5"/>
  <c r="AI13" i="5"/>
  <c r="AI9" i="5"/>
  <c r="AI14" i="5" s="1"/>
  <c r="AH41" i="1"/>
  <c r="AI41" i="1" s="1"/>
  <c r="AK41" i="1" s="1"/>
  <c r="AH42" i="1"/>
  <c r="AI42" i="1" s="1"/>
  <c r="AK42" i="1" s="1"/>
  <c r="AH43" i="1"/>
  <c r="AI43" i="1" s="1"/>
  <c r="AK43" i="1" s="1"/>
  <c r="AH44" i="1"/>
  <c r="AI44" i="1" s="1"/>
  <c r="AK44" i="1" s="1"/>
  <c r="AH31" i="1"/>
  <c r="AI31" i="1" s="1"/>
  <c r="AK31" i="1" s="1"/>
  <c r="AH32" i="1"/>
  <c r="AI32" i="1" s="1"/>
  <c r="AK32" i="1" s="1"/>
  <c r="AH33" i="1"/>
  <c r="AI33" i="1" s="1"/>
  <c r="AK33" i="1" s="1"/>
  <c r="AH34" i="1"/>
  <c r="AI34" i="1" s="1"/>
  <c r="AK34" i="1" s="1"/>
  <c r="U41" i="1"/>
  <c r="W41" i="1" s="1"/>
  <c r="T41" i="1"/>
  <c r="T42" i="1"/>
  <c r="U42" i="1" s="1"/>
  <c r="W42" i="1" s="1"/>
  <c r="T43" i="1"/>
  <c r="U43" i="1" s="1"/>
  <c r="W43" i="1" s="1"/>
  <c r="T44" i="1"/>
  <c r="U44" i="1" s="1"/>
  <c r="W44" i="1" s="1"/>
  <c r="W33" i="1"/>
  <c r="U34" i="1"/>
  <c r="T33" i="1"/>
  <c r="U33" i="1" s="1"/>
  <c r="T34" i="1"/>
  <c r="W34" i="1" s="1"/>
  <c r="U31" i="1"/>
  <c r="T31" i="1"/>
  <c r="W31" i="1" s="1"/>
  <c r="T32" i="1"/>
  <c r="U32" i="1" s="1"/>
  <c r="F41" i="1"/>
  <c r="G41" i="1" s="1"/>
  <c r="I41" i="1" s="1"/>
  <c r="F42" i="1"/>
  <c r="G42" i="1" s="1"/>
  <c r="I42" i="1" s="1"/>
  <c r="F43" i="1"/>
  <c r="G43" i="1" s="1"/>
  <c r="I43" i="1" s="1"/>
  <c r="F44" i="1"/>
  <c r="G44" i="1" s="1"/>
  <c r="I44" i="1" s="1"/>
  <c r="F31" i="1"/>
  <c r="G31" i="1" s="1"/>
  <c r="I31" i="1" s="1"/>
  <c r="F32" i="1"/>
  <c r="G32" i="1" s="1"/>
  <c r="I32" i="1" s="1"/>
  <c r="F33" i="1"/>
  <c r="G33" i="1" s="1"/>
  <c r="I33" i="1" s="1"/>
  <c r="F34" i="1"/>
  <c r="G34" i="1" s="1"/>
  <c r="I34" i="1" s="1"/>
  <c r="G20" i="1"/>
  <c r="G21" i="1"/>
  <c r="G22" i="1"/>
  <c r="G23" i="1"/>
  <c r="G19" i="1"/>
  <c r="G10" i="1"/>
  <c r="G11" i="1"/>
  <c r="G12" i="1"/>
  <c r="G13" i="1"/>
  <c r="G9" i="1"/>
  <c r="U21" i="1"/>
  <c r="U22" i="1"/>
  <c r="U23" i="1"/>
  <c r="U24" i="1"/>
  <c r="U19" i="1"/>
  <c r="U25" i="1" s="1"/>
  <c r="U11" i="1"/>
  <c r="U12" i="1"/>
  <c r="U13" i="1"/>
  <c r="U14" i="1"/>
  <c r="U10" i="1"/>
  <c r="AI20" i="1"/>
  <c r="AI21" i="1"/>
  <c r="AI22" i="1"/>
  <c r="AI23" i="1"/>
  <c r="AI19" i="1"/>
  <c r="AI10" i="1"/>
  <c r="AI11" i="1"/>
  <c r="AI12" i="1"/>
  <c r="AI13" i="1"/>
  <c r="AI9" i="1"/>
  <c r="AH41" i="5"/>
  <c r="AH31" i="5"/>
  <c r="T41" i="5"/>
  <c r="T31" i="5"/>
  <c r="F41" i="5"/>
  <c r="F31" i="5"/>
  <c r="AH40" i="3"/>
  <c r="AH30" i="3"/>
  <c r="T40" i="3"/>
  <c r="T30" i="3"/>
  <c r="F40" i="3"/>
  <c r="F30" i="3"/>
  <c r="AH40" i="1"/>
  <c r="AH30" i="1"/>
  <c r="T40" i="1"/>
  <c r="T30" i="1"/>
  <c r="F40" i="1"/>
  <c r="F30" i="1"/>
  <c r="U19" i="6"/>
  <c r="F28" i="6"/>
  <c r="AI10" i="6"/>
  <c r="AI11" i="6"/>
  <c r="AI12" i="6"/>
  <c r="AI13" i="6"/>
  <c r="AI9" i="6"/>
  <c r="U22" i="6"/>
  <c r="U18" i="6"/>
  <c r="U9" i="6"/>
  <c r="G10" i="6"/>
  <c r="G11" i="6"/>
  <c r="G12" i="6"/>
  <c r="G13" i="6"/>
  <c r="U40" i="1" l="1"/>
  <c r="T45" i="1"/>
  <c r="AI40" i="1"/>
  <c r="AH45" i="1"/>
  <c r="U30" i="1"/>
  <c r="U35" i="1" s="1"/>
  <c r="T35" i="1"/>
  <c r="AI30" i="1"/>
  <c r="AH35" i="1"/>
  <c r="G40" i="1"/>
  <c r="F45" i="1"/>
  <c r="G30" i="1"/>
  <c r="F35" i="1"/>
  <c r="I28" i="6"/>
  <c r="I33" i="6" s="1"/>
  <c r="G28" i="6"/>
  <c r="G33" i="6" s="1"/>
  <c r="F33" i="6"/>
  <c r="G31" i="5"/>
  <c r="F36" i="5"/>
  <c r="G41" i="5"/>
  <c r="F46" i="5"/>
  <c r="T36" i="5"/>
  <c r="U31" i="5"/>
  <c r="U41" i="5"/>
  <c r="T46" i="5"/>
  <c r="AI31" i="5"/>
  <c r="AH36" i="5"/>
  <c r="AI41" i="5"/>
  <c r="AH46" i="5"/>
  <c r="G14" i="3"/>
  <c r="U24" i="3"/>
  <c r="U40" i="3"/>
  <c r="T45" i="3"/>
  <c r="AI14" i="3"/>
  <c r="AI30" i="3"/>
  <c r="AH35" i="3"/>
  <c r="AI40" i="3"/>
  <c r="AH45" i="3"/>
  <c r="U14" i="3"/>
  <c r="G24" i="3"/>
  <c r="G40" i="3"/>
  <c r="F45" i="3"/>
  <c r="G30" i="3"/>
  <c r="F35" i="3"/>
  <c r="U30" i="3"/>
  <c r="T35" i="3"/>
  <c r="W30" i="1"/>
  <c r="W35" i="1" s="1"/>
  <c r="AI24" i="1"/>
  <c r="AI14" i="1"/>
  <c r="U15" i="1"/>
  <c r="G14" i="1"/>
  <c r="G24" i="1"/>
  <c r="W32" i="1"/>
  <c r="T42" i="6"/>
  <c r="U23" i="6"/>
  <c r="U14" i="6"/>
  <c r="T32" i="6"/>
  <c r="F39" i="6"/>
  <c r="AI14" i="6"/>
  <c r="AH39" i="6"/>
  <c r="AI19" i="6"/>
  <c r="AI23" i="6" s="1"/>
  <c r="G19" i="6"/>
  <c r="G20" i="6"/>
  <c r="G21" i="6"/>
  <c r="G22" i="6"/>
  <c r="G18" i="6"/>
  <c r="G9" i="6"/>
  <c r="G14" i="6" s="1"/>
  <c r="AK30" i="1" l="1"/>
  <c r="AK35" i="1" s="1"/>
  <c r="AI35" i="1"/>
  <c r="I30" i="1"/>
  <c r="I35" i="1" s="1"/>
  <c r="G35" i="1"/>
  <c r="AK40" i="1"/>
  <c r="AK45" i="1" s="1"/>
  <c r="AI45" i="1"/>
  <c r="I40" i="1"/>
  <c r="I45" i="1" s="1"/>
  <c r="G45" i="1"/>
  <c r="U45" i="1"/>
  <c r="W40" i="1"/>
  <c r="W45" i="1" s="1"/>
  <c r="AI39" i="6"/>
  <c r="AI43" i="6" s="1"/>
  <c r="AH43" i="6"/>
  <c r="G23" i="6"/>
  <c r="U42" i="6"/>
  <c r="U43" i="6" s="1"/>
  <c r="T43" i="6"/>
  <c r="I39" i="6"/>
  <c r="I43" i="6" s="1"/>
  <c r="G39" i="6"/>
  <c r="G43" i="6" s="1"/>
  <c r="F43" i="6"/>
  <c r="U32" i="6"/>
  <c r="U33" i="6" s="1"/>
  <c r="T33" i="6"/>
  <c r="U46" i="5"/>
  <c r="W41" i="5"/>
  <c r="W46" i="5" s="1"/>
  <c r="W31" i="5"/>
  <c r="W36" i="5" s="1"/>
  <c r="U36" i="5"/>
  <c r="AI46" i="5"/>
  <c r="AK41" i="5"/>
  <c r="AK46" i="5" s="1"/>
  <c r="G46" i="5"/>
  <c r="I41" i="5"/>
  <c r="I46" i="5" s="1"/>
  <c r="AK31" i="5"/>
  <c r="AK36" i="5" s="1"/>
  <c r="AI36" i="5"/>
  <c r="I31" i="5"/>
  <c r="I36" i="5" s="1"/>
  <c r="G36" i="5"/>
  <c r="U35" i="3"/>
  <c r="W30" i="3"/>
  <c r="W35" i="3" s="1"/>
  <c r="I30" i="3"/>
  <c r="I35" i="3" s="1"/>
  <c r="G35" i="3"/>
  <c r="AK40" i="3"/>
  <c r="AK45" i="3" s="1"/>
  <c r="AI45" i="3"/>
  <c r="AK30" i="3"/>
  <c r="AK35" i="3" s="1"/>
  <c r="AI35" i="3"/>
  <c r="I40" i="3"/>
  <c r="I45" i="3" s="1"/>
  <c r="G45" i="3"/>
  <c r="W40" i="3"/>
  <c r="W45" i="3" s="1"/>
  <c r="U45" i="3"/>
  <c r="W42" i="6" l="1"/>
  <c r="W43" i="6" s="1"/>
  <c r="W32" i="6"/>
  <c r="W33" i="6" s="1"/>
  <c r="AK39" i="6"/>
  <c r="AK43" i="6" s="1"/>
</calcChain>
</file>

<file path=xl/sharedStrings.xml><?xml version="1.0" encoding="utf-8"?>
<sst xmlns="http://schemas.openxmlformats.org/spreadsheetml/2006/main" count="2183" uniqueCount="599">
  <si>
    <t>time</t>
  </si>
  <si>
    <t>color</t>
  </si>
  <si>
    <t>79;104;111</t>
  </si>
  <si>
    <t>84;109;115</t>
  </si>
  <si>
    <t>52;61;55</t>
  </si>
  <si>
    <t>72;89;81</t>
  </si>
  <si>
    <t>78;94;101</t>
  </si>
  <si>
    <t>66;77;73</t>
  </si>
  <si>
    <t>102;122;120</t>
  </si>
  <si>
    <t>45;55;48</t>
  </si>
  <si>
    <t>Light</t>
  </si>
  <si>
    <t>Dark</t>
  </si>
  <si>
    <t>93;120;118</t>
  </si>
  <si>
    <t>37;47;48</t>
  </si>
  <si>
    <t>96;119;121</t>
  </si>
  <si>
    <t>45;51;51</t>
  </si>
  <si>
    <t>98;123;126</t>
  </si>
  <si>
    <t>94;117;120</t>
  </si>
  <si>
    <t>34;37;41</t>
  </si>
  <si>
    <t>88;113;114</t>
  </si>
  <si>
    <t>37;43;45</t>
  </si>
  <si>
    <t>84;96;100</t>
  </si>
  <si>
    <t>51;61;57</t>
  </si>
  <si>
    <t>91;113;115</t>
  </si>
  <si>
    <t>43;52;54</t>
  </si>
  <si>
    <t>79;101;106</t>
  </si>
  <si>
    <t>82;103;109</t>
  </si>
  <si>
    <t>35;44;47</t>
  </si>
  <si>
    <t>42;52;52</t>
  </si>
  <si>
    <t>109;138;147</t>
  </si>
  <si>
    <t>51;62;60</t>
  </si>
  <si>
    <t>82;108;115</t>
  </si>
  <si>
    <t>69;79;74</t>
  </si>
  <si>
    <t>71;82;79</t>
  </si>
  <si>
    <t>18:49</t>
  </si>
  <si>
    <t>19:52</t>
  </si>
  <si>
    <t>20:07</t>
  </si>
  <si>
    <t>26:46</t>
  </si>
  <si>
    <t>18:59</t>
  </si>
  <si>
    <t>20:01</t>
  </si>
  <si>
    <t>20:12</t>
  </si>
  <si>
    <t>26:44</t>
  </si>
  <si>
    <t>20:44</t>
  </si>
  <si>
    <t>20:42</t>
  </si>
  <si>
    <t>21:07</t>
  </si>
  <si>
    <t>19:55</t>
  </si>
  <si>
    <t>20:15</t>
  </si>
  <si>
    <t>21:01</t>
  </si>
  <si>
    <t>26:19</t>
  </si>
  <si>
    <t>20:00</t>
  </si>
  <si>
    <t>20:30</t>
  </si>
  <si>
    <t>21:03</t>
  </si>
  <si>
    <t>27:26</t>
  </si>
  <si>
    <t>04:08</t>
  </si>
  <si>
    <t>146;177;163</t>
  </si>
  <si>
    <t>04:15</t>
  </si>
  <si>
    <t>157;186;174</t>
  </si>
  <si>
    <t>152;182;172</t>
  </si>
  <si>
    <t>04:29</t>
  </si>
  <si>
    <t>64;78;60</t>
  </si>
  <si>
    <t>71;83;66</t>
  </si>
  <si>
    <t>04:32</t>
  </si>
  <si>
    <t>49;61;50</t>
  </si>
  <si>
    <t>05:29</t>
  </si>
  <si>
    <t>159;188;180</t>
  </si>
  <si>
    <t>148;175;164</t>
  </si>
  <si>
    <t>140;174;169</t>
  </si>
  <si>
    <t>05:32</t>
  </si>
  <si>
    <t>61;76;59</t>
  </si>
  <si>
    <t>05:34</t>
  </si>
  <si>
    <t>48;58;47</t>
  </si>
  <si>
    <t>05:35</t>
  </si>
  <si>
    <t>44;53;42</t>
  </si>
  <si>
    <t>05:56</t>
  </si>
  <si>
    <t>167;206;204</t>
  </si>
  <si>
    <t>166;199;191</t>
  </si>
  <si>
    <t>05:57</t>
  </si>
  <si>
    <t>164;201;195</t>
  </si>
  <si>
    <t>06:34</t>
  </si>
  <si>
    <t>56;70;59</t>
  </si>
  <si>
    <t>06:41</t>
  </si>
  <si>
    <t>46;55;44</t>
  </si>
  <si>
    <t>06:44</t>
  </si>
  <si>
    <t>43;51;40</t>
  </si>
  <si>
    <t>08:10</t>
  </si>
  <si>
    <t>147;187;181</t>
  </si>
  <si>
    <t>147;168;149</t>
  </si>
  <si>
    <t>150;172;154</t>
  </si>
  <si>
    <t>76;93;78</t>
  </si>
  <si>
    <t>08:18</t>
  </si>
  <si>
    <t>08:25</t>
  </si>
  <si>
    <t>166;197;191</t>
  </si>
  <si>
    <t>08:31</t>
  </si>
  <si>
    <t>78;94;77</t>
  </si>
  <si>
    <t>08:35</t>
  </si>
  <si>
    <t>79;91;73</t>
  </si>
  <si>
    <t>08:42</t>
  </si>
  <si>
    <t>164;195;188</t>
  </si>
  <si>
    <t>09:02</t>
  </si>
  <si>
    <t>84;96;76</t>
  </si>
  <si>
    <t>09:23</t>
  </si>
  <si>
    <t>57;67;53</t>
  </si>
  <si>
    <t>174;194;176</t>
  </si>
  <si>
    <t>10:14</t>
  </si>
  <si>
    <t>77;93;77</t>
  </si>
  <si>
    <t>10:27</t>
  </si>
  <si>
    <t>38:51</t>
  </si>
  <si>
    <t>129;154;154</t>
  </si>
  <si>
    <t>38:56</t>
  </si>
  <si>
    <t>67;77;69</t>
  </si>
  <si>
    <t>122;147;146</t>
  </si>
  <si>
    <t>39:20</t>
  </si>
  <si>
    <t>66;76;66</t>
  </si>
  <si>
    <t>39:25</t>
  </si>
  <si>
    <t>39:44</t>
  </si>
  <si>
    <t>126;153;152</t>
  </si>
  <si>
    <t>39:45</t>
  </si>
  <si>
    <t>125;146;135</t>
  </si>
  <si>
    <t>59;65;59</t>
  </si>
  <si>
    <t>39:52</t>
  </si>
  <si>
    <t>39:53</t>
  </si>
  <si>
    <t>51;55;49</t>
  </si>
  <si>
    <t>40:54</t>
  </si>
  <si>
    <t>124;151;149</t>
  </si>
  <si>
    <t>40:57</t>
  </si>
  <si>
    <t>119;142;133</t>
  </si>
  <si>
    <t>108;125;115</t>
  </si>
  <si>
    <t>41:07</t>
  </si>
  <si>
    <t>75;81;68</t>
  </si>
  <si>
    <t>41:09</t>
  </si>
  <si>
    <t>57;62;59</t>
  </si>
  <si>
    <t>41:10</t>
  </si>
  <si>
    <t>54;57;51</t>
  </si>
  <si>
    <t>41:14</t>
  </si>
  <si>
    <t>124;149;139</t>
  </si>
  <si>
    <t>41:19</t>
  </si>
  <si>
    <t>67;74;65</t>
  </si>
  <si>
    <t>41:51</t>
  </si>
  <si>
    <t>121;141;134</t>
  </si>
  <si>
    <t>119;136;126</t>
  </si>
  <si>
    <t>42:06</t>
  </si>
  <si>
    <t>58;65;57</t>
  </si>
  <si>
    <t>42:18</t>
  </si>
  <si>
    <t>79;85;80</t>
  </si>
  <si>
    <t>42:27</t>
  </si>
  <si>
    <t>110;132;124</t>
  </si>
  <si>
    <t>105;123;117</t>
  </si>
  <si>
    <t>42:40</t>
  </si>
  <si>
    <t>61;66;60</t>
  </si>
  <si>
    <t>43:06</t>
  </si>
  <si>
    <t>47;52;47</t>
  </si>
  <si>
    <t>43:17</t>
  </si>
  <si>
    <t>111;127;118</t>
  </si>
  <si>
    <t>111;125;119</t>
  </si>
  <si>
    <t>43:29</t>
  </si>
  <si>
    <t>65;70;65</t>
  </si>
  <si>
    <t>43:41</t>
  </si>
  <si>
    <t>50;54;47</t>
  </si>
  <si>
    <t>44:10</t>
  </si>
  <si>
    <t>107;127;119</t>
  </si>
  <si>
    <t>44:21</t>
  </si>
  <si>
    <t>57;62;60</t>
  </si>
  <si>
    <t>01:17</t>
  </si>
  <si>
    <t>96;117;110</t>
  </si>
  <si>
    <t>97;119;115</t>
  </si>
  <si>
    <t>01:20</t>
  </si>
  <si>
    <t>34;40;35</t>
  </si>
  <si>
    <t>52;56;49</t>
  </si>
  <si>
    <t>01:26</t>
  </si>
  <si>
    <t>84;101;100</t>
  </si>
  <si>
    <t>01:28</t>
  </si>
  <si>
    <t>90;107;102</t>
  </si>
  <si>
    <t>101;123;118</t>
  </si>
  <si>
    <t>01:34</t>
  </si>
  <si>
    <t>64;70;62</t>
  </si>
  <si>
    <t>01:35</t>
  </si>
  <si>
    <t>39;43;38</t>
  </si>
  <si>
    <t>53;57;48</t>
  </si>
  <si>
    <t>01:41</t>
  </si>
  <si>
    <t>108;122;105</t>
  </si>
  <si>
    <t>01:45</t>
  </si>
  <si>
    <t>96;108;100</t>
  </si>
  <si>
    <t>01:46</t>
  </si>
  <si>
    <t>96;114;102</t>
  </si>
  <si>
    <t>82;87;62</t>
  </si>
  <si>
    <t>01:53</t>
  </si>
  <si>
    <t>45;49;43</t>
  </si>
  <si>
    <t>01:58</t>
  </si>
  <si>
    <t>53;55;47</t>
  </si>
  <si>
    <t>02:34</t>
  </si>
  <si>
    <t>90;104;84</t>
  </si>
  <si>
    <t>02:35</t>
  </si>
  <si>
    <t>108;124;108</t>
  </si>
  <si>
    <t>02:36</t>
  </si>
  <si>
    <t>100;116;103</t>
  </si>
  <si>
    <t>02:46</t>
  </si>
  <si>
    <t>44;49;38</t>
  </si>
  <si>
    <t>02:49</t>
  </si>
  <si>
    <t>50;54;44</t>
  </si>
  <si>
    <t>39;41;27</t>
  </si>
  <si>
    <t>02:56</t>
  </si>
  <si>
    <t>103;120;106</t>
  </si>
  <si>
    <t>02:57</t>
  </si>
  <si>
    <t>117;132;117</t>
  </si>
  <si>
    <t>02:58</t>
  </si>
  <si>
    <t>120;132;118</t>
  </si>
  <si>
    <t>03:09</t>
  </si>
  <si>
    <t>38;46;40</t>
  </si>
  <si>
    <t>38;38;24</t>
  </si>
  <si>
    <t>03:10</t>
  </si>
  <si>
    <t>58;61;51</t>
  </si>
  <si>
    <t>03:15</t>
  </si>
  <si>
    <t>103;122;110</t>
  </si>
  <si>
    <t>03:26</t>
  </si>
  <si>
    <t>63;67;53</t>
  </si>
  <si>
    <t>Event</t>
  </si>
  <si>
    <t>IN</t>
  </si>
  <si>
    <t>OUT</t>
  </si>
  <si>
    <t>Frame</t>
  </si>
  <si>
    <t>CLIP #9</t>
  </si>
  <si>
    <t>CLIP #4</t>
  </si>
  <si>
    <t>CLIP #5 &amp; #6</t>
  </si>
  <si>
    <t>CLIP #7</t>
  </si>
  <si>
    <t>01;18;24</t>
  </si>
  <si>
    <t>01;19;22</t>
  </si>
  <si>
    <t>01;24;12</t>
  </si>
  <si>
    <t>01;26;01</t>
  </si>
  <si>
    <t>01;48;04</t>
  </si>
  <si>
    <t>01;52;16</t>
  </si>
  <si>
    <t>02;32;13</t>
  </si>
  <si>
    <t>02;34;13</t>
  </si>
  <si>
    <t>02;55;06</t>
  </si>
  <si>
    <t>02;55;28</t>
  </si>
  <si>
    <t>03;07;14</t>
  </si>
  <si>
    <t>03;10;21</t>
  </si>
  <si>
    <t>02;45;17</t>
  </si>
  <si>
    <t>02;47;04</t>
  </si>
  <si>
    <t>01;13;02</t>
  </si>
  <si>
    <t>01;15;16</t>
  </si>
  <si>
    <t>01;32;23</t>
  </si>
  <si>
    <t>01;35;10</t>
  </si>
  <si>
    <t>01;41;02</t>
  </si>
  <si>
    <t>01;45;01</t>
  </si>
  <si>
    <t>01;23;01</t>
  </si>
  <si>
    <t>01;24;24</t>
  </si>
  <si>
    <t>01;34;15</t>
  </si>
  <si>
    <t>01;35;14</t>
  </si>
  <si>
    <t>01;39;21</t>
  </si>
  <si>
    <t>01;41;22</t>
  </si>
  <si>
    <t>02;31;17</t>
  </si>
  <si>
    <t>02;33;08</t>
  </si>
  <si>
    <t>02;52;20</t>
  </si>
  <si>
    <t>02;54;18</t>
  </si>
  <si>
    <t>03;13;25</t>
  </si>
  <si>
    <t>03;14;19</t>
  </si>
  <si>
    <t>02;46;01</t>
  </si>
  <si>
    <t>02;48;14</t>
  </si>
  <si>
    <t>03;07;16</t>
  </si>
  <si>
    <t>03;09;19</t>
  </si>
  <si>
    <t>01;14;02</t>
  </si>
  <si>
    <t>01;14;25</t>
  </si>
  <si>
    <t>01;18;25</t>
  </si>
  <si>
    <t>01;19;16</t>
  </si>
  <si>
    <t>01;25;15</t>
  </si>
  <si>
    <t>01;26;22</t>
  </si>
  <si>
    <t>01;42;16</t>
  </si>
  <si>
    <t>01;44;00</t>
  </si>
  <si>
    <t>01;53;17</t>
  </si>
  <si>
    <t>01;59;11</t>
  </si>
  <si>
    <t>01;34;08</t>
  </si>
  <si>
    <t>01;35;03</t>
  </si>
  <si>
    <t>02;42;28</t>
  </si>
  <si>
    <t>02;45;09</t>
  </si>
  <si>
    <t>03;07;11</t>
  </si>
  <si>
    <t>03;08;19</t>
  </si>
  <si>
    <t>Start</t>
  </si>
  <si>
    <t>End</t>
  </si>
  <si>
    <t>Distance (mm)</t>
  </si>
  <si>
    <t>event</t>
  </si>
  <si>
    <t>X</t>
  </si>
  <si>
    <t>Y</t>
  </si>
  <si>
    <t>02;33;01</t>
  </si>
  <si>
    <t>02;35;25</t>
  </si>
  <si>
    <t>Ave</t>
  </si>
  <si>
    <t>MIN</t>
  </si>
  <si>
    <t>MAX</t>
  </si>
  <si>
    <t>03;26;15</t>
  </si>
  <si>
    <t>03;24;22</t>
  </si>
  <si>
    <t>00;01;44;27</t>
  </si>
  <si>
    <t>00;01;46;29</t>
  </si>
  <si>
    <t>18:32</t>
  </si>
  <si>
    <t>19:35</t>
  </si>
  <si>
    <t>18:46</t>
  </si>
  <si>
    <t>19:37</t>
  </si>
  <si>
    <t>17:48</t>
  </si>
  <si>
    <t>17:59</t>
  </si>
  <si>
    <t>18:24</t>
  </si>
  <si>
    <t>19:45</t>
  </si>
  <si>
    <t>17:56</t>
  </si>
  <si>
    <t>18:08</t>
  </si>
  <si>
    <t>19:42</t>
  </si>
  <si>
    <t>00;18;29;27</t>
  </si>
  <si>
    <t>00;18;33;06</t>
  </si>
  <si>
    <t>00;18;49;25</t>
  </si>
  <si>
    <t>00;18;48;02</t>
  </si>
  <si>
    <t>00;19;34;15</t>
  </si>
  <si>
    <t>00;19;33;25</t>
  </si>
  <si>
    <t>00;19;51;23</t>
  </si>
  <si>
    <t>00;19;50;12</t>
  </si>
  <si>
    <t>00;20;06;19</t>
  </si>
  <si>
    <t>00;20;03;03</t>
  </si>
  <si>
    <t>00;18;44;14</t>
  </si>
  <si>
    <t>00;18;42;27</t>
  </si>
  <si>
    <t>00;18;52;09</t>
  </si>
  <si>
    <t>00;18;55;00</t>
  </si>
  <si>
    <t>00;19;36;19</t>
  </si>
  <si>
    <t>00;19;35;11</t>
  </si>
  <si>
    <t>00;19;57;18</t>
  </si>
  <si>
    <t>00;20;00;10</t>
  </si>
  <si>
    <t>00;20;08;00</t>
  </si>
  <si>
    <t>00;20;11;06</t>
  </si>
  <si>
    <t>00;17;59;05</t>
  </si>
  <si>
    <t>00;17;57;08</t>
  </si>
  <si>
    <t>00;18;22;09</t>
  </si>
  <si>
    <t>00;18;23;21</t>
  </si>
  <si>
    <t>00;19;43;16</t>
  </si>
  <si>
    <t>00;19;44;11</t>
  </si>
  <si>
    <t>00;20;43;28</t>
  </si>
  <si>
    <t>00;20;42;26</t>
  </si>
  <si>
    <t>00;20;32;17</t>
  </si>
  <si>
    <t>00;20;34;03</t>
  </si>
  <si>
    <t>72;108;111</t>
  </si>
  <si>
    <t>20:34</t>
  </si>
  <si>
    <t>00;17;51;22</t>
  </si>
  <si>
    <t>00;17;54;21</t>
  </si>
  <si>
    <t>NA</t>
  </si>
  <si>
    <t>00;19;40;20</t>
  </si>
  <si>
    <t>00;19;41;24</t>
  </si>
  <si>
    <t>00;20;40;19</t>
  </si>
  <si>
    <t>00;20;41;28</t>
  </si>
  <si>
    <t>00;21;05;28</t>
  </si>
  <si>
    <t>00;21;08;07</t>
  </si>
  <si>
    <t>00;22;39;18</t>
  </si>
  <si>
    <t>00;22;41;08</t>
  </si>
  <si>
    <t>54;69;61</t>
  </si>
  <si>
    <t>22:41</t>
  </si>
  <si>
    <t>00;19;54;06</t>
  </si>
  <si>
    <t>00;19;52;15</t>
  </si>
  <si>
    <t>00;20;15;11</t>
  </si>
  <si>
    <t>00;20;14;16</t>
  </si>
  <si>
    <t>00;21;00;14</t>
  </si>
  <si>
    <t>00;20;57;18</t>
  </si>
  <si>
    <t>00;26;16;26</t>
  </si>
  <si>
    <t>00;26;18;03</t>
  </si>
  <si>
    <t>00;26;44;21</t>
  </si>
  <si>
    <t>00;26;45;14</t>
  </si>
  <si>
    <t>00;19;57;13</t>
  </si>
  <si>
    <t>00;19;59;07</t>
  </si>
  <si>
    <t>00;20;18;01</t>
  </si>
  <si>
    <t>00;20;22;03</t>
  </si>
  <si>
    <t>00;21;01;29</t>
  </si>
  <si>
    <t>00;21;03;08</t>
  </si>
  <si>
    <t>00;26;29;17</t>
  </si>
  <si>
    <t>00;26;31;01</t>
  </si>
  <si>
    <t>00;27;24;14</t>
  </si>
  <si>
    <t>00;27;25;27</t>
  </si>
  <si>
    <t>00;39;39;23</t>
  </si>
  <si>
    <t>00;39;41;23</t>
  </si>
  <si>
    <t>00;40;49;22</t>
  </si>
  <si>
    <t>00;40;52;28</t>
  </si>
  <si>
    <t>00;41;49;13</t>
  </si>
  <si>
    <t>00;41;50;15</t>
  </si>
  <si>
    <t>00;42;25;00</t>
  </si>
  <si>
    <t>00;43;11;18</t>
  </si>
  <si>
    <t>00;43;09;19</t>
  </si>
  <si>
    <t>00;42;26;09</t>
  </si>
  <si>
    <t>00;39;52;25</t>
  </si>
  <si>
    <t>00;39;49;14</t>
  </si>
  <si>
    <t>00;41;06;23</t>
  </si>
  <si>
    <t>00;41;09;18</t>
  </si>
  <si>
    <t>00;42;03;05</t>
  </si>
  <si>
    <t>00;42;05;23</t>
  </si>
  <si>
    <t>00;42;31;16</t>
  </si>
  <si>
    <t>00;42;35;14</t>
  </si>
  <si>
    <t>00;43;28;07</t>
  </si>
  <si>
    <t>00;43;21;06</t>
  </si>
  <si>
    <t>00;38;48;04</t>
  </si>
  <si>
    <t>00;38;49;25</t>
  </si>
  <si>
    <t>00;39;17;02</t>
  </si>
  <si>
    <t>00;39;18;25</t>
  </si>
  <si>
    <t>00;39;40;09</t>
  </si>
  <si>
    <t>00;39;42;04</t>
  </si>
  <si>
    <t>00;40;49;14</t>
  </si>
  <si>
    <t>00;40;52;08</t>
  </si>
  <si>
    <t>00;41;10;21</t>
  </si>
  <si>
    <t>00;41;13;11</t>
  </si>
  <si>
    <t>00;38;53;03</t>
  </si>
  <si>
    <t>00;38;55;21</t>
  </si>
  <si>
    <t>00;39;25;16</t>
  </si>
  <si>
    <t>00;39;22;06</t>
  </si>
  <si>
    <t>00;39;48;22</t>
  </si>
  <si>
    <t>00;39;52;03</t>
  </si>
  <si>
    <t>00;41;05;09</t>
  </si>
  <si>
    <t>00;41;07;06</t>
  </si>
  <si>
    <t>00;41;19;23</t>
  </si>
  <si>
    <t>00;41;15;25</t>
  </si>
  <si>
    <t>00;40;56;15</t>
  </si>
  <si>
    <t>00;40;55;28</t>
  </si>
  <si>
    <t>00;41;49;15</t>
  </si>
  <si>
    <t>00;41;50;23</t>
  </si>
  <si>
    <t>00;42;25;16</t>
  </si>
  <si>
    <t>00;42;26;17</t>
  </si>
  <si>
    <t>00;43;14;24</t>
  </si>
  <si>
    <t>00;43;16;19</t>
  </si>
  <si>
    <t>00;44;08;15</t>
  </si>
  <si>
    <t>00;44;10;04</t>
  </si>
  <si>
    <t>00;41;07;00</t>
  </si>
  <si>
    <t>00;41;08;17</t>
  </si>
  <si>
    <t>00;42;02;26</t>
  </si>
  <si>
    <t>00;42;07;05</t>
  </si>
  <si>
    <t>00;43;01;23</t>
  </si>
  <si>
    <t>00;43;06;21</t>
  </si>
  <si>
    <t>00;43;35;14</t>
  </si>
  <si>
    <t>00;43;39;18</t>
  </si>
  <si>
    <t>00;44;14;20</t>
  </si>
  <si>
    <t>00;44;22;24</t>
  </si>
  <si>
    <t>00;04;12;27</t>
  </si>
  <si>
    <t>00;04;14;17</t>
  </si>
  <si>
    <t>00;05;28;23</t>
  </si>
  <si>
    <t>00;05;29;03</t>
  </si>
  <si>
    <t>00;05;54;12</t>
  </si>
  <si>
    <t>00;05;55;09</t>
  </si>
  <si>
    <t>00;08;08;10</t>
  </si>
  <si>
    <t>00;08;09;12</t>
  </si>
  <si>
    <t>00;08;40;13</t>
  </si>
  <si>
    <t>00;08;41;15</t>
  </si>
  <si>
    <t>00;04;22;07</t>
  </si>
  <si>
    <t>00;04;24;07</t>
  </si>
  <si>
    <t>00;05;33;08</t>
  </si>
  <si>
    <t>00;05;34;02</t>
  </si>
  <si>
    <t>00;06;27;11</t>
  </si>
  <si>
    <t>00;06;30;05</t>
  </si>
  <si>
    <t>00;08;32;12</t>
  </si>
  <si>
    <t>00;08;35;10</t>
  </si>
  <si>
    <t>00;08;58;07</t>
  </si>
  <si>
    <t>00;09;01;26</t>
  </si>
  <si>
    <t>00;04;13;15</t>
  </si>
  <si>
    <t>00;04;14;15</t>
  </si>
  <si>
    <t>00;05;28;14</t>
  </si>
  <si>
    <t>00;05;28;27</t>
  </si>
  <si>
    <t>00;05;53;22</t>
  </si>
  <si>
    <t>00;05;55;23</t>
  </si>
  <si>
    <t>00;08;07;24</t>
  </si>
  <si>
    <t>00;08;09;03</t>
  </si>
  <si>
    <t>00;08;19;23</t>
  </si>
  <si>
    <t>00;08;22;03</t>
  </si>
  <si>
    <t>00;04;27;16</t>
  </si>
  <si>
    <t>00;04;28;24</t>
  </si>
  <si>
    <t>00;05;30;23</t>
  </si>
  <si>
    <t>00;05;31;27</t>
  </si>
  <si>
    <t>00;06;27;12</t>
  </si>
  <si>
    <t>00;06;30;14</t>
  </si>
  <si>
    <t>00;08;15;14</t>
  </si>
  <si>
    <t>00;08;17;23</t>
  </si>
  <si>
    <t>00;08;28;25</t>
  </si>
  <si>
    <t>00;08;31;08</t>
  </si>
  <si>
    <t>00;04;05;26</t>
  </si>
  <si>
    <t>00;04;07;21</t>
  </si>
  <si>
    <t>00;05;54;08</t>
  </si>
  <si>
    <t>00;05;55;01</t>
  </si>
  <si>
    <t>00;08;07;04</t>
  </si>
  <si>
    <t>00;08;08;18</t>
  </si>
  <si>
    <t>00;10;11;22</t>
  </si>
  <si>
    <t>00;10;12;25</t>
  </si>
  <si>
    <t>00;04;28;06</t>
  </si>
  <si>
    <t>00;04;30;14</t>
  </si>
  <si>
    <t>00;05;32;29</t>
  </si>
  <si>
    <t>00;05;33;27</t>
  </si>
  <si>
    <t>00;06;42;17</t>
  </si>
  <si>
    <t>00;06;40;14</t>
  </si>
  <si>
    <t>00;09;20;12</t>
  </si>
  <si>
    <t>00;09;21;29</t>
  </si>
  <si>
    <t>00;10;24;29</t>
  </si>
  <si>
    <t>00;10;28;26</t>
  </si>
  <si>
    <t>Distance</t>
  </si>
  <si>
    <t>clip</t>
  </si>
  <si>
    <t>A</t>
  </si>
  <si>
    <t>B</t>
  </si>
  <si>
    <t>C</t>
  </si>
  <si>
    <t>pearson r</t>
  </si>
  <si>
    <t>p</t>
  </si>
  <si>
    <t>Velocity (mm/s)</t>
  </si>
  <si>
    <t>Duration (s)</t>
  </si>
  <si>
    <t>Into the Light</t>
  </si>
  <si>
    <t>Into the Dark</t>
  </si>
  <si>
    <t>circle: Arms-leading</t>
  </si>
  <si>
    <t>square: Mantle-leading</t>
  </si>
  <si>
    <t>Mantle-lead</t>
  </si>
  <si>
    <t>Arms-lead</t>
  </si>
  <si>
    <t>M</t>
  </si>
  <si>
    <t>Duration</t>
  </si>
  <si>
    <t>Distance IN (mm)</t>
  </si>
  <si>
    <t>Distance OUT (pixel)</t>
  </si>
  <si>
    <t>Distance OUT (mm)</t>
  </si>
  <si>
    <t>divider Line= 1100</t>
  </si>
  <si>
    <t>AVE</t>
  </si>
  <si>
    <t>distance (pixel)</t>
  </si>
  <si>
    <t>Distance IN (pixel)</t>
  </si>
  <si>
    <t>Transformed</t>
  </si>
  <si>
    <t>corrDis/Dur</t>
  </si>
  <si>
    <t>corrDur/Tra</t>
  </si>
  <si>
    <t>Grand Total</t>
  </si>
  <si>
    <t>Phi</t>
  </si>
  <si>
    <t>time IN</t>
  </si>
  <si>
    <t>Into the DARK</t>
  </si>
  <si>
    <t>00;20;29;03</t>
  </si>
  <si>
    <t>00;20;34;20</t>
  </si>
  <si>
    <t>00;20;37;24</t>
  </si>
  <si>
    <t>00;20;43;25</t>
  </si>
  <si>
    <t>00;20;46;25</t>
  </si>
  <si>
    <t>00;20;53;14</t>
  </si>
  <si>
    <t>00;21;03;13</t>
  </si>
  <si>
    <t>00;21;10;21</t>
  </si>
  <si>
    <t>00;21;12;09</t>
  </si>
  <si>
    <t>00;21;46;18</t>
  </si>
  <si>
    <t>00;21;49;20</t>
  </si>
  <si>
    <t>00;25;07;16</t>
  </si>
  <si>
    <t>00;26;18;04</t>
  </si>
  <si>
    <t>00;26;44;29</t>
  </si>
  <si>
    <t>00;27;24;27</t>
  </si>
  <si>
    <t>00;27;30;21</t>
  </si>
  <si>
    <t>00;27;39;22</t>
  </si>
  <si>
    <t>00;28;12;26</t>
  </si>
  <si>
    <t>00;28;29;15</t>
  </si>
  <si>
    <t>00;28;55;26</t>
  </si>
  <si>
    <t>00;23;25;04</t>
  </si>
  <si>
    <t>00;23;34;21</t>
  </si>
  <si>
    <t>00;23;40;09</t>
  </si>
  <si>
    <t>00;23;43;20</t>
  </si>
  <si>
    <t>00;23;51;09</t>
  </si>
  <si>
    <t>00;23;56;04</t>
  </si>
  <si>
    <t>00;23;58;04</t>
  </si>
  <si>
    <t>00;24;04;15</t>
  </si>
  <si>
    <t>00;24;06;20</t>
  </si>
  <si>
    <t>00;24;15;12</t>
  </si>
  <si>
    <t>00;24;41;15</t>
  </si>
  <si>
    <t>00;24;44;01</t>
  </si>
  <si>
    <t>00;24;58;03</t>
  </si>
  <si>
    <t>00;25;06;20</t>
  </si>
  <si>
    <t>00;25;11;18</t>
  </si>
  <si>
    <t>00;25;19;27</t>
  </si>
  <si>
    <t>00;25;23;05</t>
  </si>
  <si>
    <t>00;25;35;27</t>
  </si>
  <si>
    <t>00;25;56;09</t>
  </si>
  <si>
    <t>00;28;12;11</t>
  </si>
  <si>
    <t>00;28;48;05</t>
  </si>
  <si>
    <t>00;28;54;06</t>
  </si>
  <si>
    <t>00;29;03;10</t>
  </si>
  <si>
    <t>00;29;12;09</t>
  </si>
  <si>
    <t>00;29;18;00</t>
  </si>
  <si>
    <t>00;29;26;25</t>
  </si>
  <si>
    <t>00;29;50;06</t>
  </si>
  <si>
    <t>00;30;24;07</t>
  </si>
  <si>
    <t>00;30;29;27</t>
  </si>
  <si>
    <t>00;30;56;01</t>
  </si>
  <si>
    <t>00;32;03;13</t>
  </si>
  <si>
    <t>00;32;12;25</t>
  </si>
  <si>
    <t>00;33;03;24</t>
  </si>
  <si>
    <t>00;33;09;05</t>
  </si>
  <si>
    <t>00;34;18;09</t>
  </si>
  <si>
    <t>00;35;12;02</t>
  </si>
  <si>
    <t>00;37;08;26</t>
  </si>
  <si>
    <t>00;38;13;27</t>
  </si>
  <si>
    <t>00;40;45;24</t>
  </si>
  <si>
    <t>00;49;03;25</t>
  </si>
  <si>
    <t>OUT (X)</t>
  </si>
  <si>
    <t>(two-tailed Fisher Exact Probability Test)</t>
  </si>
  <si>
    <t>average</t>
  </si>
  <si>
    <t>corrDis/Tra</t>
  </si>
  <si>
    <t>&lt; .00001</t>
  </si>
  <si>
    <t>divider Line= 1024</t>
  </si>
  <si>
    <t>divider Line= 1035</t>
  </si>
  <si>
    <t>Orientation</t>
  </si>
  <si>
    <t>Count of Orientation</t>
  </si>
  <si>
    <r>
      <rPr>
        <b/>
        <sz val="12"/>
        <color rgb="FF000000"/>
        <rFont val="Times New Roman"/>
        <family val="1"/>
      </rPr>
      <t xml:space="preserve">Supplementary Table 2. Examination of captive </t>
    </r>
    <r>
      <rPr>
        <b/>
        <sz val="12"/>
        <color rgb="FF1C1E29"/>
        <rFont val="Times New Roman"/>
        <family val="1"/>
      </rPr>
      <t>white-squid c</t>
    </r>
    <r>
      <rPr>
        <b/>
        <sz val="12"/>
        <color rgb="FF000000"/>
        <rFont val="Times New Roman"/>
        <family val="1"/>
      </rPr>
      <t>olor-change.</t>
    </r>
  </si>
  <si>
    <t>We provide the duration of color-changing event, location of the event, animal velocity, swimming orientation, and distance traveled during the color-changing process, per animal and video record. Final two sheets represent R input files.</t>
  </si>
  <si>
    <t>Substrate</t>
  </si>
  <si>
    <t>Animal</t>
  </si>
  <si>
    <t>Count of Substrate</t>
  </si>
  <si>
    <t>On this sheet, you can find the R input file for mixed model examining the effect of swimming orientation and substrate type on the white-squid location at the end of color-changing event, as a response variable (Table 1).</t>
  </si>
  <si>
    <t>This sheet represents the input file for comparing the duration of color-changing events between days and animals by two-way ANOVA in R, and Perason's correlation coeficients between measured variables.</t>
  </si>
  <si>
    <t xml:space="preserve">A (female; ML= 125 mm) </t>
  </si>
  <si>
    <t>B (female; ML= 108 mm)</t>
  </si>
  <si>
    <t>C (male; ML= 97mm)</t>
  </si>
  <si>
    <t xml:space="preserve">A (female; ML= 125 mm)  </t>
  </si>
  <si>
    <t>Arithmetic mean</t>
  </si>
  <si>
    <t>Standard deviation</t>
  </si>
  <si>
    <t>Arms leading (A)</t>
  </si>
  <si>
    <t>Mantle leading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</si>
</sst>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alibri (Body)"/>
    </font>
    <font>
      <sz val="12"/>
      <color rgb="FFFFFFFF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1C1E29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rgb="FF000000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1" xfId="0" applyBorder="1"/>
    <xf numFmtId="49" fontId="0" fillId="0" borderId="11" xfId="0" applyNumberFormat="1" applyBorder="1"/>
    <xf numFmtId="0" fontId="0" fillId="0" borderId="8" xfId="0" applyBorder="1"/>
    <xf numFmtId="0" fontId="0" fillId="0" borderId="12" xfId="0" applyBorder="1"/>
    <xf numFmtId="49" fontId="0" fillId="0" borderId="13" xfId="0" applyNumberFormat="1" applyBorder="1"/>
    <xf numFmtId="0" fontId="0" fillId="0" borderId="0" xfId="0" applyBorder="1"/>
    <xf numFmtId="0" fontId="0" fillId="0" borderId="14" xfId="0" applyBorder="1"/>
    <xf numFmtId="49" fontId="0" fillId="0" borderId="15" xfId="0" applyNumberFormat="1" applyBorder="1"/>
    <xf numFmtId="0" fontId="0" fillId="0" borderId="9" xfId="0" applyBorder="1"/>
    <xf numFmtId="0" fontId="0" fillId="0" borderId="10" xfId="0" applyBorder="1"/>
    <xf numFmtId="49" fontId="0" fillId="0" borderId="0" xfId="0" applyNumberFormat="1" applyBorder="1"/>
    <xf numFmtId="0" fontId="0" fillId="0" borderId="3" xfId="0" applyBorder="1"/>
    <xf numFmtId="49" fontId="1" fillId="0" borderId="11" xfId="0" applyNumberFormat="1" applyFont="1" applyBorder="1"/>
    <xf numFmtId="49" fontId="1" fillId="0" borderId="13" xfId="0" applyNumberFormat="1" applyFont="1" applyBorder="1"/>
    <xf numFmtId="49" fontId="1" fillId="0" borderId="15" xfId="0" applyNumberFormat="1" applyFont="1" applyBorder="1"/>
    <xf numFmtId="0" fontId="0" fillId="0" borderId="1" xfId="0" applyBorder="1" applyAlignment="1">
      <alignment horizontal="center"/>
    </xf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11" xfId="0" applyBorder="1"/>
    <xf numFmtId="0" fontId="0" fillId="0" borderId="2" xfId="0" applyBorder="1"/>
    <xf numFmtId="0" fontId="0" fillId="0" borderId="13" xfId="0" applyBorder="1"/>
    <xf numFmtId="0" fontId="0" fillId="0" borderId="15" xfId="0" applyBorder="1"/>
    <xf numFmtId="0" fontId="0" fillId="0" borderId="0" xfId="0" applyFill="1" applyBorder="1" applyAlignment="1">
      <alignment horizontal="center"/>
    </xf>
    <xf numFmtId="49" fontId="1" fillId="0" borderId="4" xfId="0" applyNumberFormat="1" applyFont="1" applyFill="1" applyBorder="1"/>
    <xf numFmtId="0" fontId="0" fillId="0" borderId="4" xfId="0" applyFill="1" applyBorder="1"/>
    <xf numFmtId="49" fontId="1" fillId="0" borderId="11" xfId="0" applyNumberFormat="1" applyFont="1" applyFill="1" applyBorder="1"/>
    <xf numFmtId="0" fontId="0" fillId="0" borderId="8" xfId="0" applyFill="1" applyBorder="1"/>
    <xf numFmtId="49" fontId="1" fillId="0" borderId="15" xfId="0" applyNumberFormat="1" applyFont="1" applyFill="1" applyBorder="1"/>
    <xf numFmtId="0" fontId="0" fillId="0" borderId="9" xfId="0" applyFill="1" applyBorder="1"/>
    <xf numFmtId="49" fontId="1" fillId="0" borderId="13" xfId="0" applyNumberFormat="1" applyFont="1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15" xfId="0" applyFill="1" applyBorder="1"/>
    <xf numFmtId="49" fontId="1" fillId="0" borderId="4" xfId="0" applyNumberFormat="1" applyFont="1" applyBorder="1"/>
    <xf numFmtId="0" fontId="1" fillId="0" borderId="2" xfId="0" applyFont="1" applyBorder="1"/>
    <xf numFmtId="0" fontId="1" fillId="0" borderId="1" xfId="0" applyFont="1" applyBorder="1"/>
    <xf numFmtId="49" fontId="0" fillId="0" borderId="9" xfId="0" applyNumberFormat="1" applyBorder="1"/>
    <xf numFmtId="49" fontId="0" fillId="0" borderId="8" xfId="0" applyNumberFormat="1" applyBorder="1"/>
    <xf numFmtId="0" fontId="0" fillId="0" borderId="7" xfId="0" applyFill="1" applyBorder="1"/>
    <xf numFmtId="0" fontId="1" fillId="0" borderId="10" xfId="0" applyFont="1" applyBorder="1"/>
    <xf numFmtId="0" fontId="1" fillId="0" borderId="3" xfId="0" applyFont="1" applyBorder="1"/>
    <xf numFmtId="0" fontId="0" fillId="2" borderId="6" xfId="0" applyFill="1" applyBorder="1"/>
    <xf numFmtId="0" fontId="0" fillId="0" borderId="2" xfId="0" applyBorder="1" applyAlignment="1">
      <alignment horizontal="center"/>
    </xf>
    <xf numFmtId="0" fontId="0" fillId="3" borderId="7" xfId="0" applyFill="1" applyBorder="1"/>
    <xf numFmtId="0" fontId="0" fillId="3" borderId="6" xfId="0" applyFill="1" applyBorder="1"/>
    <xf numFmtId="0" fontId="0" fillId="6" borderId="6" xfId="0" applyFill="1" applyBorder="1"/>
    <xf numFmtId="0" fontId="0" fillId="0" borderId="6" xfId="0" applyFill="1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Fill="1" applyBorder="1"/>
    <xf numFmtId="0" fontId="1" fillId="0" borderId="7" xfId="0" applyFont="1" applyBorder="1"/>
    <xf numFmtId="0" fontId="1" fillId="0" borderId="6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Fill="1" applyBorder="1"/>
    <xf numFmtId="0" fontId="0" fillId="0" borderId="0" xfId="0" applyNumberFormat="1"/>
    <xf numFmtId="0" fontId="0" fillId="0" borderId="0" xfId="0" pivotButton="1"/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9" xfId="0" applyFont="1" applyBorder="1"/>
    <xf numFmtId="0" fontId="0" fillId="0" borderId="11" xfId="0" pivotButton="1" applyBorder="1"/>
    <xf numFmtId="0" fontId="0" fillId="0" borderId="8" xfId="0" pivotButton="1" applyBorder="1"/>
    <xf numFmtId="0" fontId="0" fillId="0" borderId="13" xfId="0" pivotButton="1" applyBorder="1"/>
    <xf numFmtId="0" fontId="0" fillId="0" borderId="0" xfId="0" applyNumberFormat="1" applyBorder="1"/>
    <xf numFmtId="0" fontId="0" fillId="0" borderId="14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2" borderId="5" xfId="0" applyFill="1" applyBorder="1"/>
    <xf numFmtId="0" fontId="0" fillId="0" borderId="3" xfId="0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/>
    <xf numFmtId="1" fontId="0" fillId="0" borderId="5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3" xfId="0" applyNumberFormat="1" applyBorder="1"/>
    <xf numFmtId="1" fontId="0" fillId="0" borderId="1" xfId="0" applyNumberFormat="1" applyBorder="1"/>
    <xf numFmtId="1" fontId="0" fillId="0" borderId="12" xfId="0" applyNumberFormat="1" applyBorder="1"/>
    <xf numFmtId="1" fontId="0" fillId="0" borderId="14" xfId="0" applyNumberFormat="1" applyBorder="1"/>
    <xf numFmtId="1" fontId="1" fillId="0" borderId="14" xfId="0" applyNumberFormat="1" applyFont="1" applyBorder="1"/>
    <xf numFmtId="1" fontId="0" fillId="0" borderId="10" xfId="0" applyNumberFormat="1" applyBorder="1"/>
    <xf numFmtId="168" fontId="0" fillId="0" borderId="5" xfId="0" applyNumberFormat="1" applyBorder="1"/>
    <xf numFmtId="168" fontId="0" fillId="0" borderId="6" xfId="0" applyNumberFormat="1" applyBorder="1"/>
    <xf numFmtId="168" fontId="0" fillId="0" borderId="13" xfId="0" applyNumberFormat="1" applyBorder="1"/>
    <xf numFmtId="168" fontId="0" fillId="0" borderId="7" xfId="0" applyNumberFormat="1" applyBorder="1"/>
    <xf numFmtId="168" fontId="0" fillId="0" borderId="1" xfId="0" applyNumberFormat="1" applyBorder="1"/>
    <xf numFmtId="168" fontId="0" fillId="0" borderId="8" xfId="0" applyNumberFormat="1" applyBorder="1"/>
    <xf numFmtId="168" fontId="0" fillId="0" borderId="0" xfId="0" applyNumberFormat="1" applyBorder="1"/>
    <xf numFmtId="168" fontId="0" fillId="0" borderId="10" xfId="0" applyNumberFormat="1" applyBorder="1"/>
    <xf numFmtId="168" fontId="1" fillId="0" borderId="2" xfId="0" applyNumberFormat="1" applyFont="1" applyBorder="1"/>
    <xf numFmtId="1" fontId="0" fillId="0" borderId="3" xfId="0" applyNumberFormat="1" applyFill="1" applyBorder="1"/>
    <xf numFmtId="1" fontId="1" fillId="0" borderId="6" xfId="0" applyNumberFormat="1" applyFont="1" applyBorder="1"/>
    <xf numFmtId="168" fontId="0" fillId="0" borderId="3" xfId="0" applyNumberFormat="1" applyFill="1" applyBorder="1"/>
    <xf numFmtId="1" fontId="0" fillId="0" borderId="11" xfId="0" applyNumberFormat="1" applyBorder="1"/>
    <xf numFmtId="1" fontId="0" fillId="0" borderId="13" xfId="0" applyNumberFormat="1" applyBorder="1"/>
    <xf numFmtId="1" fontId="0" fillId="0" borderId="15" xfId="0" applyNumberFormat="1" applyBorder="1"/>
    <xf numFmtId="168" fontId="0" fillId="0" borderId="2" xfId="0" applyNumberFormat="1" applyBorder="1"/>
    <xf numFmtId="168" fontId="0" fillId="0" borderId="11" xfId="0" applyNumberFormat="1" applyBorder="1"/>
    <xf numFmtId="168" fontId="0" fillId="0" borderId="15" xfId="0" applyNumberFormat="1" applyBorder="1"/>
    <xf numFmtId="168" fontId="0" fillId="0" borderId="12" xfId="0" applyNumberFormat="1" applyFill="1" applyBorder="1"/>
    <xf numFmtId="168" fontId="0" fillId="0" borderId="14" xfId="0" applyNumberFormat="1" applyBorder="1"/>
    <xf numFmtId="168" fontId="0" fillId="0" borderId="12" xfId="0" applyNumberFormat="1" applyBorder="1"/>
    <xf numFmtId="168" fontId="0" fillId="0" borderId="14" xfId="0" applyNumberFormat="1" applyFill="1" applyBorder="1"/>
    <xf numFmtId="168" fontId="0" fillId="0" borderId="10" xfId="0" applyNumberFormat="1" applyFill="1" applyBorder="1"/>
    <xf numFmtId="168" fontId="0" fillId="0" borderId="9" xfId="0" applyNumberFormat="1" applyBorder="1"/>
    <xf numFmtId="168" fontId="1" fillId="0" borderId="3" xfId="0" applyNumberFormat="1" applyFont="1" applyBorder="1"/>
    <xf numFmtId="168" fontId="1" fillId="0" borderId="10" xfId="0" applyNumberFormat="1" applyFont="1" applyBorder="1"/>
    <xf numFmtId="168" fontId="0" fillId="0" borderId="3" xfId="0" applyNumberFormat="1" applyBorder="1"/>
    <xf numFmtId="1" fontId="0" fillId="0" borderId="4" xfId="0" applyNumberFormat="1" applyBorder="1"/>
    <xf numFmtId="1" fontId="0" fillId="0" borderId="2" xfId="0" applyNumberFormat="1" applyBorder="1"/>
  </cellXfs>
  <cellStyles count="1">
    <cellStyle name="Normal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('2018_12_23'!$B$40,'2018_12_23'!$D$40)</c:f>
              <c:numCache>
                <c:formatCode>General</c:formatCode>
                <c:ptCount val="2"/>
                <c:pt idx="0">
                  <c:v>1172</c:v>
                </c:pt>
                <c:pt idx="1">
                  <c:v>1010</c:v>
                </c:pt>
              </c:numCache>
            </c:numRef>
          </c:xVal>
          <c:yVal>
            <c:numRef>
              <c:f>('2018_12_23'!$C$40,'2018_12_23'!$E$40)</c:f>
              <c:numCache>
                <c:formatCode>General</c:formatCode>
                <c:ptCount val="2"/>
                <c:pt idx="0">
                  <c:v>542</c:v>
                </c:pt>
                <c:pt idx="1">
                  <c:v>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B4-F947-BC6F-A0A60EA6B135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  <a:headEnd type="diamond"/>
              <a:tailEnd type="triangle"/>
            </a:ln>
            <a:effectLst/>
          </c:spPr>
          <c:marker>
            <c:symbol val="none"/>
          </c:marker>
          <c:xVal>
            <c:numRef>
              <c:f>('2018_12_23'!$B$41,'2018_12_23'!$D$41)</c:f>
              <c:numCache>
                <c:formatCode>General</c:formatCode>
                <c:ptCount val="2"/>
                <c:pt idx="0">
                  <c:v>1216</c:v>
                </c:pt>
                <c:pt idx="1">
                  <c:v>1053</c:v>
                </c:pt>
              </c:numCache>
            </c:numRef>
          </c:xVal>
          <c:yVal>
            <c:numRef>
              <c:f>('2018_12_23'!$C$41,'2018_12_23'!$E$41)</c:f>
              <c:numCache>
                <c:formatCode>General</c:formatCode>
                <c:ptCount val="2"/>
                <c:pt idx="0">
                  <c:v>736</c:v>
                </c:pt>
                <c:pt idx="1">
                  <c:v>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B4-F947-BC6F-A0A60EA6B135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('2018_12_23'!$B$42,'2018_12_23'!$D$42)</c:f>
              <c:numCache>
                <c:formatCode>General</c:formatCode>
                <c:ptCount val="2"/>
                <c:pt idx="0">
                  <c:v>1174</c:v>
                </c:pt>
                <c:pt idx="1">
                  <c:v>1028</c:v>
                </c:pt>
              </c:numCache>
            </c:numRef>
          </c:xVal>
          <c:yVal>
            <c:numRef>
              <c:f>('2018_12_23'!$C$42,'2018_12_23'!$E$42)</c:f>
              <c:numCache>
                <c:formatCode>General</c:formatCode>
                <c:ptCount val="2"/>
                <c:pt idx="0">
                  <c:v>454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B4-F947-BC6F-A0A60EA6B135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('2018_12_23'!$B$43,'2018_12_23'!$D$43)</c:f>
              <c:numCache>
                <c:formatCode>General</c:formatCode>
                <c:ptCount val="2"/>
                <c:pt idx="0">
                  <c:v>1156</c:v>
                </c:pt>
                <c:pt idx="1">
                  <c:v>1001</c:v>
                </c:pt>
              </c:numCache>
            </c:numRef>
          </c:xVal>
          <c:yVal>
            <c:numRef>
              <c:f>('2018_12_23'!$C$43,'2018_12_23'!$E$43)</c:f>
              <c:numCache>
                <c:formatCode>General</c:formatCode>
                <c:ptCount val="2"/>
                <c:pt idx="0">
                  <c:v>721</c:v>
                </c:pt>
                <c:pt idx="1">
                  <c:v>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B4-F947-BC6F-A0A60EA6B135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('2018_12_23'!$B$44,'2018_12_23'!$D$44)</c:f>
              <c:numCache>
                <c:formatCode>General</c:formatCode>
                <c:ptCount val="2"/>
                <c:pt idx="0">
                  <c:v>1138</c:v>
                </c:pt>
                <c:pt idx="1">
                  <c:v>994</c:v>
                </c:pt>
              </c:numCache>
            </c:numRef>
          </c:xVal>
          <c:yVal>
            <c:numRef>
              <c:f>('2018_12_23'!$C$44,'2018_12_23'!$E$44)</c:f>
              <c:numCache>
                <c:formatCode>General</c:formatCode>
                <c:ptCount val="2"/>
                <c:pt idx="0">
                  <c:v>698</c:v>
                </c:pt>
                <c:pt idx="1">
                  <c:v>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AB4-F947-BC6F-A0A60EA6B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('2018_12_24'!$P$31,'2018_12_24'!$R$31)</c:f>
              <c:numCache>
                <c:formatCode>General</c:formatCode>
                <c:ptCount val="2"/>
                <c:pt idx="0">
                  <c:v>869</c:v>
                </c:pt>
                <c:pt idx="1">
                  <c:v>1076</c:v>
                </c:pt>
              </c:numCache>
            </c:numRef>
          </c:xVal>
          <c:yVal>
            <c:numRef>
              <c:f>('2018_12_24'!$Q$31,'2018_12_24'!$S$31)</c:f>
              <c:numCache>
                <c:formatCode>General</c:formatCode>
                <c:ptCount val="2"/>
                <c:pt idx="0">
                  <c:v>389</c:v>
                </c:pt>
                <c:pt idx="1">
                  <c:v>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90-4541-9495-AD917BC1BEA3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('2018_12_24'!$P$32,'2018_12_24'!$R$32)</c:f>
              <c:numCache>
                <c:formatCode>General</c:formatCode>
                <c:ptCount val="2"/>
                <c:pt idx="0">
                  <c:v>789</c:v>
                </c:pt>
                <c:pt idx="1">
                  <c:v>1169</c:v>
                </c:pt>
              </c:numCache>
            </c:numRef>
          </c:xVal>
          <c:yVal>
            <c:numRef>
              <c:f>('2018_12_24'!$Q$32,'2018_12_24'!$S$32)</c:f>
              <c:numCache>
                <c:formatCode>General</c:formatCode>
                <c:ptCount val="2"/>
                <c:pt idx="0">
                  <c:v>330</c:v>
                </c:pt>
                <c:pt idx="1">
                  <c:v>550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90-4541-9495-AD917BC1BEA3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('2018_12_24'!$P$33,'2018_12_24'!$R$33)</c:f>
              <c:numCache>
                <c:formatCode>General</c:formatCode>
                <c:ptCount val="2"/>
                <c:pt idx="0">
                  <c:v>825</c:v>
                </c:pt>
                <c:pt idx="1">
                  <c:v>1108</c:v>
                </c:pt>
              </c:numCache>
            </c:numRef>
          </c:xVal>
          <c:yVal>
            <c:numRef>
              <c:f>('2018_12_24'!$Q$33,'2018_12_24'!$S$33)</c:f>
              <c:numCache>
                <c:formatCode>General</c:formatCode>
                <c:ptCount val="2"/>
                <c:pt idx="0">
                  <c:v>513</c:v>
                </c:pt>
                <c:pt idx="1">
                  <c:v>470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90-4541-9495-AD917BC1BEA3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('2018_12_24'!$P$34,'2018_12_24'!$R$34)</c:f>
              <c:numCache>
                <c:formatCode>General</c:formatCode>
                <c:ptCount val="2"/>
                <c:pt idx="0">
                  <c:v>781</c:v>
                </c:pt>
                <c:pt idx="1">
                  <c:v>1182</c:v>
                </c:pt>
              </c:numCache>
            </c:numRef>
          </c:xVal>
          <c:yVal>
            <c:numRef>
              <c:f>('2018_12_24'!$Q$34,'2018_12_24'!$S$34)</c:f>
              <c:numCache>
                <c:formatCode>General</c:formatCode>
                <c:ptCount val="2"/>
                <c:pt idx="0">
                  <c:v>394</c:v>
                </c:pt>
                <c:pt idx="1">
                  <c:v>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A90-4541-9495-AD917BC1BEA3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('2018_12_24'!$P$35,'2018_12_24'!$R$35)</c:f>
              <c:numCache>
                <c:formatCode>General</c:formatCode>
                <c:ptCount val="2"/>
                <c:pt idx="0">
                  <c:v>822</c:v>
                </c:pt>
                <c:pt idx="1">
                  <c:v>1257</c:v>
                </c:pt>
              </c:numCache>
            </c:numRef>
          </c:xVal>
          <c:yVal>
            <c:numRef>
              <c:f>('2018_12_24'!$Q$35,'2018_12_24'!$S$35)</c:f>
              <c:numCache>
                <c:formatCode>General</c:formatCode>
                <c:ptCount val="2"/>
                <c:pt idx="0">
                  <c:v>494</c:v>
                </c:pt>
                <c:pt idx="1">
                  <c:v>520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A90-4541-9495-AD917BC1B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('2018_12_24'!$AD$41,'2018_12_24'!$AF$41)</c:f>
              <c:numCache>
                <c:formatCode>General</c:formatCode>
                <c:ptCount val="2"/>
                <c:pt idx="0">
                  <c:v>1141</c:v>
                </c:pt>
                <c:pt idx="1">
                  <c:v>856</c:v>
                </c:pt>
              </c:numCache>
            </c:numRef>
          </c:xVal>
          <c:yVal>
            <c:numRef>
              <c:f>('2018_12_24'!$AE$41,'2018_12_24'!$AG$41)</c:f>
              <c:numCache>
                <c:formatCode>General</c:formatCode>
                <c:ptCount val="2"/>
                <c:pt idx="0">
                  <c:v>604</c:v>
                </c:pt>
                <c:pt idx="1">
                  <c:v>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B2-694A-A4E9-39839676A350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('2018_12_24'!$AD$42,'2018_12_24'!$AF$42)</c:f>
              <c:numCache>
                <c:formatCode>General</c:formatCode>
                <c:ptCount val="2"/>
                <c:pt idx="0">
                  <c:v>1034</c:v>
                </c:pt>
                <c:pt idx="1">
                  <c:v>929</c:v>
                </c:pt>
              </c:numCache>
            </c:numRef>
          </c:xVal>
          <c:yVal>
            <c:numRef>
              <c:f>('2018_12_24'!$AE$42,'2018_12_24'!$AG$42)</c:f>
              <c:numCache>
                <c:formatCode>General</c:formatCode>
                <c:ptCount val="2"/>
                <c:pt idx="0">
                  <c:v>922</c:v>
                </c:pt>
                <c:pt idx="1">
                  <c:v>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B2-694A-A4E9-39839676A350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('2018_12_24'!$AD$43,'2018_12_24'!$AF$43)</c:f>
              <c:numCache>
                <c:formatCode>General</c:formatCode>
                <c:ptCount val="2"/>
                <c:pt idx="0">
                  <c:v>1044</c:v>
                </c:pt>
                <c:pt idx="1">
                  <c:v>833</c:v>
                </c:pt>
              </c:numCache>
            </c:numRef>
          </c:xVal>
          <c:yVal>
            <c:numRef>
              <c:f>('2018_12_24'!$AE$43,'2018_12_24'!$AG$43)</c:f>
              <c:numCache>
                <c:formatCode>General</c:formatCode>
                <c:ptCount val="2"/>
                <c:pt idx="0">
                  <c:v>944</c:v>
                </c:pt>
                <c:pt idx="1">
                  <c:v>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1B2-694A-A4E9-39839676A350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('2018_12_24'!$AD$44,'2018_12_24'!$AF$44)</c:f>
              <c:numCache>
                <c:formatCode>General</c:formatCode>
                <c:ptCount val="2"/>
                <c:pt idx="0">
                  <c:v>1014</c:v>
                </c:pt>
                <c:pt idx="1">
                  <c:v>882</c:v>
                </c:pt>
              </c:numCache>
            </c:numRef>
          </c:xVal>
          <c:yVal>
            <c:numRef>
              <c:f>('2018_12_24'!$AE$44,'2018_12_24'!$AG$44)</c:f>
              <c:numCache>
                <c:formatCode>General</c:formatCode>
                <c:ptCount val="2"/>
                <c:pt idx="0">
                  <c:v>921</c:v>
                </c:pt>
                <c:pt idx="1">
                  <c:v>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1B2-694A-A4E9-39839676A350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('2018_12_24'!$AD$45,'2018_12_24'!$AF$45)</c:f>
              <c:numCache>
                <c:formatCode>General</c:formatCode>
                <c:ptCount val="2"/>
                <c:pt idx="0">
                  <c:v>1233</c:v>
                </c:pt>
                <c:pt idx="1">
                  <c:v>745</c:v>
                </c:pt>
              </c:numCache>
            </c:numRef>
          </c:xVal>
          <c:yVal>
            <c:numRef>
              <c:f>('2018_12_24'!$AE$45,'2018_12_24'!$AG$45)</c:f>
              <c:numCache>
                <c:formatCode>General</c:formatCode>
                <c:ptCount val="2"/>
                <c:pt idx="0">
                  <c:v>929</c:v>
                </c:pt>
                <c:pt idx="1">
                  <c:v>910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1B2-694A-A4E9-39839676A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('2018_12_24'!$AD$31,'2018_12_24'!$AF$31)</c:f>
              <c:numCache>
                <c:formatCode>General</c:formatCode>
                <c:ptCount val="2"/>
                <c:pt idx="0">
                  <c:v>874</c:v>
                </c:pt>
                <c:pt idx="1">
                  <c:v>1248</c:v>
                </c:pt>
              </c:numCache>
            </c:numRef>
          </c:xVal>
          <c:yVal>
            <c:numRef>
              <c:f>('2018_12_24'!$AE$31,'2018_12_24'!$AG$31)</c:f>
              <c:numCache>
                <c:formatCode>General</c:formatCode>
                <c:ptCount val="2"/>
                <c:pt idx="0">
                  <c:v>894</c:v>
                </c:pt>
                <c:pt idx="1">
                  <c:v>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7642-A56E-44B86F90573D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('2018_12_24'!$AD$32,'2018_12_24'!$AF$32)</c:f>
              <c:numCache>
                <c:formatCode>General</c:formatCode>
                <c:ptCount val="2"/>
                <c:pt idx="0">
                  <c:v>592</c:v>
                </c:pt>
                <c:pt idx="1">
                  <c:v>1142</c:v>
                </c:pt>
              </c:numCache>
            </c:numRef>
          </c:xVal>
          <c:yVal>
            <c:numRef>
              <c:f>('2018_12_24'!$AE$32,'2018_12_24'!$AG$32)</c:f>
              <c:numCache>
                <c:formatCode>General</c:formatCode>
                <c:ptCount val="2"/>
                <c:pt idx="0">
                  <c:v>928</c:v>
                </c:pt>
                <c:pt idx="1">
                  <c:v>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2B-7642-A56E-44B86F90573D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('2018_12_24'!$AD$33,'2018_12_24'!$AF$33)</c:f>
              <c:numCache>
                <c:formatCode>General</c:formatCode>
                <c:ptCount val="2"/>
                <c:pt idx="0">
                  <c:v>685</c:v>
                </c:pt>
                <c:pt idx="1">
                  <c:v>1136</c:v>
                </c:pt>
              </c:numCache>
            </c:numRef>
          </c:xVal>
          <c:yVal>
            <c:numRef>
              <c:f>('2018_12_24'!$AE$33,'2018_12_24'!$AG$33)</c:f>
              <c:numCache>
                <c:formatCode>General</c:formatCode>
                <c:ptCount val="2"/>
                <c:pt idx="0">
                  <c:v>962</c:v>
                </c:pt>
                <c:pt idx="1">
                  <c:v>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2B-7642-A56E-44B86F90573D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('2018_12_24'!$AD$34,'2018_12_24'!$AF$34)</c:f>
              <c:numCache>
                <c:formatCode>General</c:formatCode>
                <c:ptCount val="2"/>
                <c:pt idx="0">
                  <c:v>765</c:v>
                </c:pt>
                <c:pt idx="1">
                  <c:v>1149</c:v>
                </c:pt>
              </c:numCache>
            </c:numRef>
          </c:xVal>
          <c:yVal>
            <c:numRef>
              <c:f>('2018_12_24'!$AE$34,'2018_12_24'!$AG$34)</c:f>
              <c:numCache>
                <c:formatCode>General</c:formatCode>
                <c:ptCount val="2"/>
                <c:pt idx="0">
                  <c:v>942</c:v>
                </c:pt>
                <c:pt idx="1">
                  <c:v>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C2B-7642-A56E-44B86F90573D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('2018_12_24'!$AD$35,'2018_12_24'!$AF$35)</c:f>
              <c:numCache>
                <c:formatCode>General</c:formatCode>
                <c:ptCount val="2"/>
                <c:pt idx="0">
                  <c:v>798</c:v>
                </c:pt>
                <c:pt idx="1">
                  <c:v>1244</c:v>
                </c:pt>
              </c:numCache>
            </c:numRef>
          </c:xVal>
          <c:yVal>
            <c:numRef>
              <c:f>('2018_12_24'!$AE$35,'2018_12_24'!$AG$35)</c:f>
              <c:numCache>
                <c:formatCode>General</c:formatCode>
                <c:ptCount val="2"/>
                <c:pt idx="0">
                  <c:v>954</c:v>
                </c:pt>
                <c:pt idx="1">
                  <c:v>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C2B-7642-A56E-44B86F905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('2018_12_25'!$B$38,'2018_12_25'!$D$38)</c:f>
              <c:numCache>
                <c:formatCode>General</c:formatCode>
                <c:ptCount val="2"/>
                <c:pt idx="0">
                  <c:v>1049</c:v>
                </c:pt>
                <c:pt idx="1">
                  <c:v>818</c:v>
                </c:pt>
              </c:numCache>
            </c:numRef>
          </c:xVal>
          <c:yVal>
            <c:numRef>
              <c:f>('2018_12_25'!$C$38,'2018_12_25'!$E$38)</c:f>
              <c:numCache>
                <c:formatCode>General</c:formatCode>
                <c:ptCount val="2"/>
                <c:pt idx="0">
                  <c:v>492</c:v>
                </c:pt>
                <c:pt idx="1">
                  <c:v>449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094E-2F4E-8B06-96C056ECC82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('2018_12_25'!$B$39,'2018_12_25'!$D$39)</c:f>
              <c:numCache>
                <c:formatCode>General</c:formatCode>
                <c:ptCount val="2"/>
                <c:pt idx="0">
                  <c:v>1017</c:v>
                </c:pt>
                <c:pt idx="1">
                  <c:v>689</c:v>
                </c:pt>
              </c:numCache>
            </c:numRef>
          </c:xVal>
          <c:yVal>
            <c:numRef>
              <c:f>('2018_12_25'!$C$39,'2018_12_25'!$E$39)</c:f>
              <c:numCache>
                <c:formatCode>General</c:formatCode>
                <c:ptCount val="2"/>
                <c:pt idx="0">
                  <c:v>46</c:v>
                </c:pt>
                <c:pt idx="1">
                  <c:v>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094E-2F4E-8B06-96C056ECC82C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('2018_12_25'!$B$40,'2018_12_25'!$D$40)</c:f>
              <c:numCache>
                <c:formatCode>General</c:formatCode>
                <c:ptCount val="2"/>
                <c:pt idx="0">
                  <c:v>1052</c:v>
                </c:pt>
                <c:pt idx="1">
                  <c:v>778</c:v>
                </c:pt>
              </c:numCache>
            </c:numRef>
          </c:xVal>
          <c:yVal>
            <c:numRef>
              <c:f>('2018_12_25'!$C$40,'2018_12_25'!$E$40)</c:f>
              <c:numCache>
                <c:formatCode>General</c:formatCode>
                <c:ptCount val="2"/>
                <c:pt idx="0">
                  <c:v>712</c:v>
                </c:pt>
                <c:pt idx="1">
                  <c:v>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094E-2F4E-8B06-96C056ECC82C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('2018_12_25'!$B$41,'2018_12_25'!$D$41)</c:f>
              <c:numCache>
                <c:formatCode>General</c:formatCode>
                <c:ptCount val="2"/>
                <c:pt idx="0">
                  <c:v>1026</c:v>
                </c:pt>
                <c:pt idx="1">
                  <c:v>916</c:v>
                </c:pt>
              </c:numCache>
            </c:numRef>
          </c:xVal>
          <c:yVal>
            <c:numRef>
              <c:f>('2018_12_25'!$C$41,'2018_12_25'!$E$41)</c:f>
              <c:numCache>
                <c:formatCode>General</c:formatCode>
                <c:ptCount val="2"/>
                <c:pt idx="0">
                  <c:v>556</c:v>
                </c:pt>
                <c:pt idx="1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094E-2F4E-8B06-96C056ECC82C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('2018_12_25'!$B$42,'2018_12_25'!$D$42)</c:f>
              <c:numCache>
                <c:formatCode>General</c:formatCode>
                <c:ptCount val="2"/>
                <c:pt idx="0">
                  <c:v>1060</c:v>
                </c:pt>
                <c:pt idx="1">
                  <c:v>558</c:v>
                </c:pt>
              </c:numCache>
            </c:numRef>
          </c:xVal>
          <c:yVal>
            <c:numRef>
              <c:f>('2018_12_25'!$C$42,'2018_12_25'!$E$42)</c:f>
              <c:numCache>
                <c:formatCode>General</c:formatCode>
                <c:ptCount val="2"/>
                <c:pt idx="0">
                  <c:v>610</c:v>
                </c:pt>
                <c:pt idx="1">
                  <c:v>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094E-2F4E-8B06-96C056EC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('2018_12_25'!$B$28,'2018_12_25'!$D$28)</c:f>
              <c:numCache>
                <c:formatCode>General</c:formatCode>
                <c:ptCount val="2"/>
                <c:pt idx="0">
                  <c:v>786</c:v>
                </c:pt>
                <c:pt idx="1">
                  <c:v>1098</c:v>
                </c:pt>
              </c:numCache>
            </c:numRef>
          </c:xVal>
          <c:yVal>
            <c:numRef>
              <c:f>('2018_12_25'!$C$28,'2018_12_25'!$E$28)</c:f>
              <c:numCache>
                <c:formatCode>General</c:formatCode>
                <c:ptCount val="2"/>
                <c:pt idx="0">
                  <c:v>542</c:v>
                </c:pt>
                <c:pt idx="1">
                  <c:v>260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3B1-324B-AF83-C6CBBF804B83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('2018_12_25'!$B$29,'2018_12_25'!$D$29)</c:f>
              <c:numCache>
                <c:formatCode>General</c:formatCode>
                <c:ptCount val="2"/>
                <c:pt idx="0">
                  <c:v>785</c:v>
                </c:pt>
                <c:pt idx="1">
                  <c:v>1038</c:v>
                </c:pt>
              </c:numCache>
            </c:numRef>
          </c:xVal>
          <c:yVal>
            <c:numRef>
              <c:f>('2018_12_25'!$C$29,'2018_12_25'!$E$29)</c:f>
              <c:numCache>
                <c:formatCode>General</c:formatCode>
                <c:ptCount val="2"/>
                <c:pt idx="0">
                  <c:v>301</c:v>
                </c:pt>
                <c:pt idx="1">
                  <c:v>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3B1-324B-AF83-C6CBBF804B83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('2018_12_25'!$B$30,'2018_12_25'!$D$30)</c:f>
              <c:numCache>
                <c:formatCode>General</c:formatCode>
                <c:ptCount val="2"/>
                <c:pt idx="0">
                  <c:v>853</c:v>
                </c:pt>
                <c:pt idx="1">
                  <c:v>1088</c:v>
                </c:pt>
              </c:numCache>
            </c:numRef>
          </c:xVal>
          <c:yVal>
            <c:numRef>
              <c:f>('2018_12_25'!$C$30,'2018_12_25'!$E$30)</c:f>
              <c:numCache>
                <c:formatCode>General</c:formatCode>
                <c:ptCount val="2"/>
                <c:pt idx="0">
                  <c:v>605</c:v>
                </c:pt>
                <c:pt idx="1">
                  <c:v>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3B1-324B-AF83-C6CBBF804B83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('2018_12_25'!$B$31,'2018_12_25'!$D$31)</c:f>
              <c:numCache>
                <c:formatCode>General</c:formatCode>
                <c:ptCount val="2"/>
                <c:pt idx="0">
                  <c:v>820</c:v>
                </c:pt>
                <c:pt idx="1">
                  <c:v>1148</c:v>
                </c:pt>
              </c:numCache>
            </c:numRef>
          </c:xVal>
          <c:yVal>
            <c:numRef>
              <c:f>('2018_12_25'!$C$31,'2018_12_25'!$E$31)</c:f>
              <c:numCache>
                <c:formatCode>General</c:formatCode>
                <c:ptCount val="2"/>
                <c:pt idx="0">
                  <c:v>577</c:v>
                </c:pt>
                <c:pt idx="1">
                  <c:v>506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3B1-324B-AF83-C6CBBF804B83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pPr>
              <a:noFill/>
              <a:ln cap="rnd">
                <a:noFill/>
                <a:tailEnd type="triangle"/>
              </a:ln>
            </c:spPr>
          </c:marker>
          <c:xVal>
            <c:numRef>
              <c:f>('2018_12_25'!$B$32,'2018_12_25'!$D$32)</c:f>
              <c:numCache>
                <c:formatCode>General</c:formatCode>
                <c:ptCount val="2"/>
                <c:pt idx="0">
                  <c:v>866</c:v>
                </c:pt>
                <c:pt idx="1">
                  <c:v>1057</c:v>
                </c:pt>
              </c:numCache>
            </c:numRef>
          </c:xVal>
          <c:yVal>
            <c:numRef>
              <c:f>('2018_12_25'!$C$32,'2018_12_25'!$E$32)</c:f>
              <c:numCache>
                <c:formatCode>General</c:formatCode>
                <c:ptCount val="2"/>
                <c:pt idx="0">
                  <c:v>489</c:v>
                </c:pt>
                <c:pt idx="1">
                  <c:v>525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3B1-324B-AF83-C6CBBF804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('2018_12_25'!$P$38,'2018_12_25'!$R$38)</c:f>
              <c:numCache>
                <c:formatCode>General</c:formatCode>
                <c:ptCount val="2"/>
                <c:pt idx="0">
                  <c:v>1060</c:v>
                </c:pt>
                <c:pt idx="1">
                  <c:v>837</c:v>
                </c:pt>
              </c:numCache>
            </c:numRef>
          </c:xVal>
          <c:yVal>
            <c:numRef>
              <c:f>('2018_12_25'!$Q$38,'2018_12_25'!$S$38)</c:f>
              <c:numCache>
                <c:formatCode>General</c:formatCode>
                <c:ptCount val="2"/>
                <c:pt idx="0">
                  <c:v>280</c:v>
                </c:pt>
                <c:pt idx="1">
                  <c:v>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42-3F4C-BD69-B0A00FB4FA7C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('2018_12_25'!$P$39,'2018_12_25'!$R$39)</c:f>
              <c:numCache>
                <c:formatCode>General</c:formatCode>
                <c:ptCount val="2"/>
                <c:pt idx="0">
                  <c:v>1058</c:v>
                </c:pt>
                <c:pt idx="1">
                  <c:v>788</c:v>
                </c:pt>
              </c:numCache>
            </c:numRef>
          </c:xVal>
          <c:yVal>
            <c:numRef>
              <c:f>('2018_12_25'!$Q$39,'2018_12_25'!$S$39)</c:f>
              <c:numCache>
                <c:formatCode>General</c:formatCode>
                <c:ptCount val="2"/>
                <c:pt idx="0">
                  <c:v>526</c:v>
                </c:pt>
                <c:pt idx="1">
                  <c:v>410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42-3F4C-BD69-B0A00FB4FA7C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('2018_12_25'!$P$40,'2018_12_25'!$R$40)</c:f>
              <c:numCache>
                <c:formatCode>General</c:formatCode>
                <c:ptCount val="2"/>
                <c:pt idx="0">
                  <c:v>1078</c:v>
                </c:pt>
                <c:pt idx="1">
                  <c:v>881</c:v>
                </c:pt>
              </c:numCache>
            </c:numRef>
          </c:xVal>
          <c:yVal>
            <c:numRef>
              <c:f>('2018_12_25'!$Q$40,'2018_12_25'!$S$40)</c:f>
              <c:numCache>
                <c:formatCode>General</c:formatCode>
                <c:ptCount val="2"/>
                <c:pt idx="0">
                  <c:v>422</c:v>
                </c:pt>
                <c:pt idx="1">
                  <c:v>290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42-3F4C-BD69-B0A00FB4FA7C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('2018_12_25'!$P$41,'2018_12_25'!$R$41)</c:f>
              <c:numCache>
                <c:formatCode>General</c:formatCode>
                <c:ptCount val="2"/>
                <c:pt idx="0">
                  <c:v>1061</c:v>
                </c:pt>
                <c:pt idx="1">
                  <c:v>756</c:v>
                </c:pt>
              </c:numCache>
            </c:numRef>
          </c:xVal>
          <c:yVal>
            <c:numRef>
              <c:f>('2018_12_25'!$Q$41,'2018_12_25'!$S$41)</c:f>
              <c:numCache>
                <c:formatCode>General</c:formatCode>
                <c:ptCount val="2"/>
                <c:pt idx="0">
                  <c:v>450</c:v>
                </c:pt>
                <c:pt idx="1">
                  <c:v>282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942-3F4C-BD69-B0A00FB4FA7C}"/>
            </c:ext>
          </c:extLst>
        </c:ser>
        <c:ser>
          <c:idx val="4"/>
          <c:order val="4"/>
          <c:spPr>
            <a:ln>
              <a:headEnd type="oval"/>
            </a:ln>
          </c:spPr>
          <c:marker>
            <c:symbol val="none"/>
          </c:marker>
          <c:dPt>
            <c:idx val="1"/>
            <c:bubble3D val="0"/>
            <c:spPr>
              <a:ln>
                <a:headEnd type="oval"/>
                <a:tailEnd type="triangle"/>
              </a:ln>
            </c:spPr>
            <c:extLst>
              <c:ext xmlns:c16="http://schemas.microsoft.com/office/drawing/2014/chart" uri="{C3380CC4-5D6E-409C-BE32-E72D297353CC}">
                <c16:uniqueId val="{00000006-8942-3F4C-BD69-B0A00FB4FA7C}"/>
              </c:ext>
            </c:extLst>
          </c:dPt>
          <c:xVal>
            <c:numRef>
              <c:f>('2018_12_25'!$P$42,'2018_12_25'!$R$42)</c:f>
              <c:numCache>
                <c:formatCode>General</c:formatCode>
                <c:ptCount val="2"/>
                <c:pt idx="0">
                  <c:v>986</c:v>
                </c:pt>
                <c:pt idx="1">
                  <c:v>740</c:v>
                </c:pt>
              </c:numCache>
            </c:numRef>
          </c:xVal>
          <c:yVal>
            <c:numRef>
              <c:f>('2018_12_25'!$Q$42,'2018_12_25'!$S$42)</c:f>
              <c:numCache>
                <c:formatCode>General</c:formatCode>
                <c:ptCount val="2"/>
                <c:pt idx="0">
                  <c:v>86</c:v>
                </c:pt>
                <c:pt idx="1">
                  <c:v>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942-3F4C-BD69-B0A00FB4F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('2018_12_25'!$P$28,'2018_12_25'!$R$28)</c:f>
              <c:numCache>
                <c:formatCode>General</c:formatCode>
                <c:ptCount val="2"/>
                <c:pt idx="0">
                  <c:v>776</c:v>
                </c:pt>
                <c:pt idx="1">
                  <c:v>1114</c:v>
                </c:pt>
              </c:numCache>
            </c:numRef>
          </c:xVal>
          <c:yVal>
            <c:numRef>
              <c:f>('2018_12_25'!$Q$28,'2018_12_25'!$S$28)</c:f>
              <c:numCache>
                <c:formatCode>General</c:formatCode>
                <c:ptCount val="2"/>
                <c:pt idx="0">
                  <c:v>153</c:v>
                </c:pt>
                <c:pt idx="1">
                  <c:v>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99-8547-A8C3-988D2DC990B1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('2018_12_25'!$P$29,'2018_12_25'!$R$29)</c:f>
              <c:numCache>
                <c:formatCode>General</c:formatCode>
                <c:ptCount val="2"/>
                <c:pt idx="0">
                  <c:v>1016</c:v>
                </c:pt>
                <c:pt idx="1">
                  <c:v>1278</c:v>
                </c:pt>
              </c:numCache>
            </c:numRef>
          </c:xVal>
          <c:yVal>
            <c:numRef>
              <c:f>('2018_12_25'!$Q$29,'2018_12_25'!$S$29)</c:f>
              <c:numCache>
                <c:formatCode>General</c:formatCode>
                <c:ptCount val="2"/>
                <c:pt idx="0">
                  <c:v>494</c:v>
                </c:pt>
                <c:pt idx="1">
                  <c:v>458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99-8547-A8C3-988D2DC990B1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('2018_12_25'!$P$30,'2018_12_25'!$R$30)</c:f>
              <c:numCache>
                <c:formatCode>General</c:formatCode>
                <c:ptCount val="2"/>
                <c:pt idx="0">
                  <c:v>868</c:v>
                </c:pt>
                <c:pt idx="1">
                  <c:v>1216</c:v>
                </c:pt>
              </c:numCache>
            </c:numRef>
          </c:xVal>
          <c:yVal>
            <c:numRef>
              <c:f>('2018_12_25'!$Q$30,'2018_12_25'!$S$30)</c:f>
              <c:numCache>
                <c:formatCode>General</c:formatCode>
                <c:ptCount val="2"/>
                <c:pt idx="0">
                  <c:v>357</c:v>
                </c:pt>
                <c:pt idx="1">
                  <c:v>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99-8547-A8C3-988D2DC990B1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('2018_12_25'!$P$31,'2018_12_25'!$R$31)</c:f>
              <c:numCache>
                <c:formatCode>General</c:formatCode>
                <c:ptCount val="2"/>
                <c:pt idx="0">
                  <c:v>789</c:v>
                </c:pt>
                <c:pt idx="1">
                  <c:v>1088</c:v>
                </c:pt>
              </c:numCache>
            </c:numRef>
          </c:xVal>
          <c:yVal>
            <c:numRef>
              <c:f>('2018_12_25'!$Q$31,'2018_12_25'!$S$31)</c:f>
              <c:numCache>
                <c:formatCode>General</c:formatCode>
                <c:ptCount val="2"/>
                <c:pt idx="0">
                  <c:v>206</c:v>
                </c:pt>
                <c:pt idx="1">
                  <c:v>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99-8547-A8C3-988D2DC990B1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('2018_12_25'!$P$32,'2018_12_25'!$R$32)</c:f>
              <c:numCache>
                <c:formatCode>General</c:formatCode>
                <c:ptCount val="2"/>
                <c:pt idx="0">
                  <c:v>877</c:v>
                </c:pt>
                <c:pt idx="1">
                  <c:v>1068</c:v>
                </c:pt>
              </c:numCache>
            </c:numRef>
          </c:xVal>
          <c:yVal>
            <c:numRef>
              <c:f>('2018_12_25'!$Q$32,'2018_12_25'!$S$32)</c:f>
              <c:numCache>
                <c:formatCode>General</c:formatCode>
                <c:ptCount val="2"/>
                <c:pt idx="0">
                  <c:v>393</c:v>
                </c:pt>
                <c:pt idx="1">
                  <c:v>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499-8547-A8C3-988D2DC99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('2018_12_25'!$AD$38,'2018_12_25'!$AF$38)</c:f>
              <c:numCache>
                <c:formatCode>General</c:formatCode>
                <c:ptCount val="2"/>
                <c:pt idx="0">
                  <c:v>1022</c:v>
                </c:pt>
                <c:pt idx="1">
                  <c:v>836</c:v>
                </c:pt>
              </c:numCache>
            </c:numRef>
          </c:xVal>
          <c:yVal>
            <c:numRef>
              <c:f>('2018_12_25'!$AE$38,'2018_12_25'!$AG$38)</c:f>
              <c:numCache>
                <c:formatCode>General</c:formatCode>
                <c:ptCount val="2"/>
                <c:pt idx="0">
                  <c:v>617</c:v>
                </c:pt>
                <c:pt idx="1">
                  <c:v>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DA-5344-A2B9-25C1B38267CA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('2018_12_25'!$AD$39,'2018_12_25'!$AF$39)</c:f>
              <c:numCache>
                <c:formatCode>General</c:formatCode>
                <c:ptCount val="2"/>
                <c:pt idx="0">
                  <c:v>1122</c:v>
                </c:pt>
                <c:pt idx="1">
                  <c:v>916</c:v>
                </c:pt>
              </c:numCache>
            </c:numRef>
          </c:xVal>
          <c:yVal>
            <c:numRef>
              <c:f>('2018_12_25'!$AE$39,'2018_12_25'!$AG$39)</c:f>
              <c:numCache>
                <c:formatCode>General</c:formatCode>
                <c:ptCount val="2"/>
                <c:pt idx="0">
                  <c:v>229</c:v>
                </c:pt>
                <c:pt idx="1">
                  <c:v>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DA-5344-A2B9-25C1B38267CA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('2018_12_25'!$AD$40,'2018_12_25'!$AF$40)</c:f>
              <c:numCache>
                <c:formatCode>General</c:formatCode>
                <c:ptCount val="2"/>
                <c:pt idx="0">
                  <c:v>1028</c:v>
                </c:pt>
                <c:pt idx="1">
                  <c:v>688</c:v>
                </c:pt>
              </c:numCache>
            </c:numRef>
          </c:xVal>
          <c:yVal>
            <c:numRef>
              <c:f>('2018_12_25'!$AE$40,'2018_12_25'!$AG$40)</c:f>
              <c:numCache>
                <c:formatCode>General</c:formatCode>
                <c:ptCount val="2"/>
                <c:pt idx="0">
                  <c:v>905</c:v>
                </c:pt>
                <c:pt idx="1">
                  <c:v>820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DA-5344-A2B9-25C1B38267CA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('2018_12_25'!$AD$41,'2018_12_25'!$AF$41)</c:f>
              <c:numCache>
                <c:formatCode>General</c:formatCode>
                <c:ptCount val="2"/>
                <c:pt idx="0">
                  <c:v>1036</c:v>
                </c:pt>
                <c:pt idx="1">
                  <c:v>877</c:v>
                </c:pt>
              </c:numCache>
            </c:numRef>
          </c:xVal>
          <c:yVal>
            <c:numRef>
              <c:f>('2018_12_25'!$AE$41,'2018_12_25'!$AG$41)</c:f>
              <c:numCache>
                <c:formatCode>General</c:formatCode>
                <c:ptCount val="2"/>
                <c:pt idx="0">
                  <c:v>712</c:v>
                </c:pt>
                <c:pt idx="1">
                  <c:v>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DA-5344-A2B9-25C1B38267CA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('2018_12_25'!$AD$42,'2018_12_25'!$AF$42)</c:f>
              <c:numCache>
                <c:formatCode>General</c:formatCode>
                <c:ptCount val="2"/>
                <c:pt idx="0">
                  <c:v>1030</c:v>
                </c:pt>
                <c:pt idx="1">
                  <c:v>937</c:v>
                </c:pt>
              </c:numCache>
            </c:numRef>
          </c:xVal>
          <c:yVal>
            <c:numRef>
              <c:f>('2018_12_25'!$AE$42,'2018_12_25'!$AG$42)</c:f>
              <c:numCache>
                <c:formatCode>General</c:formatCode>
                <c:ptCount val="2"/>
                <c:pt idx="0">
                  <c:v>696</c:v>
                </c:pt>
                <c:pt idx="1">
                  <c:v>552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BDA-5344-A2B9-25C1B3826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('2018_12_25'!$AD$28,'2018_12_25'!$AF$28)</c:f>
              <c:numCache>
                <c:formatCode>General</c:formatCode>
                <c:ptCount val="2"/>
                <c:pt idx="0">
                  <c:v>834</c:v>
                </c:pt>
                <c:pt idx="1">
                  <c:v>1094</c:v>
                </c:pt>
              </c:numCache>
            </c:numRef>
          </c:xVal>
          <c:yVal>
            <c:numRef>
              <c:f>('2018_12_25'!$AE$28,'2018_12_25'!$AG$28)</c:f>
              <c:numCache>
                <c:formatCode>General</c:formatCode>
                <c:ptCount val="2"/>
                <c:pt idx="0">
                  <c:v>352</c:v>
                </c:pt>
                <c:pt idx="1">
                  <c:v>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AA-494C-B3E4-2B19A6BDC120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('2018_12_25'!$AD$29,'2018_12_25'!$AF$29)</c:f>
              <c:numCache>
                <c:formatCode>General</c:formatCode>
                <c:ptCount val="2"/>
                <c:pt idx="0">
                  <c:v>758</c:v>
                </c:pt>
                <c:pt idx="1">
                  <c:v>1080</c:v>
                </c:pt>
              </c:numCache>
            </c:numRef>
          </c:xVal>
          <c:yVal>
            <c:numRef>
              <c:f>('2018_12_25'!$AE$29,'2018_12_25'!$AG$29)</c:f>
              <c:numCache>
                <c:formatCode>General</c:formatCode>
                <c:ptCount val="2"/>
                <c:pt idx="0">
                  <c:v>348</c:v>
                </c:pt>
                <c:pt idx="1">
                  <c:v>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AA-494C-B3E4-2B19A6BDC120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('2018_12_25'!$AD$30,'2018_12_25'!$AF$30)</c:f>
              <c:numCache>
                <c:formatCode>General</c:formatCode>
                <c:ptCount val="2"/>
                <c:pt idx="0">
                  <c:v>704</c:v>
                </c:pt>
                <c:pt idx="1">
                  <c:v>1092</c:v>
                </c:pt>
              </c:numCache>
            </c:numRef>
          </c:xVal>
          <c:yVal>
            <c:numRef>
              <c:f>('2018_12_25'!$AE$30,'2018_12_25'!$AG$30)</c:f>
              <c:numCache>
                <c:formatCode>General</c:formatCode>
                <c:ptCount val="2"/>
                <c:pt idx="0">
                  <c:v>800</c:v>
                </c:pt>
                <c:pt idx="1">
                  <c:v>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AA-494C-B3E4-2B19A6BDC120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('2018_12_25'!$AD$31,'2018_12_25'!$AF$31)</c:f>
              <c:numCache>
                <c:formatCode>General</c:formatCode>
                <c:ptCount val="2"/>
                <c:pt idx="0">
                  <c:v>757</c:v>
                </c:pt>
                <c:pt idx="1">
                  <c:v>1225</c:v>
                </c:pt>
              </c:numCache>
            </c:numRef>
          </c:xVal>
          <c:yVal>
            <c:numRef>
              <c:f>('2018_12_25'!$AE$31,'2018_12_25'!$AG$31)</c:f>
              <c:numCache>
                <c:formatCode>General</c:formatCode>
                <c:ptCount val="2"/>
                <c:pt idx="0">
                  <c:v>756</c:v>
                </c:pt>
                <c:pt idx="1">
                  <c:v>670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5AA-494C-B3E4-2B19A6BDC120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('2018_12_25'!$AD$32,'2018_12_25'!$AF$32)</c:f>
              <c:numCache>
                <c:formatCode>General</c:formatCode>
                <c:ptCount val="2"/>
                <c:pt idx="0">
                  <c:v>889</c:v>
                </c:pt>
                <c:pt idx="1">
                  <c:v>1160</c:v>
                </c:pt>
              </c:numCache>
            </c:numRef>
          </c:xVal>
          <c:yVal>
            <c:numRef>
              <c:f>('2018_12_25'!$AE$32,'2018_12_25'!$AG$32)</c:f>
              <c:numCache>
                <c:formatCode>General</c:formatCode>
                <c:ptCount val="2"/>
                <c:pt idx="0">
                  <c:v>725</c:v>
                </c:pt>
                <c:pt idx="1">
                  <c:v>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5AA-494C-B3E4-2B19A6BDC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('2018_12_27'!$B$40,'2018_12_27'!$D$40)</c:f>
              <c:numCache>
                <c:formatCode>General</c:formatCode>
                <c:ptCount val="2"/>
                <c:pt idx="0">
                  <c:v>1053</c:v>
                </c:pt>
                <c:pt idx="1">
                  <c:v>849</c:v>
                </c:pt>
              </c:numCache>
            </c:numRef>
          </c:xVal>
          <c:yVal>
            <c:numRef>
              <c:f>('2018_12_27'!$C$40,'2018_12_27'!$E$40)</c:f>
              <c:numCache>
                <c:formatCode>General</c:formatCode>
                <c:ptCount val="2"/>
                <c:pt idx="0">
                  <c:v>322</c:v>
                </c:pt>
                <c:pt idx="1">
                  <c:v>608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29-5D4A-A861-CCF3C907F164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  <a:headEnd type="diamond"/>
              <a:tailEnd type="triangle"/>
            </a:ln>
            <a:effectLst/>
          </c:spPr>
          <c:marker>
            <c:symbol val="none"/>
          </c:marker>
          <c:xVal>
            <c:numRef>
              <c:f>('2018_12_27'!$B$41,'2018_12_27'!$D$41)</c:f>
              <c:numCache>
                <c:formatCode>General</c:formatCode>
                <c:ptCount val="2"/>
                <c:pt idx="0">
                  <c:v>1284</c:v>
                </c:pt>
                <c:pt idx="1">
                  <c:v>884</c:v>
                </c:pt>
              </c:numCache>
            </c:numRef>
          </c:xVal>
          <c:yVal>
            <c:numRef>
              <c:f>('2018_12_27'!$C$41,'2018_12_27'!$E$41)</c:f>
              <c:numCache>
                <c:formatCode>General</c:formatCode>
                <c:ptCount val="2"/>
                <c:pt idx="0">
                  <c:v>689</c:v>
                </c:pt>
                <c:pt idx="1">
                  <c:v>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29-5D4A-A861-CCF3C907F164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  <a:headEnd type="diamond"/>
              <a:tailEnd type="triangle"/>
            </a:ln>
            <a:effectLst/>
          </c:spPr>
          <c:marker>
            <c:symbol val="none"/>
          </c:marker>
          <c:xVal>
            <c:numRef>
              <c:f>('2018_12_27'!$B$42,'2018_12_27'!$D$42)</c:f>
              <c:numCache>
                <c:formatCode>General</c:formatCode>
                <c:ptCount val="2"/>
                <c:pt idx="0">
                  <c:v>1285</c:v>
                </c:pt>
                <c:pt idx="1">
                  <c:v>982</c:v>
                </c:pt>
              </c:numCache>
            </c:numRef>
          </c:xVal>
          <c:yVal>
            <c:numRef>
              <c:f>('2018_12_27'!$C$42,'2018_12_27'!$E$42)</c:f>
              <c:numCache>
                <c:formatCode>General</c:formatCode>
                <c:ptCount val="2"/>
                <c:pt idx="0">
                  <c:v>832</c:v>
                </c:pt>
                <c:pt idx="1">
                  <c:v>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29-5D4A-A861-CCF3C907F164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('2018_12_27'!$B$43,'2018_12_27'!$D$43)</c:f>
              <c:numCache>
                <c:formatCode>General</c:formatCode>
                <c:ptCount val="2"/>
                <c:pt idx="0">
                  <c:v>1230</c:v>
                </c:pt>
                <c:pt idx="1">
                  <c:v>889</c:v>
                </c:pt>
              </c:numCache>
            </c:numRef>
          </c:xVal>
          <c:yVal>
            <c:numRef>
              <c:f>('2018_12_27'!$C$43,'2018_12_27'!$E$43)</c:f>
              <c:numCache>
                <c:formatCode>General</c:formatCode>
                <c:ptCount val="2"/>
                <c:pt idx="0">
                  <c:v>705</c:v>
                </c:pt>
                <c:pt idx="1">
                  <c:v>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29-5D4A-A861-CCF3C907F164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('2018_12_27'!$B$44,'2018_12_27'!$D$44)</c:f>
              <c:numCache>
                <c:formatCode>General</c:formatCode>
                <c:ptCount val="2"/>
                <c:pt idx="0">
                  <c:v>1298</c:v>
                </c:pt>
                <c:pt idx="1">
                  <c:v>917</c:v>
                </c:pt>
              </c:numCache>
            </c:numRef>
          </c:xVal>
          <c:yVal>
            <c:numRef>
              <c:f>('2018_12_27'!$C$44,'2018_12_27'!$E$44)</c:f>
              <c:numCache>
                <c:formatCode>General</c:formatCode>
                <c:ptCount val="2"/>
                <c:pt idx="0">
                  <c:v>625</c:v>
                </c:pt>
                <c:pt idx="1">
                  <c:v>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929-5D4A-A861-CCF3C907F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('2018_12_23'!$B$30,'2018_12_23'!$D$30)</c:f>
              <c:numCache>
                <c:formatCode>General</c:formatCode>
                <c:ptCount val="2"/>
                <c:pt idx="0">
                  <c:v>1062</c:v>
                </c:pt>
                <c:pt idx="1">
                  <c:v>1194</c:v>
                </c:pt>
              </c:numCache>
            </c:numRef>
          </c:xVal>
          <c:yVal>
            <c:numRef>
              <c:f>('2018_12_23'!$C$30,'2018_12_23'!$E$30)</c:f>
              <c:numCache>
                <c:formatCode>General</c:formatCode>
                <c:ptCount val="2"/>
                <c:pt idx="0">
                  <c:v>626</c:v>
                </c:pt>
                <c:pt idx="1">
                  <c:v>574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D7-C645-87EC-7071E77594A5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('2018_12_23'!$B$31,'2018_12_23'!$D$31)</c:f>
              <c:numCache>
                <c:formatCode>General</c:formatCode>
                <c:ptCount val="2"/>
                <c:pt idx="0">
                  <c:v>940</c:v>
                </c:pt>
                <c:pt idx="1">
                  <c:v>1430</c:v>
                </c:pt>
              </c:numCache>
            </c:numRef>
          </c:xVal>
          <c:yVal>
            <c:numRef>
              <c:f>('2018_12_23'!$C$31,'2018_12_23'!$E$31)</c:f>
              <c:numCache>
                <c:formatCode>General</c:formatCode>
                <c:ptCount val="2"/>
                <c:pt idx="0">
                  <c:v>688</c:v>
                </c:pt>
                <c:pt idx="1">
                  <c:v>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D7-C645-87EC-7071E77594A5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('2018_12_23'!$B$32,'2018_12_23'!$D$32)</c:f>
              <c:numCache>
                <c:formatCode>General</c:formatCode>
                <c:ptCount val="2"/>
                <c:pt idx="0">
                  <c:v>928</c:v>
                </c:pt>
                <c:pt idx="1">
                  <c:v>1166</c:v>
                </c:pt>
              </c:numCache>
            </c:numRef>
          </c:xVal>
          <c:yVal>
            <c:numRef>
              <c:f>('2018_12_23'!$C$32,'2018_12_23'!$E$32)</c:f>
              <c:numCache>
                <c:formatCode>General</c:formatCode>
                <c:ptCount val="2"/>
                <c:pt idx="0">
                  <c:v>805</c:v>
                </c:pt>
                <c:pt idx="1">
                  <c:v>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D7-C645-87EC-7071E77594A5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('2018_12_23'!$B$33,'2018_12_23'!$D$33)</c:f>
              <c:numCache>
                <c:formatCode>General</c:formatCode>
                <c:ptCount val="2"/>
                <c:pt idx="0">
                  <c:v>830</c:v>
                </c:pt>
                <c:pt idx="1">
                  <c:v>958</c:v>
                </c:pt>
              </c:numCache>
            </c:numRef>
          </c:xVal>
          <c:yVal>
            <c:numRef>
              <c:f>('2018_12_23'!$C$33,'2018_12_23'!$E$33)</c:f>
              <c:numCache>
                <c:formatCode>General</c:formatCode>
                <c:ptCount val="2"/>
                <c:pt idx="0">
                  <c:v>349</c:v>
                </c:pt>
                <c:pt idx="1">
                  <c:v>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D7-C645-87EC-7071E77594A5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('2018_12_23'!$B$34,'2018_12_23'!$D$34)</c:f>
              <c:numCache>
                <c:formatCode>General</c:formatCode>
                <c:ptCount val="2"/>
                <c:pt idx="0">
                  <c:v>1065</c:v>
                </c:pt>
                <c:pt idx="1">
                  <c:v>1177</c:v>
                </c:pt>
              </c:numCache>
            </c:numRef>
          </c:xVal>
          <c:yVal>
            <c:numRef>
              <c:f>('2018_12_23'!$C$34,'2018_12_23'!$E$34)</c:f>
              <c:numCache>
                <c:formatCode>General</c:formatCode>
                <c:ptCount val="2"/>
                <c:pt idx="0">
                  <c:v>596</c:v>
                </c:pt>
                <c:pt idx="1">
                  <c:v>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D7-C645-87EC-7071E7759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('2018_12_27'!$B$30,'2018_12_27'!$D$31)</c:f>
              <c:numCache>
                <c:formatCode>General</c:formatCode>
                <c:ptCount val="2"/>
                <c:pt idx="0">
                  <c:v>905</c:v>
                </c:pt>
                <c:pt idx="1">
                  <c:v>1420</c:v>
                </c:pt>
              </c:numCache>
            </c:numRef>
          </c:xVal>
          <c:yVal>
            <c:numRef>
              <c:f>('2018_12_27'!$C$30,'2018_12_27'!$E$30)</c:f>
              <c:numCache>
                <c:formatCode>General</c:formatCode>
                <c:ptCount val="2"/>
                <c:pt idx="0">
                  <c:v>488</c:v>
                </c:pt>
                <c:pt idx="1">
                  <c:v>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28-CF4B-9BE7-64FC5D445E28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('2018_12_27'!$B$31,'2018_12_27'!$D$31)</c:f>
              <c:numCache>
                <c:formatCode>General</c:formatCode>
                <c:ptCount val="2"/>
                <c:pt idx="0">
                  <c:v>953</c:v>
                </c:pt>
                <c:pt idx="1">
                  <c:v>1420</c:v>
                </c:pt>
              </c:numCache>
            </c:numRef>
          </c:xVal>
          <c:yVal>
            <c:numRef>
              <c:f>('2018_12_27'!$C$31,'2018_12_27'!$E$31)</c:f>
              <c:numCache>
                <c:formatCode>General</c:formatCode>
                <c:ptCount val="2"/>
                <c:pt idx="0">
                  <c:v>829</c:v>
                </c:pt>
                <c:pt idx="1">
                  <c:v>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28-CF4B-9BE7-64FC5D445E28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('2018_12_27'!$B$32,'2018_12_27'!$D$32)</c:f>
              <c:numCache>
                <c:formatCode>General</c:formatCode>
                <c:ptCount val="2"/>
                <c:pt idx="0">
                  <c:v>740</c:v>
                </c:pt>
                <c:pt idx="1">
                  <c:v>1088</c:v>
                </c:pt>
              </c:numCache>
            </c:numRef>
          </c:xVal>
          <c:yVal>
            <c:numRef>
              <c:f>('2018_12_27'!$C$32,'2018_12_27'!$E$32)</c:f>
              <c:numCache>
                <c:formatCode>General</c:formatCode>
                <c:ptCount val="2"/>
                <c:pt idx="0">
                  <c:v>708</c:v>
                </c:pt>
                <c:pt idx="1">
                  <c:v>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428-CF4B-9BE7-64FC5D445E28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('2018_12_27'!$B$33,'2018_12_27'!$D$33)</c:f>
              <c:numCache>
                <c:formatCode>General</c:formatCode>
                <c:ptCount val="2"/>
                <c:pt idx="0">
                  <c:v>1012</c:v>
                </c:pt>
                <c:pt idx="1">
                  <c:v>1532</c:v>
                </c:pt>
              </c:numCache>
            </c:numRef>
          </c:xVal>
          <c:yVal>
            <c:numRef>
              <c:f>('2018_12_27'!$C$33,'2018_12_27'!$E$33)</c:f>
              <c:numCache>
                <c:formatCode>General</c:formatCode>
                <c:ptCount val="2"/>
                <c:pt idx="0">
                  <c:v>882</c:v>
                </c:pt>
                <c:pt idx="1">
                  <c:v>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428-CF4B-9BE7-64FC5D445E28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('2018_12_27'!$B$34,'2018_12_27'!$D$34)</c:f>
              <c:numCache>
                <c:formatCode>General</c:formatCode>
                <c:ptCount val="2"/>
                <c:pt idx="0">
                  <c:v>1074</c:v>
                </c:pt>
                <c:pt idx="1">
                  <c:v>1337</c:v>
                </c:pt>
              </c:numCache>
            </c:numRef>
          </c:xVal>
          <c:yVal>
            <c:numRef>
              <c:f>('2018_12_27'!$C$34,'2018_12_27'!$E$34)</c:f>
              <c:numCache>
                <c:formatCode>General</c:formatCode>
                <c:ptCount val="2"/>
                <c:pt idx="0">
                  <c:v>888</c:v>
                </c:pt>
                <c:pt idx="1">
                  <c:v>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428-CF4B-9BE7-64FC5D445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('2018_12_27'!$P$40,'2018_12_27'!$R$40)</c:f>
              <c:numCache>
                <c:formatCode>General</c:formatCode>
                <c:ptCount val="2"/>
                <c:pt idx="0">
                  <c:v>1277</c:v>
                </c:pt>
                <c:pt idx="1">
                  <c:v>913</c:v>
                </c:pt>
              </c:numCache>
            </c:numRef>
          </c:xVal>
          <c:yVal>
            <c:numRef>
              <c:f>('2018_12_27'!$Q$40,'2018_12_27'!$S$40)</c:f>
              <c:numCache>
                <c:formatCode>General</c:formatCode>
                <c:ptCount val="2"/>
                <c:pt idx="0">
                  <c:v>380</c:v>
                </c:pt>
                <c:pt idx="1">
                  <c:v>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83-3B4F-9369-E751E12649AC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('2018_12_27'!$P$41,'2018_12_27'!$R$41)</c:f>
              <c:numCache>
                <c:formatCode>General</c:formatCode>
                <c:ptCount val="2"/>
                <c:pt idx="0">
                  <c:v>1210</c:v>
                </c:pt>
                <c:pt idx="1">
                  <c:v>877</c:v>
                </c:pt>
              </c:numCache>
            </c:numRef>
          </c:xVal>
          <c:yVal>
            <c:numRef>
              <c:f>('2018_12_27'!$Q$41,'2018_12_27'!$S$41)</c:f>
              <c:numCache>
                <c:formatCode>General</c:formatCode>
                <c:ptCount val="2"/>
                <c:pt idx="0">
                  <c:v>558</c:v>
                </c:pt>
                <c:pt idx="1">
                  <c:v>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83-3B4F-9369-E751E12649AC}"/>
            </c:ext>
          </c:extLst>
        </c:ser>
        <c:ser>
          <c:idx val="2"/>
          <c:order val="2"/>
          <c:spPr>
            <a:ln>
              <a:headEnd type="diamond"/>
            </a:ln>
          </c:spPr>
          <c:marker>
            <c:symbol val="none"/>
          </c:marker>
          <c:dPt>
            <c:idx val="1"/>
            <c:bubble3D val="0"/>
            <c:spPr>
              <a:ln>
                <a:headEnd type="diamond"/>
                <a:tailEnd type="triangle"/>
              </a:ln>
            </c:spPr>
            <c:extLst>
              <c:ext xmlns:c16="http://schemas.microsoft.com/office/drawing/2014/chart" uri="{C3380CC4-5D6E-409C-BE32-E72D297353CC}">
                <c16:uniqueId val="{00000001-FCC8-4E40-B8E6-FA7F17040FDE}"/>
              </c:ext>
            </c:extLst>
          </c:dPt>
          <c:xVal>
            <c:numRef>
              <c:f>('2018_12_27'!$P$42,'2018_12_27'!$R$42)</c:f>
              <c:numCache>
                <c:formatCode>General</c:formatCode>
                <c:ptCount val="2"/>
                <c:pt idx="0">
                  <c:v>1186</c:v>
                </c:pt>
                <c:pt idx="1">
                  <c:v>840</c:v>
                </c:pt>
              </c:numCache>
            </c:numRef>
          </c:xVal>
          <c:yVal>
            <c:numRef>
              <c:f>('2018_12_27'!$Q$42,'2018_12_27'!$S$42)</c:f>
              <c:numCache>
                <c:formatCode>General</c:formatCode>
                <c:ptCount val="2"/>
                <c:pt idx="0">
                  <c:v>332</c:v>
                </c:pt>
                <c:pt idx="1">
                  <c:v>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83-3B4F-9369-E751E12649AC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('2018_12_27'!$P$43,'2018_12_27'!$R$43)</c:f>
              <c:numCache>
                <c:formatCode>General</c:formatCode>
                <c:ptCount val="2"/>
                <c:pt idx="0">
                  <c:v>1081</c:v>
                </c:pt>
                <c:pt idx="1">
                  <c:v>822</c:v>
                </c:pt>
              </c:numCache>
            </c:numRef>
          </c:xVal>
          <c:yVal>
            <c:numRef>
              <c:f>('2018_12_27'!$Q$43,'2018_12_27'!$S$43)</c:f>
              <c:numCache>
                <c:formatCode>General</c:formatCode>
                <c:ptCount val="2"/>
                <c:pt idx="0">
                  <c:v>572</c:v>
                </c:pt>
                <c:pt idx="1">
                  <c:v>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83-3B4F-9369-E751E12649AC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('2018_12_27'!$P$44,'2018_12_27'!$R$44)</c:f>
              <c:numCache>
                <c:formatCode>General</c:formatCode>
                <c:ptCount val="2"/>
                <c:pt idx="0">
                  <c:v>1338</c:v>
                </c:pt>
                <c:pt idx="1">
                  <c:v>962</c:v>
                </c:pt>
              </c:numCache>
            </c:numRef>
          </c:xVal>
          <c:yVal>
            <c:numRef>
              <c:f>('2018_12_27'!$Q$44,'2018_12_27'!$S$44)</c:f>
              <c:numCache>
                <c:formatCode>General</c:formatCode>
                <c:ptCount val="2"/>
                <c:pt idx="0">
                  <c:v>669</c:v>
                </c:pt>
                <c:pt idx="1">
                  <c:v>860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E83-3B4F-9369-E751E1264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('2018_12_27'!$P$30,'2018_12_27'!$R$30)</c:f>
              <c:numCache>
                <c:formatCode>General</c:formatCode>
                <c:ptCount val="2"/>
                <c:pt idx="0">
                  <c:v>860</c:v>
                </c:pt>
                <c:pt idx="1">
                  <c:v>1349</c:v>
                </c:pt>
              </c:numCache>
            </c:numRef>
          </c:xVal>
          <c:yVal>
            <c:numRef>
              <c:f>('2018_12_27'!$Q$30,'2018_12_27'!$S$30)</c:f>
              <c:numCache>
                <c:formatCode>General</c:formatCode>
                <c:ptCount val="2"/>
                <c:pt idx="0">
                  <c:v>606</c:v>
                </c:pt>
                <c:pt idx="1">
                  <c:v>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95-A840-8C01-F5680A10F493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('2018_12_27'!$P$31,'2018_12_27'!$R$31)</c:f>
              <c:numCache>
                <c:formatCode>General</c:formatCode>
                <c:ptCount val="2"/>
                <c:pt idx="0">
                  <c:v>1016</c:v>
                </c:pt>
                <c:pt idx="1">
                  <c:v>1444</c:v>
                </c:pt>
              </c:numCache>
            </c:numRef>
          </c:xVal>
          <c:yVal>
            <c:numRef>
              <c:f>('2018_12_27'!$Q$31,'2018_12_27'!$S$31)</c:f>
              <c:numCache>
                <c:formatCode>General</c:formatCode>
                <c:ptCount val="2"/>
                <c:pt idx="0">
                  <c:v>454</c:v>
                </c:pt>
                <c:pt idx="1">
                  <c:v>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95-A840-8C01-F5680A10F493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('2018_12_27'!$P$32,'2018_12_27'!$R$32)</c:f>
              <c:numCache>
                <c:formatCode>General</c:formatCode>
                <c:ptCount val="2"/>
                <c:pt idx="0">
                  <c:v>894</c:v>
                </c:pt>
                <c:pt idx="1">
                  <c:v>1328</c:v>
                </c:pt>
              </c:numCache>
            </c:numRef>
          </c:xVal>
          <c:yVal>
            <c:numRef>
              <c:f>('2018_12_27'!$Q$32,'2018_12_27'!$S$32)</c:f>
              <c:numCache>
                <c:formatCode>General</c:formatCode>
                <c:ptCount val="2"/>
                <c:pt idx="0">
                  <c:v>628</c:v>
                </c:pt>
                <c:pt idx="1">
                  <c:v>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95-A840-8C01-F5680A10F493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('2018_12_27'!$P$33,'2018_12_27'!$R$33)</c:f>
              <c:numCache>
                <c:formatCode>General</c:formatCode>
                <c:ptCount val="2"/>
                <c:pt idx="0">
                  <c:v>908</c:v>
                </c:pt>
                <c:pt idx="1">
                  <c:v>1382</c:v>
                </c:pt>
              </c:numCache>
            </c:numRef>
          </c:xVal>
          <c:yVal>
            <c:numRef>
              <c:f>('2018_12_27'!$Q$33,'2018_12_27'!$S$33)</c:f>
              <c:numCache>
                <c:formatCode>General</c:formatCode>
                <c:ptCount val="2"/>
                <c:pt idx="0">
                  <c:v>212</c:v>
                </c:pt>
                <c:pt idx="1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C95-A840-8C01-F5680A10F493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('2018_12_27'!$P$34,'2018_12_27'!$R$34)</c:f>
              <c:numCache>
                <c:formatCode>General</c:formatCode>
                <c:ptCount val="2"/>
                <c:pt idx="0">
                  <c:v>942</c:v>
                </c:pt>
                <c:pt idx="1">
                  <c:v>1360</c:v>
                </c:pt>
              </c:numCache>
            </c:numRef>
          </c:xVal>
          <c:yVal>
            <c:numRef>
              <c:f>('2018_12_27'!$Q$34,'2018_12_27'!$S$34)</c:f>
              <c:numCache>
                <c:formatCode>General</c:formatCode>
                <c:ptCount val="2"/>
                <c:pt idx="0">
                  <c:v>589</c:v>
                </c:pt>
                <c:pt idx="1">
                  <c:v>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C95-A840-8C01-F5680A10F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('2018_12_27'!$AD$40,'2018_12_27'!$AF$40)</c:f>
              <c:numCache>
                <c:formatCode>General</c:formatCode>
                <c:ptCount val="2"/>
                <c:pt idx="0">
                  <c:v>1058</c:v>
                </c:pt>
                <c:pt idx="1">
                  <c:v>894</c:v>
                </c:pt>
              </c:numCache>
            </c:numRef>
          </c:xVal>
          <c:yVal>
            <c:numRef>
              <c:f>('2018_12_27'!$AE$40,'2018_12_27'!$AG$40)</c:f>
              <c:numCache>
                <c:formatCode>General</c:formatCode>
                <c:ptCount val="2"/>
                <c:pt idx="0">
                  <c:v>990</c:v>
                </c:pt>
                <c:pt idx="1">
                  <c:v>1005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51-204F-8AE4-0D96FEF4C820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('2018_12_27'!$AD$41,'2018_12_27'!$AF$41)</c:f>
              <c:numCache>
                <c:formatCode>General</c:formatCode>
                <c:ptCount val="2"/>
                <c:pt idx="0">
                  <c:v>1360</c:v>
                </c:pt>
                <c:pt idx="1">
                  <c:v>934</c:v>
                </c:pt>
              </c:numCache>
            </c:numRef>
          </c:xVal>
          <c:yVal>
            <c:numRef>
              <c:f>('2018_12_27'!$AE$41,'2018_12_27'!$AG$41)</c:f>
              <c:numCache>
                <c:formatCode>General</c:formatCode>
                <c:ptCount val="2"/>
                <c:pt idx="0">
                  <c:v>949</c:v>
                </c:pt>
                <c:pt idx="1">
                  <c:v>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51-204F-8AE4-0D96FEF4C820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('2018_12_27'!$AD$42,'2018_12_27'!$AF$42)</c:f>
              <c:numCache>
                <c:formatCode>General</c:formatCode>
                <c:ptCount val="2"/>
                <c:pt idx="0">
                  <c:v>1234</c:v>
                </c:pt>
                <c:pt idx="1">
                  <c:v>872</c:v>
                </c:pt>
              </c:numCache>
            </c:numRef>
          </c:xVal>
          <c:yVal>
            <c:numRef>
              <c:f>('2018_12_27'!$AE$42,'2018_12_27'!$AG$42)</c:f>
              <c:numCache>
                <c:formatCode>General</c:formatCode>
                <c:ptCount val="2"/>
                <c:pt idx="0">
                  <c:v>846</c:v>
                </c:pt>
                <c:pt idx="1">
                  <c:v>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51-204F-8AE4-0D96FEF4C820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('2018_12_27'!$AD$43,'2018_12_27'!$AF$43)</c:f>
              <c:numCache>
                <c:formatCode>General</c:formatCode>
                <c:ptCount val="2"/>
                <c:pt idx="0">
                  <c:v>1092</c:v>
                </c:pt>
                <c:pt idx="1">
                  <c:v>868</c:v>
                </c:pt>
              </c:numCache>
            </c:numRef>
          </c:xVal>
          <c:yVal>
            <c:numRef>
              <c:f>('2018_12_27'!$AE$43,'2018_12_27'!$AG$43)</c:f>
              <c:numCache>
                <c:formatCode>General</c:formatCode>
                <c:ptCount val="2"/>
                <c:pt idx="0">
                  <c:v>657</c:v>
                </c:pt>
                <c:pt idx="1">
                  <c:v>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E51-204F-8AE4-0D96FEF4C820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('2018_12_27'!$AD$44,'2018_12_27'!$AF$44)</c:f>
              <c:numCache>
                <c:formatCode>General</c:formatCode>
                <c:ptCount val="2"/>
                <c:pt idx="0">
                  <c:v>1193</c:v>
                </c:pt>
                <c:pt idx="1">
                  <c:v>858</c:v>
                </c:pt>
              </c:numCache>
            </c:numRef>
          </c:xVal>
          <c:yVal>
            <c:numRef>
              <c:f>('2018_12_27'!$AE$44,'2018_12_27'!$AG$44)</c:f>
              <c:numCache>
                <c:formatCode>General</c:formatCode>
                <c:ptCount val="2"/>
                <c:pt idx="0">
                  <c:v>850</c:v>
                </c:pt>
                <c:pt idx="1">
                  <c:v>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E51-204F-8AE4-0D96FEF4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('2018_12_27'!$AD$30,'2018_12_27'!$AF$30)</c:f>
              <c:numCache>
                <c:formatCode>General</c:formatCode>
                <c:ptCount val="2"/>
                <c:pt idx="0">
                  <c:v>1008</c:v>
                </c:pt>
                <c:pt idx="1">
                  <c:v>1248</c:v>
                </c:pt>
              </c:numCache>
            </c:numRef>
          </c:xVal>
          <c:yVal>
            <c:numRef>
              <c:f>('2018_12_27'!$AE$30,'2018_12_27'!$AG$30)</c:f>
              <c:numCache>
                <c:formatCode>General</c:formatCode>
                <c:ptCount val="2"/>
                <c:pt idx="0">
                  <c:v>886</c:v>
                </c:pt>
                <c:pt idx="1">
                  <c:v>970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3E-094E-BCC9-4FF65D8649D0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('2018_12_27'!$AD$31,'2018_12_27'!$AF$31)</c:f>
              <c:numCache>
                <c:formatCode>General</c:formatCode>
                <c:ptCount val="2"/>
                <c:pt idx="0">
                  <c:v>993</c:v>
                </c:pt>
                <c:pt idx="1">
                  <c:v>1310</c:v>
                </c:pt>
              </c:numCache>
            </c:numRef>
          </c:xVal>
          <c:yVal>
            <c:numRef>
              <c:f>('2018_12_27'!$AE$31,'2018_12_27'!$AG$31)</c:f>
              <c:numCache>
                <c:formatCode>General</c:formatCode>
                <c:ptCount val="2"/>
                <c:pt idx="0">
                  <c:v>912</c:v>
                </c:pt>
                <c:pt idx="1">
                  <c:v>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3E-094E-BCC9-4FF65D8649D0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('2018_12_27'!$AD$32,'2018_12_27'!$AF$32)</c:f>
              <c:numCache>
                <c:formatCode>General</c:formatCode>
                <c:ptCount val="2"/>
                <c:pt idx="0">
                  <c:v>862</c:v>
                </c:pt>
                <c:pt idx="1">
                  <c:v>1280</c:v>
                </c:pt>
              </c:numCache>
            </c:numRef>
          </c:xVal>
          <c:yVal>
            <c:numRef>
              <c:f>('2018_12_27'!$AE$32,'2018_12_27'!$AG$32)</c:f>
              <c:numCache>
                <c:formatCode>General</c:formatCode>
                <c:ptCount val="2"/>
                <c:pt idx="0">
                  <c:v>916</c:v>
                </c:pt>
                <c:pt idx="1">
                  <c:v>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73E-094E-BCC9-4FF65D8649D0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('2018_12_27'!$AD$33,'2018_12_27'!$AF$33)</c:f>
              <c:numCache>
                <c:formatCode>General</c:formatCode>
                <c:ptCount val="2"/>
                <c:pt idx="0">
                  <c:v>934</c:v>
                </c:pt>
                <c:pt idx="1">
                  <c:v>1264</c:v>
                </c:pt>
              </c:numCache>
            </c:numRef>
          </c:xVal>
          <c:yVal>
            <c:numRef>
              <c:f>('2018_12_27'!$AE$33,'2018_12_27'!$AG$33)</c:f>
              <c:numCache>
                <c:formatCode>General</c:formatCode>
                <c:ptCount val="2"/>
                <c:pt idx="0">
                  <c:v>969</c:v>
                </c:pt>
                <c:pt idx="1">
                  <c:v>940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73E-094E-BCC9-4FF65D8649D0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('2018_12_27'!$AD$34,'2018_12_27'!$AF$34)</c:f>
              <c:numCache>
                <c:formatCode>General</c:formatCode>
                <c:ptCount val="2"/>
                <c:pt idx="0">
                  <c:v>798</c:v>
                </c:pt>
                <c:pt idx="1">
                  <c:v>1132</c:v>
                </c:pt>
              </c:numCache>
            </c:numRef>
          </c:xVal>
          <c:yVal>
            <c:numRef>
              <c:f>('2018_12_27'!$AE$34,'2018_12_27'!$AG$34)</c:f>
              <c:numCache>
                <c:formatCode>General</c:formatCode>
                <c:ptCount val="2"/>
                <c:pt idx="0">
                  <c:v>973</c:v>
                </c:pt>
                <c:pt idx="1">
                  <c:v>945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73E-094E-BCC9-4FF65D864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[SupplementaryTable2.xlsx]AllWithBackground_120!PivotTable1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AllWithBackground_120!$J$16:$J$17</c:f>
              <c:strCache>
                <c:ptCount val="1"/>
                <c:pt idx="0">
                  <c:v>Dark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AllWithBackground_120!$I$18:$I$20</c:f>
              <c:strCache>
                <c:ptCount val="2"/>
                <c:pt idx="0">
                  <c:v>A</c:v>
                </c:pt>
                <c:pt idx="1">
                  <c:v>M</c:v>
                </c:pt>
              </c:strCache>
            </c:strRef>
          </c:cat>
          <c:val>
            <c:numRef>
              <c:f>AllWithBackground_120!$J$18:$J$20</c:f>
              <c:numCache>
                <c:formatCode>General</c:formatCode>
                <c:ptCount val="2"/>
                <c:pt idx="0">
                  <c:v>42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0-9A43-AA82-2306FEF616E3}"/>
            </c:ext>
          </c:extLst>
        </c:ser>
        <c:ser>
          <c:idx val="1"/>
          <c:order val="1"/>
          <c:tx>
            <c:strRef>
              <c:f>AllWithBackground_120!$K$16:$K$17</c:f>
              <c:strCache>
                <c:ptCount val="1"/>
                <c:pt idx="0">
                  <c:v>Light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AllWithBackground_120!$I$18:$I$20</c:f>
              <c:strCache>
                <c:ptCount val="2"/>
                <c:pt idx="0">
                  <c:v>A</c:v>
                </c:pt>
                <c:pt idx="1">
                  <c:v>M</c:v>
                </c:pt>
              </c:strCache>
            </c:strRef>
          </c:cat>
          <c:val>
            <c:numRef>
              <c:f>AllWithBackground_120!$K$18:$K$20</c:f>
              <c:numCache>
                <c:formatCode>General</c:formatCode>
                <c:ptCount val="2"/>
                <c:pt idx="0">
                  <c:v>16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80-9A43-AA82-2306FEF61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9131440"/>
        <c:axId val="2069133120"/>
      </c:barChart>
      <c:catAx>
        <c:axId val="206913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069133120"/>
        <c:crosses val="autoZero"/>
        <c:auto val="1"/>
        <c:lblAlgn val="ctr"/>
        <c:lblOffset val="100"/>
        <c:noMultiLvlLbl val="0"/>
      </c:catAx>
      <c:valAx>
        <c:axId val="206913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06913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('2018_12_23'!$P$40,'2018_12_23'!$R$40)</c:f>
              <c:numCache>
                <c:formatCode>General</c:formatCode>
                <c:ptCount val="2"/>
                <c:pt idx="0">
                  <c:v>873</c:v>
                </c:pt>
                <c:pt idx="1">
                  <c:v>849</c:v>
                </c:pt>
              </c:numCache>
            </c:numRef>
          </c:xVal>
          <c:yVal>
            <c:numRef>
              <c:f>('2018_12_23'!$Q$40,'2018_12_23'!$S$40)</c:f>
              <c:numCache>
                <c:formatCode>General</c:formatCode>
                <c:ptCount val="2"/>
                <c:pt idx="0">
                  <c:v>328</c:v>
                </c:pt>
                <c:pt idx="1">
                  <c:v>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6B-144A-8DD2-B41B82E0DDF0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('2018_12_23'!$P$41,'2018_12_23'!$R$41)</c:f>
              <c:numCache>
                <c:formatCode>General</c:formatCode>
                <c:ptCount val="2"/>
                <c:pt idx="0">
                  <c:v>896</c:v>
                </c:pt>
                <c:pt idx="1">
                  <c:v>866</c:v>
                </c:pt>
              </c:numCache>
            </c:numRef>
          </c:xVal>
          <c:yVal>
            <c:numRef>
              <c:f>('2018_12_23'!$Q$41,'2018_12_23'!$S$41)</c:f>
              <c:numCache>
                <c:formatCode>General</c:formatCode>
                <c:ptCount val="2"/>
                <c:pt idx="0">
                  <c:v>85</c:v>
                </c:pt>
                <c:pt idx="1">
                  <c:v>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6B-144A-8DD2-B41B82E0DDF0}"/>
            </c:ext>
          </c:extLst>
        </c:ser>
        <c:ser>
          <c:idx val="2"/>
          <c:order val="2"/>
          <c:spPr>
            <a:ln>
              <a:headEnd type="diamond"/>
            </a:ln>
          </c:spPr>
          <c:marker>
            <c:symbol val="none"/>
          </c:marker>
          <c:dPt>
            <c:idx val="1"/>
            <c:bubble3D val="0"/>
            <c:spPr>
              <a:ln>
                <a:headEnd type="diamond"/>
                <a:tailEnd type="triangle"/>
              </a:ln>
            </c:spPr>
            <c:extLst>
              <c:ext xmlns:c16="http://schemas.microsoft.com/office/drawing/2014/chart" uri="{C3380CC4-5D6E-409C-BE32-E72D297353CC}">
                <c16:uniqueId val="{00000003-9C6B-144A-8DD2-B41B82E0DDF0}"/>
              </c:ext>
            </c:extLst>
          </c:dPt>
          <c:xVal>
            <c:numRef>
              <c:f>('2018_12_23'!$P$42,'2018_12_23'!$R$42)</c:f>
              <c:numCache>
                <c:formatCode>General</c:formatCode>
                <c:ptCount val="2"/>
                <c:pt idx="0">
                  <c:v>977</c:v>
                </c:pt>
                <c:pt idx="1">
                  <c:v>950</c:v>
                </c:pt>
              </c:numCache>
            </c:numRef>
          </c:xVal>
          <c:yVal>
            <c:numRef>
              <c:f>('2018_12_23'!$Q$42,'2018_12_23'!$S$42)</c:f>
              <c:numCache>
                <c:formatCode>General</c:formatCode>
                <c:ptCount val="2"/>
                <c:pt idx="0">
                  <c:v>440</c:v>
                </c:pt>
                <c:pt idx="1">
                  <c:v>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6B-144A-8DD2-B41B82E0DDF0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('2018_12_23'!$P$43,'2018_12_23'!$R$43)</c:f>
              <c:numCache>
                <c:formatCode>General</c:formatCode>
                <c:ptCount val="2"/>
                <c:pt idx="0">
                  <c:v>1100</c:v>
                </c:pt>
                <c:pt idx="1">
                  <c:v>960</c:v>
                </c:pt>
              </c:numCache>
            </c:numRef>
          </c:xVal>
          <c:yVal>
            <c:numRef>
              <c:f>('2018_12_23'!$Q$43,'2018_12_23'!$S$43)</c:f>
              <c:numCache>
                <c:formatCode>General</c:formatCode>
                <c:ptCount val="2"/>
                <c:pt idx="0">
                  <c:v>530</c:v>
                </c:pt>
                <c:pt idx="1">
                  <c:v>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C6B-144A-8DD2-B41B82E0DDF0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('2018_12_23'!$P$44,'2018_12_23'!$R$44)</c:f>
              <c:numCache>
                <c:formatCode>General</c:formatCode>
                <c:ptCount val="2"/>
                <c:pt idx="0">
                  <c:v>1096</c:v>
                </c:pt>
                <c:pt idx="1">
                  <c:v>596</c:v>
                </c:pt>
              </c:numCache>
            </c:numRef>
          </c:xVal>
          <c:yVal>
            <c:numRef>
              <c:f>('2018_12_23'!$Q$44,'2018_12_23'!$S$44)</c:f>
              <c:numCache>
                <c:formatCode>General</c:formatCode>
                <c:ptCount val="2"/>
                <c:pt idx="0">
                  <c:v>596</c:v>
                </c:pt>
                <c:pt idx="1">
                  <c:v>560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C6B-144A-8DD2-B41B82E0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('2018_12_23'!$P$30,'2018_12_23'!$R$30)</c:f>
              <c:numCache>
                <c:formatCode>General</c:formatCode>
                <c:ptCount val="2"/>
                <c:pt idx="0">
                  <c:v>1028</c:v>
                </c:pt>
                <c:pt idx="1">
                  <c:v>1176</c:v>
                </c:pt>
              </c:numCache>
            </c:numRef>
          </c:xVal>
          <c:yVal>
            <c:numRef>
              <c:f>('2018_12_23'!$Q$30,'2018_12_23'!$S$30)</c:f>
              <c:numCache>
                <c:formatCode>General</c:formatCode>
                <c:ptCount val="2"/>
                <c:pt idx="0">
                  <c:v>502</c:v>
                </c:pt>
                <c:pt idx="1">
                  <c:v>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F4-2047-BDCD-66F0B4BC84E0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('2018_12_23'!$P$31,'2018_12_23'!$R$31)</c:f>
              <c:numCache>
                <c:formatCode>General</c:formatCode>
                <c:ptCount val="2"/>
                <c:pt idx="0">
                  <c:v>905</c:v>
                </c:pt>
                <c:pt idx="1">
                  <c:v>1148</c:v>
                </c:pt>
              </c:numCache>
            </c:numRef>
          </c:xVal>
          <c:yVal>
            <c:numRef>
              <c:f>('2018_12_23'!$Q$31,'2018_12_23'!$S$31)</c:f>
              <c:numCache>
                <c:formatCode>General</c:formatCode>
                <c:ptCount val="2"/>
                <c:pt idx="0">
                  <c:v>464</c:v>
                </c:pt>
                <c:pt idx="1">
                  <c:v>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F4-2047-BDCD-66F0B4BC84E0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('2018_12_23'!$P$32,'2018_12_23'!$R$32)</c:f>
              <c:numCache>
                <c:formatCode>General</c:formatCode>
                <c:ptCount val="2"/>
                <c:pt idx="0">
                  <c:v>952</c:v>
                </c:pt>
                <c:pt idx="1">
                  <c:v>1088</c:v>
                </c:pt>
              </c:numCache>
            </c:numRef>
          </c:xVal>
          <c:yVal>
            <c:numRef>
              <c:f>('2018_12_23'!$Q$32,'2018_12_23'!$S$32)</c:f>
              <c:numCache>
                <c:formatCode>General</c:formatCode>
                <c:ptCount val="2"/>
                <c:pt idx="0">
                  <c:v>934</c:v>
                </c:pt>
                <c:pt idx="1">
                  <c:v>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5F4-2047-BDCD-66F0B4BC84E0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('2018_12_23'!$P$33,'2018_12_23'!$R$33)</c:f>
              <c:numCache>
                <c:formatCode>General</c:formatCode>
                <c:ptCount val="2"/>
                <c:pt idx="0">
                  <c:v>717</c:v>
                </c:pt>
                <c:pt idx="1">
                  <c:v>861</c:v>
                </c:pt>
              </c:numCache>
            </c:numRef>
          </c:xVal>
          <c:yVal>
            <c:numRef>
              <c:f>('2018_12_23'!$Q$33,'2018_12_23'!$S$33)</c:f>
              <c:numCache>
                <c:formatCode>General</c:formatCode>
                <c:ptCount val="2"/>
                <c:pt idx="0">
                  <c:v>270</c:v>
                </c:pt>
                <c:pt idx="1">
                  <c:v>193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5F4-2047-BDCD-66F0B4BC84E0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('2018_12_23'!$P$34,'2018_12_23'!$R$34)</c:f>
              <c:numCache>
                <c:formatCode>General</c:formatCode>
                <c:ptCount val="2"/>
                <c:pt idx="0">
                  <c:v>925</c:v>
                </c:pt>
                <c:pt idx="1">
                  <c:v>1044</c:v>
                </c:pt>
              </c:numCache>
            </c:numRef>
          </c:xVal>
          <c:yVal>
            <c:numRef>
              <c:f>('2018_12_23'!$Q$34,'2018_12_23'!$S$34)</c:f>
              <c:numCache>
                <c:formatCode>General</c:formatCode>
                <c:ptCount val="2"/>
                <c:pt idx="0">
                  <c:v>421</c:v>
                </c:pt>
                <c:pt idx="1">
                  <c:v>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5F4-2047-BDCD-66F0B4BC8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('2018_12_23'!$AD$40,'2018_12_23'!$AF$40)</c:f>
              <c:numCache>
                <c:formatCode>General</c:formatCode>
                <c:ptCount val="2"/>
                <c:pt idx="0">
                  <c:v>1132</c:v>
                </c:pt>
                <c:pt idx="1">
                  <c:v>1074</c:v>
                </c:pt>
              </c:numCache>
            </c:numRef>
          </c:xVal>
          <c:yVal>
            <c:numRef>
              <c:f>('2018_12_23'!$AE$40,'2018_12_23'!$AG$40)</c:f>
              <c:numCache>
                <c:formatCode>General</c:formatCode>
                <c:ptCount val="2"/>
                <c:pt idx="0">
                  <c:v>660</c:v>
                </c:pt>
                <c:pt idx="1">
                  <c:v>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FA-D549-9148-6481FECC0CB1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('2018_12_23'!$AD$41,'2018_12_23'!$AF$41)</c:f>
              <c:numCache>
                <c:formatCode>General</c:formatCode>
                <c:ptCount val="2"/>
                <c:pt idx="0">
                  <c:v>1144</c:v>
                </c:pt>
                <c:pt idx="1">
                  <c:v>1002</c:v>
                </c:pt>
              </c:numCache>
            </c:numRef>
          </c:xVal>
          <c:yVal>
            <c:numRef>
              <c:f>('2018_12_23'!$AE$41,'2018_12_23'!$AG$41)</c:f>
              <c:numCache>
                <c:formatCode>General</c:formatCode>
                <c:ptCount val="2"/>
                <c:pt idx="0">
                  <c:v>653</c:v>
                </c:pt>
                <c:pt idx="1">
                  <c:v>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FA-D549-9148-6481FECC0CB1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('2018_12_23'!$AD$42,'2018_12_23'!$AF$42)</c:f>
              <c:numCache>
                <c:formatCode>General</c:formatCode>
                <c:ptCount val="2"/>
                <c:pt idx="0">
                  <c:v>996</c:v>
                </c:pt>
                <c:pt idx="1">
                  <c:v>929</c:v>
                </c:pt>
              </c:numCache>
            </c:numRef>
          </c:xVal>
          <c:yVal>
            <c:numRef>
              <c:f>('2018_12_23'!$AE$42,'2018_12_23'!$AG$42)</c:f>
              <c:numCache>
                <c:formatCode>General</c:formatCode>
                <c:ptCount val="2"/>
                <c:pt idx="0">
                  <c:v>321</c:v>
                </c:pt>
                <c:pt idx="1">
                  <c:v>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FA-D549-9148-6481FECC0CB1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('2018_12_23'!$AD$43,'2018_12_23'!$AF$43)</c:f>
              <c:numCache>
                <c:formatCode>General</c:formatCode>
                <c:ptCount val="2"/>
                <c:pt idx="0">
                  <c:v>1125</c:v>
                </c:pt>
                <c:pt idx="1">
                  <c:v>1017</c:v>
                </c:pt>
              </c:numCache>
            </c:numRef>
          </c:xVal>
          <c:yVal>
            <c:numRef>
              <c:f>('2018_12_23'!$AE$43,'2018_12_23'!$AG$43)</c:f>
              <c:numCache>
                <c:formatCode>General</c:formatCode>
                <c:ptCount val="2"/>
                <c:pt idx="0">
                  <c:v>748</c:v>
                </c:pt>
                <c:pt idx="1">
                  <c:v>760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FA-D549-9148-6481FECC0CB1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('2018_12_23'!$AD$44,'2018_12_23'!$AF$44)</c:f>
              <c:numCache>
                <c:formatCode>General</c:formatCode>
                <c:ptCount val="2"/>
                <c:pt idx="0">
                  <c:v>1033</c:v>
                </c:pt>
                <c:pt idx="1">
                  <c:v>921</c:v>
                </c:pt>
              </c:numCache>
            </c:numRef>
          </c:xVal>
          <c:yVal>
            <c:numRef>
              <c:f>('2018_12_23'!$AE$44,'2018_12_23'!$AG$44)</c:f>
              <c:numCache>
                <c:formatCode>General</c:formatCode>
                <c:ptCount val="2"/>
                <c:pt idx="0">
                  <c:v>540</c:v>
                </c:pt>
                <c:pt idx="1">
                  <c:v>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DFA-D549-9148-6481FECC0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('2018_12_23'!$AD$30,'2018_12_23'!$AF$30)</c:f>
              <c:numCache>
                <c:formatCode>General</c:formatCode>
                <c:ptCount val="2"/>
                <c:pt idx="0">
                  <c:v>1152</c:v>
                </c:pt>
                <c:pt idx="1">
                  <c:v>1249</c:v>
                </c:pt>
              </c:numCache>
            </c:numRef>
          </c:xVal>
          <c:yVal>
            <c:numRef>
              <c:f>('2018_12_23'!$AE$30,'2018_12_23'!$AG$30)</c:f>
              <c:numCache>
                <c:formatCode>General</c:formatCode>
                <c:ptCount val="2"/>
                <c:pt idx="0">
                  <c:v>713</c:v>
                </c:pt>
                <c:pt idx="1">
                  <c:v>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EC-D446-BB6A-A671FF1FAA76}"/>
            </c:ext>
          </c:extLst>
        </c:ser>
        <c:ser>
          <c:idx val="1"/>
          <c:order val="1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('2018_12_23'!$AD$31,'2018_12_23'!$AF$31)</c:f>
              <c:numCache>
                <c:formatCode>General</c:formatCode>
                <c:ptCount val="2"/>
                <c:pt idx="0">
                  <c:v>1092</c:v>
                </c:pt>
                <c:pt idx="1">
                  <c:v>1288</c:v>
                </c:pt>
              </c:numCache>
            </c:numRef>
          </c:xVal>
          <c:yVal>
            <c:numRef>
              <c:f>('2018_12_23'!$AE$31,'2018_12_23'!$AG$31)</c:f>
              <c:numCache>
                <c:formatCode>General</c:formatCode>
                <c:ptCount val="2"/>
                <c:pt idx="0">
                  <c:v>858</c:v>
                </c:pt>
                <c:pt idx="1">
                  <c:v>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EC-D446-BB6A-A671FF1FAA76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('2018_12_23'!$AD$32,'2018_12_23'!$AF$32)</c:f>
              <c:numCache>
                <c:formatCode>General</c:formatCode>
                <c:ptCount val="2"/>
                <c:pt idx="0">
                  <c:v>929</c:v>
                </c:pt>
                <c:pt idx="1">
                  <c:v>1141</c:v>
                </c:pt>
              </c:numCache>
            </c:numRef>
          </c:xVal>
          <c:yVal>
            <c:numRef>
              <c:f>('2018_12_23'!$AE$32,'2018_12_23'!$AG$32)</c:f>
              <c:numCache>
                <c:formatCode>General</c:formatCode>
                <c:ptCount val="2"/>
                <c:pt idx="0">
                  <c:v>692</c:v>
                </c:pt>
                <c:pt idx="1">
                  <c:v>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EC-D446-BB6A-A671FF1FAA76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('2018_12_23'!$AD$33,'2018_12_23'!$AF$33)</c:f>
              <c:numCache>
                <c:formatCode>General</c:formatCode>
                <c:ptCount val="2"/>
                <c:pt idx="0">
                  <c:v>948</c:v>
                </c:pt>
                <c:pt idx="1">
                  <c:v>1021</c:v>
                </c:pt>
              </c:numCache>
            </c:numRef>
          </c:xVal>
          <c:yVal>
            <c:numRef>
              <c:f>('2018_12_23'!$AE$33,'2018_12_23'!$AG$33)</c:f>
              <c:numCache>
                <c:formatCode>General</c:formatCode>
                <c:ptCount val="2"/>
                <c:pt idx="0">
                  <c:v>373</c:v>
                </c:pt>
                <c:pt idx="1">
                  <c:v>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CEC-D446-BB6A-A671FF1FAA76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('2018_12_23'!$AD$34,'2018_12_23'!$AF$34)</c:f>
              <c:numCache>
                <c:formatCode>General</c:formatCode>
                <c:ptCount val="2"/>
                <c:pt idx="0">
                  <c:v>1081</c:v>
                </c:pt>
                <c:pt idx="1">
                  <c:v>1182</c:v>
                </c:pt>
              </c:numCache>
            </c:numRef>
          </c:xVal>
          <c:yVal>
            <c:numRef>
              <c:f>('2018_12_23'!$AE$34,'2018_12_23'!$AG$34)</c:f>
              <c:numCache>
                <c:formatCode>General</c:formatCode>
                <c:ptCount val="2"/>
                <c:pt idx="0">
                  <c:v>588</c:v>
                </c:pt>
                <c:pt idx="1">
                  <c:v>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CEC-D446-BB6A-A671FF1F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('2018_12_24'!$B$41,'2018_12_24'!$D$41)</c:f>
              <c:numCache>
                <c:formatCode>General</c:formatCode>
                <c:ptCount val="2"/>
                <c:pt idx="0">
                  <c:v>1106</c:v>
                </c:pt>
                <c:pt idx="1">
                  <c:v>806</c:v>
                </c:pt>
              </c:numCache>
            </c:numRef>
          </c:xVal>
          <c:yVal>
            <c:numRef>
              <c:f>('2018_12_24'!$C$41,'2018_12_24'!$E$41)</c:f>
              <c:numCache>
                <c:formatCode>General</c:formatCode>
                <c:ptCount val="2"/>
                <c:pt idx="0">
                  <c:v>724</c:v>
                </c:pt>
                <c:pt idx="1">
                  <c:v>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81-D84A-B318-4BC73D1CD856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  <a:headEnd type="oval"/>
              <a:tailEnd type="triangle"/>
            </a:ln>
            <a:effectLst/>
          </c:spPr>
          <c:marker>
            <c:symbol val="none"/>
          </c:marker>
          <c:xVal>
            <c:numRef>
              <c:f>('2018_12_24'!$B$42,'2018_12_24'!$D$42)</c:f>
              <c:numCache>
                <c:formatCode>General</c:formatCode>
                <c:ptCount val="2"/>
                <c:pt idx="0">
                  <c:v>1134</c:v>
                </c:pt>
                <c:pt idx="1">
                  <c:v>794</c:v>
                </c:pt>
              </c:numCache>
            </c:numRef>
          </c:xVal>
          <c:yVal>
            <c:numRef>
              <c:f>('2018_12_24'!$C$42,'2018_12_24'!$E$42)</c:f>
              <c:numCache>
                <c:formatCode>General</c:formatCode>
                <c:ptCount val="2"/>
                <c:pt idx="0">
                  <c:v>729</c:v>
                </c:pt>
                <c:pt idx="1">
                  <c:v>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81-D84A-B318-4BC73D1CD856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('2018_12_24'!$B$43,'2018_12_24'!$D$43)</c:f>
              <c:numCache>
                <c:formatCode>General</c:formatCode>
                <c:ptCount val="2"/>
                <c:pt idx="0">
                  <c:v>1069</c:v>
                </c:pt>
                <c:pt idx="1">
                  <c:v>798</c:v>
                </c:pt>
              </c:numCache>
            </c:numRef>
          </c:xVal>
          <c:yVal>
            <c:numRef>
              <c:f>('2018_12_24'!$C$43,'2018_12_24'!$E$43)</c:f>
              <c:numCache>
                <c:formatCode>General</c:formatCode>
                <c:ptCount val="2"/>
                <c:pt idx="0">
                  <c:v>633</c:v>
                </c:pt>
                <c:pt idx="1">
                  <c:v>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81-D84A-B318-4BC73D1CD856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('2018_12_24'!$B$44,'2018_12_24'!$D$44)</c:f>
              <c:numCache>
                <c:formatCode>General</c:formatCode>
                <c:ptCount val="2"/>
                <c:pt idx="0">
                  <c:v>1162</c:v>
                </c:pt>
                <c:pt idx="1">
                  <c:v>937</c:v>
                </c:pt>
              </c:numCache>
            </c:numRef>
          </c:xVal>
          <c:yVal>
            <c:numRef>
              <c:f>('2018_12_24'!$C$44,'2018_12_24'!$E$44)</c:f>
              <c:numCache>
                <c:formatCode>General</c:formatCode>
                <c:ptCount val="2"/>
                <c:pt idx="0">
                  <c:v>782</c:v>
                </c:pt>
                <c:pt idx="1">
                  <c:v>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81-D84A-B318-4BC73D1CD856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('2018_12_24'!$B$45,'2018_12_24'!$D$45)</c:f>
              <c:numCache>
                <c:formatCode>General</c:formatCode>
                <c:ptCount val="2"/>
                <c:pt idx="0">
                  <c:v>1206</c:v>
                </c:pt>
                <c:pt idx="1">
                  <c:v>842</c:v>
                </c:pt>
              </c:numCache>
            </c:numRef>
          </c:xVal>
          <c:yVal>
            <c:numRef>
              <c:f>('2018_12_24'!$C$45,'2018_12_24'!$E$45)</c:f>
              <c:numCache>
                <c:formatCode>General</c:formatCode>
                <c:ptCount val="2"/>
                <c:pt idx="0">
                  <c:v>857</c:v>
                </c:pt>
                <c:pt idx="1">
                  <c:v>802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581-D84A-B318-4BC73D1C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Light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('2018_12_24'!$B$31,'2018_12_24'!$D$31)</c:f>
              <c:numCache>
                <c:formatCode>General</c:formatCode>
                <c:ptCount val="2"/>
                <c:pt idx="0">
                  <c:v>741</c:v>
                </c:pt>
                <c:pt idx="1">
                  <c:v>1204</c:v>
                </c:pt>
              </c:numCache>
            </c:numRef>
          </c:xVal>
          <c:yVal>
            <c:numRef>
              <c:f>('2018_12_24'!$C$31,'2018_12_24'!$E$31)</c:f>
              <c:numCache>
                <c:formatCode>General</c:formatCode>
                <c:ptCount val="2"/>
                <c:pt idx="0">
                  <c:v>732</c:v>
                </c:pt>
                <c:pt idx="1">
                  <c:v>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C3-7B43-B962-6B3FB4D8C828}"/>
            </c:ext>
          </c:extLst>
        </c:ser>
        <c:ser>
          <c:idx val="1"/>
          <c:order val="1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('2018_12_24'!$B$32,'2018_12_24'!$D$32)</c:f>
              <c:numCache>
                <c:formatCode>General</c:formatCode>
                <c:ptCount val="2"/>
                <c:pt idx="0">
                  <c:v>746</c:v>
                </c:pt>
                <c:pt idx="1">
                  <c:v>1117</c:v>
                </c:pt>
              </c:numCache>
            </c:numRef>
          </c:xVal>
          <c:yVal>
            <c:numRef>
              <c:f>('2018_12_24'!$C$32,'2018_12_24'!$E$32)</c:f>
              <c:numCache>
                <c:formatCode>General</c:formatCode>
                <c:ptCount val="2"/>
                <c:pt idx="0">
                  <c:v>714</c:v>
                </c:pt>
                <c:pt idx="1">
                  <c:v>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C3-7B43-B962-6B3FB4D8C828}"/>
            </c:ext>
          </c:extLst>
        </c:ser>
        <c:ser>
          <c:idx val="2"/>
          <c:order val="2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('2018_12_24'!$B$33,'2018_12_24'!$D$33)</c:f>
              <c:numCache>
                <c:formatCode>General</c:formatCode>
                <c:ptCount val="2"/>
                <c:pt idx="0">
                  <c:v>738</c:v>
                </c:pt>
                <c:pt idx="1">
                  <c:v>1181</c:v>
                </c:pt>
              </c:numCache>
            </c:numRef>
          </c:xVal>
          <c:yVal>
            <c:numRef>
              <c:f>('2018_12_24'!$C$33,'2018_12_24'!$E$33)</c:f>
              <c:numCache>
                <c:formatCode>General</c:formatCode>
                <c:ptCount val="2"/>
                <c:pt idx="0">
                  <c:v>742</c:v>
                </c:pt>
                <c:pt idx="1">
                  <c:v>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C3-7B43-B962-6B3FB4D8C828}"/>
            </c:ext>
          </c:extLst>
        </c:ser>
        <c:ser>
          <c:idx val="3"/>
          <c:order val="3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('2018_12_24'!$B$34,'2018_12_24'!$D$34)</c:f>
              <c:numCache>
                <c:formatCode>General</c:formatCode>
                <c:ptCount val="2"/>
                <c:pt idx="0">
                  <c:v>777</c:v>
                </c:pt>
                <c:pt idx="1">
                  <c:v>1253</c:v>
                </c:pt>
              </c:numCache>
            </c:numRef>
          </c:xVal>
          <c:yVal>
            <c:numRef>
              <c:f>('2018_12_24'!$C$34,'2018_12_24'!$E$34)</c:f>
              <c:numCache>
                <c:formatCode>General</c:formatCode>
                <c:ptCount val="2"/>
                <c:pt idx="0">
                  <c:v>693</c:v>
                </c:pt>
                <c:pt idx="1">
                  <c:v>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1C3-7B43-B962-6B3FB4D8C828}"/>
            </c:ext>
          </c:extLst>
        </c:ser>
        <c:ser>
          <c:idx val="4"/>
          <c:order val="4"/>
          <c:spPr>
            <a:ln>
              <a:headEnd type="diamond"/>
              <a:tailEnd type="triangle"/>
            </a:ln>
          </c:spPr>
          <c:marker>
            <c:symbol val="none"/>
          </c:marker>
          <c:xVal>
            <c:numRef>
              <c:f>('2018_12_24'!$B$35,'2018_12_24'!$D$35)</c:f>
              <c:numCache>
                <c:formatCode>General</c:formatCode>
                <c:ptCount val="2"/>
                <c:pt idx="0">
                  <c:v>772</c:v>
                </c:pt>
                <c:pt idx="1">
                  <c:v>1110</c:v>
                </c:pt>
              </c:numCache>
            </c:numRef>
          </c:xVal>
          <c:yVal>
            <c:numRef>
              <c:f>('2018_12_24'!$C$35,'2018_12_24'!$E$35)</c:f>
              <c:numCache>
                <c:formatCode>General</c:formatCode>
                <c:ptCount val="2"/>
                <c:pt idx="0">
                  <c:v>697</c:v>
                </c:pt>
                <c:pt idx="1">
                  <c:v>722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1C3-7B43-B962-6B3FB4D8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Into the Dark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566929133858281E-2"/>
          <c:y val="0.12712292967689384"/>
          <c:w val="0.87409978056021687"/>
          <c:h val="0.79443626120010857"/>
        </c:manualLayout>
      </c:layout>
      <c:scatterChart>
        <c:scatterStyle val="lineMarker"/>
        <c:varyColors val="0"/>
        <c:ser>
          <c:idx val="0"/>
          <c:order val="0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('2018_12_24'!$P$41,'2018_12_24'!$R$41)</c:f>
              <c:numCache>
                <c:formatCode>General</c:formatCode>
                <c:ptCount val="2"/>
                <c:pt idx="0">
                  <c:v>1121</c:v>
                </c:pt>
                <c:pt idx="1">
                  <c:v>776</c:v>
                </c:pt>
              </c:numCache>
            </c:numRef>
          </c:xVal>
          <c:yVal>
            <c:numRef>
              <c:f>('2018_12_24'!$Q$41,'2018_12_24'!$S$41)</c:f>
              <c:numCache>
                <c:formatCode>General</c:formatCode>
                <c:ptCount val="2"/>
                <c:pt idx="0">
                  <c:v>416</c:v>
                </c:pt>
                <c:pt idx="1">
                  <c:v>370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47-E949-81F4-BA40CA0A9CA4}"/>
            </c:ext>
          </c:extLst>
        </c:ser>
        <c:ser>
          <c:idx val="1"/>
          <c:order val="1"/>
          <c:spPr>
            <a:ln>
              <a:headEnd type="oval"/>
            </a:ln>
          </c:spPr>
          <c:marker>
            <c:symbol val="none"/>
          </c:marker>
          <c:dPt>
            <c:idx val="1"/>
            <c:bubble3D val="0"/>
            <c:spPr>
              <a:ln>
                <a:headEnd type="oval"/>
                <a:tailEnd type="triangle"/>
              </a:ln>
            </c:spPr>
            <c:extLst>
              <c:ext xmlns:c16="http://schemas.microsoft.com/office/drawing/2014/chart" uri="{C3380CC4-5D6E-409C-BE32-E72D297353CC}">
                <c16:uniqueId val="{00000001-3A69-684B-A6EB-66154F7D80CF}"/>
              </c:ext>
            </c:extLst>
          </c:dPt>
          <c:xVal>
            <c:numRef>
              <c:f>('2018_12_24'!$P$42,'2018_12_24'!$R$42)</c:f>
              <c:numCache>
                <c:formatCode>General</c:formatCode>
                <c:ptCount val="2"/>
                <c:pt idx="0">
                  <c:v>1112</c:v>
                </c:pt>
                <c:pt idx="1">
                  <c:v>738</c:v>
                </c:pt>
              </c:numCache>
            </c:numRef>
          </c:xVal>
          <c:yVal>
            <c:numRef>
              <c:f>('2018_12_24'!$Q$42,'2018_12_24'!$S$42)</c:f>
              <c:numCache>
                <c:formatCode>General</c:formatCode>
                <c:ptCount val="2"/>
                <c:pt idx="0">
                  <c:v>444</c:v>
                </c:pt>
                <c:pt idx="1">
                  <c:v>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47-E949-81F4-BA40CA0A9CA4}"/>
            </c:ext>
          </c:extLst>
        </c:ser>
        <c:ser>
          <c:idx val="2"/>
          <c:order val="2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('2018_12_24'!$P$43,'2018_12_24'!$R$43)</c:f>
              <c:numCache>
                <c:formatCode>General</c:formatCode>
                <c:ptCount val="2"/>
                <c:pt idx="0">
                  <c:v>1130</c:v>
                </c:pt>
                <c:pt idx="1">
                  <c:v>732</c:v>
                </c:pt>
              </c:numCache>
            </c:numRef>
          </c:xVal>
          <c:yVal>
            <c:numRef>
              <c:f>('2018_12_24'!$Q$43,'2018_12_24'!$S$43)</c:f>
              <c:numCache>
                <c:formatCode>General</c:formatCode>
                <c:ptCount val="2"/>
                <c:pt idx="0">
                  <c:v>325</c:v>
                </c:pt>
                <c:pt idx="1">
                  <c:v>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47-E949-81F4-BA40CA0A9CA4}"/>
            </c:ext>
          </c:extLst>
        </c:ser>
        <c:ser>
          <c:idx val="3"/>
          <c:order val="3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('2018_12_24'!$P$44,'2018_12_24'!$R$44)</c:f>
              <c:numCache>
                <c:formatCode>General</c:formatCode>
                <c:ptCount val="2"/>
                <c:pt idx="0">
                  <c:v>1090</c:v>
                </c:pt>
                <c:pt idx="1">
                  <c:v>1062</c:v>
                </c:pt>
              </c:numCache>
            </c:numRef>
          </c:xVal>
          <c:yVal>
            <c:numRef>
              <c:f>('2018_12_24'!$Q$44,'2018_12_24'!$S$44)</c:f>
              <c:numCache>
                <c:formatCode>General</c:formatCode>
                <c:ptCount val="2"/>
                <c:pt idx="0">
                  <c:v>681</c:v>
                </c:pt>
                <c:pt idx="1">
                  <c:v>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47-E949-81F4-BA40CA0A9CA4}"/>
            </c:ext>
          </c:extLst>
        </c:ser>
        <c:ser>
          <c:idx val="4"/>
          <c:order val="4"/>
          <c:spPr>
            <a:ln>
              <a:headEnd type="oval"/>
              <a:tailEnd type="triangle"/>
            </a:ln>
          </c:spPr>
          <c:marker>
            <c:symbol val="none"/>
          </c:marker>
          <c:xVal>
            <c:numRef>
              <c:f>('2018_12_24'!$P$45,'2018_12_24'!$R$45)</c:f>
              <c:numCache>
                <c:formatCode>General</c:formatCode>
                <c:ptCount val="2"/>
                <c:pt idx="0">
                  <c:v>1156</c:v>
                </c:pt>
                <c:pt idx="1">
                  <c:v>692</c:v>
                </c:pt>
              </c:numCache>
            </c:numRef>
          </c:xVal>
          <c:yVal>
            <c:numRef>
              <c:f>('2018_12_24'!$Q$45,'2018_12_24'!$S$45)</c:f>
              <c:numCache>
                <c:formatCode>General</c:formatCode>
                <c:ptCount val="2"/>
                <c:pt idx="0">
                  <c:v>336</c:v>
                </c:pt>
                <c:pt idx="1">
                  <c:v>241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D47-E949-81F4-BA40CA0A9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364688"/>
        <c:axId val="217366368"/>
      </c:scatterChart>
      <c:valAx>
        <c:axId val="217364688"/>
        <c:scaling>
          <c:orientation val="minMax"/>
          <c:max val="1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6368"/>
        <c:crosses val="autoZero"/>
        <c:crossBetween val="midCat"/>
        <c:majorUnit val="100"/>
      </c:valAx>
      <c:valAx>
        <c:axId val="217366368"/>
        <c:scaling>
          <c:orientation val="minMax"/>
          <c:max val="1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217364688"/>
        <c:crosses val="autoZero"/>
        <c:crossBetween val="midCat"/>
        <c:majorUnit val="100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203200</xdr:colOff>
      <xdr:row>47</xdr:row>
      <xdr:rowOff>0</xdr:rowOff>
    </xdr:from>
    <xdr:to>
      <xdr:col>9</xdr:col>
      <xdr:colOff>1003300</xdr:colOff>
      <xdr:row>61</xdr:row>
      <xdr:rowOff>101600</xdr:rowOff>
    </xdr:to>
    <xdr:graphicFrame macro="">
      <xdr:nvGraphicFramePr>
        <xdr:cNvPr id="29" name="グラフ 2">
          <a:extLst>
            <a:ext uri="{FF2B5EF4-FFF2-40B4-BE49-F238E27FC236}">
              <a16:creationId xmlns:a16="http://schemas.microsoft.com/office/drawing/2014/main" id="{B25ED006-A290-AB4D-A8B3-AD61F5579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5</xdr:col>
      <xdr:colOff>152400</xdr:colOff>
      <xdr:row>61</xdr:row>
      <xdr:rowOff>101600</xdr:rowOff>
    </xdr:to>
    <xdr:graphicFrame macro="">
      <xdr:nvGraphicFramePr>
        <xdr:cNvPr id="30" name="グラフ 2">
          <a:extLst>
            <a:ext uri="{FF2B5EF4-FFF2-40B4-BE49-F238E27FC236}">
              <a16:creationId xmlns:a16="http://schemas.microsoft.com/office/drawing/2014/main" id="{F316E018-2191-284C-87EB-4268F646E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241300</xdr:colOff>
      <xdr:row>47</xdr:row>
      <xdr:rowOff>12700</xdr:rowOff>
    </xdr:from>
    <xdr:to>
      <xdr:col>23</xdr:col>
      <xdr:colOff>1003300</xdr:colOff>
      <xdr:row>61</xdr:row>
      <xdr:rowOff>114300</xdr:rowOff>
    </xdr:to>
    <xdr:graphicFrame macro="">
      <xdr:nvGraphicFramePr>
        <xdr:cNvPr id="31" name="グラフ 2">
          <a:extLst>
            <a:ext uri="{FF2B5EF4-FFF2-40B4-BE49-F238E27FC236}">
              <a16:creationId xmlns:a16="http://schemas.microsoft.com/office/drawing/2014/main" id="{FCADD0F5-2E67-3D4E-8F04-5CB0CD639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800100</xdr:colOff>
      <xdr:row>47</xdr:row>
      <xdr:rowOff>0</xdr:rowOff>
    </xdr:from>
    <xdr:to>
      <xdr:col>19</xdr:col>
      <xdr:colOff>101600</xdr:colOff>
      <xdr:row>61</xdr:row>
      <xdr:rowOff>101600</xdr:rowOff>
    </xdr:to>
    <xdr:graphicFrame macro="">
      <xdr:nvGraphicFramePr>
        <xdr:cNvPr id="32" name="グラフ 2">
          <a:extLst>
            <a:ext uri="{FF2B5EF4-FFF2-40B4-BE49-F238E27FC236}">
              <a16:creationId xmlns:a16="http://schemas.microsoft.com/office/drawing/2014/main" id="{DB95F74C-73B9-6D42-B0FC-059EC09BE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76200</xdr:colOff>
      <xdr:row>47</xdr:row>
      <xdr:rowOff>0</xdr:rowOff>
    </xdr:from>
    <xdr:to>
      <xdr:col>37</xdr:col>
      <xdr:colOff>723900</xdr:colOff>
      <xdr:row>61</xdr:row>
      <xdr:rowOff>101600</xdr:rowOff>
    </xdr:to>
    <xdr:graphicFrame macro="">
      <xdr:nvGraphicFramePr>
        <xdr:cNvPr id="33" name="グラフ 2">
          <a:extLst>
            <a:ext uri="{FF2B5EF4-FFF2-40B4-BE49-F238E27FC236}">
              <a16:creationId xmlns:a16="http://schemas.microsoft.com/office/drawing/2014/main" id="{053AE4A7-0480-0C49-B0B5-7A8D58733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723900</xdr:colOff>
      <xdr:row>47</xdr:row>
      <xdr:rowOff>0</xdr:rowOff>
    </xdr:from>
    <xdr:to>
      <xdr:col>33</xdr:col>
      <xdr:colOff>25400</xdr:colOff>
      <xdr:row>61</xdr:row>
      <xdr:rowOff>101600</xdr:rowOff>
    </xdr:to>
    <xdr:graphicFrame macro="">
      <xdr:nvGraphicFramePr>
        <xdr:cNvPr id="34" name="グラフ 2">
          <a:extLst>
            <a:ext uri="{FF2B5EF4-FFF2-40B4-BE49-F238E27FC236}">
              <a16:creationId xmlns:a16="http://schemas.microsoft.com/office/drawing/2014/main" id="{21D75A55-9BB0-254E-9F58-A07B58AE2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0.59036</cdr:x>
      <cdr:y>0.12919</cdr:y>
    </cdr:from>
    <cdr:to>
      <cdr:x>0.59038</cdr:x>
      <cdr:y>0.91798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13111" y="381907"/>
          <a:ext cx="88" cy="233181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0.58896</cdr:x>
      <cdr:y>0.12931</cdr:y>
    </cdr:from>
    <cdr:to>
      <cdr:x>0.58898</cdr:x>
      <cdr:y>0.9181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86300" y="382265"/>
          <a:ext cx="91" cy="23318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0.59108</cdr:x>
      <cdr:y>0.12869</cdr:y>
    </cdr:from>
    <cdr:to>
      <cdr:x>0.5911</cdr:x>
      <cdr:y>0.91748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18626" y="380432"/>
          <a:ext cx="89" cy="23318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0.59062</cdr:x>
      <cdr:y>0.12931</cdr:y>
    </cdr:from>
    <cdr:to>
      <cdr:x>0.59064</cdr:x>
      <cdr:y>0.9181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09691" y="382265"/>
          <a:ext cx="88" cy="23318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0.59105</cdr:x>
      <cdr:y>0.12869</cdr:y>
    </cdr:from>
    <cdr:to>
      <cdr:x>0.59107</cdr:x>
      <cdr:y>0.91748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18493" y="380432"/>
          <a:ext cx="89" cy="23318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</xdr:col>
      <xdr:colOff>4714</xdr:colOff>
      <xdr:row>22</xdr:row>
      <xdr:rowOff>143497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BC4DCA4-FFD5-8047-BA0D-43F6ACDD129E}"/>
            </a:ext>
          </a:extLst>
        </xdr:cNvPr>
        <xdr:cNvCxnSpPr/>
      </xdr:nvCxnSpPr>
      <xdr:spPr>
        <a:xfrm flipV="1">
          <a:off x="850900" y="2032000"/>
          <a:ext cx="4714" cy="197229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203200</xdr:colOff>
      <xdr:row>44</xdr:row>
      <xdr:rowOff>0</xdr:rowOff>
    </xdr:from>
    <xdr:to>
      <xdr:col>10</xdr:col>
      <xdr:colOff>101600</xdr:colOff>
      <xdr:row>58</xdr:row>
      <xdr:rowOff>101600</xdr:rowOff>
    </xdr:to>
    <xdr:graphicFrame macro="">
      <xdr:nvGraphicFramePr>
        <xdr:cNvPr id="17" name="グラフ 2">
          <a:extLst>
            <a:ext uri="{FF2B5EF4-FFF2-40B4-BE49-F238E27FC236}">
              <a16:creationId xmlns:a16="http://schemas.microsoft.com/office/drawing/2014/main" id="{C84E2A2D-8EB6-9C4E-ABF6-998081ED3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5</xdr:col>
      <xdr:colOff>152400</xdr:colOff>
      <xdr:row>58</xdr:row>
      <xdr:rowOff>101600</xdr:rowOff>
    </xdr:to>
    <xdr:graphicFrame macro="">
      <xdr:nvGraphicFramePr>
        <xdr:cNvPr id="18" name="グラフ 2">
          <a:extLst>
            <a:ext uri="{FF2B5EF4-FFF2-40B4-BE49-F238E27FC236}">
              <a16:creationId xmlns:a16="http://schemas.microsoft.com/office/drawing/2014/main" id="{9FB620BE-6D08-714C-8707-8F0C4A4E0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203200</xdr:colOff>
      <xdr:row>44</xdr:row>
      <xdr:rowOff>0</xdr:rowOff>
    </xdr:from>
    <xdr:to>
      <xdr:col>23</xdr:col>
      <xdr:colOff>876300</xdr:colOff>
      <xdr:row>58</xdr:row>
      <xdr:rowOff>101600</xdr:rowOff>
    </xdr:to>
    <xdr:graphicFrame macro="">
      <xdr:nvGraphicFramePr>
        <xdr:cNvPr id="20" name="グラフ 2">
          <a:extLst>
            <a:ext uri="{FF2B5EF4-FFF2-40B4-BE49-F238E27FC236}">
              <a16:creationId xmlns:a16="http://schemas.microsoft.com/office/drawing/2014/main" id="{B2F7D026-A5F4-634C-AD68-85F27592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44</xdr:row>
      <xdr:rowOff>0</xdr:rowOff>
    </xdr:from>
    <xdr:to>
      <xdr:col>19</xdr:col>
      <xdr:colOff>152400</xdr:colOff>
      <xdr:row>58</xdr:row>
      <xdr:rowOff>101600</xdr:rowOff>
    </xdr:to>
    <xdr:graphicFrame macro="">
      <xdr:nvGraphicFramePr>
        <xdr:cNvPr id="21" name="グラフ 2">
          <a:extLst>
            <a:ext uri="{FF2B5EF4-FFF2-40B4-BE49-F238E27FC236}">
              <a16:creationId xmlns:a16="http://schemas.microsoft.com/office/drawing/2014/main" id="{DFA6A49B-4DAE-8747-975F-60CED2DCC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203200</xdr:colOff>
      <xdr:row>44</xdr:row>
      <xdr:rowOff>0</xdr:rowOff>
    </xdr:from>
    <xdr:to>
      <xdr:col>37</xdr:col>
      <xdr:colOff>825500</xdr:colOff>
      <xdr:row>58</xdr:row>
      <xdr:rowOff>101600</xdr:rowOff>
    </xdr:to>
    <xdr:graphicFrame macro="">
      <xdr:nvGraphicFramePr>
        <xdr:cNvPr id="22" name="グラフ 2">
          <a:extLst>
            <a:ext uri="{FF2B5EF4-FFF2-40B4-BE49-F238E27FC236}">
              <a16:creationId xmlns:a16="http://schemas.microsoft.com/office/drawing/2014/main" id="{FF2F93BC-F61D-6043-81BF-8B60FAC12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0</xdr:colOff>
      <xdr:row>44</xdr:row>
      <xdr:rowOff>0</xdr:rowOff>
    </xdr:from>
    <xdr:to>
      <xdr:col>33</xdr:col>
      <xdr:colOff>152400</xdr:colOff>
      <xdr:row>58</xdr:row>
      <xdr:rowOff>101600</xdr:rowOff>
    </xdr:to>
    <xdr:graphicFrame macro="">
      <xdr:nvGraphicFramePr>
        <xdr:cNvPr id="23" name="グラフ 2">
          <a:extLst>
            <a:ext uri="{FF2B5EF4-FFF2-40B4-BE49-F238E27FC236}">
              <a16:creationId xmlns:a16="http://schemas.microsoft.com/office/drawing/2014/main" id="{5BD6DF2B-07CC-B347-A4A8-DE3B52126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0.53753</cdr:x>
      <cdr:y>0.12931</cdr:y>
    </cdr:from>
    <cdr:to>
      <cdr:x>0.53754</cdr:x>
      <cdr:y>0.9181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548596" y="380999"/>
          <a:ext cx="4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0.54467</cdr:x>
      <cdr:y>0.12931</cdr:y>
    </cdr:from>
    <cdr:to>
      <cdr:x>0.54469</cdr:x>
      <cdr:y>0.9181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400299" y="380999"/>
          <a:ext cx="89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0.54179</cdr:x>
      <cdr:y>0.12931</cdr:y>
    </cdr:from>
    <cdr:to>
      <cdr:x>0.54181</cdr:x>
      <cdr:y>0.9181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87599" y="380999"/>
          <a:ext cx="89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0.54178</cdr:x>
      <cdr:y>0.12931</cdr:y>
    </cdr:from>
    <cdr:to>
      <cdr:x>0.5418</cdr:x>
      <cdr:y>0.9181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87592" y="380998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0.59003</cdr:x>
      <cdr:y>0.12369</cdr:y>
    </cdr:from>
    <cdr:to>
      <cdr:x>0.59005</cdr:x>
      <cdr:y>0.91248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00217" y="364439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0.54179</cdr:x>
      <cdr:y>0.12931</cdr:y>
    </cdr:from>
    <cdr:to>
      <cdr:x>0.54181</cdr:x>
      <cdr:y>0.9181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87599" y="380999"/>
          <a:ext cx="89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0.54178</cdr:x>
      <cdr:y>0.12931</cdr:y>
    </cdr:from>
    <cdr:to>
      <cdr:x>0.5418</cdr:x>
      <cdr:y>0.9181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87592" y="380998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202545</xdr:colOff>
      <xdr:row>46</xdr:row>
      <xdr:rowOff>0</xdr:rowOff>
    </xdr:from>
    <xdr:to>
      <xdr:col>9</xdr:col>
      <xdr:colOff>707796</xdr:colOff>
      <xdr:row>60</xdr:row>
      <xdr:rowOff>13617</xdr:rowOff>
    </xdr:to>
    <xdr:graphicFrame macro="">
      <xdr:nvGraphicFramePr>
        <xdr:cNvPr id="23" name="グラフ 2">
          <a:extLst>
            <a:ext uri="{FF2B5EF4-FFF2-40B4-BE49-F238E27FC236}">
              <a16:creationId xmlns:a16="http://schemas.microsoft.com/office/drawing/2014/main" id="{CA207AFD-313F-B04A-85D4-11D2361E9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0</xdr:rowOff>
    </xdr:from>
    <xdr:to>
      <xdr:col>5</xdr:col>
      <xdr:colOff>151745</xdr:colOff>
      <xdr:row>60</xdr:row>
      <xdr:rowOff>13617</xdr:rowOff>
    </xdr:to>
    <xdr:graphicFrame macro="">
      <xdr:nvGraphicFramePr>
        <xdr:cNvPr id="24" name="グラフ 2">
          <a:extLst>
            <a:ext uri="{FF2B5EF4-FFF2-40B4-BE49-F238E27FC236}">
              <a16:creationId xmlns:a16="http://schemas.microsoft.com/office/drawing/2014/main" id="{1DB7831B-D0A9-4147-B8BB-14F0E661D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218845</xdr:colOff>
      <xdr:row>46</xdr:row>
      <xdr:rowOff>14270</xdr:rowOff>
    </xdr:from>
    <xdr:to>
      <xdr:col>23</xdr:col>
      <xdr:colOff>624503</xdr:colOff>
      <xdr:row>60</xdr:row>
      <xdr:rowOff>27887</xdr:rowOff>
    </xdr:to>
    <xdr:graphicFrame macro="">
      <xdr:nvGraphicFramePr>
        <xdr:cNvPr id="25" name="グラフ 2">
          <a:extLst>
            <a:ext uri="{FF2B5EF4-FFF2-40B4-BE49-F238E27FC236}">
              <a16:creationId xmlns:a16="http://schemas.microsoft.com/office/drawing/2014/main" id="{1C27B9ED-47F4-FC41-B998-AD479E31C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16301</xdr:colOff>
      <xdr:row>46</xdr:row>
      <xdr:rowOff>14270</xdr:rowOff>
    </xdr:from>
    <xdr:to>
      <xdr:col>19</xdr:col>
      <xdr:colOff>168045</xdr:colOff>
      <xdr:row>60</xdr:row>
      <xdr:rowOff>27887</xdr:rowOff>
    </xdr:to>
    <xdr:graphicFrame macro="">
      <xdr:nvGraphicFramePr>
        <xdr:cNvPr id="26" name="グラフ 2">
          <a:extLst>
            <a:ext uri="{FF2B5EF4-FFF2-40B4-BE49-F238E27FC236}">
              <a16:creationId xmlns:a16="http://schemas.microsoft.com/office/drawing/2014/main" id="{239522B5-C907-7544-9705-7D7D2062C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203761</xdr:colOff>
      <xdr:row>46</xdr:row>
      <xdr:rowOff>0</xdr:rowOff>
    </xdr:from>
    <xdr:to>
      <xdr:col>37</xdr:col>
      <xdr:colOff>622511</xdr:colOff>
      <xdr:row>60</xdr:row>
      <xdr:rowOff>13617</xdr:rowOff>
    </xdr:to>
    <xdr:graphicFrame macro="">
      <xdr:nvGraphicFramePr>
        <xdr:cNvPr id="27" name="グラフ 2">
          <a:extLst>
            <a:ext uri="{FF2B5EF4-FFF2-40B4-BE49-F238E27FC236}">
              <a16:creationId xmlns:a16="http://schemas.microsoft.com/office/drawing/2014/main" id="{A9F21392-43E2-9649-BC6F-78018F2F6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1216</xdr:colOff>
      <xdr:row>46</xdr:row>
      <xdr:rowOff>0</xdr:rowOff>
    </xdr:from>
    <xdr:to>
      <xdr:col>33</xdr:col>
      <xdr:colOff>152961</xdr:colOff>
      <xdr:row>60</xdr:row>
      <xdr:rowOff>13617</xdr:rowOff>
    </xdr:to>
    <xdr:graphicFrame macro="">
      <xdr:nvGraphicFramePr>
        <xdr:cNvPr id="28" name="グラフ 2">
          <a:extLst>
            <a:ext uri="{FF2B5EF4-FFF2-40B4-BE49-F238E27FC236}">
              <a16:creationId xmlns:a16="http://schemas.microsoft.com/office/drawing/2014/main" id="{6AC6A798-EAB2-5E4F-B8F7-3188A0D69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0.53816</cdr:x>
      <cdr:y>0.128</cdr:y>
    </cdr:from>
    <cdr:to>
      <cdr:x>0.53818</cdr:x>
      <cdr:y>0.91679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71612" y="377150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0.53615</cdr:x>
      <cdr:y>0.12918</cdr:y>
    </cdr:from>
    <cdr:to>
      <cdr:x>0.53617</cdr:x>
      <cdr:y>0.91797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62743" y="380605"/>
          <a:ext cx="89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0.54026</cdr:x>
      <cdr:y>0.12931</cdr:y>
    </cdr:from>
    <cdr:to>
      <cdr:x>0.54028</cdr:x>
      <cdr:y>0.9181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80878" y="380999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0.53912</cdr:x>
      <cdr:y>0.12918</cdr:y>
    </cdr:from>
    <cdr:to>
      <cdr:x>0.53914</cdr:x>
      <cdr:y>0.91797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75843" y="380605"/>
          <a:ext cx="89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0.54077</cdr:x>
      <cdr:y>0.12931</cdr:y>
    </cdr:from>
    <cdr:to>
      <cdr:x>0.54079</cdr:x>
      <cdr:y>0.9181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83141" y="380999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0.54113</cdr:x>
      <cdr:y>0.12918</cdr:y>
    </cdr:from>
    <cdr:to>
      <cdr:x>0.54115</cdr:x>
      <cdr:y>0.91797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384706" y="380605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</xdr:colOff>
      <xdr:row>21</xdr:row>
      <xdr:rowOff>63500</xdr:rowOff>
    </xdr:from>
    <xdr:to>
      <xdr:col>12</xdr:col>
      <xdr:colOff>361950</xdr:colOff>
      <xdr:row>34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3AB169-F482-7B42-8B4F-97DA78F5E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0.63414</cdr:x>
      <cdr:y>0.13349</cdr:y>
    </cdr:from>
    <cdr:to>
      <cdr:x>0.63416</cdr:x>
      <cdr:y>0.92228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794578" y="393316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0.58925</cdr:x>
      <cdr:y>0.13362</cdr:y>
    </cdr:from>
    <cdr:to>
      <cdr:x>0.58927</cdr:x>
      <cdr:y>0.92241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596772" y="393699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0.59099</cdr:x>
      <cdr:y>0.13349</cdr:y>
    </cdr:from>
    <cdr:to>
      <cdr:x>0.59101</cdr:x>
      <cdr:y>0.92228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04448" y="393316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0.59264</cdr:x>
      <cdr:y>0.12931</cdr:y>
    </cdr:from>
    <cdr:to>
      <cdr:x>0.59266</cdr:x>
      <cdr:y>0.9181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11719" y="380999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0.59012</cdr:x>
      <cdr:y>0.12918</cdr:y>
    </cdr:from>
    <cdr:to>
      <cdr:x>0.59014</cdr:x>
      <cdr:y>0.91797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00606" y="380616"/>
          <a:ext cx="88" cy="23240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224368</xdr:colOff>
      <xdr:row>47</xdr:row>
      <xdr:rowOff>0</xdr:rowOff>
    </xdr:from>
    <xdr:to>
      <xdr:col>9</xdr:col>
      <xdr:colOff>1037683</xdr:colOff>
      <xdr:row>61</xdr:row>
      <xdr:rowOff>101600</xdr:rowOff>
    </xdr:to>
    <xdr:graphicFrame macro="">
      <xdr:nvGraphicFramePr>
        <xdr:cNvPr id="21" name="グラフ 2">
          <a:extLst>
            <a:ext uri="{FF2B5EF4-FFF2-40B4-BE49-F238E27FC236}">
              <a16:creationId xmlns:a16="http://schemas.microsoft.com/office/drawing/2014/main" id="{F6731219-3F85-3E49-B951-C2EB69951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5</xdr:col>
      <xdr:colOff>173567</xdr:colOff>
      <xdr:row>61</xdr:row>
      <xdr:rowOff>101600</xdr:rowOff>
    </xdr:to>
    <xdr:graphicFrame macro="">
      <xdr:nvGraphicFramePr>
        <xdr:cNvPr id="22" name="グラフ 2">
          <a:extLst>
            <a:ext uri="{FF2B5EF4-FFF2-40B4-BE49-F238E27FC236}">
              <a16:creationId xmlns:a16="http://schemas.microsoft.com/office/drawing/2014/main" id="{D7F7777A-D4DB-4349-8568-257BD27D8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207433</xdr:colOff>
      <xdr:row>47</xdr:row>
      <xdr:rowOff>0</xdr:rowOff>
    </xdr:from>
    <xdr:to>
      <xdr:col>23</xdr:col>
      <xdr:colOff>882805</xdr:colOff>
      <xdr:row>61</xdr:row>
      <xdr:rowOff>101600</xdr:rowOff>
    </xdr:to>
    <xdr:graphicFrame macro="">
      <xdr:nvGraphicFramePr>
        <xdr:cNvPr id="23" name="グラフ 2">
          <a:extLst>
            <a:ext uri="{FF2B5EF4-FFF2-40B4-BE49-F238E27FC236}">
              <a16:creationId xmlns:a16="http://schemas.microsoft.com/office/drawing/2014/main" id="{1380744F-ABEF-2946-AB23-5CFC3FA7F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829733</xdr:colOff>
      <xdr:row>47</xdr:row>
      <xdr:rowOff>0</xdr:rowOff>
    </xdr:from>
    <xdr:to>
      <xdr:col>19</xdr:col>
      <xdr:colOff>156633</xdr:colOff>
      <xdr:row>61</xdr:row>
      <xdr:rowOff>101600</xdr:rowOff>
    </xdr:to>
    <xdr:graphicFrame macro="">
      <xdr:nvGraphicFramePr>
        <xdr:cNvPr id="24" name="グラフ 2">
          <a:extLst>
            <a:ext uri="{FF2B5EF4-FFF2-40B4-BE49-F238E27FC236}">
              <a16:creationId xmlns:a16="http://schemas.microsoft.com/office/drawing/2014/main" id="{C18246E8-20FA-B042-A67D-E1EF1583B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80433</xdr:colOff>
      <xdr:row>47</xdr:row>
      <xdr:rowOff>0</xdr:rowOff>
    </xdr:from>
    <xdr:to>
      <xdr:col>37</xdr:col>
      <xdr:colOff>677333</xdr:colOff>
      <xdr:row>61</xdr:row>
      <xdr:rowOff>101600</xdr:rowOff>
    </xdr:to>
    <xdr:graphicFrame macro="">
      <xdr:nvGraphicFramePr>
        <xdr:cNvPr id="25" name="グラフ 2">
          <a:extLst>
            <a:ext uri="{FF2B5EF4-FFF2-40B4-BE49-F238E27FC236}">
              <a16:creationId xmlns:a16="http://schemas.microsoft.com/office/drawing/2014/main" id="{66F95250-F9AE-D94E-8BAC-CFCC58800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702733</xdr:colOff>
      <xdr:row>47</xdr:row>
      <xdr:rowOff>0</xdr:rowOff>
    </xdr:from>
    <xdr:to>
      <xdr:col>33</xdr:col>
      <xdr:colOff>29633</xdr:colOff>
      <xdr:row>61</xdr:row>
      <xdr:rowOff>101600</xdr:rowOff>
    </xdr:to>
    <xdr:graphicFrame macro="">
      <xdr:nvGraphicFramePr>
        <xdr:cNvPr id="26" name="グラフ 2">
          <a:extLst>
            <a:ext uri="{FF2B5EF4-FFF2-40B4-BE49-F238E27FC236}">
              <a16:creationId xmlns:a16="http://schemas.microsoft.com/office/drawing/2014/main" id="{BA38E18D-C0B9-BD4A-A4B8-0BA137E23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0.58763</cdr:x>
      <cdr:y>0.12849</cdr:y>
    </cdr:from>
    <cdr:to>
      <cdr:x>0.58765</cdr:x>
      <cdr:y>0.91728</cdr:y>
    </cdr:to>
    <cdr:cxnSp macro="">
      <cdr:nvCxnSpPr>
        <cdr:cNvPr id="5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0E23D7A-0090-454F-A370-4D0110B12E12}"/>
            </a:ext>
          </a:extLst>
        </cdr:cNvPr>
        <cdr:cNvCxnSpPr/>
      </cdr:nvCxnSpPr>
      <cdr:spPr>
        <a:xfrm xmlns:a="http://schemas.openxmlformats.org/drawingml/2006/main">
          <a:off x="2685971" y="379840"/>
          <a:ext cx="92" cy="233181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d/Dropbox%20(OIST)/squid&amp;cuttlefishCamouflage/Scientific%20Reports/SupplementaryTable2_m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ip#4"/>
      <sheetName val="Clip #6"/>
      <sheetName val="Clip#7"/>
      <sheetName val="clip#9"/>
      <sheetName val="clip#9 add"/>
      <sheetName val="AllWithBackground_120"/>
      <sheetName val="Clip9_90"/>
      <sheetName val="me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Animal</v>
          </cell>
          <cell r="B1" t="str">
            <v>Substrate</v>
          </cell>
          <cell r="C1" t="str">
            <v>Transformed</v>
          </cell>
          <cell r="D1" t="str">
            <v>Orientation</v>
          </cell>
        </row>
        <row r="2">
          <cell r="A2" t="str">
            <v>A</v>
          </cell>
          <cell r="B2" t="str">
            <v>Light</v>
          </cell>
          <cell r="C2">
            <v>188.80597014925371</v>
          </cell>
          <cell r="D2" t="str">
            <v>A</v>
          </cell>
        </row>
        <row r="3">
          <cell r="A3" t="str">
            <v>A</v>
          </cell>
          <cell r="B3" t="str">
            <v>Light</v>
          </cell>
          <cell r="C3">
            <v>295.52238805970148</v>
          </cell>
          <cell r="D3" t="str">
            <v>A</v>
          </cell>
        </row>
        <row r="4">
          <cell r="A4" t="str">
            <v>A</v>
          </cell>
          <cell r="B4" t="str">
            <v>Light</v>
          </cell>
          <cell r="C4">
            <v>47.761194029850742</v>
          </cell>
          <cell r="D4" t="str">
            <v>A</v>
          </cell>
        </row>
        <row r="5">
          <cell r="A5" t="str">
            <v>A</v>
          </cell>
          <cell r="B5" t="str">
            <v>Light</v>
          </cell>
          <cell r="C5">
            <v>379.1044776119403</v>
          </cell>
          <cell r="D5" t="str">
            <v>A</v>
          </cell>
        </row>
        <row r="6">
          <cell r="A6" t="str">
            <v>A</v>
          </cell>
          <cell r="B6" t="str">
            <v>Light</v>
          </cell>
          <cell r="C6">
            <v>233.58208955223878</v>
          </cell>
          <cell r="D6" t="str">
            <v>A</v>
          </cell>
        </row>
        <row r="7">
          <cell r="A7" t="str">
            <v>B</v>
          </cell>
          <cell r="B7" t="str">
            <v>Light</v>
          </cell>
          <cell r="C7">
            <v>242.53731343283582</v>
          </cell>
          <cell r="D7" t="str">
            <v>A</v>
          </cell>
        </row>
        <row r="8">
          <cell r="A8" t="str">
            <v>B</v>
          </cell>
          <cell r="B8" t="str">
            <v>Light</v>
          </cell>
          <cell r="C8">
            <v>313.43283582089549</v>
          </cell>
          <cell r="D8" t="str">
            <v>A</v>
          </cell>
        </row>
        <row r="9">
          <cell r="A9" t="str">
            <v>B</v>
          </cell>
          <cell r="B9" t="str">
            <v>Light</v>
          </cell>
          <cell r="C9">
            <v>226.86567164179104</v>
          </cell>
          <cell r="D9" t="str">
            <v>A</v>
          </cell>
        </row>
        <row r="10">
          <cell r="A10" t="str">
            <v>B</v>
          </cell>
          <cell r="B10" t="str">
            <v>Light</v>
          </cell>
          <cell r="C10">
            <v>267.16417910447757</v>
          </cell>
          <cell r="D10" t="str">
            <v>A</v>
          </cell>
        </row>
        <row r="11">
          <cell r="A11" t="str">
            <v>B</v>
          </cell>
          <cell r="B11" t="str">
            <v>Light</v>
          </cell>
          <cell r="C11">
            <v>250.74626865671641</v>
          </cell>
          <cell r="D11" t="str">
            <v>A</v>
          </cell>
        </row>
        <row r="12">
          <cell r="A12" t="str">
            <v>B</v>
          </cell>
          <cell r="B12" t="str">
            <v>Dark</v>
          </cell>
          <cell r="C12">
            <v>46.268656716417908</v>
          </cell>
          <cell r="D12" t="str">
            <v>A</v>
          </cell>
        </row>
        <row r="13">
          <cell r="A13" t="str">
            <v>C</v>
          </cell>
          <cell r="B13" t="str">
            <v>Light</v>
          </cell>
          <cell r="C13">
            <v>167.1641791044776</v>
          </cell>
          <cell r="D13" t="str">
            <v>A</v>
          </cell>
        </row>
        <row r="14">
          <cell r="A14" t="str">
            <v>C</v>
          </cell>
          <cell r="B14" t="str">
            <v>Light</v>
          </cell>
          <cell r="C14">
            <v>213.43283582089552</v>
          </cell>
          <cell r="D14" t="str">
            <v>A</v>
          </cell>
        </row>
        <row r="15">
          <cell r="A15" t="str">
            <v>C</v>
          </cell>
          <cell r="B15" t="str">
            <v>Light</v>
          </cell>
          <cell r="C15">
            <v>191.04477611940297</v>
          </cell>
          <cell r="D15" t="str">
            <v>A</v>
          </cell>
        </row>
        <row r="16">
          <cell r="A16" t="str">
            <v>C</v>
          </cell>
          <cell r="B16" t="str">
            <v>Light</v>
          </cell>
          <cell r="C16">
            <v>179.1044776119403</v>
          </cell>
          <cell r="D16" t="str">
            <v>A</v>
          </cell>
        </row>
        <row r="17">
          <cell r="A17" t="str">
            <v>C</v>
          </cell>
          <cell r="B17" t="str">
            <v>Dark</v>
          </cell>
          <cell r="C17">
            <v>116.41791044776119</v>
          </cell>
          <cell r="D17" t="str">
            <v>A</v>
          </cell>
        </row>
        <row r="18">
          <cell r="A18" t="str">
            <v>A</v>
          </cell>
          <cell r="B18" t="str">
            <v>Light</v>
          </cell>
          <cell r="C18">
            <v>237.31343283582089</v>
          </cell>
          <cell r="D18" t="str">
            <v>A</v>
          </cell>
        </row>
        <row r="19">
          <cell r="A19" t="str">
            <v>A</v>
          </cell>
          <cell r="B19" t="str">
            <v>Light</v>
          </cell>
          <cell r="C19">
            <v>267.16417910447757</v>
          </cell>
          <cell r="D19" t="str">
            <v>A</v>
          </cell>
        </row>
        <row r="20">
          <cell r="A20" t="str">
            <v>A</v>
          </cell>
          <cell r="B20" t="str">
            <v>Light</v>
          </cell>
          <cell r="C20">
            <v>220.89552238805967</v>
          </cell>
          <cell r="D20" t="str">
            <v>A</v>
          </cell>
        </row>
        <row r="21">
          <cell r="A21" t="str">
            <v>A</v>
          </cell>
          <cell r="B21" t="str">
            <v>Light</v>
          </cell>
          <cell r="C21">
            <v>153.73134328358208</v>
          </cell>
          <cell r="D21" t="str">
            <v>A</v>
          </cell>
        </row>
        <row r="22">
          <cell r="A22" t="str">
            <v>A</v>
          </cell>
          <cell r="B22" t="str">
            <v>Light</v>
          </cell>
          <cell r="C22">
            <v>247.76119402985074</v>
          </cell>
          <cell r="D22" t="str">
            <v>A</v>
          </cell>
        </row>
        <row r="23">
          <cell r="A23" t="str">
            <v>A</v>
          </cell>
          <cell r="B23" t="str">
            <v>Light</v>
          </cell>
          <cell r="C23">
            <v>268.65671641791045</v>
          </cell>
          <cell r="D23" t="str">
            <v>A</v>
          </cell>
        </row>
        <row r="24">
          <cell r="A24" t="str">
            <v>A</v>
          </cell>
          <cell r="B24" t="str">
            <v>Light</v>
          </cell>
          <cell r="C24">
            <v>247.76119402985074</v>
          </cell>
          <cell r="D24" t="str">
            <v>A</v>
          </cell>
        </row>
        <row r="25">
          <cell r="A25" t="str">
            <v>A</v>
          </cell>
          <cell r="B25" t="str">
            <v>Dark</v>
          </cell>
          <cell r="C25">
            <v>264.17910447761193</v>
          </cell>
          <cell r="D25" t="str">
            <v>A</v>
          </cell>
        </row>
        <row r="26">
          <cell r="A26" t="str">
            <v>A</v>
          </cell>
          <cell r="B26" t="str">
            <v>Dark</v>
          </cell>
          <cell r="C26">
            <v>271.64179104477608</v>
          </cell>
          <cell r="D26" t="str">
            <v>A</v>
          </cell>
        </row>
        <row r="27">
          <cell r="A27" t="str">
            <v>A</v>
          </cell>
          <cell r="B27" t="str">
            <v>Dark</v>
          </cell>
          <cell r="C27">
            <v>232.08955223880596</v>
          </cell>
          <cell r="D27" t="str">
            <v>A</v>
          </cell>
        </row>
        <row r="28">
          <cell r="A28" t="str">
            <v>A</v>
          </cell>
          <cell r="B28" t="str">
            <v>Dark</v>
          </cell>
          <cell r="C28">
            <v>291.79104477611941</v>
          </cell>
          <cell r="D28" t="str">
            <v>A</v>
          </cell>
        </row>
        <row r="29">
          <cell r="A29" t="str">
            <v>B</v>
          </cell>
          <cell r="B29" t="str">
            <v>Light</v>
          </cell>
          <cell r="C29">
            <v>153.73134328358208</v>
          </cell>
          <cell r="D29" t="str">
            <v>A</v>
          </cell>
        </row>
        <row r="30">
          <cell r="A30" t="str">
            <v>B</v>
          </cell>
          <cell r="B30" t="str">
            <v>Dark</v>
          </cell>
          <cell r="C30">
            <v>482.83582089552237</v>
          </cell>
          <cell r="D30" t="str">
            <v>A</v>
          </cell>
        </row>
        <row r="31">
          <cell r="A31" t="str">
            <v>B</v>
          </cell>
          <cell r="B31" t="str">
            <v>Dark</v>
          </cell>
          <cell r="C31">
            <v>359.70149253731341</v>
          </cell>
          <cell r="D31" t="str">
            <v>A</v>
          </cell>
        </row>
        <row r="32">
          <cell r="A32" t="str">
            <v>B</v>
          </cell>
          <cell r="B32" t="str">
            <v>Dark</v>
          </cell>
          <cell r="C32">
            <v>348.50746268656712</v>
          </cell>
          <cell r="D32" t="str">
            <v>A</v>
          </cell>
        </row>
        <row r="33">
          <cell r="A33" t="str">
            <v>B</v>
          </cell>
          <cell r="B33" t="str">
            <v>Dark</v>
          </cell>
          <cell r="C33">
            <v>267.91044776119401</v>
          </cell>
          <cell r="D33" t="str">
            <v>A</v>
          </cell>
        </row>
        <row r="34">
          <cell r="A34" t="str">
            <v>B</v>
          </cell>
          <cell r="B34" t="str">
            <v>Dark</v>
          </cell>
          <cell r="C34">
            <v>238.0597014925373</v>
          </cell>
          <cell r="D34" t="str">
            <v>A</v>
          </cell>
        </row>
        <row r="35">
          <cell r="A35" t="str">
            <v>B</v>
          </cell>
          <cell r="B35" t="str">
            <v>Dark</v>
          </cell>
          <cell r="C35">
            <v>303.73134328358208</v>
          </cell>
          <cell r="D35" t="str">
            <v>A</v>
          </cell>
        </row>
        <row r="36">
          <cell r="A36" t="str">
            <v>B</v>
          </cell>
          <cell r="B36" t="str">
            <v>Dark</v>
          </cell>
          <cell r="C36">
            <v>309.70149253731341</v>
          </cell>
          <cell r="D36" t="str">
            <v>A</v>
          </cell>
        </row>
        <row r="37">
          <cell r="A37" t="str">
            <v>C</v>
          </cell>
          <cell r="B37" t="str">
            <v>Light</v>
          </cell>
          <cell r="C37">
            <v>343.28358208955223</v>
          </cell>
          <cell r="D37" t="str">
            <v>A</v>
          </cell>
        </row>
        <row r="38">
          <cell r="A38" t="str">
            <v>C</v>
          </cell>
          <cell r="B38" t="str">
            <v>Dark</v>
          </cell>
          <cell r="C38">
            <v>217.1641791044776</v>
          </cell>
          <cell r="D38" t="str">
            <v>A</v>
          </cell>
        </row>
        <row r="39">
          <cell r="A39" t="str">
            <v>C</v>
          </cell>
          <cell r="B39" t="str">
            <v>Dark</v>
          </cell>
          <cell r="C39">
            <v>220.89552238805967</v>
          </cell>
          <cell r="D39" t="str">
            <v>A</v>
          </cell>
        </row>
        <row r="40">
          <cell r="A40" t="str">
            <v>C</v>
          </cell>
          <cell r="B40" t="str">
            <v>Dark</v>
          </cell>
          <cell r="C40">
            <v>226.1194029850746</v>
          </cell>
          <cell r="D40" t="str">
            <v>A</v>
          </cell>
        </row>
        <row r="41">
          <cell r="A41" t="str">
            <v>C</v>
          </cell>
          <cell r="B41" t="str">
            <v>Dark</v>
          </cell>
          <cell r="C41">
            <v>297.0149253731343</v>
          </cell>
          <cell r="D41" t="str">
            <v>A</v>
          </cell>
        </row>
        <row r="42">
          <cell r="A42" t="str">
            <v>C</v>
          </cell>
          <cell r="B42" t="str">
            <v>Dark</v>
          </cell>
          <cell r="C42">
            <v>204.47761194029849</v>
          </cell>
          <cell r="D42" t="str">
            <v>A</v>
          </cell>
        </row>
        <row r="43">
          <cell r="A43" t="str">
            <v>C</v>
          </cell>
          <cell r="B43" t="str">
            <v>Dark</v>
          </cell>
          <cell r="C43">
            <v>255.97014925373134</v>
          </cell>
          <cell r="D43" t="str">
            <v>A</v>
          </cell>
        </row>
        <row r="44">
          <cell r="A44" t="str">
            <v>C</v>
          </cell>
          <cell r="B44" t="str">
            <v>Dark</v>
          </cell>
          <cell r="C44">
            <v>276.1194029850746</v>
          </cell>
          <cell r="D44" t="str">
            <v>A</v>
          </cell>
        </row>
        <row r="45">
          <cell r="A45" t="str">
            <v>C</v>
          </cell>
          <cell r="B45" t="str">
            <v>Dark</v>
          </cell>
          <cell r="C45">
            <v>234.32835820895522</v>
          </cell>
          <cell r="D45" t="str">
            <v>A</v>
          </cell>
        </row>
        <row r="46">
          <cell r="A46" t="str">
            <v>C</v>
          </cell>
          <cell r="B46" t="str">
            <v>Dark</v>
          </cell>
          <cell r="C46">
            <v>347.76119402985074</v>
          </cell>
          <cell r="D46" t="str">
            <v>A</v>
          </cell>
        </row>
        <row r="47">
          <cell r="C47">
            <v>247.76119402985069</v>
          </cell>
          <cell r="D47">
            <v>79.227746304200807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205.901282523148" createdVersion="6" refreshedVersion="6" minRefreshableVersion="3" recordCount="91" xr:uid="{212F9DE6-52EB-274A-A83B-D40E3B04CC96}">
  <cacheSource type="worksheet">
    <worksheetSource ref="A1:D1048576" sheet="Clip9_90"/>
  </cacheSource>
  <cacheFields count="4">
    <cacheField name="animal" numFmtId="0">
      <sharedItems containsBlank="1"/>
    </cacheField>
    <cacheField name="background" numFmtId="0">
      <sharedItems containsBlank="1" count="3">
        <s v="Light"/>
        <s v="Dark"/>
        <m/>
      </sharedItems>
    </cacheField>
    <cacheField name="Transformed" numFmtId="0">
      <sharedItems containsString="0" containsBlank="1" containsNumber="1" minValue="0.75757575757575757" maxValue="490.15151515151513"/>
    </cacheField>
    <cacheField name="Locomotion" numFmtId="0">
      <sharedItems containsBlank="1" count="3">
        <s v="A"/>
        <s v="M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205.962996527778" createdVersion="6" refreshedVersion="6" minRefreshableVersion="3" recordCount="121" xr:uid="{8FD2A730-D768-A240-95F2-A8A98FCD798A}">
  <cacheSource type="worksheet">
    <worksheetSource ref="C1:G1048576" sheet="AllWithBackground_120"/>
  </cacheSource>
  <cacheFields count="5">
    <cacheField name="background" numFmtId="0">
      <sharedItems containsBlank="1" count="3">
        <s v="Light"/>
        <s v="Dark"/>
        <m/>
      </sharedItems>
    </cacheField>
    <cacheField name="Distance" numFmtId="0">
      <sharedItems containsString="0" containsBlank="1" containsNumber="1" minValue="23.839872958942486" maxValue="523.2479749369536"/>
    </cacheField>
    <cacheField name="Duration" numFmtId="0">
      <sharedItems containsString="0" containsBlank="1" containsNumber="1" minValue="0.33333333333333331" maxValue="8.1333333333333329"/>
    </cacheField>
    <cacheField name="Transformed" numFmtId="0">
      <sharedItems containsString="0" containsBlank="1" containsNumber="1" minValue="-204.27350427350427" maxValue="463.24786324786328"/>
    </cacheField>
    <cacheField name="Locomotion" numFmtId="0">
      <sharedItems containsBlank="1" count="3">
        <s v="M"/>
        <s v="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s v="A"/>
    <x v="0"/>
    <n v="216.23931623931625"/>
    <x v="0"/>
  </r>
  <r>
    <s v="A"/>
    <x v="0"/>
    <n v="338.46153846153851"/>
    <x v="0"/>
  </r>
  <r>
    <s v="A"/>
    <x v="0"/>
    <n v="54.700854700854705"/>
    <x v="0"/>
  </r>
  <r>
    <s v="A"/>
    <x v="0"/>
    <n v="434.18803418803424"/>
    <x v="0"/>
  </r>
  <r>
    <s v="A"/>
    <x v="0"/>
    <n v="267.52136752136755"/>
    <x v="0"/>
  </r>
  <r>
    <s v="A"/>
    <x v="1"/>
    <n v="149.5726495726496"/>
    <x v="1"/>
  </r>
  <r>
    <s v="A"/>
    <x v="1"/>
    <n v="119.65811965811966"/>
    <x v="1"/>
  </r>
  <r>
    <s v="A"/>
    <x v="1"/>
    <n v="35.897435897435898"/>
    <x v="1"/>
  </r>
  <r>
    <s v="A"/>
    <x v="1"/>
    <n v="115.38461538461539"/>
    <x v="1"/>
  </r>
  <r>
    <s v="A"/>
    <x v="1"/>
    <n v="91.452991452991455"/>
    <x v="1"/>
  </r>
  <r>
    <s v="B"/>
    <x v="0"/>
    <n v="277.77777777777777"/>
    <x v="0"/>
  </r>
  <r>
    <s v="B"/>
    <x v="0"/>
    <n v="358.97435897435901"/>
    <x v="0"/>
  </r>
  <r>
    <s v="B"/>
    <x v="0"/>
    <n v="259.82905982905987"/>
    <x v="0"/>
  </r>
  <r>
    <s v="B"/>
    <x v="0"/>
    <n v="305.982905982906"/>
    <x v="0"/>
  </r>
  <r>
    <s v="B"/>
    <x v="0"/>
    <n v="287.17948717948718"/>
    <x v="0"/>
  </r>
  <r>
    <s v="B"/>
    <x v="1"/>
    <n v="94.871794871794876"/>
    <x v="1"/>
  </r>
  <r>
    <s v="B"/>
    <x v="1"/>
    <n v="125.64102564102565"/>
    <x v="1"/>
  </r>
  <r>
    <s v="B"/>
    <x v="1"/>
    <n v="157.26495726495727"/>
    <x v="1"/>
  </r>
  <r>
    <s v="B"/>
    <x v="1"/>
    <n v="172.64957264957266"/>
    <x v="1"/>
  </r>
  <r>
    <s v="B"/>
    <x v="1"/>
    <n v="52.991452991452995"/>
    <x v="0"/>
  </r>
  <r>
    <s v="C"/>
    <x v="0"/>
    <n v="191.45299145299145"/>
    <x v="0"/>
  </r>
  <r>
    <s v="C"/>
    <x v="0"/>
    <n v="244.44444444444446"/>
    <x v="0"/>
  </r>
  <r>
    <s v="C"/>
    <x v="0"/>
    <n v="218.80341880341882"/>
    <x v="0"/>
  </r>
  <r>
    <s v="C"/>
    <x v="0"/>
    <n v="205.12820512820514"/>
    <x v="0"/>
  </r>
  <r>
    <s v="C"/>
    <x v="0"/>
    <n v="92.307692307692307"/>
    <x v="1"/>
  </r>
  <r>
    <s v="C"/>
    <x v="1"/>
    <n v="111.11111111111111"/>
    <x v="1"/>
  </r>
  <r>
    <s v="C"/>
    <x v="1"/>
    <n v="76.923076923076934"/>
    <x v="1"/>
  </r>
  <r>
    <s v="C"/>
    <x v="1"/>
    <n v="129.91452991452994"/>
    <x v="1"/>
  </r>
  <r>
    <s v="C"/>
    <x v="1"/>
    <n v="133.33333333333334"/>
    <x v="0"/>
  </r>
  <r>
    <s v="C"/>
    <x v="1"/>
    <n v="141.88034188034189"/>
    <x v="1"/>
  </r>
  <r>
    <s v="A"/>
    <x v="0"/>
    <n v="237.31343283582089"/>
    <x v="0"/>
  </r>
  <r>
    <s v="A"/>
    <x v="0"/>
    <n v="267.16417910447757"/>
    <x v="0"/>
  </r>
  <r>
    <s v="A"/>
    <x v="0"/>
    <n v="220.89552238805967"/>
    <x v="0"/>
  </r>
  <r>
    <s v="A"/>
    <x v="0"/>
    <n v="153.73134328358208"/>
    <x v="0"/>
  </r>
  <r>
    <s v="A"/>
    <x v="0"/>
    <n v="247.76119402985074"/>
    <x v="0"/>
  </r>
  <r>
    <s v="A"/>
    <x v="0"/>
    <n v="268.65671641791045"/>
    <x v="0"/>
  </r>
  <r>
    <s v="A"/>
    <x v="0"/>
    <n v="247.76119402985074"/>
    <x v="0"/>
  </r>
  <r>
    <s v="A"/>
    <x v="0"/>
    <n v="197.0149253731343"/>
    <x v="1"/>
  </r>
  <r>
    <s v="A"/>
    <x v="0"/>
    <n v="221.64179104477611"/>
    <x v="1"/>
  </r>
  <r>
    <s v="A"/>
    <x v="0"/>
    <n v="156.71641791044775"/>
    <x v="1"/>
  </r>
  <r>
    <s v="A"/>
    <x v="1"/>
    <n v="52.985074626865668"/>
    <x v="1"/>
  </r>
  <r>
    <s v="A"/>
    <x v="1"/>
    <n v="55.970149253731343"/>
    <x v="1"/>
  </r>
  <r>
    <s v="A"/>
    <x v="1"/>
    <n v="70.895522388059703"/>
    <x v="1"/>
  </r>
  <r>
    <s v="A"/>
    <x v="1"/>
    <n v="38.805970149253731"/>
    <x v="1"/>
  </r>
  <r>
    <s v="A"/>
    <x v="1"/>
    <n v="182.08955223880596"/>
    <x v="1"/>
  </r>
  <r>
    <s v="A"/>
    <x v="1"/>
    <n v="52.985074626865668"/>
    <x v="1"/>
  </r>
  <r>
    <s v="A"/>
    <x v="1"/>
    <n v="264.17910447761193"/>
    <x v="0"/>
  </r>
  <r>
    <s v="A"/>
    <x v="1"/>
    <n v="271.64179104477608"/>
    <x v="0"/>
  </r>
  <r>
    <s v="A"/>
    <x v="1"/>
    <n v="232.08955223880596"/>
    <x v="0"/>
  </r>
  <r>
    <s v="A"/>
    <x v="1"/>
    <n v="291.79104477611941"/>
    <x v="0"/>
  </r>
  <r>
    <s v="B"/>
    <x v="0"/>
    <n v="171.21212121212122"/>
    <x v="1"/>
  </r>
  <r>
    <s v="B"/>
    <x v="0"/>
    <n v="165.15151515151516"/>
    <x v="1"/>
  </r>
  <r>
    <s v="B"/>
    <x v="0"/>
    <n v="115.15151515151514"/>
    <x v="1"/>
  </r>
  <r>
    <s v="B"/>
    <x v="0"/>
    <n v="146.21212121212122"/>
    <x v="1"/>
  </r>
  <r>
    <s v="B"/>
    <x v="0"/>
    <n v="156.06060606060606"/>
    <x v="0"/>
  </r>
  <r>
    <s v="B"/>
    <x v="0"/>
    <n v="191.66666666666666"/>
    <x v="1"/>
  </r>
  <r>
    <s v="B"/>
    <x v="0"/>
    <n v="240.90909090909091"/>
    <x v="1"/>
  </r>
  <r>
    <s v="B"/>
    <x v="0"/>
    <n v="315.90909090909088"/>
    <x v="1"/>
  </r>
  <r>
    <s v="B"/>
    <x v="0"/>
    <n v="215.15151515151513"/>
    <x v="1"/>
  </r>
  <r>
    <s v="B"/>
    <x v="0"/>
    <n v="168.18181818181819"/>
    <x v="1"/>
  </r>
  <r>
    <s v="B"/>
    <x v="1"/>
    <n v="313.63636363636363"/>
    <x v="1"/>
  </r>
  <r>
    <s v="B"/>
    <x v="1"/>
    <n v="490.15151515151513"/>
    <x v="0"/>
  </r>
  <r>
    <s v="B"/>
    <x v="1"/>
    <n v="365.15151515151513"/>
    <x v="0"/>
  </r>
  <r>
    <s v="B"/>
    <x v="1"/>
    <n v="353.78787878787875"/>
    <x v="0"/>
  </r>
  <r>
    <s v="B"/>
    <x v="1"/>
    <n v="271.96969696969694"/>
    <x v="0"/>
  </r>
  <r>
    <s v="B"/>
    <x v="1"/>
    <n v="135.60606060606059"/>
    <x v="1"/>
  </r>
  <r>
    <s v="B"/>
    <x v="1"/>
    <n v="357.57575757575756"/>
    <x v="1"/>
  </r>
  <r>
    <s v="B"/>
    <x v="1"/>
    <n v="241.66666666666666"/>
    <x v="0"/>
  </r>
  <r>
    <s v="B"/>
    <x v="1"/>
    <n v="308.33333333333331"/>
    <x v="0"/>
  </r>
  <r>
    <s v="B"/>
    <x v="1"/>
    <n v="314.39393939393938"/>
    <x v="0"/>
  </r>
  <r>
    <s v="C"/>
    <x v="0"/>
    <n v="348.48484848484844"/>
    <x v="0"/>
  </r>
  <r>
    <s v="C"/>
    <x v="0"/>
    <n v="130.30303030303028"/>
    <x v="1"/>
  </r>
  <r>
    <s v="C"/>
    <x v="0"/>
    <n v="153.03030303030303"/>
    <x v="1"/>
  </r>
  <r>
    <s v="C"/>
    <x v="0"/>
    <n v="109.84848484848484"/>
    <x v="1"/>
  </r>
  <r>
    <s v="C"/>
    <x v="0"/>
    <n v="25"/>
    <x v="1"/>
  </r>
  <r>
    <s v="C"/>
    <x v="0"/>
    <n v="40.909090909090907"/>
    <x v="1"/>
  </r>
  <r>
    <s v="C"/>
    <x v="0"/>
    <n v="25.757575757575758"/>
    <x v="1"/>
  </r>
  <r>
    <s v="C"/>
    <x v="0"/>
    <n v="45.454545454545453"/>
    <x v="1"/>
  </r>
  <r>
    <s v="C"/>
    <x v="0"/>
    <n v="22.727272727272727"/>
    <x v="1"/>
  </r>
  <r>
    <s v="C"/>
    <x v="0"/>
    <n v="0.75757575757575757"/>
    <x v="1"/>
  </r>
  <r>
    <s v="C"/>
    <x v="1"/>
    <n v="172.72727272727272"/>
    <x v="1"/>
  </r>
  <r>
    <s v="C"/>
    <x v="1"/>
    <n v="220.45454545454544"/>
    <x v="0"/>
  </r>
  <r>
    <s v="C"/>
    <x v="1"/>
    <n v="224.24242424242422"/>
    <x v="0"/>
  </r>
  <r>
    <s v="C"/>
    <x v="1"/>
    <n v="229.54545454545453"/>
    <x v="0"/>
  </r>
  <r>
    <s v="C"/>
    <x v="1"/>
    <n v="301.5151515151515"/>
    <x v="0"/>
  </r>
  <r>
    <s v="C"/>
    <x v="1"/>
    <n v="207.57575757575756"/>
    <x v="0"/>
  </r>
  <r>
    <s v="C"/>
    <x v="1"/>
    <n v="259.84848484848482"/>
    <x v="0"/>
  </r>
  <r>
    <s v="C"/>
    <x v="1"/>
    <n v="280.30303030303031"/>
    <x v="0"/>
  </r>
  <r>
    <s v="C"/>
    <x v="1"/>
    <n v="237.87878787878788"/>
    <x v="0"/>
  </r>
  <r>
    <s v="C"/>
    <x v="1"/>
    <n v="353.030303030303"/>
    <x v="0"/>
  </r>
  <r>
    <m/>
    <x v="2"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">
  <r>
    <x v="0"/>
    <n v="313.8483386664189"/>
    <n v="2.4666666666666668"/>
    <n v="53.84615385"/>
    <x v="0"/>
  </r>
  <r>
    <x v="0"/>
    <n v="214.00351635487712"/>
    <n v="1.6333333333333333"/>
    <n v="2.5641025640000001"/>
    <x v="0"/>
  </r>
  <r>
    <x v="0"/>
    <n v="197.25505492671468"/>
    <n v="4"/>
    <n v="45.299145299999999"/>
    <x v="0"/>
  </r>
  <r>
    <x v="0"/>
    <n v="250.44513723208706"/>
    <n v="2"/>
    <n v="96.581196579999997"/>
    <x v="0"/>
  </r>
  <r>
    <x v="0"/>
    <n v="145.04706144357084"/>
    <n v="0.73333333333333328"/>
    <n v="18.803418799999999"/>
    <x v="0"/>
  </r>
  <r>
    <x v="1"/>
    <n v="175.34931562607369"/>
    <n v="0.93333333333333335"/>
    <n v="185.47008547008548"/>
    <x v="1"/>
  </r>
  <r>
    <x v="1"/>
    <n v="278.85394614228926"/>
    <n v="2.5666666666666669"/>
    <n v="351.28205128205133"/>
    <x v="1"/>
  </r>
  <r>
    <x v="1"/>
    <n v="208.85525327099299"/>
    <n v="4.4000000000000004"/>
    <n v="275.21367521367523"/>
    <x v="1"/>
  </r>
  <r>
    <x v="1"/>
    <n v="92.115069398265504"/>
    <n v="1.5666666666666667"/>
    <n v="157.26495726495727"/>
    <x v="1"/>
  </r>
  <r>
    <x v="1"/>
    <n v="468.50755778291386"/>
    <n v="3.2333333333333334"/>
    <n v="463.24786324786328"/>
    <x v="1"/>
  </r>
  <r>
    <x v="0"/>
    <n v="252.37234829337834"/>
    <n v="1.8"/>
    <n v="67.521367521367523"/>
    <x v="0"/>
  </r>
  <r>
    <x v="0"/>
    <n v="197.35949063912037"/>
    <n v="2.0333333333333332"/>
    <n v="207.69230769230771"/>
    <x v="0"/>
  </r>
  <r>
    <x v="0"/>
    <n v="259.75402625291514"/>
    <n v="1.7"/>
    <n v="154.70085470085471"/>
    <x v="0"/>
  </r>
  <r>
    <x v="0"/>
    <n v="236.99170907761814"/>
    <n v="1.9333333333333333"/>
    <n v="45.299145299145302"/>
    <x v="0"/>
  </r>
  <r>
    <x v="0"/>
    <n v="142.53926700231932"/>
    <n v="0.8"/>
    <n v="28.205128205128208"/>
    <x v="0"/>
  </r>
  <r>
    <x v="1"/>
    <n v="208.35869007342987"/>
    <n v="0.96666666666666667"/>
    <n v="169.23076923076925"/>
    <x v="1"/>
  </r>
  <r>
    <x v="1"/>
    <n v="145.91985520641731"/>
    <n v="2.0666666666666669"/>
    <n v="266.66666666666669"/>
    <x v="1"/>
  </r>
  <r>
    <x v="1"/>
    <n v="176.96640496832632"/>
    <n v="2.5"/>
    <n v="187.17948717948718"/>
    <x v="1"/>
  </r>
  <r>
    <x v="1"/>
    <n v="259.8569186644217"/>
    <n v="2.1"/>
    <n v="294.01709401709405"/>
    <x v="1"/>
  </r>
  <r>
    <x v="1"/>
    <n v="186.76407519030144"/>
    <n v="0.76666666666666672"/>
    <n v="307.69230769230774"/>
    <x v="1"/>
  </r>
  <r>
    <x v="0"/>
    <n v="215.94002822475542"/>
    <n v="0.76666666666666672"/>
    <n v="50.427350427350433"/>
    <x v="0"/>
  </r>
  <r>
    <x v="0"/>
    <n v="241.40954794162607"/>
    <n v="1.2333333333333334"/>
    <n v="38.461538461538467"/>
    <x v="0"/>
  </r>
  <r>
    <x v="0"/>
    <n v="296.5795954699139"/>
    <n v="1.4666666666666666"/>
    <n v="48.717948717948723"/>
    <x v="0"/>
  </r>
  <r>
    <x v="0"/>
    <n v="355.10157181960585"/>
    <n v="2.8"/>
    <n v="162.39316239316241"/>
    <x v="0"/>
  </r>
  <r>
    <x v="0"/>
    <n v="205.92823497387735"/>
    <n v="0.73333333333333328"/>
    <n v="106.83760683760684"/>
    <x v="0"/>
  </r>
  <r>
    <x v="1"/>
    <n v="138.96836912989696"/>
    <n v="0.7"/>
    <n v="170.08547008547009"/>
    <x v="1"/>
  </r>
  <r>
    <x v="1"/>
    <n v="192.83790027066127"/>
    <n v="0.83333333300000001"/>
    <n v="157.26495726495727"/>
    <x v="1"/>
  </r>
  <r>
    <x v="1"/>
    <n v="261.54028222201578"/>
    <n v="5.8"/>
    <n v="352.13675213675214"/>
    <x v="1"/>
  </r>
  <r>
    <x v="1"/>
    <n v="125.55512732569836"/>
    <n v="2.3666666666666667"/>
    <n v="190.59829059829062"/>
    <x v="1"/>
  </r>
  <r>
    <x v="1"/>
    <n v="127.92577278055211"/>
    <n v="0.93333333333333335"/>
    <n v="139.31623931623932"/>
    <x v="1"/>
  </r>
  <r>
    <x v="0"/>
    <n v="346.62391708814221"/>
    <n v="2"/>
    <n v="88.8888888888889"/>
    <x v="0"/>
  </r>
  <r>
    <x v="0"/>
    <n v="280.95503517256475"/>
    <n v="3.2"/>
    <n v="14.529914529914532"/>
    <x v="0"/>
  </r>
  <r>
    <x v="0"/>
    <n v="330.9337592944641"/>
    <n v="1.0666666666666667"/>
    <n v="69.230769230769241"/>
    <x v="0"/>
  </r>
  <r>
    <x v="0"/>
    <n v="360.71264331768504"/>
    <n v="1.3"/>
    <n v="130.76923076923077"/>
    <x v="0"/>
  </r>
  <r>
    <x v="0"/>
    <n v="252.92783220662952"/>
    <n v="1.9666666666666666"/>
    <n v="8.5470085470085468"/>
    <x v="0"/>
  </r>
  <r>
    <x v="1"/>
    <n v="224.99721539822886"/>
    <n v="3.3666666666666667"/>
    <n v="251.2820512820513"/>
    <x v="1"/>
  </r>
  <r>
    <x v="1"/>
    <n v="261.36028823698547"/>
    <n v="2.8333333333333335"/>
    <n v="261.53846153846155"/>
    <x v="1"/>
  </r>
  <r>
    <x v="1"/>
    <n v="209.840873634563"/>
    <n v="2.6"/>
    <n v="258.11965811965814"/>
    <x v="1"/>
  </r>
  <r>
    <x v="1"/>
    <n v="169.02779149350221"/>
    <n v="2.9333333333333331"/>
    <n v="139.31623931623932"/>
    <x v="1"/>
  </r>
  <r>
    <x v="1"/>
    <n v="274.725201408072"/>
    <n v="7.0333333333333332"/>
    <n v="220.51282051282053"/>
    <x v="1"/>
  </r>
  <r>
    <x v="0"/>
    <n v="161.47363809185339"/>
    <n v="1.7"/>
    <n v="-20.512820512820515"/>
    <x v="0"/>
  </r>
  <r>
    <x v="0"/>
    <n v="327.6790805985097"/>
    <n v="1.7666666666666666"/>
    <n v="58.974358974358978"/>
    <x v="0"/>
  </r>
  <r>
    <x v="0"/>
    <n v="213.61801798416948"/>
    <n v="1.8333333333333333"/>
    <n v="6.8376068376068382"/>
    <x v="0"/>
  </r>
  <r>
    <x v="0"/>
    <n v="308.96784169201459"/>
    <n v="2.8"/>
    <n v="70.085470085470092"/>
    <x v="0"/>
  </r>
  <r>
    <x v="0"/>
    <n v="325.20620803668606"/>
    <n v="2.6666666666666665"/>
    <n v="134.18803418803421"/>
    <x v="0"/>
  </r>
  <r>
    <x v="1"/>
    <n v="259.74116183559386"/>
    <n v="2.6"/>
    <n v="2.2222222222222223"/>
    <x v="1"/>
  </r>
  <r>
    <x v="1"/>
    <n v="293.57871292324023"/>
    <n v="3.3333333333333335"/>
    <n v="2.8490028490028494"/>
    <x v="1"/>
  </r>
  <r>
    <x v="1"/>
    <n v="331.07761300340718"/>
    <n v="3.3666666666666667"/>
    <n v="2.8774928774928776"/>
    <x v="1"/>
  </r>
  <r>
    <x v="1"/>
    <n v="44.074098687263877"/>
    <n v="1.9"/>
    <n v="1.6239316239316239"/>
    <x v="1"/>
  </r>
  <r>
    <x v="1"/>
    <n v="353.4517756623502"/>
    <n v="3.9333333333333331"/>
    <n v="3.3618233618233617"/>
    <x v="1"/>
  </r>
  <r>
    <x v="0"/>
    <n v="279.67855399018447"/>
    <n v="0.56666666666666665"/>
    <n v="126.4957264957265"/>
    <x v="0"/>
  </r>
  <r>
    <x v="0"/>
    <n v="410.52984253895477"/>
    <n v="1.2666666666666666"/>
    <n v="35.897435897435898"/>
    <x v="0"/>
  </r>
  <r>
    <x v="0"/>
    <n v="337.63770570883929"/>
    <n v="1.0333333333333334"/>
    <n v="30.76923076923077"/>
    <x v="0"/>
  </r>
  <r>
    <x v="0"/>
    <n v="287.08073538637944"/>
    <n v="1.8"/>
    <n v="41.880341880341881"/>
    <x v="0"/>
  </r>
  <r>
    <x v="0"/>
    <n v="332.87681294990813"/>
    <n v="1.6333333333333333"/>
    <n v="123.07692307692308"/>
    <x v="0"/>
  </r>
  <r>
    <x v="1"/>
    <n v="214.66869000659318"/>
    <n v="1.5666666666666667"/>
    <n v="208.54700854700857"/>
    <x v="1"/>
  </r>
  <r>
    <x v="1"/>
    <n v="84.394373843152664"/>
    <n v="4.3"/>
    <n v="146.15384615384616"/>
    <x v="1"/>
  </r>
  <r>
    <x v="1"/>
    <n v="158.16846848897512"/>
    <n v="4.9333333333333336"/>
    <n v="228.20512820512823"/>
    <x v="1"/>
  </r>
  <r>
    <x v="1"/>
    <n v="104.81820815569813"/>
    <n v="4.2333333333333334"/>
    <n v="186.32478632478634"/>
    <x v="1"/>
  </r>
  <r>
    <x v="1"/>
    <n v="364.45502759860841"/>
    <n v="8.1333333333333329"/>
    <n v="303.41880341880346"/>
    <x v="1"/>
  </r>
  <r>
    <x v="0"/>
    <n v="121.25913060491077"/>
    <n v="1.6666666666666667"/>
    <n v="80.341880341880341"/>
    <x v="0"/>
  </r>
  <r>
    <x v="0"/>
    <n v="523.2479749369536"/>
    <n v="0.33333333333333331"/>
    <n v="282.05128205128204"/>
    <x v="0"/>
  </r>
  <r>
    <x v="0"/>
    <n v="211.55874891926294"/>
    <n v="0.9"/>
    <n v="56.410256410256416"/>
    <x v="0"/>
  </r>
  <r>
    <x v="0"/>
    <n v="113.41786949164306"/>
    <n v="1.0666666666666667"/>
    <n v="-121.36752136752138"/>
    <x v="0"/>
  </r>
  <r>
    <x v="0"/>
    <n v="101.64833331499834"/>
    <n v="1.0666666666666667"/>
    <n v="65.81196581196582"/>
    <x v="0"/>
  </r>
  <r>
    <x v="1"/>
    <n v="143.93527818817699"/>
    <n v="2"/>
    <n v="76.923076923076934"/>
    <x v="1"/>
  </r>
  <r>
    <x v="1"/>
    <n v="159.14199414527039"/>
    <n v="0.8"/>
    <n v="40.17094017094017"/>
    <x v="0"/>
  </r>
  <r>
    <x v="1"/>
    <n v="133.04812801565845"/>
    <n v="2.7666666666666666"/>
    <n v="61.53846153846154"/>
    <x v="1"/>
  </r>
  <r>
    <x v="1"/>
    <n v="149.08344908130263"/>
    <n v="2.9333333333333331"/>
    <n v="84.615384615384627"/>
    <x v="1"/>
  </r>
  <r>
    <x v="1"/>
    <n v="133.33333333333334"/>
    <n v="3.7333333333333334"/>
    <n v="90.598290598290603"/>
    <x v="1"/>
  </r>
  <r>
    <x v="0"/>
    <n v="127.23277993797194"/>
    <n v="1"/>
    <n v="64.957264957264968"/>
    <x v="0"/>
  </r>
  <r>
    <x v="0"/>
    <n v="221.47969305981493"/>
    <n v="0.43333333333333335"/>
    <n v="41.025641025641029"/>
    <x v="0"/>
  </r>
  <r>
    <x v="0"/>
    <n v="142.28138151579361"/>
    <n v="2.0333333333333332"/>
    <n v="-10.256410256410257"/>
    <x v="0"/>
  </r>
  <r>
    <x v="0"/>
    <n v="139.56770342066318"/>
    <n v="1.3"/>
    <n v="-204.27350427350427"/>
    <x v="0"/>
  </r>
  <r>
    <x v="0"/>
    <n v="105.32259146230429"/>
    <n v="2.3333333333333335"/>
    <n v="-47.863247863247864"/>
    <x v="0"/>
  </r>
  <r>
    <x v="1"/>
    <n v="150.12596070055844"/>
    <n v="1.2666666666666666"/>
    <n v="214.52991452991455"/>
    <x v="1"/>
  </r>
  <r>
    <x v="1"/>
    <n v="324.94485559691935"/>
    <n v="1.1333333333333333"/>
    <n v="200"/>
    <x v="0"/>
  </r>
  <r>
    <x v="1"/>
    <n v="23.839872958942486"/>
    <n v="3.0666666666666669"/>
    <n v="128.2051282051282"/>
    <x v="0"/>
  </r>
  <r>
    <x v="1"/>
    <n v="122.19831216727202"/>
    <n v="2.2999999999999998"/>
    <n v="119.65811965811966"/>
    <x v="1"/>
  </r>
  <r>
    <x v="1"/>
    <n v="428.45668779787189"/>
    <n v="2.4333333333333331"/>
    <n v="430.76923076923077"/>
    <x v="1"/>
  </r>
  <r>
    <x v="0"/>
    <n v="119.07366422459185"/>
    <n v="1.8333333333333333"/>
    <n v="127.35042735042735"/>
    <x v="1"/>
  </r>
  <r>
    <x v="0"/>
    <n v="176.49313960977494"/>
    <n v="0.33333333333333331"/>
    <n v="160.68376068376068"/>
    <x v="1"/>
  </r>
  <r>
    <x v="0"/>
    <n v="187.41155656295038"/>
    <n v="0.76666666666666672"/>
    <n v="35.042735042735046"/>
    <x v="0"/>
  </r>
  <r>
    <x v="0"/>
    <n v="63.230535857031391"/>
    <n v="1.4666666666666666"/>
    <n v="-67.521367521367523"/>
    <x v="0"/>
  </r>
  <r>
    <x v="0"/>
    <n v="119.09820158289149"/>
    <n v="1.1000000000000001"/>
    <n v="70.085470085470092"/>
    <x v="0"/>
  </r>
  <r>
    <x v="1"/>
    <n v="50.996355180089914"/>
    <n v="2.2666666666666666"/>
    <n v="-22.222222222222225"/>
    <x v="0"/>
  </r>
  <r>
    <x v="1"/>
    <n v="126.09082807459849"/>
    <n v="0.93333333333333335"/>
    <n v="-83.760683760683762"/>
    <x v="1"/>
  </r>
  <r>
    <x v="1"/>
    <n v="106.45744328426797"/>
    <n v="1.7666666666666666"/>
    <n v="-146.15384615384616"/>
    <x v="0"/>
  </r>
  <r>
    <x v="1"/>
    <n v="92.875745006537613"/>
    <n v="1.5666666666666667"/>
    <n v="-70.940170940170944"/>
    <x v="1"/>
  </r>
  <r>
    <x v="1"/>
    <n v="97.094167569403083"/>
    <n v="3.9"/>
    <n v="-152.991452991453"/>
    <x v="1"/>
  </r>
  <r>
    <x v="0"/>
    <n v="295.07353218528777"/>
    <n v="3.3"/>
    <n v="216.23931623931625"/>
    <x v="1"/>
  </r>
  <r>
    <x v="0"/>
    <n v="349.13331895437722"/>
    <n v="1.7666666666666666"/>
    <n v="338.46153846153851"/>
    <x v="1"/>
  </r>
  <r>
    <x v="0"/>
    <n v="260.04866141608841"/>
    <n v="0.66666666666666663"/>
    <n v="54.700854700854705"/>
    <x v="1"/>
  </r>
  <r>
    <x v="0"/>
    <n v="388.34662182858762"/>
    <n v="1.3666666666666667"/>
    <n v="434.18803418803424"/>
    <x v="1"/>
  </r>
  <r>
    <x v="0"/>
    <n v="297.73126696574298"/>
    <n v="3.4333333333333331"/>
    <n v="267.52136752136755"/>
    <x v="1"/>
  </r>
  <r>
    <x v="1"/>
    <n v="262.1645083716827"/>
    <n v="1.5666666666666667"/>
    <n v="149.5726495726496"/>
    <x v="0"/>
  </r>
  <r>
    <x v="1"/>
    <n v="302.66599623937321"/>
    <n v="2.7"/>
    <n v="119.65811965811966"/>
    <x v="0"/>
  </r>
  <r>
    <x v="1"/>
    <n v="228.38503403072107"/>
    <n v="1.2666666666666666"/>
    <n v="35.897435897435898"/>
    <x v="0"/>
  </r>
  <r>
    <x v="1"/>
    <n v="255.39620611603237"/>
    <n v="2.7333333333333334"/>
    <n v="115.38461538461539"/>
    <x v="0"/>
  </r>
  <r>
    <x v="1"/>
    <n v="328.32513401942066"/>
    <n v="3.2"/>
    <n v="91.452991452991455"/>
    <x v="0"/>
  </r>
  <r>
    <x v="0"/>
    <n v="377.03188295728739"/>
    <n v="1.9"/>
    <n v="277.77777777777777"/>
    <x v="1"/>
  </r>
  <r>
    <x v="0"/>
    <n v="390.05228956428613"/>
    <n v="1.4"/>
    <n v="358.97435897435901"/>
    <x v="1"/>
  </r>
  <r>
    <x v="0"/>
    <n v="333.22462399020725"/>
    <n v="0.83333333333333337"/>
    <n v="259.82905982905987"/>
    <x v="1"/>
  </r>
  <r>
    <x v="0"/>
    <n v="374.79629872502971"/>
    <n v="1.0666666666666667"/>
    <n v="305.982905982906"/>
    <x v="1"/>
  </r>
  <r>
    <x v="0"/>
    <n v="312.91090160896283"/>
    <n v="1.5333333333333334"/>
    <n v="287.17948717948718"/>
    <x v="1"/>
  </r>
  <r>
    <x v="1"/>
    <n v="285.55870441814341"/>
    <n v="1.9666666666666666"/>
    <n v="94.871794871794876"/>
    <x v="0"/>
  </r>
  <r>
    <x v="1"/>
    <n v="256.66109261526918"/>
    <n v="1.1333333333333333"/>
    <n v="125.64102564102565"/>
    <x v="0"/>
  </r>
  <r>
    <x v="1"/>
    <n v="301.65966256037478"/>
    <n v="1.3"/>
    <n v="157.26495726495727"/>
    <x v="0"/>
  </r>
  <r>
    <x v="1"/>
    <n v="204.62055141199045"/>
    <n v="2.2999999999999998"/>
    <n v="172.64957264957266"/>
    <x v="0"/>
  </r>
  <r>
    <x v="1"/>
    <n v="314.72459469460051"/>
    <n v="1.6666666666666667"/>
    <n v="52.991452991452995"/>
    <x v="1"/>
  </r>
  <r>
    <x v="0"/>
    <n v="189.75779194403364"/>
    <n v="1.7"/>
    <n v="191.45299145299145"/>
    <x v="1"/>
  </r>
  <r>
    <x v="0"/>
    <n v="239.0448898116538"/>
    <n v="0.83333333333333337"/>
    <n v="244.44444444444446"/>
    <x v="1"/>
  </r>
  <r>
    <x v="0"/>
    <n v="312.63936522580588"/>
    <n v="2.8666666666666667"/>
    <n v="218.80341880341882"/>
    <x v="1"/>
  </r>
  <r>
    <x v="0"/>
    <n v="247.21775502688845"/>
    <n v="1.2333333333333334"/>
    <n v="205.12820512820514"/>
    <x v="1"/>
  </r>
  <r>
    <x v="0"/>
    <n v="250.12805809108997"/>
    <n v="0.76666666666666672"/>
    <n v="92.307692307692307"/>
    <x v="0"/>
  </r>
  <r>
    <x v="1"/>
    <n v="122.89891562497816"/>
    <n v="1.8"/>
    <n v="111.11111111111111"/>
    <x v="0"/>
  </r>
  <r>
    <x v="1"/>
    <n v="318.98162330770657"/>
    <n v="4.0666666666666664"/>
    <n v="76.923076923076934"/>
    <x v="0"/>
  </r>
  <r>
    <x v="1"/>
    <n v="292.70955179298255"/>
    <n v="1.3"/>
    <n v="129.91452991452994"/>
    <x v="0"/>
  </r>
  <r>
    <x v="1"/>
    <n v="167.20581837476172"/>
    <n v="1.4666666666666666"/>
    <n v="133.33333333333334"/>
    <x v="1"/>
  </r>
  <r>
    <x v="1"/>
    <n v="250.16034065125433"/>
    <n v="1.4333333333333333"/>
    <n v="141.88034188034189"/>
    <x v="0"/>
  </r>
  <r>
    <x v="2"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877A74-D01C-EE42-92E5-14104A2F39D4}" name="PivotTable1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compact="0" compactData="0" gridDropZones="1" multipleFieldFilters="0" chartFormat="3">
  <location ref="I16:L20" firstHeaderRow="1" firstDataRow="2" firstDataCol="1"/>
  <pivotFields count="5">
    <pivotField name="Substrate" axis="axisCol" dataField="1" compact="0" outline="0" showAll="0">
      <items count="4">
        <item x="1"/>
        <item x="0"/>
        <item h="1" x="2"/>
        <item t="default"/>
      </items>
    </pivotField>
    <pivotField compact="0" outline="0" showAll="0"/>
    <pivotField compact="0" outline="0" showAll="0"/>
    <pivotField compact="0" outline="0" showAll="0"/>
    <pivotField name="Orientation" axis="axisRow" compact="0" outline="0" showAll="0">
      <items count="4">
        <item x="1"/>
        <item x="0"/>
        <item x="2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Substrate" fld="0" subtotal="count" baseField="0" baseItem="0"/>
  </dataFields>
  <chartFormats count="5">
    <chartFormat chart="0" format="5" series="1">
      <pivotArea type="data" outline="0" fieldPosition="0"/>
    </chartFormat>
    <chartFormat chart="0" format="1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12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5B3E1C-AA33-034D-BC8B-530E5E18ED2A}" name="PivotTable3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compact="0" compactData="0" gridDropZones="1" multipleFieldFilters="0" chartFormat="3">
  <location ref="G6:J10" firstHeaderRow="1" firstDataRow="2" firstDataCol="1"/>
  <pivotFields count="4">
    <pivotField compact="0" outline="0" showAll="0"/>
    <pivotField name="Substrate" axis="axisRow" compact="0" outline="0" showAll="0">
      <items count="4">
        <item x="1"/>
        <item x="0"/>
        <item h="1" x="2"/>
        <item t="default"/>
      </items>
    </pivotField>
    <pivotField compact="0" outline="0" showAll="0"/>
    <pivotField name="Orientation" axis="axisCol" dataField="1" compact="0" outline="0" showAll="0">
      <items count="4">
        <item x="0"/>
        <item x="1"/>
        <item h="1" x="2"/>
        <item t="default"/>
      </items>
    </pivotField>
  </pivotFields>
  <rowFields count="1">
    <field x="1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ount of Orientation" fld="3" subtotal="count" baseField="0" baseItem="0"/>
  </dataFields>
  <formats count="1">
    <format dxfId="0">
      <pivotArea type="all" dataOnly="0" outline="0" fieldPosition="0"/>
    </format>
  </formats>
  <chartFormats count="1">
    <chartFormat chart="0" format="5" series="1">
      <pivotArea type="data" outline="0" fieldPosition="0"/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06ED-D6E9-6847-91A0-3D1BD4248A35}">
  <dimension ref="A1:AO66"/>
  <sheetViews>
    <sheetView topLeftCell="I1" zoomScale="58" zoomScaleNormal="100" workbookViewId="0">
      <selection activeCell="Z52" sqref="Z52"/>
    </sheetView>
  </sheetViews>
  <sheetFormatPr baseColWidth="10" defaultColWidth="11.1640625" defaultRowHeight="16" x14ac:dyDescent="0.2"/>
  <cols>
    <col min="9" max="12" width="15.6640625" customWidth="1"/>
    <col min="13" max="13" width="18.33203125" customWidth="1"/>
    <col min="23" max="26" width="16.33203125" customWidth="1"/>
    <col min="27" max="27" width="18" customWidth="1"/>
    <col min="37" max="37" width="15.83203125" customWidth="1"/>
    <col min="41" max="41" width="19" customWidth="1"/>
  </cols>
  <sheetData>
    <row r="1" spans="1:36" x14ac:dyDescent="0.2">
      <c r="A1" s="81" t="s">
        <v>584</v>
      </c>
    </row>
    <row r="2" spans="1:36" x14ac:dyDescent="0.2">
      <c r="A2" s="80" t="s">
        <v>585</v>
      </c>
    </row>
    <row r="4" spans="1:36" x14ac:dyDescent="0.2">
      <c r="A4" t="s">
        <v>220</v>
      </c>
    </row>
    <row r="6" spans="1:36" x14ac:dyDescent="0.2">
      <c r="A6" s="94" t="s">
        <v>591</v>
      </c>
      <c r="B6" s="95"/>
      <c r="C6" s="95"/>
      <c r="D6" s="95"/>
      <c r="E6" s="95"/>
      <c r="F6" s="95"/>
      <c r="G6" s="95"/>
      <c r="H6" s="96"/>
      <c r="I6" s="29"/>
      <c r="J6" s="29"/>
      <c r="K6" s="29"/>
      <c r="L6" s="29"/>
      <c r="M6" s="29"/>
      <c r="N6" s="2"/>
      <c r="O6" s="97" t="s">
        <v>592</v>
      </c>
      <c r="P6" s="97"/>
      <c r="Q6" s="97"/>
      <c r="R6" s="97"/>
      <c r="S6" s="97"/>
      <c r="T6" s="97"/>
      <c r="U6" s="97"/>
      <c r="V6" s="97"/>
      <c r="W6" s="29"/>
      <c r="X6" s="29"/>
      <c r="Y6" s="29"/>
      <c r="Z6" s="29"/>
      <c r="AA6" s="29"/>
      <c r="AC6" s="86" t="s">
        <v>593</v>
      </c>
      <c r="AD6" s="86"/>
      <c r="AE6" s="86"/>
      <c r="AF6" s="86"/>
      <c r="AG6" s="86"/>
      <c r="AH6" s="86"/>
      <c r="AI6" s="86"/>
      <c r="AJ6" s="86"/>
    </row>
    <row r="7" spans="1:36" x14ac:dyDescent="0.2">
      <c r="A7" s="88" t="s">
        <v>493</v>
      </c>
      <c r="B7" s="90"/>
      <c r="C7" s="90"/>
      <c r="D7" s="90"/>
      <c r="E7" s="90"/>
      <c r="F7" s="90"/>
      <c r="G7" s="90"/>
      <c r="H7" s="89"/>
      <c r="I7" s="2"/>
      <c r="J7" s="2"/>
      <c r="K7" s="2"/>
      <c r="L7" s="2"/>
      <c r="M7" s="2"/>
      <c r="N7" s="2"/>
      <c r="O7" s="87" t="s">
        <v>493</v>
      </c>
      <c r="P7" s="87"/>
      <c r="Q7" s="87"/>
      <c r="R7" s="87"/>
      <c r="S7" s="87"/>
      <c r="T7" s="87"/>
      <c r="U7" s="87"/>
      <c r="V7" s="87"/>
      <c r="W7" s="29"/>
      <c r="X7" s="29"/>
      <c r="Y7" s="29"/>
      <c r="Z7" s="29"/>
      <c r="AA7" s="29"/>
      <c r="AC7" s="87" t="s">
        <v>493</v>
      </c>
      <c r="AD7" s="87"/>
      <c r="AE7" s="87"/>
      <c r="AF7" s="87"/>
      <c r="AG7" s="87"/>
      <c r="AH7" s="87"/>
      <c r="AI7" s="87"/>
      <c r="AJ7" s="87"/>
    </row>
    <row r="8" spans="1:36" x14ac:dyDescent="0.2">
      <c r="A8" s="18" t="s">
        <v>215</v>
      </c>
      <c r="B8" s="6" t="s">
        <v>0</v>
      </c>
      <c r="C8" s="7" t="s">
        <v>1</v>
      </c>
      <c r="D8" s="1" t="s">
        <v>216</v>
      </c>
      <c r="E8" s="1" t="s">
        <v>217</v>
      </c>
      <c r="F8" s="1" t="s">
        <v>218</v>
      </c>
      <c r="G8" s="49" t="s">
        <v>492</v>
      </c>
      <c r="H8" s="79" t="s">
        <v>582</v>
      </c>
      <c r="I8" s="2"/>
      <c r="J8" s="2"/>
      <c r="K8" s="2"/>
      <c r="L8" s="2"/>
      <c r="M8" s="2"/>
      <c r="N8" s="2"/>
      <c r="O8" s="18" t="s">
        <v>215</v>
      </c>
      <c r="P8" s="6" t="s">
        <v>0</v>
      </c>
      <c r="Q8" s="7" t="s">
        <v>1</v>
      </c>
      <c r="R8" s="1" t="s">
        <v>216</v>
      </c>
      <c r="S8" s="1" t="s">
        <v>217</v>
      </c>
      <c r="T8" s="1" t="s">
        <v>218</v>
      </c>
      <c r="U8" s="49" t="s">
        <v>492</v>
      </c>
      <c r="V8" s="79" t="s">
        <v>582</v>
      </c>
      <c r="W8" s="2"/>
      <c r="X8" s="2"/>
      <c r="Y8" s="2"/>
      <c r="Z8" s="2"/>
      <c r="AA8" s="2"/>
      <c r="AC8" s="18" t="s">
        <v>215</v>
      </c>
      <c r="AD8" s="6" t="s">
        <v>0</v>
      </c>
      <c r="AE8" s="7" t="s">
        <v>1</v>
      </c>
      <c r="AF8" s="1" t="s">
        <v>216</v>
      </c>
      <c r="AG8" s="1" t="s">
        <v>217</v>
      </c>
      <c r="AH8" s="1" t="s">
        <v>218</v>
      </c>
      <c r="AI8" s="49" t="s">
        <v>492</v>
      </c>
      <c r="AJ8" s="79" t="s">
        <v>582</v>
      </c>
    </row>
    <row r="9" spans="1:36" x14ac:dyDescent="0.2">
      <c r="A9" s="3">
        <v>1</v>
      </c>
      <c r="B9" s="8" t="s">
        <v>55</v>
      </c>
      <c r="C9" s="9" t="s">
        <v>57</v>
      </c>
      <c r="D9" s="9" t="s">
        <v>426</v>
      </c>
      <c r="E9" s="9" t="s">
        <v>427</v>
      </c>
      <c r="F9" s="9">
        <v>50</v>
      </c>
      <c r="G9" s="124">
        <f>F9/30</f>
        <v>1.6666666666666667</v>
      </c>
      <c r="H9" s="3" t="s">
        <v>497</v>
      </c>
      <c r="I9" s="12"/>
      <c r="J9" s="12"/>
      <c r="K9" s="12"/>
      <c r="L9" s="12"/>
      <c r="M9" s="12"/>
      <c r="N9" s="12"/>
      <c r="O9" s="4">
        <v>1</v>
      </c>
      <c r="P9" s="8" t="s">
        <v>55</v>
      </c>
      <c r="Q9" s="9" t="s">
        <v>56</v>
      </c>
      <c r="R9" s="9" t="s">
        <v>446</v>
      </c>
      <c r="S9" s="9" t="s">
        <v>447</v>
      </c>
      <c r="T9" s="9">
        <v>30</v>
      </c>
      <c r="U9" s="124">
        <f>T9/30</f>
        <v>1</v>
      </c>
      <c r="V9" s="3" t="s">
        <v>497</v>
      </c>
      <c r="W9" s="12"/>
      <c r="X9" s="12"/>
      <c r="Y9" s="12"/>
      <c r="Z9" s="12"/>
      <c r="AA9" s="12"/>
      <c r="AC9" s="4">
        <v>1</v>
      </c>
      <c r="AD9" s="8" t="s">
        <v>53</v>
      </c>
      <c r="AE9" s="9" t="s">
        <v>54</v>
      </c>
      <c r="AF9" s="9" t="s">
        <v>466</v>
      </c>
      <c r="AG9" s="9" t="s">
        <v>467</v>
      </c>
      <c r="AH9" s="9">
        <v>55</v>
      </c>
      <c r="AI9" s="124">
        <f>AH9/30</f>
        <v>1.8333333333333333</v>
      </c>
      <c r="AJ9" s="3" t="s">
        <v>498</v>
      </c>
    </row>
    <row r="10" spans="1:36" x14ac:dyDescent="0.2">
      <c r="A10" s="4">
        <v>2</v>
      </c>
      <c r="B10" s="11" t="s">
        <v>63</v>
      </c>
      <c r="C10" s="12" t="s">
        <v>64</v>
      </c>
      <c r="D10" s="12" t="s">
        <v>428</v>
      </c>
      <c r="E10" s="12" t="s">
        <v>429</v>
      </c>
      <c r="F10" s="12">
        <v>10</v>
      </c>
      <c r="G10" s="125">
        <f t="shared" ref="G10:G13" si="0">F10/30</f>
        <v>0.33333333333333331</v>
      </c>
      <c r="H10" s="3" t="s">
        <v>497</v>
      </c>
      <c r="I10" s="12"/>
      <c r="J10" s="12"/>
      <c r="K10" s="12"/>
      <c r="L10" s="12"/>
      <c r="M10" s="12"/>
      <c r="N10" s="12"/>
      <c r="O10" s="4">
        <v>2</v>
      </c>
      <c r="P10" s="11" t="s">
        <v>63</v>
      </c>
      <c r="Q10" s="12" t="s">
        <v>65</v>
      </c>
      <c r="R10" s="12" t="s">
        <v>448</v>
      </c>
      <c r="S10" s="37" t="s">
        <v>449</v>
      </c>
      <c r="T10" s="12">
        <v>13</v>
      </c>
      <c r="U10" s="125">
        <f t="shared" ref="U10:U13" si="1">T10/30</f>
        <v>0.43333333333333335</v>
      </c>
      <c r="V10" s="3" t="s">
        <v>497</v>
      </c>
      <c r="W10" s="12"/>
      <c r="X10" s="12"/>
      <c r="Y10" s="12"/>
      <c r="Z10" s="12"/>
      <c r="AA10" s="12"/>
      <c r="AC10" s="4">
        <v>2</v>
      </c>
      <c r="AD10" s="11" t="s">
        <v>63</v>
      </c>
      <c r="AE10" s="12" t="s">
        <v>66</v>
      </c>
      <c r="AF10" s="12" t="s">
        <v>428</v>
      </c>
      <c r="AG10" s="37" t="s">
        <v>429</v>
      </c>
      <c r="AH10" s="12">
        <v>10</v>
      </c>
      <c r="AI10" s="125">
        <f t="shared" ref="AI10:AI13" si="2">AH10/30</f>
        <v>0.33333333333333331</v>
      </c>
      <c r="AJ10" s="3" t="s">
        <v>498</v>
      </c>
    </row>
    <row r="11" spans="1:36" x14ac:dyDescent="0.2">
      <c r="A11" s="4">
        <v>3</v>
      </c>
      <c r="B11" s="11" t="s">
        <v>73</v>
      </c>
      <c r="C11" s="12" t="s">
        <v>75</v>
      </c>
      <c r="D11" s="12" t="s">
        <v>430</v>
      </c>
      <c r="E11" s="12" t="s">
        <v>431</v>
      </c>
      <c r="F11" s="12">
        <v>27</v>
      </c>
      <c r="G11" s="125">
        <f t="shared" si="0"/>
        <v>0.9</v>
      </c>
      <c r="H11" s="3" t="s">
        <v>497</v>
      </c>
      <c r="I11" s="12"/>
      <c r="J11" s="12"/>
      <c r="K11" s="12"/>
      <c r="L11" s="12"/>
      <c r="M11" s="12"/>
      <c r="N11" s="12"/>
      <c r="O11" s="4">
        <v>3</v>
      </c>
      <c r="P11" s="11" t="s">
        <v>76</v>
      </c>
      <c r="Q11" s="12" t="s">
        <v>77</v>
      </c>
      <c r="R11" s="12" t="s">
        <v>450</v>
      </c>
      <c r="S11" s="12" t="s">
        <v>451</v>
      </c>
      <c r="T11" s="12">
        <v>61</v>
      </c>
      <c r="U11" s="125">
        <f t="shared" si="1"/>
        <v>2.0333333333333332</v>
      </c>
      <c r="V11" s="3" t="s">
        <v>497</v>
      </c>
      <c r="W11" s="12"/>
      <c r="X11" s="12"/>
      <c r="Y11" s="12"/>
      <c r="Z11" s="12"/>
      <c r="AA11" s="12"/>
      <c r="AC11" s="4">
        <v>3</v>
      </c>
      <c r="AD11" s="11" t="s">
        <v>73</v>
      </c>
      <c r="AE11" s="12" t="s">
        <v>74</v>
      </c>
      <c r="AF11" s="12" t="s">
        <v>468</v>
      </c>
      <c r="AG11" s="37" t="s">
        <v>469</v>
      </c>
      <c r="AH11" s="12">
        <v>23</v>
      </c>
      <c r="AI11" s="125">
        <f t="shared" si="2"/>
        <v>0.76666666666666672</v>
      </c>
      <c r="AJ11" s="3" t="s">
        <v>497</v>
      </c>
    </row>
    <row r="12" spans="1:36" x14ac:dyDescent="0.2">
      <c r="A12" s="4">
        <v>4</v>
      </c>
      <c r="B12" s="11" t="s">
        <v>84</v>
      </c>
      <c r="C12" s="12" t="s">
        <v>87</v>
      </c>
      <c r="D12" s="12" t="s">
        <v>432</v>
      </c>
      <c r="E12" s="12" t="s">
        <v>433</v>
      </c>
      <c r="F12" s="37">
        <v>32</v>
      </c>
      <c r="G12" s="125">
        <f t="shared" si="0"/>
        <v>1.0666666666666667</v>
      </c>
      <c r="H12" s="3" t="s">
        <v>497</v>
      </c>
      <c r="I12" s="12"/>
      <c r="J12" s="12"/>
      <c r="K12" s="12"/>
      <c r="L12" s="12"/>
      <c r="M12" s="12"/>
      <c r="N12" s="12"/>
      <c r="O12" s="4">
        <v>4</v>
      </c>
      <c r="P12" s="11" t="s">
        <v>84</v>
      </c>
      <c r="Q12" s="12" t="s">
        <v>86</v>
      </c>
      <c r="R12" s="37" t="s">
        <v>452</v>
      </c>
      <c r="S12" s="37" t="s">
        <v>453</v>
      </c>
      <c r="T12" s="37">
        <v>39</v>
      </c>
      <c r="U12" s="125">
        <f t="shared" si="1"/>
        <v>1.3</v>
      </c>
      <c r="V12" s="3" t="s">
        <v>497</v>
      </c>
      <c r="W12" s="12"/>
      <c r="X12" s="12"/>
      <c r="Y12" s="12"/>
      <c r="Z12" s="12"/>
      <c r="AA12" s="12"/>
      <c r="AC12" s="4">
        <v>4</v>
      </c>
      <c r="AD12" s="11" t="s">
        <v>84</v>
      </c>
      <c r="AE12" s="12" t="s">
        <v>85</v>
      </c>
      <c r="AF12" s="12" t="s">
        <v>470</v>
      </c>
      <c r="AG12" s="37" t="s">
        <v>471</v>
      </c>
      <c r="AH12" s="37">
        <v>44</v>
      </c>
      <c r="AI12" s="125">
        <f t="shared" si="2"/>
        <v>1.4666666666666666</v>
      </c>
      <c r="AJ12" s="3" t="s">
        <v>497</v>
      </c>
    </row>
    <row r="13" spans="1:36" x14ac:dyDescent="0.2">
      <c r="A13" s="5">
        <v>5</v>
      </c>
      <c r="B13" s="14" t="s">
        <v>96</v>
      </c>
      <c r="C13" s="15" t="s">
        <v>97</v>
      </c>
      <c r="D13" s="15" t="s">
        <v>434</v>
      </c>
      <c r="E13" s="15" t="s">
        <v>435</v>
      </c>
      <c r="F13" s="15">
        <v>32</v>
      </c>
      <c r="G13" s="127">
        <f t="shared" si="0"/>
        <v>1.0666666666666667</v>
      </c>
      <c r="H13" s="3" t="s">
        <v>497</v>
      </c>
      <c r="I13" s="12"/>
      <c r="J13" s="12"/>
      <c r="K13" s="12"/>
      <c r="L13" s="12"/>
      <c r="M13" s="12"/>
      <c r="N13" s="12"/>
      <c r="O13" s="5">
        <v>5</v>
      </c>
      <c r="P13" s="14" t="s">
        <v>90</v>
      </c>
      <c r="Q13" s="15" t="s">
        <v>91</v>
      </c>
      <c r="R13" s="15" t="s">
        <v>454</v>
      </c>
      <c r="S13" s="15" t="s">
        <v>455</v>
      </c>
      <c r="T13" s="15">
        <v>70</v>
      </c>
      <c r="U13" s="127">
        <f t="shared" si="1"/>
        <v>2.3333333333333335</v>
      </c>
      <c r="V13" s="3" t="s">
        <v>497</v>
      </c>
      <c r="W13" s="12"/>
      <c r="X13" s="12"/>
      <c r="Y13" s="12"/>
      <c r="Z13" s="12"/>
      <c r="AA13" s="12"/>
      <c r="AC13" s="5">
        <v>5</v>
      </c>
      <c r="AD13" s="14" t="s">
        <v>103</v>
      </c>
      <c r="AE13" s="15" t="s">
        <v>102</v>
      </c>
      <c r="AF13" s="15" t="s">
        <v>472</v>
      </c>
      <c r="AG13" s="15" t="s">
        <v>473</v>
      </c>
      <c r="AH13" s="15">
        <v>33</v>
      </c>
      <c r="AI13" s="127">
        <f t="shared" si="2"/>
        <v>1.1000000000000001</v>
      </c>
      <c r="AJ13" s="3" t="s">
        <v>497</v>
      </c>
    </row>
    <row r="14" spans="1:36" x14ac:dyDescent="0.2">
      <c r="A14" s="12"/>
      <c r="B14" s="40" t="s">
        <v>284</v>
      </c>
      <c r="C14" s="132">
        <v>0.33</v>
      </c>
      <c r="D14" s="42" t="s">
        <v>285</v>
      </c>
      <c r="E14" s="132">
        <v>1.67</v>
      </c>
      <c r="F14" s="42" t="s">
        <v>283</v>
      </c>
      <c r="G14" s="148">
        <f>AVERAGE(G9:G13)</f>
        <v>1.0066666666666666</v>
      </c>
      <c r="H14" s="18"/>
      <c r="I14" s="12"/>
      <c r="J14" s="12"/>
      <c r="K14" s="12"/>
      <c r="L14" s="12"/>
      <c r="M14" s="12"/>
      <c r="N14" s="12"/>
      <c r="P14" s="40" t="s">
        <v>284</v>
      </c>
      <c r="Q14" s="132">
        <v>0.43</v>
      </c>
      <c r="R14" s="42" t="s">
        <v>285</v>
      </c>
      <c r="S14" s="132">
        <v>2.33</v>
      </c>
      <c r="T14" s="42" t="s">
        <v>283</v>
      </c>
      <c r="U14" s="148">
        <f>AVERAGE(U9:U13)</f>
        <v>1.42</v>
      </c>
      <c r="V14" s="18"/>
      <c r="AC14" s="18"/>
      <c r="AD14" s="30" t="s">
        <v>284</v>
      </c>
      <c r="AE14" s="139">
        <v>0.76</v>
      </c>
      <c r="AF14" s="31" t="s">
        <v>285</v>
      </c>
      <c r="AG14" s="139">
        <v>1.83</v>
      </c>
      <c r="AH14" s="6" t="s">
        <v>283</v>
      </c>
      <c r="AI14" s="139">
        <f>AVERAGE(AI9:AI13)</f>
        <v>1.1000000000000001</v>
      </c>
      <c r="AJ14" s="18"/>
    </row>
    <row r="15" spans="1:36" x14ac:dyDescent="0.2">
      <c r="A15" s="12"/>
      <c r="B15" s="17"/>
      <c r="C15" s="12"/>
      <c r="D15" s="12"/>
      <c r="E15" s="12"/>
      <c r="F15" s="12"/>
      <c r="G15" s="12"/>
      <c r="I15" s="12"/>
      <c r="J15" s="12"/>
      <c r="K15" s="12"/>
      <c r="L15" s="12"/>
      <c r="M15" s="12"/>
      <c r="N15" s="12"/>
    </row>
    <row r="16" spans="1:36" x14ac:dyDescent="0.2">
      <c r="N16" s="12"/>
    </row>
    <row r="17" spans="1:41" x14ac:dyDescent="0.2">
      <c r="A17" s="88" t="s">
        <v>494</v>
      </c>
      <c r="B17" s="90"/>
      <c r="C17" s="90"/>
      <c r="D17" s="90"/>
      <c r="E17" s="90"/>
      <c r="F17" s="90"/>
      <c r="G17" s="90"/>
      <c r="H17" s="89"/>
      <c r="I17" s="2"/>
      <c r="J17" s="2"/>
      <c r="K17" s="2"/>
      <c r="L17" s="2"/>
      <c r="M17" s="2"/>
      <c r="N17" s="2"/>
      <c r="O17" s="87" t="s">
        <v>494</v>
      </c>
      <c r="P17" s="87"/>
      <c r="Q17" s="87"/>
      <c r="R17" s="87"/>
      <c r="S17" s="87"/>
      <c r="T17" s="87"/>
      <c r="U17" s="87"/>
      <c r="V17" s="87"/>
      <c r="W17" s="2"/>
      <c r="X17" s="2"/>
      <c r="Y17" s="2"/>
      <c r="Z17" s="2"/>
      <c r="AA17" s="2"/>
      <c r="AC17" s="87" t="s">
        <v>494</v>
      </c>
      <c r="AD17" s="87"/>
      <c r="AE17" s="87"/>
      <c r="AF17" s="87"/>
      <c r="AG17" s="87"/>
      <c r="AH17" s="87"/>
      <c r="AI17" s="87"/>
      <c r="AJ17" s="87"/>
    </row>
    <row r="18" spans="1:41" x14ac:dyDescent="0.2">
      <c r="A18" s="18" t="s">
        <v>215</v>
      </c>
      <c r="B18" s="6" t="s">
        <v>0</v>
      </c>
      <c r="C18" s="7" t="s">
        <v>1</v>
      </c>
      <c r="D18" s="1" t="s">
        <v>216</v>
      </c>
      <c r="E18" s="1" t="s">
        <v>217</v>
      </c>
      <c r="F18" s="1" t="s">
        <v>218</v>
      </c>
      <c r="G18" s="49" t="s">
        <v>492</v>
      </c>
      <c r="H18" s="79" t="s">
        <v>582</v>
      </c>
      <c r="I18" s="2"/>
      <c r="J18" s="2"/>
      <c r="K18" s="2"/>
      <c r="L18" s="2"/>
      <c r="M18" s="2"/>
      <c r="N18" s="2"/>
      <c r="O18" s="18" t="s">
        <v>215</v>
      </c>
      <c r="P18" s="6" t="s">
        <v>0</v>
      </c>
      <c r="Q18" s="7" t="s">
        <v>1</v>
      </c>
      <c r="R18" s="1" t="s">
        <v>216</v>
      </c>
      <c r="S18" s="1" t="s">
        <v>217</v>
      </c>
      <c r="T18" s="1" t="s">
        <v>218</v>
      </c>
      <c r="U18" s="49" t="s">
        <v>492</v>
      </c>
      <c r="V18" s="79" t="s">
        <v>582</v>
      </c>
      <c r="W18" s="2"/>
      <c r="X18" s="2"/>
      <c r="Y18" s="2"/>
      <c r="Z18" s="2"/>
      <c r="AA18" s="2"/>
      <c r="AC18" s="18" t="s">
        <v>215</v>
      </c>
      <c r="AD18" s="6" t="s">
        <v>0</v>
      </c>
      <c r="AE18" s="7" t="s">
        <v>1</v>
      </c>
      <c r="AF18" s="1" t="s">
        <v>216</v>
      </c>
      <c r="AG18" s="1" t="s">
        <v>217</v>
      </c>
      <c r="AH18" s="1" t="s">
        <v>218</v>
      </c>
      <c r="AI18" s="49" t="s">
        <v>492</v>
      </c>
      <c r="AJ18" s="79" t="s">
        <v>582</v>
      </c>
    </row>
    <row r="19" spans="1:41" x14ac:dyDescent="0.2">
      <c r="A19" s="3">
        <v>1</v>
      </c>
      <c r="B19" s="8" t="s">
        <v>58</v>
      </c>
      <c r="C19" s="9" t="s">
        <v>60</v>
      </c>
      <c r="D19" s="9" t="s">
        <v>436</v>
      </c>
      <c r="E19" s="9" t="s">
        <v>437</v>
      </c>
      <c r="F19" s="9">
        <v>60</v>
      </c>
      <c r="G19" s="124">
        <f>F19/30</f>
        <v>2</v>
      </c>
      <c r="H19" s="3" t="s">
        <v>498</v>
      </c>
      <c r="I19" s="12"/>
      <c r="J19" s="12"/>
      <c r="K19" s="12"/>
      <c r="L19" s="12"/>
      <c r="M19" s="12"/>
      <c r="N19" s="12"/>
      <c r="O19" s="4">
        <v>1</v>
      </c>
      <c r="P19" s="8" t="s">
        <v>58</v>
      </c>
      <c r="Q19" s="9" t="s">
        <v>59</v>
      </c>
      <c r="R19" s="9" t="s">
        <v>456</v>
      </c>
      <c r="S19" s="9" t="s">
        <v>457</v>
      </c>
      <c r="T19" s="9">
        <v>38</v>
      </c>
      <c r="U19" s="124">
        <f>T19/30</f>
        <v>1.2666666666666666</v>
      </c>
      <c r="V19" s="3" t="s">
        <v>498</v>
      </c>
      <c r="W19" s="12"/>
      <c r="X19" s="12"/>
      <c r="Y19" s="12"/>
      <c r="Z19" s="12"/>
      <c r="AA19" s="12"/>
      <c r="AC19" s="4">
        <v>1</v>
      </c>
      <c r="AD19" s="8" t="s">
        <v>61</v>
      </c>
      <c r="AE19" s="9" t="s">
        <v>62</v>
      </c>
      <c r="AF19" s="9" t="s">
        <v>474</v>
      </c>
      <c r="AG19" s="9" t="s">
        <v>475</v>
      </c>
      <c r="AH19" s="9">
        <v>68</v>
      </c>
      <c r="AI19" s="124">
        <f>AH19/30</f>
        <v>2.2666666666666666</v>
      </c>
      <c r="AJ19" s="3" t="s">
        <v>497</v>
      </c>
    </row>
    <row r="20" spans="1:41" x14ac:dyDescent="0.2">
      <c r="A20" s="4">
        <v>2</v>
      </c>
      <c r="B20" s="11" t="s">
        <v>71</v>
      </c>
      <c r="C20" s="12" t="s">
        <v>72</v>
      </c>
      <c r="D20" s="12" t="s">
        <v>438</v>
      </c>
      <c r="E20" s="12" t="s">
        <v>439</v>
      </c>
      <c r="F20" s="12">
        <v>24</v>
      </c>
      <c r="G20" s="125">
        <f t="shared" ref="G20:G23" si="3">F20/30</f>
        <v>0.8</v>
      </c>
      <c r="H20" s="3" t="s">
        <v>497</v>
      </c>
      <c r="I20" s="12"/>
      <c r="J20" s="12"/>
      <c r="K20" s="12"/>
      <c r="L20" s="12"/>
      <c r="M20" s="12"/>
      <c r="N20" s="12"/>
      <c r="O20" s="4">
        <v>2</v>
      </c>
      <c r="P20" s="11" t="s">
        <v>67</v>
      </c>
      <c r="Q20" s="12" t="s">
        <v>68</v>
      </c>
      <c r="R20" s="12" t="s">
        <v>458</v>
      </c>
      <c r="S20" s="37" t="s">
        <v>459</v>
      </c>
      <c r="T20" s="12">
        <v>34</v>
      </c>
      <c r="U20" s="125">
        <f t="shared" ref="U20:U23" si="4">T20/30</f>
        <v>1.1333333333333333</v>
      </c>
      <c r="V20" s="3" t="s">
        <v>497</v>
      </c>
      <c r="W20" s="12"/>
      <c r="X20" s="12"/>
      <c r="Y20" s="12"/>
      <c r="Z20" s="12"/>
      <c r="AA20" s="12"/>
      <c r="AC20" s="4">
        <v>2</v>
      </c>
      <c r="AD20" s="11" t="s">
        <v>69</v>
      </c>
      <c r="AE20" s="12" t="s">
        <v>70</v>
      </c>
      <c r="AF20" s="12" t="s">
        <v>476</v>
      </c>
      <c r="AG20" s="12" t="s">
        <v>477</v>
      </c>
      <c r="AH20" s="12">
        <v>28</v>
      </c>
      <c r="AI20" s="125">
        <f t="shared" ref="AI20:AI23" si="5">AH20/30</f>
        <v>0.93333333333333335</v>
      </c>
      <c r="AJ20" s="3" t="s">
        <v>498</v>
      </c>
    </row>
    <row r="21" spans="1:41" x14ac:dyDescent="0.2">
      <c r="A21" s="4">
        <v>3</v>
      </c>
      <c r="B21" s="11" t="s">
        <v>80</v>
      </c>
      <c r="C21" s="12" t="s">
        <v>81</v>
      </c>
      <c r="D21" s="12" t="s">
        <v>440</v>
      </c>
      <c r="E21" s="12" t="s">
        <v>441</v>
      </c>
      <c r="F21" s="12">
        <v>83</v>
      </c>
      <c r="G21" s="125">
        <f t="shared" si="3"/>
        <v>2.7666666666666666</v>
      </c>
      <c r="H21" s="3" t="s">
        <v>498</v>
      </c>
      <c r="I21" s="12"/>
      <c r="J21" s="12"/>
      <c r="K21" s="12"/>
      <c r="L21" s="12"/>
      <c r="M21" s="12"/>
      <c r="N21" s="12"/>
      <c r="O21" s="4">
        <v>3</v>
      </c>
      <c r="P21" s="11" t="s">
        <v>78</v>
      </c>
      <c r="Q21" s="12" t="s">
        <v>79</v>
      </c>
      <c r="R21" s="37" t="s">
        <v>460</v>
      </c>
      <c r="S21" s="12" t="s">
        <v>461</v>
      </c>
      <c r="T21" s="12">
        <v>92</v>
      </c>
      <c r="U21" s="125">
        <f t="shared" si="4"/>
        <v>3.0666666666666669</v>
      </c>
      <c r="V21" s="3" t="s">
        <v>497</v>
      </c>
      <c r="W21" s="12"/>
      <c r="X21" s="12"/>
      <c r="Y21" s="12"/>
      <c r="Z21" s="12"/>
      <c r="AA21" s="12"/>
      <c r="AC21" s="4">
        <v>3</v>
      </c>
      <c r="AD21" s="11" t="s">
        <v>82</v>
      </c>
      <c r="AE21" s="12" t="s">
        <v>83</v>
      </c>
      <c r="AF21" s="37" t="s">
        <v>479</v>
      </c>
      <c r="AG21" s="37" t="s">
        <v>478</v>
      </c>
      <c r="AH21" s="12">
        <v>53</v>
      </c>
      <c r="AI21" s="125">
        <f t="shared" si="5"/>
        <v>1.7666666666666666</v>
      </c>
      <c r="AJ21" s="3" t="s">
        <v>497</v>
      </c>
    </row>
    <row r="22" spans="1:41" x14ac:dyDescent="0.2">
      <c r="A22" s="4">
        <v>4</v>
      </c>
      <c r="B22" s="11" t="s">
        <v>94</v>
      </c>
      <c r="C22" s="12" t="s">
        <v>95</v>
      </c>
      <c r="D22" s="12" t="s">
        <v>442</v>
      </c>
      <c r="E22" s="12" t="s">
        <v>443</v>
      </c>
      <c r="F22" s="37">
        <v>88</v>
      </c>
      <c r="G22" s="125">
        <f t="shared" si="3"/>
        <v>2.9333333333333331</v>
      </c>
      <c r="H22" s="3" t="s">
        <v>498</v>
      </c>
      <c r="I22" s="12"/>
      <c r="J22" s="12"/>
      <c r="K22" s="12"/>
      <c r="L22" s="12"/>
      <c r="M22" s="12"/>
      <c r="N22" s="12"/>
      <c r="O22" s="4">
        <v>4</v>
      </c>
      <c r="P22" s="11" t="s">
        <v>89</v>
      </c>
      <c r="Q22" s="12" t="s">
        <v>88</v>
      </c>
      <c r="R22" s="37" t="s">
        <v>462</v>
      </c>
      <c r="S22" s="12" t="s">
        <v>463</v>
      </c>
      <c r="T22" s="37">
        <v>69</v>
      </c>
      <c r="U22" s="125">
        <f t="shared" si="4"/>
        <v>2.2999999999999998</v>
      </c>
      <c r="V22" s="3" t="s">
        <v>498</v>
      </c>
      <c r="W22" s="12"/>
      <c r="X22" s="12"/>
      <c r="Y22" s="12"/>
      <c r="Z22" s="12"/>
      <c r="AA22" s="12"/>
      <c r="AC22" s="4">
        <v>4</v>
      </c>
      <c r="AD22" s="11" t="s">
        <v>100</v>
      </c>
      <c r="AE22" s="12" t="s">
        <v>101</v>
      </c>
      <c r="AF22" s="37" t="s">
        <v>480</v>
      </c>
      <c r="AG22" s="37" t="s">
        <v>481</v>
      </c>
      <c r="AH22" s="37">
        <v>47</v>
      </c>
      <c r="AI22" s="125">
        <f t="shared" si="5"/>
        <v>1.5666666666666667</v>
      </c>
      <c r="AJ22" s="3" t="s">
        <v>498</v>
      </c>
    </row>
    <row r="23" spans="1:41" x14ac:dyDescent="0.2">
      <c r="A23" s="5">
        <v>5</v>
      </c>
      <c r="B23" s="14" t="s">
        <v>98</v>
      </c>
      <c r="C23" s="15" t="s">
        <v>99</v>
      </c>
      <c r="D23" s="15" t="s">
        <v>444</v>
      </c>
      <c r="E23" s="15" t="s">
        <v>445</v>
      </c>
      <c r="F23" s="15">
        <v>112</v>
      </c>
      <c r="G23" s="127">
        <f t="shared" si="3"/>
        <v>3.7333333333333334</v>
      </c>
      <c r="H23" s="3" t="s">
        <v>498</v>
      </c>
      <c r="I23" s="12"/>
      <c r="J23" s="12"/>
      <c r="K23" s="12"/>
      <c r="L23" s="12"/>
      <c r="M23" s="12"/>
      <c r="N23" s="12"/>
      <c r="O23" s="5">
        <v>5</v>
      </c>
      <c r="P23" s="14" t="s">
        <v>92</v>
      </c>
      <c r="Q23" s="15" t="s">
        <v>93</v>
      </c>
      <c r="R23" s="15" t="s">
        <v>464</v>
      </c>
      <c r="S23" s="15" t="s">
        <v>465</v>
      </c>
      <c r="T23" s="15">
        <v>73</v>
      </c>
      <c r="U23" s="127">
        <f t="shared" si="4"/>
        <v>2.4333333333333331</v>
      </c>
      <c r="V23" s="3" t="s">
        <v>498</v>
      </c>
      <c r="W23" s="12"/>
      <c r="X23" s="12"/>
      <c r="Y23" s="12"/>
      <c r="Z23" s="12"/>
      <c r="AA23" s="12"/>
      <c r="AC23" s="5">
        <v>5</v>
      </c>
      <c r="AD23" s="14" t="s">
        <v>105</v>
      </c>
      <c r="AE23" s="15" t="s">
        <v>104</v>
      </c>
      <c r="AF23" s="15" t="s">
        <v>482</v>
      </c>
      <c r="AG23" s="15" t="s">
        <v>483</v>
      </c>
      <c r="AH23" s="15">
        <v>117</v>
      </c>
      <c r="AI23" s="127">
        <f t="shared" si="5"/>
        <v>3.9</v>
      </c>
      <c r="AJ23" s="3" t="s">
        <v>498</v>
      </c>
    </row>
    <row r="24" spans="1:41" x14ac:dyDescent="0.2">
      <c r="B24" s="40" t="s">
        <v>284</v>
      </c>
      <c r="C24" s="132">
        <v>0.8</v>
      </c>
      <c r="D24" s="42" t="s">
        <v>285</v>
      </c>
      <c r="E24" s="132">
        <v>3.73</v>
      </c>
      <c r="F24" s="42" t="s">
        <v>283</v>
      </c>
      <c r="G24" s="149">
        <f>AVERAGE(G19:G23)</f>
        <v>2.4466666666666668</v>
      </c>
      <c r="H24" s="18"/>
      <c r="P24" s="40" t="s">
        <v>284</v>
      </c>
      <c r="Q24" s="132">
        <v>1.33</v>
      </c>
      <c r="R24" s="42" t="s">
        <v>285</v>
      </c>
      <c r="S24" s="132">
        <v>2.4300000000000002</v>
      </c>
      <c r="T24" s="42" t="s">
        <v>283</v>
      </c>
      <c r="U24" s="148">
        <f>AVERAGE(U19:U23)</f>
        <v>2.04</v>
      </c>
      <c r="V24" s="18"/>
      <c r="AC24" s="18"/>
      <c r="AD24" s="40" t="s">
        <v>284</v>
      </c>
      <c r="AE24" s="132">
        <v>0.93</v>
      </c>
      <c r="AF24" s="42" t="s">
        <v>285</v>
      </c>
      <c r="AG24" s="132">
        <v>2.2669999999999999</v>
      </c>
      <c r="AH24" s="42" t="s">
        <v>283</v>
      </c>
      <c r="AI24" s="132">
        <v>2.1066666700000001</v>
      </c>
      <c r="AJ24" s="18"/>
    </row>
    <row r="27" spans="1:41" x14ac:dyDescent="0.2">
      <c r="A27" s="91" t="s">
        <v>493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  <c r="O27" s="91" t="s">
        <v>493</v>
      </c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3"/>
      <c r="AC27" s="91" t="s">
        <v>493</v>
      </c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3"/>
    </row>
    <row r="28" spans="1:41" x14ac:dyDescent="0.2">
      <c r="A28" s="25"/>
      <c r="B28" s="88" t="s">
        <v>275</v>
      </c>
      <c r="C28" s="89"/>
      <c r="D28" s="88" t="s">
        <v>276</v>
      </c>
      <c r="E28" s="89"/>
      <c r="F28" s="3" t="s">
        <v>506</v>
      </c>
      <c r="G28" s="3" t="s">
        <v>277</v>
      </c>
      <c r="H28" s="58" t="s">
        <v>492</v>
      </c>
      <c r="I28" s="18" t="s">
        <v>491</v>
      </c>
      <c r="J28" s="47" t="s">
        <v>507</v>
      </c>
      <c r="K28" s="41" t="s">
        <v>501</v>
      </c>
      <c r="L28" s="41" t="s">
        <v>502</v>
      </c>
      <c r="M28" s="41" t="s">
        <v>503</v>
      </c>
      <c r="O28" s="25"/>
      <c r="P28" s="88" t="s">
        <v>275</v>
      </c>
      <c r="Q28" s="89"/>
      <c r="R28" s="88" t="s">
        <v>276</v>
      </c>
      <c r="S28" s="89"/>
      <c r="T28" s="3" t="s">
        <v>506</v>
      </c>
      <c r="U28" s="3" t="s">
        <v>277</v>
      </c>
      <c r="V28" s="58" t="s">
        <v>492</v>
      </c>
      <c r="W28" s="18" t="s">
        <v>491</v>
      </c>
      <c r="X28" s="47" t="s">
        <v>507</v>
      </c>
      <c r="Y28" s="41" t="s">
        <v>501</v>
      </c>
      <c r="Z28" s="41" t="s">
        <v>502</v>
      </c>
      <c r="AA28" s="41" t="s">
        <v>503</v>
      </c>
      <c r="AC28" s="25"/>
      <c r="AD28" s="88" t="s">
        <v>275</v>
      </c>
      <c r="AE28" s="89"/>
      <c r="AF28" s="88" t="s">
        <v>276</v>
      </c>
      <c r="AG28" s="89"/>
      <c r="AH28" s="3" t="s">
        <v>506</v>
      </c>
      <c r="AI28" s="3" t="s">
        <v>277</v>
      </c>
      <c r="AJ28" s="58" t="s">
        <v>492</v>
      </c>
      <c r="AK28" s="18" t="s">
        <v>491</v>
      </c>
      <c r="AL28" s="47" t="s">
        <v>507</v>
      </c>
      <c r="AM28" s="41" t="s">
        <v>501</v>
      </c>
      <c r="AN28" s="41" t="s">
        <v>502</v>
      </c>
      <c r="AO28" s="41" t="s">
        <v>503</v>
      </c>
    </row>
    <row r="29" spans="1:41" x14ac:dyDescent="0.2">
      <c r="A29" s="18" t="s">
        <v>278</v>
      </c>
      <c r="B29" s="25" t="s">
        <v>279</v>
      </c>
      <c r="C29" s="10" t="s">
        <v>280</v>
      </c>
      <c r="D29" s="9" t="s">
        <v>279</v>
      </c>
      <c r="E29" s="9" t="s">
        <v>280</v>
      </c>
      <c r="F29" s="25"/>
      <c r="G29" s="3"/>
      <c r="H29" s="10"/>
      <c r="I29" s="3"/>
      <c r="J29" s="18"/>
      <c r="K29" s="18"/>
      <c r="L29" s="18"/>
      <c r="M29" s="18"/>
      <c r="O29" s="18" t="s">
        <v>278</v>
      </c>
      <c r="P29" s="25" t="s">
        <v>279</v>
      </c>
      <c r="Q29" s="10" t="s">
        <v>280</v>
      </c>
      <c r="R29" s="9" t="s">
        <v>279</v>
      </c>
      <c r="S29" s="9" t="s">
        <v>280</v>
      </c>
      <c r="T29" s="25"/>
      <c r="U29" s="3"/>
      <c r="V29" s="10"/>
      <c r="W29" s="3"/>
      <c r="X29" s="60"/>
      <c r="Y29" s="46"/>
      <c r="Z29" s="46"/>
      <c r="AA29" s="46"/>
      <c r="AC29" s="18" t="s">
        <v>278</v>
      </c>
      <c r="AD29" s="25" t="s">
        <v>279</v>
      </c>
      <c r="AE29" s="10" t="s">
        <v>280</v>
      </c>
      <c r="AF29" s="9" t="s">
        <v>279</v>
      </c>
      <c r="AG29" s="9" t="s">
        <v>280</v>
      </c>
      <c r="AH29" s="25"/>
      <c r="AI29" s="3"/>
      <c r="AJ29" s="10"/>
      <c r="AK29" s="3"/>
      <c r="AL29" s="60"/>
      <c r="AM29" s="46"/>
      <c r="AN29" s="46"/>
      <c r="AO29" s="46"/>
    </row>
    <row r="30" spans="1:41" x14ac:dyDescent="0.2">
      <c r="A30" s="25">
        <v>1</v>
      </c>
      <c r="B30" s="25">
        <v>1062</v>
      </c>
      <c r="C30" s="9">
        <v>626</v>
      </c>
      <c r="D30" s="25">
        <v>1194</v>
      </c>
      <c r="E30" s="9">
        <v>574</v>
      </c>
      <c r="F30" s="115">
        <f>SQRT((D30-B30)^2+(E30-C30)^2)</f>
        <v>141.87318280774559</v>
      </c>
      <c r="G30" s="115">
        <f>F30/1.17</f>
        <v>121.25913060491077</v>
      </c>
      <c r="H30" s="124">
        <v>1.6666666666666667</v>
      </c>
      <c r="I30" s="115">
        <f>G30/H30</f>
        <v>72.755478362946462</v>
      </c>
      <c r="J30" s="115">
        <f>1100-B30</f>
        <v>38</v>
      </c>
      <c r="K30" s="115">
        <f>J30/1.17</f>
        <v>32.478632478632484</v>
      </c>
      <c r="L30" s="115">
        <f>D30-1100</f>
        <v>94</v>
      </c>
      <c r="M30" s="115">
        <f>L30/1.17</f>
        <v>80.341880341880341</v>
      </c>
      <c r="O30" s="25">
        <v>1</v>
      </c>
      <c r="P30" s="25">
        <v>1028</v>
      </c>
      <c r="Q30" s="9">
        <v>502</v>
      </c>
      <c r="R30" s="25">
        <v>1176</v>
      </c>
      <c r="S30" s="9">
        <v>486</v>
      </c>
      <c r="T30" s="136">
        <f>SQRT((R30-P30)^2+(S30-Q30)^2)</f>
        <v>148.86235252742716</v>
      </c>
      <c r="U30" s="115">
        <f>T30/1.17</f>
        <v>127.23277993797194</v>
      </c>
      <c r="V30" s="129">
        <v>1</v>
      </c>
      <c r="W30" s="115">
        <f>U30/V30</f>
        <v>127.23277993797194</v>
      </c>
      <c r="X30" s="134">
        <f>1100-P30</f>
        <v>72</v>
      </c>
      <c r="Y30" s="122">
        <f>X30/1.17</f>
        <v>61.53846153846154</v>
      </c>
      <c r="Z30" s="122">
        <f>R30-1100</f>
        <v>76</v>
      </c>
      <c r="AA30" s="122">
        <f>Z30/1.17</f>
        <v>64.957264957264968</v>
      </c>
      <c r="AC30" s="25">
        <v>1</v>
      </c>
      <c r="AD30" s="25">
        <v>1152</v>
      </c>
      <c r="AE30" s="9">
        <v>713</v>
      </c>
      <c r="AF30" s="25">
        <v>1249</v>
      </c>
      <c r="AG30" s="9">
        <v>613</v>
      </c>
      <c r="AH30" s="136">
        <f>SQRT((AF30-AD30)^2+(AG30-AE30)^2)</f>
        <v>139.31618714277246</v>
      </c>
      <c r="AI30" s="115">
        <f>AH30/1.17</f>
        <v>119.07366422459185</v>
      </c>
      <c r="AJ30" s="129">
        <v>1.8333333333333333</v>
      </c>
      <c r="AK30" s="115">
        <f>AI30/AJ30</f>
        <v>64.949271395231918</v>
      </c>
      <c r="AL30" s="134">
        <f>1100-AD30</f>
        <v>-52</v>
      </c>
      <c r="AM30" s="122">
        <f>AL30/1.17</f>
        <v>-44.44444444444445</v>
      </c>
      <c r="AN30" s="122">
        <f>AF30-1100</f>
        <v>149</v>
      </c>
      <c r="AO30" s="122">
        <f>AN30/1.17</f>
        <v>127.35042735042735</v>
      </c>
    </row>
    <row r="31" spans="1:41" x14ac:dyDescent="0.2">
      <c r="A31" s="27">
        <v>2</v>
      </c>
      <c r="B31" s="27">
        <v>940</v>
      </c>
      <c r="C31" s="12">
        <v>688</v>
      </c>
      <c r="D31" s="27">
        <v>1430</v>
      </c>
      <c r="E31" s="37">
        <v>321</v>
      </c>
      <c r="F31" s="116">
        <f t="shared" ref="F31:F34" si="6">SQRT((D31-B31)^2+(E31-C31)^2)</f>
        <v>612.20013067623563</v>
      </c>
      <c r="G31" s="116">
        <f t="shared" ref="G31:G34" si="7">F31/1.17</f>
        <v>523.2479749369536</v>
      </c>
      <c r="H31" s="125">
        <v>0.33333333333333331</v>
      </c>
      <c r="I31" s="116">
        <f t="shared" ref="I31:I34" si="8">G31/H31</f>
        <v>1569.7439248108608</v>
      </c>
      <c r="J31" s="116">
        <f t="shared" ref="J31:J34" si="9">1100-B31</f>
        <v>160</v>
      </c>
      <c r="K31" s="116">
        <f t="shared" ref="K31:K34" si="10">J31/1.17</f>
        <v>136.75213675213675</v>
      </c>
      <c r="L31" s="116">
        <f t="shared" ref="L31:L34" si="11">D31-1100</f>
        <v>330</v>
      </c>
      <c r="M31" s="116">
        <f t="shared" ref="M31:M34" si="12">L31/1.17</f>
        <v>282.05128205128204</v>
      </c>
      <c r="O31" s="27">
        <v>2</v>
      </c>
      <c r="P31" s="27">
        <v>905</v>
      </c>
      <c r="Q31" s="12">
        <v>464</v>
      </c>
      <c r="R31" s="27">
        <v>1148</v>
      </c>
      <c r="S31" s="37">
        <v>374</v>
      </c>
      <c r="T31" s="137">
        <f t="shared" ref="T31:T34" si="13">SQRT((R31-P31)^2+(S31-Q31)^2)</f>
        <v>259.13124087998347</v>
      </c>
      <c r="U31" s="116">
        <f t="shared" ref="U31:U34" si="14">T31/1.17</f>
        <v>221.47969305981493</v>
      </c>
      <c r="V31" s="130">
        <v>0.43333333333333335</v>
      </c>
      <c r="W31" s="116">
        <f t="shared" ref="W31:W34" si="15">U31/V31</f>
        <v>511.10698398418828</v>
      </c>
      <c r="X31" s="134">
        <f t="shared" ref="X31:X34" si="16">1100-P31</f>
        <v>195</v>
      </c>
      <c r="Y31" s="122">
        <f t="shared" ref="Y31:Y34" si="17">X31/1.17</f>
        <v>166.66666666666669</v>
      </c>
      <c r="Z31" s="122">
        <f t="shared" ref="Z31:Z34" si="18">R31-1100</f>
        <v>48</v>
      </c>
      <c r="AA31" s="122">
        <f t="shared" ref="AA31:AA34" si="19">Z31/1.17</f>
        <v>41.025641025641029</v>
      </c>
      <c r="AC31" s="27">
        <v>2</v>
      </c>
      <c r="AD31" s="27">
        <v>1092</v>
      </c>
      <c r="AE31" s="12">
        <v>858</v>
      </c>
      <c r="AF31" s="27">
        <v>1288</v>
      </c>
      <c r="AG31" s="37">
        <v>793</v>
      </c>
      <c r="AH31" s="137">
        <f t="shared" ref="AH31:AH34" si="20">SQRT((AF31-AD31)^2+(AG31-AE31)^2)</f>
        <v>206.49697334343668</v>
      </c>
      <c r="AI31" s="116">
        <f t="shared" ref="AI31:AI34" si="21">AH31/1.17</f>
        <v>176.49313960977494</v>
      </c>
      <c r="AJ31" s="130">
        <v>0.33333333333333331</v>
      </c>
      <c r="AK31" s="116">
        <f t="shared" ref="AK31:AK34" si="22">AI31/AJ31</f>
        <v>529.47941882932491</v>
      </c>
      <c r="AL31" s="134">
        <f t="shared" ref="AL31:AL34" si="23">1100-AD31</f>
        <v>8</v>
      </c>
      <c r="AM31" s="122">
        <f t="shared" ref="AM31:AM34" si="24">AL31/1.17</f>
        <v>6.8376068376068382</v>
      </c>
      <c r="AN31" s="122">
        <f t="shared" ref="AN31:AN34" si="25">AF31-1100</f>
        <v>188</v>
      </c>
      <c r="AO31" s="122">
        <f t="shared" ref="AO31:AO34" si="26">AN31/1.17</f>
        <v>160.68376068376068</v>
      </c>
    </row>
    <row r="32" spans="1:41" x14ac:dyDescent="0.2">
      <c r="A32" s="27">
        <v>3</v>
      </c>
      <c r="B32" s="27">
        <v>928</v>
      </c>
      <c r="C32" s="12">
        <v>805</v>
      </c>
      <c r="D32" s="27">
        <v>1166</v>
      </c>
      <c r="E32" s="37">
        <v>737</v>
      </c>
      <c r="F32" s="116">
        <f t="shared" si="6"/>
        <v>247.52373623553763</v>
      </c>
      <c r="G32" s="116">
        <f t="shared" si="7"/>
        <v>211.55874891926294</v>
      </c>
      <c r="H32" s="125">
        <v>0.9</v>
      </c>
      <c r="I32" s="116">
        <f t="shared" si="8"/>
        <v>235.06527657695881</v>
      </c>
      <c r="J32" s="116">
        <f t="shared" si="9"/>
        <v>172</v>
      </c>
      <c r="K32" s="116">
        <f t="shared" si="10"/>
        <v>147.00854700854703</v>
      </c>
      <c r="L32" s="116">
        <f t="shared" si="11"/>
        <v>66</v>
      </c>
      <c r="M32" s="116">
        <f t="shared" si="12"/>
        <v>56.410256410256416</v>
      </c>
      <c r="O32" s="27">
        <v>3</v>
      </c>
      <c r="P32" s="27">
        <v>952</v>
      </c>
      <c r="Q32" s="12">
        <v>934</v>
      </c>
      <c r="R32" s="27">
        <v>1088</v>
      </c>
      <c r="S32" s="37">
        <v>838</v>
      </c>
      <c r="T32" s="137">
        <f t="shared" si="13"/>
        <v>166.4692163734785</v>
      </c>
      <c r="U32" s="116">
        <f t="shared" si="14"/>
        <v>142.28138151579361</v>
      </c>
      <c r="V32" s="130">
        <v>2.0333333333333332</v>
      </c>
      <c r="W32" s="116">
        <f t="shared" si="15"/>
        <v>69.974449925800144</v>
      </c>
      <c r="X32" s="134">
        <f t="shared" si="16"/>
        <v>148</v>
      </c>
      <c r="Y32" s="122">
        <f t="shared" si="17"/>
        <v>126.4957264957265</v>
      </c>
      <c r="Z32" s="122">
        <f t="shared" si="18"/>
        <v>-12</v>
      </c>
      <c r="AA32" s="122">
        <f t="shared" si="19"/>
        <v>-10.256410256410257</v>
      </c>
      <c r="AC32" s="27">
        <v>3</v>
      </c>
      <c r="AD32" s="27">
        <v>929</v>
      </c>
      <c r="AE32" s="12">
        <v>692</v>
      </c>
      <c r="AF32" s="27">
        <v>1141</v>
      </c>
      <c r="AG32" s="37">
        <v>636</v>
      </c>
      <c r="AH32" s="137">
        <f t="shared" si="20"/>
        <v>219.27152117865194</v>
      </c>
      <c r="AI32" s="116">
        <f t="shared" si="21"/>
        <v>187.41155656295038</v>
      </c>
      <c r="AJ32" s="130">
        <v>0.76666666666666672</v>
      </c>
      <c r="AK32" s="116">
        <f t="shared" si="22"/>
        <v>244.44985638645701</v>
      </c>
      <c r="AL32" s="134">
        <f t="shared" si="23"/>
        <v>171</v>
      </c>
      <c r="AM32" s="122">
        <f t="shared" si="24"/>
        <v>146.15384615384616</v>
      </c>
      <c r="AN32" s="122">
        <f t="shared" si="25"/>
        <v>41</v>
      </c>
      <c r="AO32" s="122">
        <f t="shared" si="26"/>
        <v>35.042735042735046</v>
      </c>
    </row>
    <row r="33" spans="1:41" x14ac:dyDescent="0.2">
      <c r="A33" s="27">
        <v>4</v>
      </c>
      <c r="B33" s="27">
        <v>830</v>
      </c>
      <c r="C33" s="37">
        <v>349</v>
      </c>
      <c r="D33" s="27">
        <v>958</v>
      </c>
      <c r="E33" s="37">
        <v>314</v>
      </c>
      <c r="F33" s="116">
        <f t="shared" si="6"/>
        <v>132.69890730522238</v>
      </c>
      <c r="G33" s="116">
        <f t="shared" si="7"/>
        <v>113.41786949164306</v>
      </c>
      <c r="H33" s="125">
        <v>1.0666666666666667</v>
      </c>
      <c r="I33" s="116">
        <f t="shared" si="8"/>
        <v>106.32925264841538</v>
      </c>
      <c r="J33" s="116">
        <f t="shared" si="9"/>
        <v>270</v>
      </c>
      <c r="K33" s="116">
        <f t="shared" si="10"/>
        <v>230.76923076923077</v>
      </c>
      <c r="L33" s="116">
        <f t="shared" si="11"/>
        <v>-142</v>
      </c>
      <c r="M33" s="116">
        <f t="shared" si="12"/>
        <v>-121.36752136752138</v>
      </c>
      <c r="O33" s="27">
        <v>4</v>
      </c>
      <c r="P33" s="27">
        <v>717</v>
      </c>
      <c r="Q33" s="37">
        <v>270</v>
      </c>
      <c r="R33" s="27">
        <v>861</v>
      </c>
      <c r="S33" s="37">
        <v>193</v>
      </c>
      <c r="T33" s="137">
        <f t="shared" si="13"/>
        <v>163.29421300217592</v>
      </c>
      <c r="U33" s="116">
        <f t="shared" si="14"/>
        <v>139.56770342066318</v>
      </c>
      <c r="V33" s="130">
        <v>1.3</v>
      </c>
      <c r="W33" s="116">
        <f t="shared" si="15"/>
        <v>107.35977186204859</v>
      </c>
      <c r="X33" s="134">
        <f t="shared" si="16"/>
        <v>383</v>
      </c>
      <c r="Y33" s="122">
        <f t="shared" si="17"/>
        <v>327.35042735042737</v>
      </c>
      <c r="Z33" s="122">
        <f t="shared" si="18"/>
        <v>-239</v>
      </c>
      <c r="AA33" s="122">
        <f t="shared" si="19"/>
        <v>-204.27350427350427</v>
      </c>
      <c r="AC33" s="27">
        <v>4</v>
      </c>
      <c r="AD33" s="27">
        <v>948</v>
      </c>
      <c r="AE33" s="37">
        <v>373</v>
      </c>
      <c r="AF33" s="27">
        <v>1021</v>
      </c>
      <c r="AG33" s="37">
        <v>385</v>
      </c>
      <c r="AH33" s="137">
        <f t="shared" si="20"/>
        <v>73.979726952726722</v>
      </c>
      <c r="AI33" s="116">
        <f t="shared" si="21"/>
        <v>63.230535857031391</v>
      </c>
      <c r="AJ33" s="130">
        <v>1.4666666666666666</v>
      </c>
      <c r="AK33" s="116">
        <f t="shared" si="22"/>
        <v>43.111728993430496</v>
      </c>
      <c r="AL33" s="134">
        <f t="shared" si="23"/>
        <v>152</v>
      </c>
      <c r="AM33" s="122">
        <f t="shared" si="24"/>
        <v>129.91452991452994</v>
      </c>
      <c r="AN33" s="122">
        <f t="shared" si="25"/>
        <v>-79</v>
      </c>
      <c r="AO33" s="122">
        <f t="shared" si="26"/>
        <v>-67.521367521367523</v>
      </c>
    </row>
    <row r="34" spans="1:41" x14ac:dyDescent="0.2">
      <c r="A34" s="28">
        <v>5</v>
      </c>
      <c r="B34" s="28">
        <v>1065</v>
      </c>
      <c r="C34" s="15">
        <v>596</v>
      </c>
      <c r="D34" s="28">
        <v>1177</v>
      </c>
      <c r="E34" s="15">
        <v>636</v>
      </c>
      <c r="F34" s="117">
        <f t="shared" si="6"/>
        <v>118.92854997854805</v>
      </c>
      <c r="G34" s="117">
        <f t="shared" si="7"/>
        <v>101.64833331499834</v>
      </c>
      <c r="H34" s="127">
        <v>1.0666666666666667</v>
      </c>
      <c r="I34" s="117">
        <f t="shared" si="8"/>
        <v>95.295312482810942</v>
      </c>
      <c r="J34" s="117">
        <f t="shared" si="9"/>
        <v>35</v>
      </c>
      <c r="K34" s="117">
        <f t="shared" si="10"/>
        <v>29.914529914529915</v>
      </c>
      <c r="L34" s="117">
        <f t="shared" si="11"/>
        <v>77</v>
      </c>
      <c r="M34" s="117">
        <f t="shared" si="12"/>
        <v>65.81196581196582</v>
      </c>
      <c r="O34" s="28">
        <v>5</v>
      </c>
      <c r="P34" s="28">
        <v>925</v>
      </c>
      <c r="Q34" s="15">
        <v>421</v>
      </c>
      <c r="R34" s="28">
        <v>1044</v>
      </c>
      <c r="S34" s="15">
        <v>389</v>
      </c>
      <c r="T34" s="138">
        <f t="shared" si="13"/>
        <v>123.22743201089601</v>
      </c>
      <c r="U34" s="117">
        <f t="shared" si="14"/>
        <v>105.32259146230429</v>
      </c>
      <c r="V34" s="147">
        <v>2.3333333333333335</v>
      </c>
      <c r="W34" s="117">
        <f t="shared" si="15"/>
        <v>45.138253483844693</v>
      </c>
      <c r="X34" s="134">
        <f t="shared" si="16"/>
        <v>175</v>
      </c>
      <c r="Y34" s="122">
        <f t="shared" si="17"/>
        <v>149.5726495726496</v>
      </c>
      <c r="Z34" s="122">
        <f t="shared" si="18"/>
        <v>-56</v>
      </c>
      <c r="AA34" s="122">
        <f t="shared" si="19"/>
        <v>-47.863247863247864</v>
      </c>
      <c r="AC34" s="28">
        <v>5</v>
      </c>
      <c r="AD34" s="28">
        <v>1081</v>
      </c>
      <c r="AE34" s="15">
        <v>588</v>
      </c>
      <c r="AF34" s="28">
        <v>1182</v>
      </c>
      <c r="AG34" s="15">
        <v>684</v>
      </c>
      <c r="AH34" s="138">
        <f t="shared" si="20"/>
        <v>139.34489585198304</v>
      </c>
      <c r="AI34" s="117">
        <f t="shared" si="21"/>
        <v>119.09820158289149</v>
      </c>
      <c r="AJ34" s="147">
        <v>1.1000000000000001</v>
      </c>
      <c r="AK34" s="117">
        <f t="shared" si="22"/>
        <v>108.27109234808316</v>
      </c>
      <c r="AL34" s="134">
        <f t="shared" si="23"/>
        <v>19</v>
      </c>
      <c r="AM34" s="122">
        <f t="shared" si="24"/>
        <v>16.239316239316242</v>
      </c>
      <c r="AN34" s="122">
        <f t="shared" si="25"/>
        <v>82</v>
      </c>
      <c r="AO34" s="122">
        <f t="shared" si="26"/>
        <v>70.085470085470092</v>
      </c>
    </row>
    <row r="35" spans="1:41" x14ac:dyDescent="0.2">
      <c r="A35" s="6" t="s">
        <v>505</v>
      </c>
      <c r="B35" s="133">
        <f t="shared" ref="B35:L35" si="27">AVERAGE(B30:B34)</f>
        <v>965</v>
      </c>
      <c r="C35" s="133">
        <f t="shared" si="27"/>
        <v>612.79999999999995</v>
      </c>
      <c r="D35" s="133">
        <f t="shared" si="27"/>
        <v>1185</v>
      </c>
      <c r="E35" s="133">
        <f t="shared" si="27"/>
        <v>516.4</v>
      </c>
      <c r="F35" s="133">
        <f t="shared" si="27"/>
        <v>250.64490140065786</v>
      </c>
      <c r="G35" s="133">
        <f t="shared" si="27"/>
        <v>214.22641145355374</v>
      </c>
      <c r="H35" s="135">
        <f t="shared" si="27"/>
        <v>1.0066666666666666</v>
      </c>
      <c r="I35" s="133">
        <f t="shared" si="27"/>
        <v>415.8378489763985</v>
      </c>
      <c r="J35" s="133">
        <f t="shared" si="27"/>
        <v>135</v>
      </c>
      <c r="K35" s="133">
        <f t="shared" si="27"/>
        <v>115.3846153846154</v>
      </c>
      <c r="L35" s="133">
        <f t="shared" si="27"/>
        <v>85</v>
      </c>
      <c r="M35" s="133">
        <f>AVERAGE(M30:M34)</f>
        <v>72.649572649572647</v>
      </c>
      <c r="O35" s="6" t="s">
        <v>505</v>
      </c>
      <c r="P35" s="133">
        <f t="shared" ref="P35" si="28">AVERAGE(P30:P34)</f>
        <v>905.4</v>
      </c>
      <c r="Q35" s="133">
        <f t="shared" ref="Q35" si="29">AVERAGE(Q30:Q34)</f>
        <v>518.20000000000005</v>
      </c>
      <c r="R35" s="133">
        <f t="shared" ref="R35" si="30">AVERAGE(R30:R34)</f>
        <v>1063.4000000000001</v>
      </c>
      <c r="S35" s="133">
        <f t="shared" ref="S35" si="31">AVERAGE(S30:S34)</f>
        <v>456</v>
      </c>
      <c r="T35" s="133">
        <f t="shared" ref="T35" si="32">AVERAGE(T30:T34)</f>
        <v>172.19689095879218</v>
      </c>
      <c r="U35" s="133">
        <f t="shared" ref="U35" si="33">AVERAGE(U30:U34)</f>
        <v>147.17682987930959</v>
      </c>
      <c r="V35" s="135">
        <f t="shared" ref="V35" si="34">AVERAGE(V30:V34)</f>
        <v>1.42</v>
      </c>
      <c r="W35" s="133">
        <f t="shared" ref="W35" si="35">AVERAGE(W30:W34)</f>
        <v>172.16244783877073</v>
      </c>
      <c r="X35" s="133">
        <f t="shared" ref="X35" si="36">AVERAGE(X30:X34)</f>
        <v>194.6</v>
      </c>
      <c r="Y35" s="133">
        <f t="shared" ref="Y35" si="37">AVERAGE(Y30:Y34)</f>
        <v>166.32478632478632</v>
      </c>
      <c r="Z35" s="133">
        <f t="shared" ref="Z35" si="38">AVERAGE(Z30:Z34)</f>
        <v>-36.6</v>
      </c>
      <c r="AA35" s="133">
        <f>AVERAGE(AA30:AA34)</f>
        <v>-31.282051282051281</v>
      </c>
      <c r="AC35" s="6" t="s">
        <v>505</v>
      </c>
      <c r="AD35" s="133">
        <f t="shared" ref="AD35" si="39">AVERAGE(AD30:AD34)</f>
        <v>1040.4000000000001</v>
      </c>
      <c r="AE35" s="133">
        <f t="shared" ref="AE35" si="40">AVERAGE(AE30:AE34)</f>
        <v>644.79999999999995</v>
      </c>
      <c r="AF35" s="133">
        <f t="shared" ref="AF35" si="41">AVERAGE(AF30:AF34)</f>
        <v>1176.2</v>
      </c>
      <c r="AG35" s="133">
        <f t="shared" ref="AG35" si="42">AVERAGE(AG30:AG34)</f>
        <v>622.20000000000005</v>
      </c>
      <c r="AH35" s="133">
        <f t="shared" ref="AH35" si="43">AVERAGE(AH30:AH34)</f>
        <v>155.68186089391421</v>
      </c>
      <c r="AI35" s="133">
        <f t="shared" ref="AI35" si="44">AVERAGE(AI30:AI34)</f>
        <v>133.06141956744801</v>
      </c>
      <c r="AJ35" s="135">
        <f t="shared" ref="AJ35" si="45">AVERAGE(AJ30:AJ34)</f>
        <v>1.1000000000000001</v>
      </c>
      <c r="AK35" s="133">
        <f t="shared" ref="AK35" si="46">AVERAGE(AK30:AK34)</f>
        <v>198.05227359050548</v>
      </c>
      <c r="AL35" s="133">
        <f t="shared" ref="AL35" si="47">AVERAGE(AL30:AL34)</f>
        <v>59.6</v>
      </c>
      <c r="AM35" s="133">
        <f t="shared" ref="AM35" si="48">AVERAGE(AM30:AM34)</f>
        <v>50.940170940170944</v>
      </c>
      <c r="AN35" s="133">
        <f t="shared" ref="AN35" si="49">AVERAGE(AN30:AN34)</f>
        <v>76.2</v>
      </c>
      <c r="AO35" s="133">
        <f>AVERAGE(AO30:AO34)</f>
        <v>65.128205128205124</v>
      </c>
    </row>
    <row r="36" spans="1:41" x14ac:dyDescent="0.2">
      <c r="M36" s="38"/>
    </row>
    <row r="37" spans="1:41" x14ac:dyDescent="0.2">
      <c r="A37" s="91" t="s">
        <v>494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3"/>
      <c r="O37" s="91" t="s">
        <v>494</v>
      </c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3"/>
      <c r="AC37" s="100" t="s">
        <v>494</v>
      </c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</row>
    <row r="38" spans="1:41" x14ac:dyDescent="0.2">
      <c r="A38" s="25"/>
      <c r="B38" s="88" t="s">
        <v>275</v>
      </c>
      <c r="C38" s="89"/>
      <c r="D38" s="88" t="s">
        <v>276</v>
      </c>
      <c r="E38" s="89"/>
      <c r="F38" s="3" t="s">
        <v>506</v>
      </c>
      <c r="G38" s="3" t="s">
        <v>277</v>
      </c>
      <c r="H38" s="58" t="s">
        <v>492</v>
      </c>
      <c r="I38" s="18" t="s">
        <v>491</v>
      </c>
      <c r="J38" s="47" t="s">
        <v>507</v>
      </c>
      <c r="K38" s="41" t="s">
        <v>501</v>
      </c>
      <c r="L38" s="41" t="s">
        <v>502</v>
      </c>
      <c r="M38" s="41" t="s">
        <v>503</v>
      </c>
      <c r="O38" s="25"/>
      <c r="P38" s="88" t="s">
        <v>275</v>
      </c>
      <c r="Q38" s="89"/>
      <c r="R38" s="88" t="s">
        <v>276</v>
      </c>
      <c r="S38" s="89"/>
      <c r="T38" s="3" t="s">
        <v>506</v>
      </c>
      <c r="U38" s="3" t="s">
        <v>277</v>
      </c>
      <c r="V38" s="58" t="s">
        <v>492</v>
      </c>
      <c r="W38" s="18" t="s">
        <v>491</v>
      </c>
      <c r="X38" s="47" t="s">
        <v>507</v>
      </c>
      <c r="Y38" s="41" t="s">
        <v>501</v>
      </c>
      <c r="Z38" s="41" t="s">
        <v>502</v>
      </c>
      <c r="AA38" s="41" t="s">
        <v>503</v>
      </c>
      <c r="AC38" s="25"/>
      <c r="AD38" s="88" t="s">
        <v>275</v>
      </c>
      <c r="AE38" s="89"/>
      <c r="AF38" s="88" t="s">
        <v>276</v>
      </c>
      <c r="AG38" s="89"/>
      <c r="AH38" s="3" t="s">
        <v>506</v>
      </c>
      <c r="AI38" s="3" t="s">
        <v>277</v>
      </c>
      <c r="AJ38" s="58" t="s">
        <v>492</v>
      </c>
      <c r="AK38" s="18" t="s">
        <v>491</v>
      </c>
      <c r="AL38" s="47" t="s">
        <v>507</v>
      </c>
      <c r="AM38" s="41" t="s">
        <v>501</v>
      </c>
      <c r="AN38" s="41" t="s">
        <v>502</v>
      </c>
      <c r="AO38" s="41" t="s">
        <v>503</v>
      </c>
    </row>
    <row r="39" spans="1:41" x14ac:dyDescent="0.2">
      <c r="A39" s="18" t="s">
        <v>278</v>
      </c>
      <c r="B39" s="25" t="s">
        <v>279</v>
      </c>
      <c r="C39" s="10" t="s">
        <v>280</v>
      </c>
      <c r="D39" s="9" t="s">
        <v>279</v>
      </c>
      <c r="E39" s="9" t="s">
        <v>280</v>
      </c>
      <c r="F39" s="25"/>
      <c r="G39" s="3"/>
      <c r="H39" s="10"/>
      <c r="I39" s="3"/>
      <c r="J39" s="18"/>
      <c r="K39" s="18"/>
      <c r="L39" s="18"/>
      <c r="M39" s="18"/>
      <c r="O39" s="18" t="s">
        <v>278</v>
      </c>
      <c r="P39" s="25" t="s">
        <v>279</v>
      </c>
      <c r="Q39" s="10" t="s">
        <v>280</v>
      </c>
      <c r="R39" s="9" t="s">
        <v>279</v>
      </c>
      <c r="S39" s="9" t="s">
        <v>280</v>
      </c>
      <c r="T39" s="25"/>
      <c r="U39" s="3"/>
      <c r="V39" s="10"/>
      <c r="W39" s="3"/>
      <c r="X39" s="60"/>
      <c r="Y39" s="46"/>
      <c r="Z39" s="46"/>
      <c r="AA39" s="46"/>
      <c r="AC39" s="18" t="s">
        <v>278</v>
      </c>
      <c r="AD39" s="25" t="s">
        <v>279</v>
      </c>
      <c r="AE39" s="10" t="s">
        <v>280</v>
      </c>
      <c r="AF39" s="9" t="s">
        <v>279</v>
      </c>
      <c r="AG39" s="9" t="s">
        <v>280</v>
      </c>
      <c r="AH39" s="25"/>
      <c r="AI39" s="3"/>
      <c r="AJ39" s="10"/>
      <c r="AK39" s="3"/>
      <c r="AL39" s="60"/>
      <c r="AM39" s="46"/>
      <c r="AN39" s="46"/>
      <c r="AO39" s="46"/>
    </row>
    <row r="40" spans="1:41" x14ac:dyDescent="0.2">
      <c r="A40" s="25">
        <v>1</v>
      </c>
      <c r="B40" s="25">
        <v>1172</v>
      </c>
      <c r="C40" s="9">
        <v>542</v>
      </c>
      <c r="D40" s="25">
        <v>1010</v>
      </c>
      <c r="E40" s="9">
        <v>588</v>
      </c>
      <c r="F40" s="136">
        <f>SQRT((D40-B40)^2+(E40-C40)^2)</f>
        <v>168.40427548016706</v>
      </c>
      <c r="G40" s="115">
        <f>F40/1.17</f>
        <v>143.93527818817699</v>
      </c>
      <c r="H40" s="124">
        <v>2</v>
      </c>
      <c r="I40" s="120">
        <f>G40/H40</f>
        <v>71.967639094088497</v>
      </c>
      <c r="J40" s="115">
        <f>B40-1100</f>
        <v>72</v>
      </c>
      <c r="K40" s="115">
        <f>J40/1.17</f>
        <v>61.53846153846154</v>
      </c>
      <c r="L40" s="115">
        <f>1100-D40</f>
        <v>90</v>
      </c>
      <c r="M40" s="115">
        <f>L40/1.17</f>
        <v>76.923076923076934</v>
      </c>
      <c r="O40" s="25">
        <v>1</v>
      </c>
      <c r="P40" s="25">
        <v>873</v>
      </c>
      <c r="Q40" s="9">
        <v>328</v>
      </c>
      <c r="R40" s="25">
        <v>849</v>
      </c>
      <c r="S40" s="9">
        <v>502</v>
      </c>
      <c r="T40" s="136">
        <f>SQRT((R40-P40)^2+(S40-Q40)^2)</f>
        <v>175.64737401965337</v>
      </c>
      <c r="U40" s="115">
        <f>T40/1.17</f>
        <v>150.12596070055844</v>
      </c>
      <c r="V40" s="129">
        <v>1.2666666666666666</v>
      </c>
      <c r="W40" s="115">
        <f>U40/V40</f>
        <v>118.52049528991456</v>
      </c>
      <c r="X40" s="134">
        <f>P40-1100</f>
        <v>-227</v>
      </c>
      <c r="Y40" s="122">
        <f>X40/1.17</f>
        <v>-194.01709401709402</v>
      </c>
      <c r="Z40" s="122">
        <f>1100-R40</f>
        <v>251</v>
      </c>
      <c r="AA40" s="122">
        <f>Z40/1.17</f>
        <v>214.52991452991455</v>
      </c>
      <c r="AC40" s="25">
        <v>1</v>
      </c>
      <c r="AD40" s="25">
        <v>1132</v>
      </c>
      <c r="AE40" s="9">
        <v>660</v>
      </c>
      <c r="AF40" s="25">
        <v>1074</v>
      </c>
      <c r="AG40" s="9">
        <v>646</v>
      </c>
      <c r="AH40" s="136">
        <f>SQRT((AF40-AD40)^2+(AG40-AE40)^2)</f>
        <v>59.665735560705194</v>
      </c>
      <c r="AI40" s="115">
        <f>AH40/1.17</f>
        <v>50.996355180089914</v>
      </c>
      <c r="AJ40" s="129">
        <v>2.2666666666666666</v>
      </c>
      <c r="AK40" s="115">
        <f>AI40/AJ40</f>
        <v>22.498391991216138</v>
      </c>
      <c r="AL40" s="134">
        <f>1100-AD40</f>
        <v>-32</v>
      </c>
      <c r="AM40" s="122">
        <f>AL40/1.17</f>
        <v>-27.350427350427353</v>
      </c>
      <c r="AN40" s="122">
        <f>AF40-1100</f>
        <v>-26</v>
      </c>
      <c r="AO40" s="122">
        <f>AN40/1.17</f>
        <v>-22.222222222222225</v>
      </c>
    </row>
    <row r="41" spans="1:41" x14ac:dyDescent="0.2">
      <c r="A41" s="27">
        <v>2</v>
      </c>
      <c r="B41" s="27">
        <v>1216</v>
      </c>
      <c r="C41" s="12">
        <v>736</v>
      </c>
      <c r="D41" s="27">
        <v>1053</v>
      </c>
      <c r="E41" s="37">
        <v>826</v>
      </c>
      <c r="F41" s="137">
        <f t="shared" ref="F41:F44" si="50">SQRT((D41-B41)^2+(E41-C41)^2)</f>
        <v>186.19613314996636</v>
      </c>
      <c r="G41" s="116">
        <f t="shared" ref="G41:G44" si="51">F41/1.17</f>
        <v>159.14199414527039</v>
      </c>
      <c r="H41" s="125">
        <v>0.8</v>
      </c>
      <c r="I41" s="121">
        <f t="shared" ref="I41:I44" si="52">G41/H41</f>
        <v>198.92749268158798</v>
      </c>
      <c r="J41" s="116">
        <f t="shared" ref="J41:J44" si="53">B41-1100</f>
        <v>116</v>
      </c>
      <c r="K41" s="116">
        <f t="shared" ref="K41:K44" si="54">J41/1.17</f>
        <v>99.145299145299148</v>
      </c>
      <c r="L41" s="116">
        <f t="shared" ref="L41:L44" si="55">1100-D41</f>
        <v>47</v>
      </c>
      <c r="M41" s="116">
        <f t="shared" ref="M41:M44" si="56">L41/1.17</f>
        <v>40.17094017094017</v>
      </c>
      <c r="O41" s="27">
        <v>2</v>
      </c>
      <c r="P41" s="27">
        <v>896</v>
      </c>
      <c r="Q41" s="12">
        <v>85</v>
      </c>
      <c r="R41" s="27">
        <v>866</v>
      </c>
      <c r="S41" s="37">
        <v>464</v>
      </c>
      <c r="T41" s="137">
        <f t="shared" ref="T41:T44" si="57">SQRT((R41-P41)^2+(S41-Q41)^2)</f>
        <v>380.18548104839562</v>
      </c>
      <c r="U41" s="116">
        <f t="shared" ref="U41:U44" si="58">T41/1.17</f>
        <v>324.94485559691935</v>
      </c>
      <c r="V41" s="130">
        <v>1.1333333333333333</v>
      </c>
      <c r="W41" s="116">
        <f t="shared" ref="W41:W44" si="59">U41/V41</f>
        <v>286.71604905610531</v>
      </c>
      <c r="X41" s="134">
        <f t="shared" ref="X41:X44" si="60">P41-1100</f>
        <v>-204</v>
      </c>
      <c r="Y41" s="122">
        <f t="shared" ref="Y41:Y44" si="61">X41/1.17</f>
        <v>-174.35897435897436</v>
      </c>
      <c r="Z41" s="122">
        <f t="shared" ref="Z41:Z44" si="62">1100-R41</f>
        <v>234</v>
      </c>
      <c r="AA41" s="122">
        <f t="shared" ref="AA41:AA44" si="63">Z41/1.17</f>
        <v>200</v>
      </c>
      <c r="AC41" s="27">
        <v>2</v>
      </c>
      <c r="AD41" s="27">
        <v>1144</v>
      </c>
      <c r="AE41" s="12">
        <v>653</v>
      </c>
      <c r="AF41" s="27">
        <v>1002</v>
      </c>
      <c r="AG41" s="37">
        <v>693</v>
      </c>
      <c r="AH41" s="137">
        <f t="shared" ref="AH41:AH44" si="64">SQRT((AF41-AD41)^2+(AG41-AE41)^2)</f>
        <v>147.52626884728022</v>
      </c>
      <c r="AI41" s="116">
        <f t="shared" ref="AI41:AI44" si="65">AH41/1.17</f>
        <v>126.09082807459849</v>
      </c>
      <c r="AJ41" s="130">
        <v>0.93333333333333335</v>
      </c>
      <c r="AK41" s="116">
        <f t="shared" ref="AK41:AK44" si="66">AI41/AJ41</f>
        <v>135.09731579421268</v>
      </c>
      <c r="AL41" s="134">
        <f t="shared" ref="AL41:AL44" si="67">1100-AD41</f>
        <v>-44</v>
      </c>
      <c r="AM41" s="122">
        <f t="shared" ref="AM41:AM44" si="68">AL41/1.17</f>
        <v>-37.606837606837608</v>
      </c>
      <c r="AN41" s="122">
        <f t="shared" ref="AN41:AN44" si="69">AF41-1100</f>
        <v>-98</v>
      </c>
      <c r="AO41" s="122">
        <f t="shared" ref="AO41:AO44" si="70">AN41/1.17</f>
        <v>-83.760683760683762</v>
      </c>
    </row>
    <row r="42" spans="1:41" x14ac:dyDescent="0.2">
      <c r="A42" s="27">
        <v>3</v>
      </c>
      <c r="B42" s="27">
        <v>1174</v>
      </c>
      <c r="C42" s="12">
        <v>454</v>
      </c>
      <c r="D42" s="27">
        <v>1028</v>
      </c>
      <c r="E42" s="37">
        <v>400</v>
      </c>
      <c r="F42" s="137">
        <f t="shared" si="50"/>
        <v>155.66630977832037</v>
      </c>
      <c r="G42" s="116">
        <f t="shared" si="51"/>
        <v>133.04812801565845</v>
      </c>
      <c r="H42" s="125">
        <v>2.7666666666666666</v>
      </c>
      <c r="I42" s="121">
        <f t="shared" si="52"/>
        <v>48.089684824936789</v>
      </c>
      <c r="J42" s="116">
        <f t="shared" si="53"/>
        <v>74</v>
      </c>
      <c r="K42" s="116">
        <f t="shared" si="54"/>
        <v>63.247863247863251</v>
      </c>
      <c r="L42" s="116">
        <f t="shared" si="55"/>
        <v>72</v>
      </c>
      <c r="M42" s="116">
        <f t="shared" si="56"/>
        <v>61.53846153846154</v>
      </c>
      <c r="O42" s="27">
        <v>3</v>
      </c>
      <c r="P42" s="27">
        <v>977</v>
      </c>
      <c r="Q42" s="12">
        <v>440</v>
      </c>
      <c r="R42" s="27">
        <v>950</v>
      </c>
      <c r="S42" s="37">
        <v>433</v>
      </c>
      <c r="T42" s="137">
        <f t="shared" si="57"/>
        <v>27.892651361962706</v>
      </c>
      <c r="U42" s="116">
        <f t="shared" si="58"/>
        <v>23.839872958942486</v>
      </c>
      <c r="V42" s="130">
        <v>3.0666666666666669</v>
      </c>
      <c r="W42" s="116">
        <f t="shared" si="59"/>
        <v>7.7738716170464626</v>
      </c>
      <c r="X42" s="134">
        <f t="shared" si="60"/>
        <v>-123</v>
      </c>
      <c r="Y42" s="122">
        <f t="shared" si="61"/>
        <v>-105.12820512820514</v>
      </c>
      <c r="Z42" s="122">
        <f t="shared" si="62"/>
        <v>150</v>
      </c>
      <c r="AA42" s="122">
        <f t="shared" si="63"/>
        <v>128.2051282051282</v>
      </c>
      <c r="AC42" s="27">
        <v>3</v>
      </c>
      <c r="AD42" s="27">
        <v>996</v>
      </c>
      <c r="AE42" s="12">
        <v>321</v>
      </c>
      <c r="AF42" s="27">
        <v>929</v>
      </c>
      <c r="AG42" s="37">
        <v>426</v>
      </c>
      <c r="AH42" s="137">
        <f t="shared" si="64"/>
        <v>124.55520864259351</v>
      </c>
      <c r="AI42" s="116">
        <f t="shared" si="65"/>
        <v>106.45744328426797</v>
      </c>
      <c r="AJ42" s="130">
        <v>1.7666666666666666</v>
      </c>
      <c r="AK42" s="116">
        <f t="shared" si="66"/>
        <v>60.258930160906395</v>
      </c>
      <c r="AL42" s="134">
        <f t="shared" si="67"/>
        <v>104</v>
      </c>
      <c r="AM42" s="122">
        <f t="shared" si="68"/>
        <v>88.8888888888889</v>
      </c>
      <c r="AN42" s="122">
        <f t="shared" si="69"/>
        <v>-171</v>
      </c>
      <c r="AO42" s="122">
        <f t="shared" si="70"/>
        <v>-146.15384615384616</v>
      </c>
    </row>
    <row r="43" spans="1:41" x14ac:dyDescent="0.2">
      <c r="A43" s="27">
        <v>4</v>
      </c>
      <c r="B43" s="27">
        <v>1156</v>
      </c>
      <c r="C43" s="37">
        <v>721</v>
      </c>
      <c r="D43" s="27">
        <v>1001</v>
      </c>
      <c r="E43" s="37">
        <v>641</v>
      </c>
      <c r="F43" s="137">
        <f t="shared" si="50"/>
        <v>174.42763542512407</v>
      </c>
      <c r="G43" s="116">
        <f t="shared" si="51"/>
        <v>149.08344908130263</v>
      </c>
      <c r="H43" s="125">
        <v>2.9333333333333331</v>
      </c>
      <c r="I43" s="121">
        <f t="shared" si="52"/>
        <v>50.823903095898629</v>
      </c>
      <c r="J43" s="116">
        <f t="shared" si="53"/>
        <v>56</v>
      </c>
      <c r="K43" s="116">
        <f t="shared" si="54"/>
        <v>47.863247863247864</v>
      </c>
      <c r="L43" s="116">
        <f t="shared" si="55"/>
        <v>99</v>
      </c>
      <c r="M43" s="116">
        <f t="shared" si="56"/>
        <v>84.615384615384627</v>
      </c>
      <c r="O43" s="27">
        <v>4</v>
      </c>
      <c r="P43" s="27">
        <v>1100</v>
      </c>
      <c r="Q43" s="37">
        <v>530</v>
      </c>
      <c r="R43" s="27">
        <v>960</v>
      </c>
      <c r="S43" s="37">
        <v>501</v>
      </c>
      <c r="T43" s="137">
        <f t="shared" si="57"/>
        <v>142.97202523570826</v>
      </c>
      <c r="U43" s="116">
        <f t="shared" si="58"/>
        <v>122.19831216727202</v>
      </c>
      <c r="V43" s="130">
        <v>2.2999999999999998</v>
      </c>
      <c r="W43" s="116">
        <f t="shared" si="59"/>
        <v>53.129700942292189</v>
      </c>
      <c r="X43" s="134">
        <f t="shared" si="60"/>
        <v>0</v>
      </c>
      <c r="Y43" s="122">
        <f t="shared" si="61"/>
        <v>0</v>
      </c>
      <c r="Z43" s="122">
        <f t="shared" si="62"/>
        <v>140</v>
      </c>
      <c r="AA43" s="122">
        <f t="shared" si="63"/>
        <v>119.65811965811966</v>
      </c>
      <c r="AC43" s="27">
        <v>4</v>
      </c>
      <c r="AD43" s="27">
        <v>1125</v>
      </c>
      <c r="AE43" s="37">
        <v>748</v>
      </c>
      <c r="AF43" s="27">
        <v>1017</v>
      </c>
      <c r="AG43" s="37">
        <v>760</v>
      </c>
      <c r="AH43" s="137">
        <f t="shared" si="64"/>
        <v>108.66462165764899</v>
      </c>
      <c r="AI43" s="116">
        <f t="shared" si="65"/>
        <v>92.875745006537613</v>
      </c>
      <c r="AJ43" s="130">
        <v>1.5666666666666667</v>
      </c>
      <c r="AK43" s="116">
        <f t="shared" si="66"/>
        <v>59.282390429704861</v>
      </c>
      <c r="AL43" s="134">
        <f t="shared" si="67"/>
        <v>-25</v>
      </c>
      <c r="AM43" s="122">
        <f t="shared" si="68"/>
        <v>-21.36752136752137</v>
      </c>
      <c r="AN43" s="122">
        <f t="shared" si="69"/>
        <v>-83</v>
      </c>
      <c r="AO43" s="122">
        <f t="shared" si="70"/>
        <v>-70.940170940170944</v>
      </c>
    </row>
    <row r="44" spans="1:41" x14ac:dyDescent="0.2">
      <c r="A44" s="28">
        <v>5</v>
      </c>
      <c r="B44" s="28">
        <v>1138</v>
      </c>
      <c r="C44" s="15">
        <v>698</v>
      </c>
      <c r="D44" s="28">
        <v>994</v>
      </c>
      <c r="E44" s="15">
        <v>758</v>
      </c>
      <c r="F44" s="138">
        <f t="shared" si="50"/>
        <v>156</v>
      </c>
      <c r="G44" s="117">
        <f t="shared" si="51"/>
        <v>133.33333333333334</v>
      </c>
      <c r="H44" s="127">
        <v>3.7333333333333334</v>
      </c>
      <c r="I44" s="123">
        <f t="shared" si="52"/>
        <v>35.714285714285715</v>
      </c>
      <c r="J44" s="117">
        <f t="shared" si="53"/>
        <v>38</v>
      </c>
      <c r="K44" s="117">
        <f t="shared" si="54"/>
        <v>32.478632478632484</v>
      </c>
      <c r="L44" s="117">
        <f t="shared" si="55"/>
        <v>106</v>
      </c>
      <c r="M44" s="117">
        <f t="shared" si="56"/>
        <v>90.598290598290603</v>
      </c>
      <c r="O44" s="28">
        <v>5</v>
      </c>
      <c r="P44" s="28">
        <v>1096</v>
      </c>
      <c r="Q44" s="15">
        <v>596</v>
      </c>
      <c r="R44" s="28">
        <v>596</v>
      </c>
      <c r="S44" s="15">
        <v>560</v>
      </c>
      <c r="T44" s="138">
        <f t="shared" si="57"/>
        <v>501.2943247235101</v>
      </c>
      <c r="U44" s="117">
        <f t="shared" si="58"/>
        <v>428.45668779787189</v>
      </c>
      <c r="V44" s="147">
        <v>2.4333333333333331</v>
      </c>
      <c r="W44" s="117">
        <f t="shared" si="59"/>
        <v>176.07809087583777</v>
      </c>
      <c r="X44" s="134">
        <f t="shared" si="60"/>
        <v>-4</v>
      </c>
      <c r="Y44" s="122">
        <f t="shared" si="61"/>
        <v>-3.4188034188034191</v>
      </c>
      <c r="Z44" s="122">
        <f t="shared" si="62"/>
        <v>504</v>
      </c>
      <c r="AA44" s="122">
        <f t="shared" si="63"/>
        <v>430.76923076923077</v>
      </c>
      <c r="AC44" s="28">
        <v>5</v>
      </c>
      <c r="AD44" s="28">
        <v>1033</v>
      </c>
      <c r="AE44" s="15">
        <v>540</v>
      </c>
      <c r="AF44" s="28">
        <v>921</v>
      </c>
      <c r="AG44" s="15">
        <v>521</v>
      </c>
      <c r="AH44" s="138">
        <f t="shared" si="64"/>
        <v>113.6001760562016</v>
      </c>
      <c r="AI44" s="117">
        <f t="shared" si="65"/>
        <v>97.094167569403083</v>
      </c>
      <c r="AJ44" s="147">
        <v>3.9</v>
      </c>
      <c r="AK44" s="117">
        <f t="shared" si="66"/>
        <v>24.895940402411046</v>
      </c>
      <c r="AL44" s="134">
        <f t="shared" si="67"/>
        <v>67</v>
      </c>
      <c r="AM44" s="122">
        <f t="shared" si="68"/>
        <v>57.264957264957268</v>
      </c>
      <c r="AN44" s="122">
        <f t="shared" si="69"/>
        <v>-179</v>
      </c>
      <c r="AO44" s="122">
        <f t="shared" si="70"/>
        <v>-152.991452991453</v>
      </c>
    </row>
    <row r="45" spans="1:41" x14ac:dyDescent="0.2">
      <c r="A45" s="18" t="s">
        <v>505</v>
      </c>
      <c r="B45" s="151">
        <f>AVERAGE(B40:B44)</f>
        <v>1171.2</v>
      </c>
      <c r="C45" s="152">
        <f t="shared" ref="C45:M45" si="71">AVERAGE(C40:C44)</f>
        <v>630.20000000000005</v>
      </c>
      <c r="D45" s="151">
        <f t="shared" si="71"/>
        <v>1017.2</v>
      </c>
      <c r="E45" s="152">
        <f t="shared" si="71"/>
        <v>642.6</v>
      </c>
      <c r="F45" s="118">
        <f t="shared" si="71"/>
        <v>168.13887076671557</v>
      </c>
      <c r="G45" s="118">
        <f t="shared" si="71"/>
        <v>143.70843655274837</v>
      </c>
      <c r="H45" s="150">
        <f t="shared" si="71"/>
        <v>2.4466666666666668</v>
      </c>
      <c r="I45" s="118">
        <f t="shared" si="71"/>
        <v>81.104601082159519</v>
      </c>
      <c r="J45" s="118">
        <f t="shared" si="71"/>
        <v>71.2</v>
      </c>
      <c r="K45" s="118">
        <f t="shared" si="71"/>
        <v>60.854700854700866</v>
      </c>
      <c r="L45" s="118">
        <f t="shared" si="71"/>
        <v>82.8</v>
      </c>
      <c r="M45" s="118">
        <f t="shared" si="71"/>
        <v>70.769230769230774</v>
      </c>
      <c r="O45" s="6" t="s">
        <v>505</v>
      </c>
      <c r="P45" s="133">
        <f t="shared" ref="P45" si="72">AVERAGE(P40:P44)</f>
        <v>988.4</v>
      </c>
      <c r="Q45" s="133">
        <f t="shared" ref="Q45" si="73">AVERAGE(Q40:Q44)</f>
        <v>395.8</v>
      </c>
      <c r="R45" s="133">
        <f t="shared" ref="R45" si="74">AVERAGE(R40:R44)</f>
        <v>844.2</v>
      </c>
      <c r="S45" s="133">
        <f t="shared" ref="S45" si="75">AVERAGE(S40:S44)</f>
        <v>492</v>
      </c>
      <c r="T45" s="133">
        <f t="shared" ref="T45" si="76">AVERAGE(T40:T44)</f>
        <v>245.59837127784598</v>
      </c>
      <c r="U45" s="133">
        <f t="shared" ref="U45" si="77">AVERAGE(U40:U44)</f>
        <v>209.91313784431281</v>
      </c>
      <c r="V45" s="135">
        <f t="shared" ref="V45" si="78">AVERAGE(V40:V44)</f>
        <v>2.04</v>
      </c>
      <c r="W45" s="133">
        <f t="shared" ref="W45" si="79">AVERAGE(W40:W44)</f>
        <v>128.44364155623924</v>
      </c>
      <c r="X45" s="133">
        <f t="shared" ref="X45" si="80">AVERAGE(X40:X44)</f>
        <v>-111.6</v>
      </c>
      <c r="Y45" s="133">
        <f t="shared" ref="Y45" si="81">AVERAGE(Y40:Y44)</f>
        <v>-95.384615384615387</v>
      </c>
      <c r="Z45" s="133">
        <f t="shared" ref="Z45" si="82">AVERAGE(Z40:Z44)</f>
        <v>255.8</v>
      </c>
      <c r="AA45" s="133">
        <f>AVERAGE(AA40:AA44)</f>
        <v>218.63247863247861</v>
      </c>
      <c r="AC45" s="6" t="s">
        <v>505</v>
      </c>
      <c r="AD45" s="133">
        <f t="shared" ref="AD45" si="83">AVERAGE(AD40:AD44)</f>
        <v>1086</v>
      </c>
      <c r="AE45" s="133">
        <f t="shared" ref="AE45" si="84">AVERAGE(AE40:AE44)</f>
        <v>584.4</v>
      </c>
      <c r="AF45" s="133">
        <f t="shared" ref="AF45" si="85">AVERAGE(AF40:AF44)</f>
        <v>988.6</v>
      </c>
      <c r="AG45" s="133">
        <f t="shared" ref="AG45" si="86">AVERAGE(AG40:AG44)</f>
        <v>609.20000000000005</v>
      </c>
      <c r="AH45" s="133">
        <f t="shared" ref="AH45" si="87">AVERAGE(AH40:AH44)</f>
        <v>110.8024021528859</v>
      </c>
      <c r="AI45" s="133">
        <f t="shared" ref="AI45" si="88">AVERAGE(AI40:AI44)</f>
        <v>94.702907822979412</v>
      </c>
      <c r="AJ45" s="135">
        <f t="shared" ref="AJ45" si="89">AVERAGE(AJ40:AJ44)</f>
        <v>2.0866666666666669</v>
      </c>
      <c r="AK45" s="133">
        <f t="shared" ref="AK45" si="90">AVERAGE(AK40:AK44)</f>
        <v>60.406593755690231</v>
      </c>
      <c r="AL45" s="133">
        <f t="shared" ref="AL45" si="91">AVERAGE(AL40:AL44)</f>
        <v>14</v>
      </c>
      <c r="AM45" s="133">
        <f t="shared" ref="AM45" si="92">AVERAGE(AM40:AM44)</f>
        <v>11.965811965811969</v>
      </c>
      <c r="AN45" s="133">
        <f t="shared" ref="AN45" si="93">AVERAGE(AN40:AN44)</f>
        <v>-111.4</v>
      </c>
      <c r="AO45" s="133">
        <f>AVERAGE(AO40:AO44)</f>
        <v>-95.213675213675216</v>
      </c>
    </row>
    <row r="46" spans="1:4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4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4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98" t="s">
        <v>504</v>
      </c>
      <c r="B64" s="99"/>
      <c r="C64" s="12"/>
      <c r="D64" s="12"/>
      <c r="E64" s="12"/>
      <c r="F64" s="12"/>
      <c r="G64" s="12"/>
      <c r="H64" s="12"/>
      <c r="I64" s="12"/>
      <c r="J64" s="12"/>
      <c r="K64" s="12"/>
      <c r="L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2" x14ac:dyDescent="0.2">
      <c r="A65" s="82" t="s">
        <v>495</v>
      </c>
      <c r="B65" s="83"/>
    </row>
    <row r="66" spans="1:2" x14ac:dyDescent="0.2">
      <c r="A66" s="84" t="s">
        <v>496</v>
      </c>
      <c r="B66" s="85"/>
    </row>
  </sheetData>
  <mergeCells count="30">
    <mergeCell ref="AC27:AO27"/>
    <mergeCell ref="AC37:AO37"/>
    <mergeCell ref="B38:C38"/>
    <mergeCell ref="D38:E38"/>
    <mergeCell ref="A37:M37"/>
    <mergeCell ref="AD38:AE38"/>
    <mergeCell ref="AF38:AG38"/>
    <mergeCell ref="P38:Q38"/>
    <mergeCell ref="R38:S38"/>
    <mergeCell ref="A7:H7"/>
    <mergeCell ref="O6:V6"/>
    <mergeCell ref="A64:B64"/>
    <mergeCell ref="O27:AA27"/>
    <mergeCell ref="O37:AA37"/>
    <mergeCell ref="A65:B65"/>
    <mergeCell ref="A66:B66"/>
    <mergeCell ref="AC6:AJ6"/>
    <mergeCell ref="O7:V7"/>
    <mergeCell ref="AC7:AJ7"/>
    <mergeCell ref="B28:C28"/>
    <mergeCell ref="D28:E28"/>
    <mergeCell ref="P28:Q28"/>
    <mergeCell ref="R28:S28"/>
    <mergeCell ref="O17:V17"/>
    <mergeCell ref="AC17:AJ17"/>
    <mergeCell ref="AD28:AE28"/>
    <mergeCell ref="AF28:AG28"/>
    <mergeCell ref="A17:H17"/>
    <mergeCell ref="A27:M27"/>
    <mergeCell ref="A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406E-3FCC-7C4A-B2DC-992DEEADC0AE}">
  <dimension ref="A1:AO66"/>
  <sheetViews>
    <sheetView topLeftCell="A38" zoomScale="67" zoomScaleNormal="150" workbookViewId="0">
      <selection activeCell="AD46" activeCellId="17" sqref="F31:G36 F41:G46 I31:M36 I41:M46 B36:E36 B46:E46 T31:U36 T41:U46 P36:S36 P46:S46 W31:AA36 W41:AA46 AH31:AI36 AK31:AO36 AH41:AI46 AK41:AO46 AD36:AG36 AD46:AG46"/>
    </sheetView>
  </sheetViews>
  <sheetFormatPr baseColWidth="10" defaultColWidth="11.1640625" defaultRowHeight="16" x14ac:dyDescent="0.2"/>
  <cols>
    <col min="9" max="12" width="15.83203125" customWidth="1"/>
    <col min="13" max="13" width="17" customWidth="1"/>
    <col min="23" max="26" width="17.5" customWidth="1"/>
    <col min="27" max="27" width="17.83203125" customWidth="1"/>
    <col min="37" max="37" width="16.6640625" customWidth="1"/>
    <col min="38" max="38" width="15.1640625" customWidth="1"/>
    <col min="39" max="39" width="16.6640625" customWidth="1"/>
    <col min="40" max="40" width="15.83203125" customWidth="1"/>
    <col min="41" max="41" width="18.6640625" customWidth="1"/>
  </cols>
  <sheetData>
    <row r="1" spans="1:36" x14ac:dyDescent="0.2">
      <c r="A1" s="81" t="s">
        <v>584</v>
      </c>
    </row>
    <row r="2" spans="1:36" x14ac:dyDescent="0.2">
      <c r="A2" s="80" t="s">
        <v>585</v>
      </c>
    </row>
    <row r="4" spans="1:36" x14ac:dyDescent="0.2">
      <c r="A4" t="s">
        <v>221</v>
      </c>
    </row>
    <row r="6" spans="1:36" x14ac:dyDescent="0.2">
      <c r="A6" s="102" t="s">
        <v>591</v>
      </c>
      <c r="B6" s="102"/>
      <c r="C6" s="102"/>
      <c r="D6" s="102"/>
      <c r="E6" s="102"/>
      <c r="F6" s="102"/>
      <c r="G6" s="102"/>
      <c r="H6" s="102"/>
      <c r="I6" s="29"/>
      <c r="J6" s="29"/>
      <c r="K6" s="29"/>
      <c r="L6" s="29"/>
      <c r="M6" s="29"/>
      <c r="N6" s="2"/>
      <c r="O6" s="97" t="s">
        <v>592</v>
      </c>
      <c r="P6" s="97"/>
      <c r="Q6" s="97"/>
      <c r="R6" s="97"/>
      <c r="S6" s="97"/>
      <c r="T6" s="97"/>
      <c r="U6" s="97"/>
      <c r="V6" s="97"/>
      <c r="W6" s="29"/>
      <c r="X6" s="29"/>
      <c r="Y6" s="29"/>
      <c r="Z6" s="29"/>
      <c r="AA6" s="29"/>
      <c r="AC6" s="86" t="s">
        <v>593</v>
      </c>
      <c r="AD6" s="86"/>
      <c r="AE6" s="86"/>
      <c r="AF6" s="86"/>
      <c r="AG6" s="86"/>
      <c r="AH6" s="86"/>
      <c r="AI6" s="86"/>
      <c r="AJ6" s="86"/>
    </row>
    <row r="7" spans="1:36" x14ac:dyDescent="0.2">
      <c r="A7" s="87" t="s">
        <v>493</v>
      </c>
      <c r="B7" s="87"/>
      <c r="C7" s="87"/>
      <c r="D7" s="87"/>
      <c r="E7" s="87"/>
      <c r="F7" s="87"/>
      <c r="G7" s="87"/>
      <c r="H7" s="87"/>
      <c r="I7" s="2"/>
      <c r="J7" s="2"/>
      <c r="K7" s="2"/>
      <c r="L7" s="2"/>
      <c r="M7" s="2"/>
      <c r="N7" s="2"/>
      <c r="O7" s="87" t="s">
        <v>493</v>
      </c>
      <c r="P7" s="87"/>
      <c r="Q7" s="87"/>
      <c r="R7" s="87"/>
      <c r="S7" s="87"/>
      <c r="T7" s="87"/>
      <c r="U7" s="87"/>
      <c r="V7" s="87"/>
      <c r="W7" s="29"/>
      <c r="X7" s="29"/>
      <c r="Y7" s="29"/>
      <c r="Z7" s="29"/>
      <c r="AA7" s="29"/>
      <c r="AC7" s="87" t="s">
        <v>493</v>
      </c>
      <c r="AD7" s="87"/>
      <c r="AE7" s="87"/>
      <c r="AF7" s="87"/>
      <c r="AG7" s="87"/>
      <c r="AH7" s="87"/>
      <c r="AI7" s="87"/>
      <c r="AJ7" s="87"/>
    </row>
    <row r="8" spans="1:36" x14ac:dyDescent="0.2">
      <c r="A8" s="18" t="s">
        <v>215</v>
      </c>
      <c r="B8" s="6" t="s">
        <v>0</v>
      </c>
      <c r="C8" s="7" t="s">
        <v>1</v>
      </c>
      <c r="D8" s="55" t="s">
        <v>216</v>
      </c>
      <c r="E8" s="55" t="s">
        <v>217</v>
      </c>
      <c r="F8" s="55" t="s">
        <v>218</v>
      </c>
      <c r="G8" s="56" t="s">
        <v>492</v>
      </c>
      <c r="H8" s="79" t="s">
        <v>582</v>
      </c>
      <c r="I8" s="2"/>
      <c r="J8" s="2"/>
      <c r="K8" s="2"/>
      <c r="L8" s="2"/>
      <c r="M8" s="2"/>
      <c r="N8" s="2"/>
      <c r="O8" s="18" t="s">
        <v>215</v>
      </c>
      <c r="P8" s="6" t="s">
        <v>0</v>
      </c>
      <c r="Q8" s="7" t="s">
        <v>1</v>
      </c>
      <c r="R8" s="1" t="s">
        <v>216</v>
      </c>
      <c r="S8" s="1" t="s">
        <v>217</v>
      </c>
      <c r="T8" s="1" t="s">
        <v>218</v>
      </c>
      <c r="U8" s="49" t="s">
        <v>492</v>
      </c>
      <c r="V8" s="79" t="s">
        <v>582</v>
      </c>
      <c r="W8" s="2"/>
      <c r="X8" s="2"/>
      <c r="Y8" s="2"/>
      <c r="Z8" s="2"/>
      <c r="AA8" s="2"/>
      <c r="AC8" s="18" t="s">
        <v>215</v>
      </c>
      <c r="AD8" s="6" t="s">
        <v>0</v>
      </c>
      <c r="AE8" s="7" t="s">
        <v>1</v>
      </c>
      <c r="AF8" s="1" t="s">
        <v>216</v>
      </c>
      <c r="AG8" s="1" t="s">
        <v>217</v>
      </c>
      <c r="AH8" s="1" t="s">
        <v>218</v>
      </c>
      <c r="AI8" s="49" t="s">
        <v>492</v>
      </c>
      <c r="AJ8" s="79" t="s">
        <v>582</v>
      </c>
    </row>
    <row r="9" spans="1:36" x14ac:dyDescent="0.2">
      <c r="A9" s="3">
        <v>1</v>
      </c>
      <c r="B9" s="8" t="s">
        <v>116</v>
      </c>
      <c r="C9" s="9" t="s">
        <v>117</v>
      </c>
      <c r="D9" s="9" t="s">
        <v>366</v>
      </c>
      <c r="E9" s="9" t="s">
        <v>367</v>
      </c>
      <c r="F9" s="9">
        <v>60</v>
      </c>
      <c r="G9" s="124">
        <f>F9/30</f>
        <v>2</v>
      </c>
      <c r="H9" s="3" t="s">
        <v>497</v>
      </c>
      <c r="I9" s="12"/>
      <c r="J9" s="12"/>
      <c r="K9" s="12"/>
      <c r="L9" s="12"/>
      <c r="M9" s="12"/>
      <c r="N9" s="12"/>
      <c r="O9" s="4">
        <v>1</v>
      </c>
      <c r="P9" s="8" t="s">
        <v>106</v>
      </c>
      <c r="Q9" s="9" t="s">
        <v>107</v>
      </c>
      <c r="R9" s="9" t="s">
        <v>386</v>
      </c>
      <c r="S9" s="9" t="s">
        <v>387</v>
      </c>
      <c r="T9" s="9">
        <v>51</v>
      </c>
      <c r="U9" s="124">
        <f>T9/30</f>
        <v>1.7</v>
      </c>
      <c r="V9" s="3" t="s">
        <v>497</v>
      </c>
      <c r="W9" s="12"/>
      <c r="X9" s="12"/>
      <c r="Y9" s="12"/>
      <c r="Z9" s="12"/>
      <c r="AA9" s="12"/>
      <c r="AC9" s="4">
        <v>1</v>
      </c>
      <c r="AD9" s="8" t="s">
        <v>124</v>
      </c>
      <c r="AE9" s="9" t="s">
        <v>126</v>
      </c>
      <c r="AF9" s="9" t="s">
        <v>407</v>
      </c>
      <c r="AG9" s="9" t="s">
        <v>406</v>
      </c>
      <c r="AH9" s="9">
        <v>17</v>
      </c>
      <c r="AI9" s="124">
        <f>AH9/30</f>
        <v>0.56666666666666665</v>
      </c>
      <c r="AJ9" s="3" t="s">
        <v>497</v>
      </c>
    </row>
    <row r="10" spans="1:36" x14ac:dyDescent="0.2">
      <c r="A10" s="4">
        <v>2</v>
      </c>
      <c r="B10" s="11" t="s">
        <v>124</v>
      </c>
      <c r="C10" s="12" t="s">
        <v>125</v>
      </c>
      <c r="D10" s="12" t="s">
        <v>368</v>
      </c>
      <c r="E10" s="12" t="s">
        <v>369</v>
      </c>
      <c r="F10" s="12">
        <v>96</v>
      </c>
      <c r="G10" s="125">
        <f t="shared" ref="G10:G13" si="0">F10/30</f>
        <v>3.2</v>
      </c>
      <c r="H10" s="3" t="s">
        <v>497</v>
      </c>
      <c r="I10" s="12"/>
      <c r="J10" s="12"/>
      <c r="K10" s="12"/>
      <c r="L10" s="12"/>
      <c r="M10" s="12"/>
      <c r="N10" s="12"/>
      <c r="O10" s="4">
        <v>2</v>
      </c>
      <c r="P10" s="11" t="s">
        <v>111</v>
      </c>
      <c r="Q10" s="12" t="s">
        <v>110</v>
      </c>
      <c r="R10" s="12" t="s">
        <v>388</v>
      </c>
      <c r="S10" s="12" t="s">
        <v>389</v>
      </c>
      <c r="T10" s="12">
        <v>53</v>
      </c>
      <c r="U10" s="125">
        <f t="shared" ref="U10:U13" si="1">T10/30</f>
        <v>1.7666666666666666</v>
      </c>
      <c r="V10" s="3" t="s">
        <v>497</v>
      </c>
      <c r="W10" s="12"/>
      <c r="X10" s="12"/>
      <c r="Y10" s="12"/>
      <c r="Z10" s="12"/>
      <c r="AA10" s="12"/>
      <c r="AC10" s="4">
        <v>2</v>
      </c>
      <c r="AD10" s="11" t="s">
        <v>137</v>
      </c>
      <c r="AE10" s="12" t="s">
        <v>139</v>
      </c>
      <c r="AF10" s="12" t="s">
        <v>408</v>
      </c>
      <c r="AG10" s="12" t="s">
        <v>409</v>
      </c>
      <c r="AH10" s="12">
        <v>38</v>
      </c>
      <c r="AI10" s="125">
        <f t="shared" ref="AI10:AI13" si="2">AH10/30</f>
        <v>1.2666666666666666</v>
      </c>
      <c r="AJ10" s="3" t="s">
        <v>497</v>
      </c>
    </row>
    <row r="11" spans="1:36" x14ac:dyDescent="0.2">
      <c r="A11" s="4">
        <v>3</v>
      </c>
      <c r="B11" s="11" t="s">
        <v>137</v>
      </c>
      <c r="C11" s="12" t="s">
        <v>138</v>
      </c>
      <c r="D11" s="12" t="s">
        <v>370</v>
      </c>
      <c r="E11" s="12" t="s">
        <v>371</v>
      </c>
      <c r="F11" s="12">
        <v>32</v>
      </c>
      <c r="G11" s="125">
        <f t="shared" si="0"/>
        <v>1.0666666666666667</v>
      </c>
      <c r="H11" s="3" t="s">
        <v>497</v>
      </c>
      <c r="I11" s="12"/>
      <c r="J11" s="12"/>
      <c r="K11" s="12"/>
      <c r="L11" s="12"/>
      <c r="M11" s="12"/>
      <c r="N11" s="12"/>
      <c r="O11" s="4">
        <v>3</v>
      </c>
      <c r="P11" s="11" t="s">
        <v>114</v>
      </c>
      <c r="Q11" s="12" t="s">
        <v>115</v>
      </c>
      <c r="R11" s="12" t="s">
        <v>390</v>
      </c>
      <c r="S11" s="12" t="s">
        <v>391</v>
      </c>
      <c r="T11" s="12">
        <v>55</v>
      </c>
      <c r="U11" s="125">
        <f t="shared" si="1"/>
        <v>1.8333333333333333</v>
      </c>
      <c r="V11" s="3" t="s">
        <v>497</v>
      </c>
      <c r="W11" s="12"/>
      <c r="X11" s="12"/>
      <c r="Y11" s="12"/>
      <c r="Z11" s="12"/>
      <c r="AA11" s="12"/>
      <c r="AC11" s="4">
        <v>3</v>
      </c>
      <c r="AD11" s="11" t="s">
        <v>144</v>
      </c>
      <c r="AE11" s="12" t="s">
        <v>146</v>
      </c>
      <c r="AF11" s="12" t="s">
        <v>410</v>
      </c>
      <c r="AG11" s="12" t="s">
        <v>411</v>
      </c>
      <c r="AH11" s="12">
        <v>31</v>
      </c>
      <c r="AI11" s="125">
        <f t="shared" si="2"/>
        <v>1.0333333333333334</v>
      </c>
      <c r="AJ11" s="3" t="s">
        <v>497</v>
      </c>
    </row>
    <row r="12" spans="1:36" x14ac:dyDescent="0.2">
      <c r="A12" s="4">
        <v>4</v>
      </c>
      <c r="B12" s="11" t="s">
        <v>144</v>
      </c>
      <c r="C12" s="12" t="s">
        <v>145</v>
      </c>
      <c r="D12" s="12" t="s">
        <v>372</v>
      </c>
      <c r="E12" s="12" t="s">
        <v>375</v>
      </c>
      <c r="F12" s="37">
        <v>39</v>
      </c>
      <c r="G12" s="125">
        <f t="shared" si="0"/>
        <v>1.3</v>
      </c>
      <c r="H12" s="3" t="s">
        <v>497</v>
      </c>
      <c r="I12" s="12"/>
      <c r="J12" s="12"/>
      <c r="K12" s="12"/>
      <c r="L12" s="12"/>
      <c r="M12" s="12"/>
      <c r="N12" s="12"/>
      <c r="O12" s="4">
        <v>4</v>
      </c>
      <c r="P12" s="11" t="s">
        <v>122</v>
      </c>
      <c r="Q12" s="12" t="s">
        <v>123</v>
      </c>
      <c r="R12" s="12" t="s">
        <v>392</v>
      </c>
      <c r="S12" s="12" t="s">
        <v>393</v>
      </c>
      <c r="T12" s="37">
        <v>84</v>
      </c>
      <c r="U12" s="125">
        <f t="shared" si="1"/>
        <v>2.8</v>
      </c>
      <c r="V12" s="3" t="s">
        <v>497</v>
      </c>
      <c r="W12" s="12"/>
      <c r="X12" s="12"/>
      <c r="Y12" s="12"/>
      <c r="Z12" s="12"/>
      <c r="AA12" s="12"/>
      <c r="AC12" s="4">
        <v>4</v>
      </c>
      <c r="AD12" s="11" t="s">
        <v>151</v>
      </c>
      <c r="AE12" s="12" t="s">
        <v>153</v>
      </c>
      <c r="AF12" s="12" t="s">
        <v>412</v>
      </c>
      <c r="AG12" s="12" t="s">
        <v>413</v>
      </c>
      <c r="AH12" s="37">
        <v>54</v>
      </c>
      <c r="AI12" s="125">
        <f t="shared" si="2"/>
        <v>1.8</v>
      </c>
      <c r="AJ12" s="3" t="s">
        <v>497</v>
      </c>
    </row>
    <row r="13" spans="1:36" x14ac:dyDescent="0.2">
      <c r="A13" s="5">
        <v>5</v>
      </c>
      <c r="B13" s="14" t="s">
        <v>151</v>
      </c>
      <c r="C13" s="15" t="s">
        <v>152</v>
      </c>
      <c r="D13" s="15" t="s">
        <v>374</v>
      </c>
      <c r="E13" s="15" t="s">
        <v>373</v>
      </c>
      <c r="F13" s="15">
        <v>59</v>
      </c>
      <c r="G13" s="127">
        <f t="shared" si="0"/>
        <v>1.9666666666666666</v>
      </c>
      <c r="H13" s="3" t="s">
        <v>497</v>
      </c>
      <c r="I13" s="12"/>
      <c r="J13" s="12"/>
      <c r="K13" s="12"/>
      <c r="L13" s="12"/>
      <c r="M13" s="12"/>
      <c r="N13" s="12"/>
      <c r="O13" s="5">
        <v>5</v>
      </c>
      <c r="P13" s="14" t="s">
        <v>133</v>
      </c>
      <c r="Q13" s="15" t="s">
        <v>134</v>
      </c>
      <c r="R13" s="15" t="s">
        <v>394</v>
      </c>
      <c r="S13" s="15" t="s">
        <v>395</v>
      </c>
      <c r="T13" s="15">
        <v>80</v>
      </c>
      <c r="U13" s="127">
        <f t="shared" si="1"/>
        <v>2.6666666666666665</v>
      </c>
      <c r="V13" s="3" t="s">
        <v>497</v>
      </c>
      <c r="W13" s="12"/>
      <c r="X13" s="12"/>
      <c r="Y13" s="12"/>
      <c r="Z13" s="12"/>
      <c r="AA13" s="12"/>
      <c r="AC13" s="5">
        <v>5</v>
      </c>
      <c r="AD13" s="14" t="s">
        <v>158</v>
      </c>
      <c r="AE13" s="15" t="s">
        <v>159</v>
      </c>
      <c r="AF13" s="15" t="s">
        <v>414</v>
      </c>
      <c r="AG13" s="15" t="s">
        <v>415</v>
      </c>
      <c r="AH13" s="15">
        <v>49</v>
      </c>
      <c r="AI13" s="127">
        <f t="shared" si="2"/>
        <v>1.6333333333333333</v>
      </c>
      <c r="AJ13" s="3" t="s">
        <v>497</v>
      </c>
    </row>
    <row r="14" spans="1:36" x14ac:dyDescent="0.2">
      <c r="A14" s="18"/>
      <c r="B14" s="30" t="s">
        <v>284</v>
      </c>
      <c r="C14" s="139">
        <v>1.07</v>
      </c>
      <c r="D14" s="31" t="s">
        <v>285</v>
      </c>
      <c r="E14" s="139">
        <v>1.97</v>
      </c>
      <c r="F14" s="6" t="s">
        <v>283</v>
      </c>
      <c r="G14" s="139">
        <f>AVERAGE(G9:G13)</f>
        <v>1.9066666666666667</v>
      </c>
      <c r="H14" s="18"/>
      <c r="I14" s="12"/>
      <c r="J14" s="12"/>
      <c r="K14" s="12"/>
      <c r="L14" s="12"/>
      <c r="M14" s="12"/>
      <c r="N14" s="12"/>
      <c r="O14" s="18"/>
      <c r="P14" s="30" t="s">
        <v>284</v>
      </c>
      <c r="Q14" s="139">
        <v>1.7</v>
      </c>
      <c r="R14" s="31" t="s">
        <v>285</v>
      </c>
      <c r="S14" s="139">
        <v>2.67</v>
      </c>
      <c r="T14" s="6" t="s">
        <v>283</v>
      </c>
      <c r="U14" s="139">
        <f>AVERAGE(U9:U13)</f>
        <v>2.1533333333333333</v>
      </c>
      <c r="V14" s="18"/>
      <c r="AC14" s="18"/>
      <c r="AD14" s="30" t="s">
        <v>284</v>
      </c>
      <c r="AE14" s="139">
        <v>0.56999999999999995</v>
      </c>
      <c r="AF14" s="31" t="s">
        <v>285</v>
      </c>
      <c r="AG14" s="139">
        <v>1.8</v>
      </c>
      <c r="AH14" s="6" t="s">
        <v>283</v>
      </c>
      <c r="AI14" s="139">
        <f>AVERAGE(AI9:AI13)</f>
        <v>1.2600000000000002</v>
      </c>
      <c r="AJ14" s="18"/>
    </row>
    <row r="15" spans="1:36" x14ac:dyDescent="0.2">
      <c r="A15" s="12"/>
      <c r="B15" s="17"/>
      <c r="C15" s="12"/>
      <c r="D15" s="12"/>
      <c r="E15" s="12"/>
      <c r="F15" s="12"/>
      <c r="G15" s="12"/>
      <c r="I15" s="12"/>
      <c r="J15" s="12"/>
      <c r="K15" s="12"/>
      <c r="L15" s="12"/>
      <c r="M15" s="12"/>
      <c r="N15" s="12"/>
    </row>
    <row r="16" spans="1:36" x14ac:dyDescent="0.2">
      <c r="N16" s="12"/>
    </row>
    <row r="17" spans="1:41" x14ac:dyDescent="0.2">
      <c r="A17" s="87" t="s">
        <v>494</v>
      </c>
      <c r="B17" s="87"/>
      <c r="C17" s="87"/>
      <c r="D17" s="87"/>
      <c r="E17" s="87"/>
      <c r="F17" s="87"/>
      <c r="G17" s="87"/>
      <c r="H17" s="87"/>
      <c r="I17" s="2"/>
      <c r="J17" s="2"/>
      <c r="K17" s="2"/>
      <c r="L17" s="2"/>
      <c r="M17" s="2"/>
      <c r="N17" s="2"/>
      <c r="O17" s="87" t="s">
        <v>494</v>
      </c>
      <c r="P17" s="87"/>
      <c r="Q17" s="87"/>
      <c r="R17" s="87"/>
      <c r="S17" s="87"/>
      <c r="T17" s="87"/>
      <c r="U17" s="87"/>
      <c r="V17" s="87"/>
      <c r="W17" s="2"/>
      <c r="X17" s="2"/>
      <c r="Y17" s="2"/>
      <c r="Z17" s="2"/>
      <c r="AA17" s="2"/>
      <c r="AC17" s="87" t="s">
        <v>494</v>
      </c>
      <c r="AD17" s="87"/>
      <c r="AE17" s="87"/>
      <c r="AF17" s="87"/>
      <c r="AG17" s="87"/>
      <c r="AH17" s="87"/>
      <c r="AI17" s="87"/>
      <c r="AJ17" s="87"/>
    </row>
    <row r="18" spans="1:41" x14ac:dyDescent="0.2">
      <c r="A18" s="18" t="s">
        <v>215</v>
      </c>
      <c r="B18" s="6" t="s">
        <v>0</v>
      </c>
      <c r="C18" s="7" t="s">
        <v>1</v>
      </c>
      <c r="D18" s="1" t="s">
        <v>216</v>
      </c>
      <c r="E18" s="1" t="s">
        <v>217</v>
      </c>
      <c r="F18" s="1" t="s">
        <v>218</v>
      </c>
      <c r="G18" s="49" t="s">
        <v>492</v>
      </c>
      <c r="H18" s="79" t="s">
        <v>582</v>
      </c>
      <c r="I18" s="2"/>
      <c r="J18" s="2"/>
      <c r="K18" s="2"/>
      <c r="L18" s="2"/>
      <c r="M18" s="2"/>
      <c r="N18" s="2"/>
      <c r="O18" s="18" t="s">
        <v>215</v>
      </c>
      <c r="P18" s="6" t="s">
        <v>0</v>
      </c>
      <c r="Q18" s="7" t="s">
        <v>1</v>
      </c>
      <c r="R18" s="1" t="s">
        <v>216</v>
      </c>
      <c r="S18" s="1" t="s">
        <v>217</v>
      </c>
      <c r="T18" s="1" t="s">
        <v>218</v>
      </c>
      <c r="U18" s="49" t="s">
        <v>492</v>
      </c>
      <c r="V18" s="79" t="s">
        <v>582</v>
      </c>
      <c r="W18" s="2"/>
      <c r="X18" s="2"/>
      <c r="Y18" s="2"/>
      <c r="Z18" s="2"/>
      <c r="AA18" s="2"/>
      <c r="AC18" s="18" t="s">
        <v>215</v>
      </c>
      <c r="AD18" s="6" t="s">
        <v>0</v>
      </c>
      <c r="AE18" s="7" t="s">
        <v>1</v>
      </c>
      <c r="AF18" s="1" t="s">
        <v>216</v>
      </c>
      <c r="AG18" s="1" t="s">
        <v>217</v>
      </c>
      <c r="AH18" s="1" t="s">
        <v>218</v>
      </c>
      <c r="AI18" s="49" t="s">
        <v>492</v>
      </c>
      <c r="AJ18" s="79" t="s">
        <v>582</v>
      </c>
    </row>
    <row r="19" spans="1:41" x14ac:dyDescent="0.2">
      <c r="A19" s="3">
        <v>1</v>
      </c>
      <c r="B19" s="8" t="s">
        <v>120</v>
      </c>
      <c r="C19" s="9" t="s">
        <v>121</v>
      </c>
      <c r="D19" s="9" t="s">
        <v>377</v>
      </c>
      <c r="E19" s="9" t="s">
        <v>376</v>
      </c>
      <c r="F19" s="9">
        <v>101</v>
      </c>
      <c r="G19" s="124">
        <f>F19/30</f>
        <v>3.3666666666666667</v>
      </c>
      <c r="H19" s="3" t="s">
        <v>498</v>
      </c>
      <c r="I19" s="12"/>
      <c r="J19" s="12"/>
      <c r="K19" s="12"/>
      <c r="L19" s="12"/>
      <c r="M19" s="12"/>
      <c r="N19" s="12"/>
      <c r="O19" s="4">
        <v>1</v>
      </c>
      <c r="P19" s="8" t="s">
        <v>108</v>
      </c>
      <c r="Q19" s="9" t="s">
        <v>109</v>
      </c>
      <c r="R19" s="9" t="s">
        <v>396</v>
      </c>
      <c r="S19" s="9" t="s">
        <v>397</v>
      </c>
      <c r="T19" s="9">
        <v>78</v>
      </c>
      <c r="U19" s="124">
        <f>T19/30</f>
        <v>2.6</v>
      </c>
      <c r="V19" s="3" t="s">
        <v>498</v>
      </c>
      <c r="W19" s="12"/>
      <c r="X19" s="12"/>
      <c r="Y19" s="12"/>
      <c r="Z19" s="12"/>
      <c r="AA19" s="12"/>
      <c r="AC19" s="4">
        <v>1</v>
      </c>
      <c r="AD19" s="8" t="s">
        <v>129</v>
      </c>
      <c r="AE19" s="9" t="s">
        <v>130</v>
      </c>
      <c r="AF19" s="9" t="s">
        <v>416</v>
      </c>
      <c r="AG19" s="9" t="s">
        <v>417</v>
      </c>
      <c r="AH19" s="9">
        <v>47</v>
      </c>
      <c r="AI19" s="124">
        <f>AH19/30</f>
        <v>1.5666666666666667</v>
      </c>
      <c r="AJ19" s="3" t="s">
        <v>498</v>
      </c>
    </row>
    <row r="20" spans="1:41" x14ac:dyDescent="0.2">
      <c r="A20" s="4">
        <v>2</v>
      </c>
      <c r="B20" s="11" t="s">
        <v>131</v>
      </c>
      <c r="C20" s="12" t="s">
        <v>132</v>
      </c>
      <c r="D20" s="12" t="s">
        <v>378</v>
      </c>
      <c r="E20" s="12" t="s">
        <v>379</v>
      </c>
      <c r="F20" s="12">
        <v>85</v>
      </c>
      <c r="G20" s="125">
        <f t="shared" ref="G20:G23" si="3">F20/30</f>
        <v>2.8333333333333335</v>
      </c>
      <c r="H20" s="3" t="s">
        <v>498</v>
      </c>
      <c r="I20" s="12"/>
      <c r="J20" s="12"/>
      <c r="K20" s="12"/>
      <c r="L20" s="12"/>
      <c r="M20" s="12"/>
      <c r="N20" s="12"/>
      <c r="O20" s="4">
        <v>2</v>
      </c>
      <c r="P20" s="11" t="s">
        <v>113</v>
      </c>
      <c r="Q20" s="12" t="s">
        <v>112</v>
      </c>
      <c r="R20" s="12" t="s">
        <v>399</v>
      </c>
      <c r="S20" s="12" t="s">
        <v>398</v>
      </c>
      <c r="T20" s="12">
        <v>100</v>
      </c>
      <c r="U20" s="125">
        <f t="shared" ref="U20:U23" si="4">T20/30</f>
        <v>3.3333333333333335</v>
      </c>
      <c r="V20" s="3" t="s">
        <v>498</v>
      </c>
      <c r="W20" s="12"/>
      <c r="X20" s="12"/>
      <c r="Y20" s="12"/>
      <c r="Z20" s="12"/>
      <c r="AA20" s="12"/>
      <c r="AC20" s="4">
        <v>2</v>
      </c>
      <c r="AD20" s="11" t="s">
        <v>142</v>
      </c>
      <c r="AE20" s="12" t="s">
        <v>143</v>
      </c>
      <c r="AF20" s="12" t="s">
        <v>418</v>
      </c>
      <c r="AG20" s="12" t="s">
        <v>419</v>
      </c>
      <c r="AH20" s="12">
        <v>129</v>
      </c>
      <c r="AI20" s="125">
        <f t="shared" ref="AI20:AI23" si="5">AH20/30</f>
        <v>4.3</v>
      </c>
      <c r="AJ20" s="3" t="s">
        <v>498</v>
      </c>
    </row>
    <row r="21" spans="1:41" x14ac:dyDescent="0.2">
      <c r="A21" s="4">
        <v>3</v>
      </c>
      <c r="B21" s="11" t="s">
        <v>140</v>
      </c>
      <c r="C21" s="12" t="s">
        <v>141</v>
      </c>
      <c r="D21" s="12" t="s">
        <v>380</v>
      </c>
      <c r="E21" s="12" t="s">
        <v>381</v>
      </c>
      <c r="F21" s="12">
        <v>78</v>
      </c>
      <c r="G21" s="125">
        <f t="shared" si="3"/>
        <v>2.6</v>
      </c>
      <c r="H21" s="3" t="s">
        <v>498</v>
      </c>
      <c r="I21" s="12"/>
      <c r="J21" s="12"/>
      <c r="K21" s="12"/>
      <c r="L21" s="12"/>
      <c r="M21" s="12"/>
      <c r="N21" s="12"/>
      <c r="O21" s="4">
        <v>3</v>
      </c>
      <c r="P21" s="11" t="s">
        <v>119</v>
      </c>
      <c r="Q21" s="12" t="s">
        <v>118</v>
      </c>
      <c r="R21" s="12" t="s">
        <v>400</v>
      </c>
      <c r="S21" s="12" t="s">
        <v>401</v>
      </c>
      <c r="T21" s="12">
        <v>101</v>
      </c>
      <c r="U21" s="125">
        <f t="shared" si="4"/>
        <v>3.3666666666666667</v>
      </c>
      <c r="V21" s="3" t="s">
        <v>498</v>
      </c>
      <c r="W21" s="12"/>
      <c r="X21" s="12"/>
      <c r="Y21" s="12"/>
      <c r="Z21" s="12"/>
      <c r="AA21" s="12"/>
      <c r="AC21" s="4">
        <v>3</v>
      </c>
      <c r="AD21" s="11" t="s">
        <v>149</v>
      </c>
      <c r="AE21" s="12" t="s">
        <v>150</v>
      </c>
      <c r="AF21" s="12" t="s">
        <v>420</v>
      </c>
      <c r="AG21" s="12" t="s">
        <v>421</v>
      </c>
      <c r="AH21" s="12">
        <v>148</v>
      </c>
      <c r="AI21" s="125">
        <f t="shared" si="5"/>
        <v>4.9333333333333336</v>
      </c>
      <c r="AJ21" s="3" t="s">
        <v>498</v>
      </c>
    </row>
    <row r="22" spans="1:41" x14ac:dyDescent="0.2">
      <c r="A22" s="4">
        <v>4</v>
      </c>
      <c r="B22" s="11" t="s">
        <v>147</v>
      </c>
      <c r="C22" s="12" t="s">
        <v>148</v>
      </c>
      <c r="D22" s="12" t="s">
        <v>382</v>
      </c>
      <c r="E22" s="12" t="s">
        <v>383</v>
      </c>
      <c r="F22" s="37">
        <v>88</v>
      </c>
      <c r="G22" s="125">
        <f t="shared" si="3"/>
        <v>2.9333333333333331</v>
      </c>
      <c r="H22" s="3" t="s">
        <v>498</v>
      </c>
      <c r="I22" s="12"/>
      <c r="J22" s="12"/>
      <c r="K22" s="12"/>
      <c r="L22" s="12"/>
      <c r="M22" s="12"/>
      <c r="N22" s="12"/>
      <c r="O22" s="4">
        <v>4</v>
      </c>
      <c r="P22" s="11" t="s">
        <v>127</v>
      </c>
      <c r="Q22" s="12" t="s">
        <v>128</v>
      </c>
      <c r="R22" s="12" t="s">
        <v>402</v>
      </c>
      <c r="S22" s="12" t="s">
        <v>403</v>
      </c>
      <c r="T22" s="37">
        <v>57</v>
      </c>
      <c r="U22" s="125">
        <f t="shared" si="4"/>
        <v>1.9</v>
      </c>
      <c r="V22" s="3" t="s">
        <v>498</v>
      </c>
      <c r="W22" s="12"/>
      <c r="X22" s="12"/>
      <c r="Y22" s="12"/>
      <c r="Z22" s="12"/>
      <c r="AA22" s="12"/>
      <c r="AC22" s="4">
        <v>4</v>
      </c>
      <c r="AD22" s="11" t="s">
        <v>156</v>
      </c>
      <c r="AE22" s="12" t="s">
        <v>157</v>
      </c>
      <c r="AF22" s="12" t="s">
        <v>422</v>
      </c>
      <c r="AG22" s="12" t="s">
        <v>423</v>
      </c>
      <c r="AH22" s="37">
        <v>127</v>
      </c>
      <c r="AI22" s="125">
        <f t="shared" si="5"/>
        <v>4.2333333333333334</v>
      </c>
      <c r="AJ22" s="3" t="s">
        <v>498</v>
      </c>
    </row>
    <row r="23" spans="1:41" x14ac:dyDescent="0.2">
      <c r="A23" s="5">
        <v>5</v>
      </c>
      <c r="B23" s="14" t="s">
        <v>154</v>
      </c>
      <c r="C23" s="15" t="s">
        <v>155</v>
      </c>
      <c r="D23" s="15" t="s">
        <v>385</v>
      </c>
      <c r="E23" s="15" t="s">
        <v>384</v>
      </c>
      <c r="F23" s="15">
        <v>211</v>
      </c>
      <c r="G23" s="127">
        <f t="shared" si="3"/>
        <v>7.0333333333333332</v>
      </c>
      <c r="H23" s="3" t="s">
        <v>498</v>
      </c>
      <c r="I23" s="12"/>
      <c r="J23" s="12"/>
      <c r="K23" s="12"/>
      <c r="L23" s="12"/>
      <c r="M23" s="12"/>
      <c r="N23" s="12"/>
      <c r="O23" s="5">
        <v>5</v>
      </c>
      <c r="P23" s="14" t="s">
        <v>135</v>
      </c>
      <c r="Q23" s="15" t="s">
        <v>136</v>
      </c>
      <c r="R23" s="15" t="s">
        <v>405</v>
      </c>
      <c r="S23" s="15" t="s">
        <v>404</v>
      </c>
      <c r="T23" s="15">
        <v>118</v>
      </c>
      <c r="U23" s="127">
        <f t="shared" si="4"/>
        <v>3.9333333333333331</v>
      </c>
      <c r="V23" s="3" t="s">
        <v>498</v>
      </c>
      <c r="W23" s="12"/>
      <c r="X23" s="12"/>
      <c r="Y23" s="12"/>
      <c r="Z23" s="12"/>
      <c r="AA23" s="12"/>
      <c r="AC23" s="5">
        <v>5</v>
      </c>
      <c r="AD23" s="14" t="s">
        <v>160</v>
      </c>
      <c r="AE23" s="15" t="s">
        <v>161</v>
      </c>
      <c r="AF23" s="15" t="s">
        <v>424</v>
      </c>
      <c r="AG23" s="15" t="s">
        <v>425</v>
      </c>
      <c r="AH23" s="15">
        <v>244</v>
      </c>
      <c r="AI23" s="127">
        <f t="shared" si="5"/>
        <v>8.1333333333333329</v>
      </c>
      <c r="AJ23" s="3" t="s">
        <v>498</v>
      </c>
    </row>
    <row r="24" spans="1:41" x14ac:dyDescent="0.2">
      <c r="A24" s="18"/>
      <c r="B24" s="30" t="s">
        <v>284</v>
      </c>
      <c r="C24" s="139">
        <v>2.6</v>
      </c>
      <c r="D24" s="31" t="s">
        <v>285</v>
      </c>
      <c r="E24" s="139">
        <v>7.03</v>
      </c>
      <c r="F24" s="6" t="s">
        <v>283</v>
      </c>
      <c r="G24" s="139">
        <f>AVERAGE(G19:G23)</f>
        <v>3.753333333333333</v>
      </c>
      <c r="H24" s="18"/>
      <c r="O24" s="18"/>
      <c r="P24" s="30" t="s">
        <v>284</v>
      </c>
      <c r="Q24" s="139">
        <v>1.9</v>
      </c>
      <c r="R24" s="31" t="s">
        <v>285</v>
      </c>
      <c r="S24" s="139">
        <v>3.93</v>
      </c>
      <c r="T24" s="6" t="s">
        <v>283</v>
      </c>
      <c r="U24" s="139">
        <f>AVERAGE(U19:U23)</f>
        <v>3.0266666666666668</v>
      </c>
      <c r="V24" s="18"/>
      <c r="AC24" s="18"/>
      <c r="AD24" s="30" t="s">
        <v>284</v>
      </c>
      <c r="AE24" s="139">
        <v>1.57</v>
      </c>
      <c r="AF24" s="31" t="s">
        <v>285</v>
      </c>
      <c r="AG24" s="139">
        <v>8.1300000000000008</v>
      </c>
      <c r="AH24" s="6" t="s">
        <v>283</v>
      </c>
      <c r="AI24" s="139">
        <f>AVERAGE(AI19:AI23)</f>
        <v>4.6333333333333337</v>
      </c>
      <c r="AJ24" s="18"/>
    </row>
    <row r="28" spans="1:41" x14ac:dyDescent="0.2">
      <c r="A28" s="91" t="s">
        <v>493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3"/>
      <c r="O28" s="91" t="s">
        <v>493</v>
      </c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3"/>
      <c r="AC28" s="91" t="s">
        <v>493</v>
      </c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3"/>
    </row>
    <row r="29" spans="1:41" x14ac:dyDescent="0.2">
      <c r="A29" s="25"/>
      <c r="B29" s="88" t="s">
        <v>275</v>
      </c>
      <c r="C29" s="89"/>
      <c r="D29" s="88" t="s">
        <v>276</v>
      </c>
      <c r="E29" s="89"/>
      <c r="F29" s="3" t="s">
        <v>506</v>
      </c>
      <c r="G29" s="3" t="s">
        <v>277</v>
      </c>
      <c r="H29" s="58" t="s">
        <v>492</v>
      </c>
      <c r="I29" s="18" t="s">
        <v>491</v>
      </c>
      <c r="J29" s="47" t="s">
        <v>507</v>
      </c>
      <c r="K29" s="41" t="s">
        <v>501</v>
      </c>
      <c r="L29" s="41" t="s">
        <v>502</v>
      </c>
      <c r="M29" s="41" t="s">
        <v>503</v>
      </c>
      <c r="O29" s="25"/>
      <c r="P29" s="88" t="s">
        <v>275</v>
      </c>
      <c r="Q29" s="89"/>
      <c r="R29" s="88" t="s">
        <v>276</v>
      </c>
      <c r="S29" s="89"/>
      <c r="T29" s="3" t="s">
        <v>506</v>
      </c>
      <c r="U29" s="3" t="s">
        <v>277</v>
      </c>
      <c r="V29" s="58" t="s">
        <v>492</v>
      </c>
      <c r="W29" s="18" t="s">
        <v>491</v>
      </c>
      <c r="X29" s="47" t="s">
        <v>507</v>
      </c>
      <c r="Y29" s="41" t="s">
        <v>501</v>
      </c>
      <c r="Z29" s="41" t="s">
        <v>502</v>
      </c>
      <c r="AA29" s="41" t="s">
        <v>503</v>
      </c>
      <c r="AC29" s="25"/>
      <c r="AD29" s="88" t="s">
        <v>275</v>
      </c>
      <c r="AE29" s="89"/>
      <c r="AF29" s="88" t="s">
        <v>276</v>
      </c>
      <c r="AG29" s="89"/>
      <c r="AH29" s="3" t="s">
        <v>506</v>
      </c>
      <c r="AI29" s="3" t="s">
        <v>277</v>
      </c>
      <c r="AJ29" s="58" t="s">
        <v>492</v>
      </c>
      <c r="AK29" s="18" t="s">
        <v>491</v>
      </c>
      <c r="AL29" s="47" t="s">
        <v>507</v>
      </c>
      <c r="AM29" s="41" t="s">
        <v>501</v>
      </c>
      <c r="AN29" s="41" t="s">
        <v>502</v>
      </c>
      <c r="AO29" s="41" t="s">
        <v>503</v>
      </c>
    </row>
    <row r="30" spans="1:41" x14ac:dyDescent="0.2">
      <c r="A30" s="18" t="s">
        <v>278</v>
      </c>
      <c r="B30" s="25" t="s">
        <v>279</v>
      </c>
      <c r="C30" s="10" t="s">
        <v>280</v>
      </c>
      <c r="D30" s="9" t="s">
        <v>279</v>
      </c>
      <c r="E30" s="9" t="s">
        <v>280</v>
      </c>
      <c r="F30" s="25"/>
      <c r="G30" s="3"/>
      <c r="H30" s="10"/>
      <c r="I30" s="3"/>
      <c r="J30" s="60"/>
      <c r="K30" s="46"/>
      <c r="L30" s="46"/>
      <c r="M30" s="46"/>
      <c r="O30" s="18" t="s">
        <v>278</v>
      </c>
      <c r="P30" s="25" t="s">
        <v>279</v>
      </c>
      <c r="Q30" s="10" t="s">
        <v>280</v>
      </c>
      <c r="R30" s="9" t="s">
        <v>279</v>
      </c>
      <c r="S30" s="9" t="s">
        <v>280</v>
      </c>
      <c r="T30" s="25"/>
      <c r="U30" s="3"/>
      <c r="V30" s="10"/>
      <c r="W30" s="3"/>
      <c r="X30" s="60"/>
      <c r="Y30" s="46"/>
      <c r="Z30" s="46"/>
      <c r="AA30" s="46"/>
      <c r="AC30" s="18" t="s">
        <v>278</v>
      </c>
      <c r="AD30" s="25" t="s">
        <v>279</v>
      </c>
      <c r="AE30" s="10" t="s">
        <v>280</v>
      </c>
      <c r="AF30" s="9" t="s">
        <v>279</v>
      </c>
      <c r="AG30" s="9" t="s">
        <v>280</v>
      </c>
      <c r="AH30" s="25"/>
      <c r="AI30" s="3"/>
      <c r="AJ30" s="10"/>
      <c r="AK30" s="3"/>
      <c r="AL30" s="60"/>
      <c r="AM30" s="46"/>
      <c r="AN30" s="46"/>
      <c r="AO30" s="46"/>
    </row>
    <row r="31" spans="1:41" x14ac:dyDescent="0.2">
      <c r="A31" s="25">
        <v>1</v>
      </c>
      <c r="B31" s="25">
        <v>741</v>
      </c>
      <c r="C31" s="9">
        <v>732</v>
      </c>
      <c r="D31" s="25">
        <v>1204</v>
      </c>
      <c r="E31" s="9">
        <v>769</v>
      </c>
      <c r="F31" s="136">
        <f>SQRT((D31-B31)^2+(E31-C31)^2)</f>
        <v>464.47604889811055</v>
      </c>
      <c r="G31" s="115">
        <f>F31/1.34</f>
        <v>346.62391708814221</v>
      </c>
      <c r="H31" s="129">
        <v>2</v>
      </c>
      <c r="I31" s="115">
        <f>G31/H31</f>
        <v>173.3119585440711</v>
      </c>
      <c r="J31" s="134">
        <f>1100-B31</f>
        <v>359</v>
      </c>
      <c r="K31" s="122">
        <f>J31/1.34</f>
        <v>267.91044776119401</v>
      </c>
      <c r="L31" s="122">
        <f>D31-1100</f>
        <v>104</v>
      </c>
      <c r="M31" s="122">
        <f t="shared" ref="M31:M35" si="6">L31/1.34</f>
        <v>77.611940298507463</v>
      </c>
      <c r="O31" s="25">
        <v>1</v>
      </c>
      <c r="P31" s="25">
        <v>869</v>
      </c>
      <c r="Q31" s="9">
        <v>389</v>
      </c>
      <c r="R31" s="25">
        <v>1076</v>
      </c>
      <c r="S31" s="9">
        <v>452</v>
      </c>
      <c r="T31" s="136">
        <f>SQRT((R31-P31)^2+(S31-Q31)^2)</f>
        <v>216.37467504308356</v>
      </c>
      <c r="U31" s="115">
        <f>T31/1.34</f>
        <v>161.47363809185339</v>
      </c>
      <c r="V31" s="129">
        <v>1.7</v>
      </c>
      <c r="W31" s="115">
        <f>U31/V31</f>
        <v>94.984492995207873</v>
      </c>
      <c r="X31" s="134">
        <f>1100-P31</f>
        <v>231</v>
      </c>
      <c r="Y31" s="122">
        <f t="shared" ref="Y31:Y35" si="7">X31/1.34</f>
        <v>172.38805970149252</v>
      </c>
      <c r="Z31" s="122">
        <f>R31-1100</f>
        <v>-24</v>
      </c>
      <c r="AA31" s="122">
        <f t="shared" ref="AA31:AA35" si="8">Z31/1.34</f>
        <v>-17.910447761194028</v>
      </c>
      <c r="AC31" s="25">
        <v>1</v>
      </c>
      <c r="AD31" s="25">
        <v>874</v>
      </c>
      <c r="AE31" s="9">
        <v>894</v>
      </c>
      <c r="AF31" s="25">
        <v>1248</v>
      </c>
      <c r="AG31" s="9">
        <v>918</v>
      </c>
      <c r="AH31" s="136">
        <f>SQRT((AF31-AD31)^2+(AG31-AE31)^2)</f>
        <v>374.7692623468472</v>
      </c>
      <c r="AI31" s="115">
        <f>AH31/1.34</f>
        <v>279.67855399018447</v>
      </c>
      <c r="AJ31" s="129">
        <v>0.56666666666666665</v>
      </c>
      <c r="AK31" s="115">
        <f>AI31/AJ31</f>
        <v>493.55038939444319</v>
      </c>
      <c r="AL31" s="134">
        <f>1100-AD31</f>
        <v>226</v>
      </c>
      <c r="AM31" s="122">
        <f t="shared" ref="AM31:AM35" si="9">AL31/1.34</f>
        <v>168.65671641791045</v>
      </c>
      <c r="AN31" s="122">
        <f>AF31-1100</f>
        <v>148</v>
      </c>
      <c r="AO31" s="122">
        <f t="shared" ref="AO31:AO35" si="10">AN31/1.34</f>
        <v>110.44776119402984</v>
      </c>
    </row>
    <row r="32" spans="1:41" x14ac:dyDescent="0.2">
      <c r="A32" s="27">
        <v>2</v>
      </c>
      <c r="B32" s="27">
        <v>746</v>
      </c>
      <c r="C32" s="12">
        <v>714</v>
      </c>
      <c r="D32" s="27">
        <v>1117</v>
      </c>
      <c r="E32" s="37">
        <v>778</v>
      </c>
      <c r="F32" s="137">
        <f t="shared" ref="F32:F35" si="11">SQRT((D32-B32)^2+(E32-C32)^2)</f>
        <v>376.47974713123682</v>
      </c>
      <c r="G32" s="116">
        <f t="shared" ref="G32:G35" si="12">F32/1.34</f>
        <v>280.95503517256475</v>
      </c>
      <c r="H32" s="130">
        <v>3.2</v>
      </c>
      <c r="I32" s="116">
        <f t="shared" ref="I32:I35" si="13">G32/H32</f>
        <v>87.798448491426484</v>
      </c>
      <c r="J32" s="134">
        <f t="shared" ref="J32:J35" si="14">1100-B32</f>
        <v>354</v>
      </c>
      <c r="K32" s="122">
        <f t="shared" ref="K32:K35" si="15">J32/1.34</f>
        <v>264.17910447761193</v>
      </c>
      <c r="L32" s="122">
        <f t="shared" ref="L32:L35" si="16">D32-1100</f>
        <v>17</v>
      </c>
      <c r="M32" s="122">
        <f t="shared" si="6"/>
        <v>12.686567164179104</v>
      </c>
      <c r="O32" s="27">
        <v>2</v>
      </c>
      <c r="P32" s="27">
        <v>789</v>
      </c>
      <c r="Q32" s="12">
        <v>330</v>
      </c>
      <c r="R32" s="27">
        <v>1169</v>
      </c>
      <c r="S32" s="37">
        <v>550</v>
      </c>
      <c r="T32" s="137">
        <f t="shared" ref="T32:T35" si="17">SQRT((R32-P32)^2+(S32-Q32)^2)</f>
        <v>439.08996800200299</v>
      </c>
      <c r="U32" s="116">
        <f t="shared" ref="U32:U35" si="18">T32/1.34</f>
        <v>327.6790805985097</v>
      </c>
      <c r="V32" s="130">
        <v>1.7666666666666666</v>
      </c>
      <c r="W32" s="116">
        <f t="shared" ref="W32:W35" si="19">U32/V32</f>
        <v>185.47872486708096</v>
      </c>
      <c r="X32" s="134">
        <f t="shared" ref="X32:X35" si="20">1100-P32</f>
        <v>311</v>
      </c>
      <c r="Y32" s="122">
        <f t="shared" si="7"/>
        <v>232.08955223880596</v>
      </c>
      <c r="Z32" s="122">
        <f t="shared" ref="Z32:Z35" si="21">R32-1100</f>
        <v>69</v>
      </c>
      <c r="AA32" s="122">
        <f t="shared" si="8"/>
        <v>51.492537313432834</v>
      </c>
      <c r="AC32" s="27">
        <v>2</v>
      </c>
      <c r="AD32" s="27">
        <v>592</v>
      </c>
      <c r="AE32" s="12">
        <v>928</v>
      </c>
      <c r="AF32" s="27">
        <v>1142</v>
      </c>
      <c r="AG32" s="37">
        <v>917</v>
      </c>
      <c r="AH32" s="137">
        <f t="shared" ref="AH32:AH35" si="22">SQRT((AF32-AD32)^2+(AG32-AE32)^2)</f>
        <v>550.10998900219943</v>
      </c>
      <c r="AI32" s="116">
        <f t="shared" ref="AI32:AI35" si="23">AH32/1.34</f>
        <v>410.52984253895477</v>
      </c>
      <c r="AJ32" s="130">
        <v>1.2666666666666666</v>
      </c>
      <c r="AK32" s="116">
        <f>AI32/AJ32</f>
        <v>324.10250726759591</v>
      </c>
      <c r="AL32" s="134">
        <f t="shared" ref="AL32:AL35" si="24">1100-AD32</f>
        <v>508</v>
      </c>
      <c r="AM32" s="122">
        <f t="shared" si="9"/>
        <v>379.1044776119403</v>
      </c>
      <c r="AN32" s="122">
        <f t="shared" ref="AN32:AN35" si="25">AF32-1100</f>
        <v>42</v>
      </c>
      <c r="AO32" s="122">
        <f t="shared" si="10"/>
        <v>31.343283582089551</v>
      </c>
    </row>
    <row r="33" spans="1:41" x14ac:dyDescent="0.2">
      <c r="A33" s="27">
        <v>3</v>
      </c>
      <c r="B33" s="27">
        <v>738</v>
      </c>
      <c r="C33" s="12">
        <v>742</v>
      </c>
      <c r="D33" s="27">
        <v>1181</v>
      </c>
      <c r="E33" s="37">
        <v>762</v>
      </c>
      <c r="F33" s="137">
        <f t="shared" si="11"/>
        <v>443.45123745458193</v>
      </c>
      <c r="G33" s="116">
        <f t="shared" si="12"/>
        <v>330.9337592944641</v>
      </c>
      <c r="H33" s="130">
        <v>1.0666666666666667</v>
      </c>
      <c r="I33" s="116">
        <f t="shared" si="13"/>
        <v>310.2503993385601</v>
      </c>
      <c r="J33" s="134">
        <f t="shared" si="14"/>
        <v>362</v>
      </c>
      <c r="K33" s="122">
        <f t="shared" si="15"/>
        <v>270.14925373134326</v>
      </c>
      <c r="L33" s="122">
        <f t="shared" si="16"/>
        <v>81</v>
      </c>
      <c r="M33" s="122">
        <f t="shared" si="6"/>
        <v>60.447761194029844</v>
      </c>
      <c r="O33" s="27">
        <v>3</v>
      </c>
      <c r="P33" s="27">
        <v>825</v>
      </c>
      <c r="Q33" s="12">
        <v>513</v>
      </c>
      <c r="R33" s="27">
        <v>1108</v>
      </c>
      <c r="S33" s="37">
        <v>470</v>
      </c>
      <c r="T33" s="137">
        <f t="shared" si="17"/>
        <v>286.24814409878712</v>
      </c>
      <c r="U33" s="116">
        <f t="shared" si="18"/>
        <v>213.61801798416948</v>
      </c>
      <c r="V33" s="130">
        <v>1.8333333333333333</v>
      </c>
      <c r="W33" s="116">
        <f t="shared" si="19"/>
        <v>116.51891890045609</v>
      </c>
      <c r="X33" s="134">
        <f t="shared" si="20"/>
        <v>275</v>
      </c>
      <c r="Y33" s="122">
        <f t="shared" si="7"/>
        <v>205.22388059701493</v>
      </c>
      <c r="Z33" s="122">
        <f t="shared" si="21"/>
        <v>8</v>
      </c>
      <c r="AA33" s="122">
        <f t="shared" si="8"/>
        <v>5.9701492537313428</v>
      </c>
      <c r="AC33" s="27">
        <v>3</v>
      </c>
      <c r="AD33" s="27">
        <v>685</v>
      </c>
      <c r="AE33" s="12">
        <v>962</v>
      </c>
      <c r="AF33" s="27">
        <v>1136</v>
      </c>
      <c r="AG33" s="37">
        <v>926</v>
      </c>
      <c r="AH33" s="137">
        <f t="shared" si="22"/>
        <v>452.43452564984472</v>
      </c>
      <c r="AI33" s="116">
        <f t="shared" si="23"/>
        <v>337.63770570883929</v>
      </c>
      <c r="AJ33" s="130">
        <v>1.0333333333333334</v>
      </c>
      <c r="AK33" s="116">
        <f t="shared" ref="AK33:AK35" si="26">AI33/AJ33</f>
        <v>326.74616681500572</v>
      </c>
      <c r="AL33" s="134">
        <f t="shared" si="24"/>
        <v>415</v>
      </c>
      <c r="AM33" s="122">
        <f t="shared" si="9"/>
        <v>309.70149253731341</v>
      </c>
      <c r="AN33" s="122">
        <f t="shared" si="25"/>
        <v>36</v>
      </c>
      <c r="AO33" s="122">
        <f t="shared" si="10"/>
        <v>26.865671641791042</v>
      </c>
    </row>
    <row r="34" spans="1:41" x14ac:dyDescent="0.2">
      <c r="A34" s="27">
        <v>4</v>
      </c>
      <c r="B34" s="27">
        <v>777</v>
      </c>
      <c r="C34" s="37">
        <v>693</v>
      </c>
      <c r="D34" s="27">
        <v>1253</v>
      </c>
      <c r="E34" s="37">
        <v>777</v>
      </c>
      <c r="F34" s="137">
        <f t="shared" si="11"/>
        <v>483.35494204569795</v>
      </c>
      <c r="G34" s="116">
        <f t="shared" si="12"/>
        <v>360.71264331768504</v>
      </c>
      <c r="H34" s="130">
        <v>1.3</v>
      </c>
      <c r="I34" s="116">
        <f t="shared" si="13"/>
        <v>277.47126409052692</v>
      </c>
      <c r="J34" s="134">
        <f t="shared" si="14"/>
        <v>323</v>
      </c>
      <c r="K34" s="122">
        <f t="shared" si="15"/>
        <v>241.04477611940297</v>
      </c>
      <c r="L34" s="122">
        <f t="shared" si="16"/>
        <v>153</v>
      </c>
      <c r="M34" s="122">
        <f t="shared" si="6"/>
        <v>114.17910447761193</v>
      </c>
      <c r="O34" s="27">
        <v>4</v>
      </c>
      <c r="P34" s="27">
        <v>781</v>
      </c>
      <c r="Q34" s="37">
        <v>394</v>
      </c>
      <c r="R34" s="27">
        <v>1182</v>
      </c>
      <c r="S34" s="37">
        <v>497</v>
      </c>
      <c r="T34" s="137">
        <f t="shared" si="17"/>
        <v>414.01690786729955</v>
      </c>
      <c r="U34" s="116">
        <f t="shared" si="18"/>
        <v>308.96784169201459</v>
      </c>
      <c r="V34" s="130">
        <v>2.8</v>
      </c>
      <c r="W34" s="116">
        <f t="shared" si="19"/>
        <v>110.34565774714807</v>
      </c>
      <c r="X34" s="134">
        <f t="shared" si="20"/>
        <v>319</v>
      </c>
      <c r="Y34" s="122">
        <f t="shared" si="7"/>
        <v>238.0597014925373</v>
      </c>
      <c r="Z34" s="122">
        <f t="shared" si="21"/>
        <v>82</v>
      </c>
      <c r="AA34" s="122">
        <f t="shared" si="8"/>
        <v>61.194029850746269</v>
      </c>
      <c r="AC34" s="27">
        <v>4</v>
      </c>
      <c r="AD34" s="27">
        <v>765</v>
      </c>
      <c r="AE34" s="37">
        <v>942</v>
      </c>
      <c r="AF34" s="27">
        <v>1149</v>
      </c>
      <c r="AG34" s="37">
        <v>965</v>
      </c>
      <c r="AH34" s="137">
        <f t="shared" si="22"/>
        <v>384.68818541774846</v>
      </c>
      <c r="AI34" s="116">
        <f t="shared" si="23"/>
        <v>287.08073538637944</v>
      </c>
      <c r="AJ34" s="130">
        <v>1.8</v>
      </c>
      <c r="AK34" s="116">
        <f t="shared" si="26"/>
        <v>159.48929743687748</v>
      </c>
      <c r="AL34" s="134">
        <f t="shared" si="24"/>
        <v>335</v>
      </c>
      <c r="AM34" s="122">
        <f t="shared" si="9"/>
        <v>249.99999999999997</v>
      </c>
      <c r="AN34" s="122">
        <f t="shared" si="25"/>
        <v>49</v>
      </c>
      <c r="AO34" s="122">
        <f t="shared" si="10"/>
        <v>36.567164179104473</v>
      </c>
    </row>
    <row r="35" spans="1:41" x14ac:dyDescent="0.2">
      <c r="A35" s="28">
        <v>5</v>
      </c>
      <c r="B35" s="28">
        <v>772</v>
      </c>
      <c r="C35" s="15">
        <v>697</v>
      </c>
      <c r="D35" s="28">
        <v>1110</v>
      </c>
      <c r="E35" s="15">
        <v>722</v>
      </c>
      <c r="F35" s="138">
        <f t="shared" si="11"/>
        <v>338.92329515688357</v>
      </c>
      <c r="G35" s="117">
        <f t="shared" si="12"/>
        <v>252.92783220662952</v>
      </c>
      <c r="H35" s="147">
        <v>1.9666666666666666</v>
      </c>
      <c r="I35" s="117">
        <f t="shared" si="13"/>
        <v>128.60737230845569</v>
      </c>
      <c r="J35" s="134">
        <f t="shared" si="14"/>
        <v>328</v>
      </c>
      <c r="K35" s="122">
        <f t="shared" si="15"/>
        <v>244.77611940298507</v>
      </c>
      <c r="L35" s="122">
        <f t="shared" si="16"/>
        <v>10</v>
      </c>
      <c r="M35" s="122">
        <f t="shared" si="6"/>
        <v>7.4626865671641784</v>
      </c>
      <c r="O35" s="28">
        <v>5</v>
      </c>
      <c r="P35" s="28">
        <v>822</v>
      </c>
      <c r="Q35" s="15">
        <v>494</v>
      </c>
      <c r="R35" s="28">
        <v>1257</v>
      </c>
      <c r="S35" s="15">
        <v>520</v>
      </c>
      <c r="T35" s="138">
        <f t="shared" si="17"/>
        <v>435.77631876915939</v>
      </c>
      <c r="U35" s="117">
        <f t="shared" si="18"/>
        <v>325.20620803668606</v>
      </c>
      <c r="V35" s="147">
        <v>2.6666666666666665</v>
      </c>
      <c r="W35" s="117">
        <f t="shared" si="19"/>
        <v>121.95232801375728</v>
      </c>
      <c r="X35" s="134">
        <f t="shared" si="20"/>
        <v>278</v>
      </c>
      <c r="Y35" s="122">
        <f t="shared" si="7"/>
        <v>207.46268656716416</v>
      </c>
      <c r="Z35" s="122">
        <f t="shared" si="21"/>
        <v>157</v>
      </c>
      <c r="AA35" s="122">
        <f t="shared" si="8"/>
        <v>117.16417910447761</v>
      </c>
      <c r="AC35" s="28">
        <v>5</v>
      </c>
      <c r="AD35" s="28">
        <v>798</v>
      </c>
      <c r="AE35" s="15">
        <v>954</v>
      </c>
      <c r="AF35" s="28">
        <v>1244</v>
      </c>
      <c r="AG35" s="15">
        <v>961</v>
      </c>
      <c r="AH35" s="138">
        <f t="shared" si="22"/>
        <v>446.05492935287691</v>
      </c>
      <c r="AI35" s="117">
        <f t="shared" si="23"/>
        <v>332.87681294990813</v>
      </c>
      <c r="AJ35" s="147">
        <v>1.6333333333333333</v>
      </c>
      <c r="AK35" s="117">
        <f t="shared" si="26"/>
        <v>203.80213037749476</v>
      </c>
      <c r="AL35" s="134">
        <f t="shared" si="24"/>
        <v>302</v>
      </c>
      <c r="AM35" s="122">
        <f t="shared" si="9"/>
        <v>225.37313432835819</v>
      </c>
      <c r="AN35" s="122">
        <f t="shared" si="25"/>
        <v>144</v>
      </c>
      <c r="AO35" s="122">
        <f t="shared" si="10"/>
        <v>107.46268656716417</v>
      </c>
    </row>
    <row r="36" spans="1:41" x14ac:dyDescent="0.2">
      <c r="A36" s="6" t="s">
        <v>505</v>
      </c>
      <c r="B36" s="133">
        <f t="shared" ref="B36:L36" si="27">AVERAGE(B31:B35)</f>
        <v>754.8</v>
      </c>
      <c r="C36" s="133">
        <f t="shared" si="27"/>
        <v>715.6</v>
      </c>
      <c r="D36" s="133">
        <f t="shared" si="27"/>
        <v>1173</v>
      </c>
      <c r="E36" s="133">
        <f t="shared" si="27"/>
        <v>761.6</v>
      </c>
      <c r="F36" s="133">
        <f t="shared" si="27"/>
        <v>421.33705413730223</v>
      </c>
      <c r="G36" s="133">
        <f t="shared" si="27"/>
        <v>314.43063741589714</v>
      </c>
      <c r="H36" s="135">
        <f t="shared" si="27"/>
        <v>1.9066666666666667</v>
      </c>
      <c r="I36" s="133">
        <f t="shared" si="27"/>
        <v>195.48788855460808</v>
      </c>
      <c r="J36" s="133">
        <f t="shared" si="27"/>
        <v>345.2</v>
      </c>
      <c r="K36" s="133">
        <f t="shared" si="27"/>
        <v>257.61194029850742</v>
      </c>
      <c r="L36" s="133">
        <f t="shared" si="27"/>
        <v>73</v>
      </c>
      <c r="M36" s="133">
        <f>AVERAGE(M31:M35)</f>
        <v>54.477611940298495</v>
      </c>
      <c r="O36" s="6" t="s">
        <v>505</v>
      </c>
      <c r="P36" s="133">
        <f t="shared" ref="P36:Z36" si="28">AVERAGE(P31:P35)</f>
        <v>817.2</v>
      </c>
      <c r="Q36" s="133">
        <f t="shared" si="28"/>
        <v>424</v>
      </c>
      <c r="R36" s="133">
        <f t="shared" si="28"/>
        <v>1158.4000000000001</v>
      </c>
      <c r="S36" s="133">
        <f t="shared" si="28"/>
        <v>497.8</v>
      </c>
      <c r="T36" s="133">
        <f t="shared" si="28"/>
        <v>358.30120275606652</v>
      </c>
      <c r="U36" s="133">
        <f t="shared" si="28"/>
        <v>267.38895728064665</v>
      </c>
      <c r="V36" s="135">
        <f t="shared" si="28"/>
        <v>2.1533333333333333</v>
      </c>
      <c r="W36" s="133">
        <f t="shared" si="28"/>
        <v>125.85602450473007</v>
      </c>
      <c r="X36" s="133">
        <f t="shared" si="28"/>
        <v>282.8</v>
      </c>
      <c r="Y36" s="133">
        <f t="shared" si="28"/>
        <v>211.04477611940302</v>
      </c>
      <c r="Z36" s="133">
        <f t="shared" si="28"/>
        <v>58.4</v>
      </c>
      <c r="AA36" s="133">
        <f>AVERAGE(AA31:AA35)</f>
        <v>43.582089552238799</v>
      </c>
      <c r="AC36" s="6" t="s">
        <v>505</v>
      </c>
      <c r="AD36" s="133">
        <f t="shared" ref="AD36:AN36" si="29">AVERAGE(AD31:AD35)</f>
        <v>742.8</v>
      </c>
      <c r="AE36" s="133">
        <f t="shared" si="29"/>
        <v>936</v>
      </c>
      <c r="AF36" s="133">
        <f t="shared" si="29"/>
        <v>1183.8</v>
      </c>
      <c r="AG36" s="133">
        <f t="shared" si="29"/>
        <v>937.4</v>
      </c>
      <c r="AH36" s="133">
        <f t="shared" si="29"/>
        <v>441.61137835390338</v>
      </c>
      <c r="AI36" s="133">
        <f t="shared" si="29"/>
        <v>329.56073011485324</v>
      </c>
      <c r="AJ36" s="135">
        <f t="shared" si="29"/>
        <v>1.2600000000000002</v>
      </c>
      <c r="AK36" s="133">
        <f t="shared" si="29"/>
        <v>301.53809825828341</v>
      </c>
      <c r="AL36" s="133">
        <f t="shared" si="29"/>
        <v>357.2</v>
      </c>
      <c r="AM36" s="133">
        <f t="shared" si="29"/>
        <v>266.56716417910445</v>
      </c>
      <c r="AN36" s="133">
        <f t="shared" si="29"/>
        <v>83.8</v>
      </c>
      <c r="AO36" s="133">
        <f>AVERAGE(AO31:AO35)</f>
        <v>62.537313432835809</v>
      </c>
    </row>
    <row r="38" spans="1:41" x14ac:dyDescent="0.2">
      <c r="A38" s="91" t="s">
        <v>494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3"/>
      <c r="O38" s="91" t="s">
        <v>494</v>
      </c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3"/>
      <c r="AC38" s="91" t="s">
        <v>494</v>
      </c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3"/>
    </row>
    <row r="39" spans="1:41" x14ac:dyDescent="0.2">
      <c r="A39" s="25"/>
      <c r="B39" s="88" t="s">
        <v>275</v>
      </c>
      <c r="C39" s="89"/>
      <c r="D39" s="88" t="s">
        <v>276</v>
      </c>
      <c r="E39" s="89"/>
      <c r="F39" s="3" t="s">
        <v>506</v>
      </c>
      <c r="G39" s="3" t="s">
        <v>277</v>
      </c>
      <c r="H39" s="58" t="s">
        <v>492</v>
      </c>
      <c r="I39" s="18" t="s">
        <v>491</v>
      </c>
      <c r="J39" s="47" t="s">
        <v>507</v>
      </c>
      <c r="K39" s="41" t="s">
        <v>501</v>
      </c>
      <c r="L39" s="41" t="s">
        <v>502</v>
      </c>
      <c r="M39" s="41" t="s">
        <v>503</v>
      </c>
      <c r="O39" s="25"/>
      <c r="P39" s="88" t="s">
        <v>275</v>
      </c>
      <c r="Q39" s="89"/>
      <c r="R39" s="88" t="s">
        <v>276</v>
      </c>
      <c r="S39" s="89"/>
      <c r="T39" s="3" t="s">
        <v>506</v>
      </c>
      <c r="U39" s="3" t="s">
        <v>277</v>
      </c>
      <c r="V39" s="58" t="s">
        <v>492</v>
      </c>
      <c r="W39" s="18" t="s">
        <v>491</v>
      </c>
      <c r="X39" s="47" t="s">
        <v>507</v>
      </c>
      <c r="Y39" s="41" t="s">
        <v>501</v>
      </c>
      <c r="Z39" s="41" t="s">
        <v>502</v>
      </c>
      <c r="AA39" s="41" t="s">
        <v>503</v>
      </c>
      <c r="AC39" s="25"/>
      <c r="AD39" s="88" t="s">
        <v>275</v>
      </c>
      <c r="AE39" s="89"/>
      <c r="AF39" s="88" t="s">
        <v>276</v>
      </c>
      <c r="AG39" s="89"/>
      <c r="AH39" s="3" t="s">
        <v>506</v>
      </c>
      <c r="AI39" s="3" t="s">
        <v>277</v>
      </c>
      <c r="AJ39" s="58" t="s">
        <v>492</v>
      </c>
      <c r="AK39" s="18" t="s">
        <v>491</v>
      </c>
      <c r="AL39" s="47" t="s">
        <v>507</v>
      </c>
      <c r="AM39" s="41" t="s">
        <v>501</v>
      </c>
      <c r="AN39" s="41" t="s">
        <v>502</v>
      </c>
      <c r="AO39" s="41" t="s">
        <v>503</v>
      </c>
    </row>
    <row r="40" spans="1:41" x14ac:dyDescent="0.2">
      <c r="A40" s="18" t="s">
        <v>278</v>
      </c>
      <c r="B40" s="25" t="s">
        <v>279</v>
      </c>
      <c r="C40" s="10" t="s">
        <v>280</v>
      </c>
      <c r="D40" s="9" t="s">
        <v>279</v>
      </c>
      <c r="E40" s="9" t="s">
        <v>280</v>
      </c>
      <c r="F40" s="25"/>
      <c r="G40" s="3"/>
      <c r="H40" s="10"/>
      <c r="I40" s="3"/>
      <c r="J40" s="60"/>
      <c r="K40" s="46"/>
      <c r="L40" s="46"/>
      <c r="M40" s="46"/>
      <c r="O40" s="18" t="s">
        <v>278</v>
      </c>
      <c r="P40" s="25" t="s">
        <v>279</v>
      </c>
      <c r="Q40" s="10" t="s">
        <v>280</v>
      </c>
      <c r="R40" s="9" t="s">
        <v>279</v>
      </c>
      <c r="S40" s="9" t="s">
        <v>280</v>
      </c>
      <c r="T40" s="25"/>
      <c r="U40" s="3"/>
      <c r="V40" s="10"/>
      <c r="W40" s="3"/>
      <c r="X40" s="60"/>
      <c r="Y40" s="46"/>
      <c r="Z40" s="46"/>
      <c r="AA40" s="46"/>
      <c r="AC40" s="18" t="s">
        <v>278</v>
      </c>
      <c r="AD40" s="25" t="s">
        <v>279</v>
      </c>
      <c r="AE40" s="10" t="s">
        <v>280</v>
      </c>
      <c r="AF40" s="9" t="s">
        <v>279</v>
      </c>
      <c r="AG40" s="9" t="s">
        <v>280</v>
      </c>
      <c r="AH40" s="25"/>
      <c r="AI40" s="3"/>
      <c r="AJ40" s="10"/>
      <c r="AK40" s="3"/>
      <c r="AL40" s="60"/>
      <c r="AM40" s="46"/>
      <c r="AN40" s="46"/>
      <c r="AO40" s="46"/>
    </row>
    <row r="41" spans="1:41" x14ac:dyDescent="0.2">
      <c r="A41" s="25">
        <v>1</v>
      </c>
      <c r="B41" s="25">
        <v>1106</v>
      </c>
      <c r="C41" s="9">
        <v>724</v>
      </c>
      <c r="D41" s="25">
        <v>806</v>
      </c>
      <c r="E41" s="9">
        <v>754</v>
      </c>
      <c r="F41" s="136">
        <f>SQRT((D41-B41)^2+(E41-C41)^2)</f>
        <v>301.4962686336267</v>
      </c>
      <c r="G41" s="115">
        <f>F41/1.34</f>
        <v>224.99721539822886</v>
      </c>
      <c r="H41" s="129">
        <v>3.3666666666666667</v>
      </c>
      <c r="I41" s="115">
        <f>G41/H41</f>
        <v>66.83085605887986</v>
      </c>
      <c r="J41" s="134">
        <f>B41-1100</f>
        <v>6</v>
      </c>
      <c r="K41" s="122">
        <f t="shared" ref="K41:K45" si="30">J41/1.34</f>
        <v>4.4776119402985071</v>
      </c>
      <c r="L41" s="122">
        <f>1100-D41</f>
        <v>294</v>
      </c>
      <c r="M41" s="122">
        <f t="shared" ref="M41:M45" si="31">L41/1.34</f>
        <v>219.40298507462686</v>
      </c>
      <c r="O41" s="25">
        <v>1</v>
      </c>
      <c r="P41" s="25">
        <v>1121</v>
      </c>
      <c r="Q41" s="9">
        <v>416</v>
      </c>
      <c r="R41" s="25">
        <v>776</v>
      </c>
      <c r="S41" s="9">
        <v>370</v>
      </c>
      <c r="T41" s="136">
        <f>SQRT((R41-P41)^2+(S41-Q41)^2)</f>
        <v>348.05315685969578</v>
      </c>
      <c r="U41" s="115">
        <f>T41/1.34</f>
        <v>259.74116183559386</v>
      </c>
      <c r="V41" s="129">
        <v>2.6</v>
      </c>
      <c r="W41" s="115">
        <f>U41/V41</f>
        <v>99.900446859843782</v>
      </c>
      <c r="X41" s="134">
        <f>P41-1100</f>
        <v>21</v>
      </c>
      <c r="Y41" s="122">
        <f t="shared" ref="Y41:Y45" si="32">X41/1.34</f>
        <v>15.671641791044776</v>
      </c>
      <c r="Z41" s="122">
        <f>1100-R41</f>
        <v>324</v>
      </c>
      <c r="AA41" s="122">
        <f t="shared" ref="AA41:AA45" si="33">Z41/1.34</f>
        <v>241.79104477611938</v>
      </c>
      <c r="AC41" s="25">
        <v>1</v>
      </c>
      <c r="AD41" s="25">
        <v>1141</v>
      </c>
      <c r="AE41" s="9">
        <v>604</v>
      </c>
      <c r="AF41" s="25">
        <v>856</v>
      </c>
      <c r="AG41" s="9">
        <v>565</v>
      </c>
      <c r="AH41" s="136">
        <f>SQRT((AF41-AD41)^2+(AG41-AE41)^2)</f>
        <v>287.65604460883486</v>
      </c>
      <c r="AI41" s="115">
        <f>AH41/1.34</f>
        <v>214.66869000659318</v>
      </c>
      <c r="AJ41" s="129">
        <v>1.5666666666666667</v>
      </c>
      <c r="AK41" s="115">
        <f>AI41/AJ41</f>
        <v>137.0225680893148</v>
      </c>
      <c r="AL41" s="134">
        <f>AD41-1100</f>
        <v>41</v>
      </c>
      <c r="AM41" s="122">
        <f t="shared" ref="AM41:AM45" si="34">AL41/1.34</f>
        <v>30.597014925373134</v>
      </c>
      <c r="AN41" s="122">
        <f>1100-AF41</f>
        <v>244</v>
      </c>
      <c r="AO41" s="122">
        <f t="shared" ref="AO41:AO45" si="35">AN41/1.34</f>
        <v>182.08955223880596</v>
      </c>
    </row>
    <row r="42" spans="1:41" x14ac:dyDescent="0.2">
      <c r="A42" s="27">
        <v>2</v>
      </c>
      <c r="B42" s="27">
        <v>1134</v>
      </c>
      <c r="C42" s="12">
        <v>729</v>
      </c>
      <c r="D42" s="27">
        <v>794</v>
      </c>
      <c r="E42" s="37">
        <v>813</v>
      </c>
      <c r="F42" s="137">
        <f t="shared" ref="F42:F45" si="36">SQRT((D42-B42)^2+(E42-C42)^2)</f>
        <v>350.22278623756051</v>
      </c>
      <c r="G42" s="116">
        <f t="shared" ref="G42:G45" si="37">F42/1.34</f>
        <v>261.36028823698547</v>
      </c>
      <c r="H42" s="130">
        <v>2.8333333333333335</v>
      </c>
      <c r="I42" s="116">
        <f t="shared" ref="I42:I45" si="38">G42/H42</f>
        <v>92.244807613053695</v>
      </c>
      <c r="J42" s="134">
        <f t="shared" ref="J42:J45" si="39">B42-1100</f>
        <v>34</v>
      </c>
      <c r="K42" s="122">
        <f t="shared" si="30"/>
        <v>25.373134328358208</v>
      </c>
      <c r="L42" s="122">
        <f t="shared" ref="L42:L45" si="40">1100-D42</f>
        <v>306</v>
      </c>
      <c r="M42" s="122">
        <f t="shared" si="31"/>
        <v>228.35820895522386</v>
      </c>
      <c r="O42" s="27">
        <v>2</v>
      </c>
      <c r="P42" s="27">
        <v>1112</v>
      </c>
      <c r="Q42" s="12">
        <v>444</v>
      </c>
      <c r="R42" s="27">
        <v>738</v>
      </c>
      <c r="S42" s="37">
        <v>322</v>
      </c>
      <c r="T42" s="137">
        <f t="shared" ref="T42:T45" si="41">SQRT((R42-P42)^2+(S42-Q42)^2)</f>
        <v>393.39547531714192</v>
      </c>
      <c r="U42" s="116">
        <f t="shared" ref="U42:U45" si="42">T42/1.34</f>
        <v>293.57871292324023</v>
      </c>
      <c r="V42" s="130">
        <v>3.3333333333333335</v>
      </c>
      <c r="W42" s="116">
        <f t="shared" ref="W42:W45" si="43">U42/V42</f>
        <v>88.073613876972061</v>
      </c>
      <c r="X42" s="134">
        <f t="shared" ref="X42:X45" si="44">P42-1100</f>
        <v>12</v>
      </c>
      <c r="Y42" s="122">
        <f t="shared" si="32"/>
        <v>8.9552238805970141</v>
      </c>
      <c r="Z42" s="122">
        <f t="shared" ref="Z42:Z45" si="45">1100-R42</f>
        <v>362</v>
      </c>
      <c r="AA42" s="122">
        <f t="shared" si="33"/>
        <v>270.14925373134326</v>
      </c>
      <c r="AC42" s="27">
        <v>2</v>
      </c>
      <c r="AD42" s="27">
        <v>1034</v>
      </c>
      <c r="AE42" s="12">
        <v>922</v>
      </c>
      <c r="AF42" s="27">
        <v>929</v>
      </c>
      <c r="AG42" s="37">
        <v>964</v>
      </c>
      <c r="AH42" s="137">
        <f t="shared" ref="AH42:AH45" si="46">SQRT((AF42-AD42)^2+(AG42-AE42)^2)</f>
        <v>113.08846094982458</v>
      </c>
      <c r="AI42" s="116">
        <f t="shared" ref="AI42:AI45" si="47">AH42/1.34</f>
        <v>84.394373843152664</v>
      </c>
      <c r="AJ42" s="130">
        <v>4.3</v>
      </c>
      <c r="AK42" s="116">
        <f t="shared" ref="AK42:AK45" si="48">AI42/AJ42</f>
        <v>19.626598568175037</v>
      </c>
      <c r="AL42" s="134">
        <f t="shared" ref="AL42:AL45" si="49">AD42-1100</f>
        <v>-66</v>
      </c>
      <c r="AM42" s="122">
        <f t="shared" si="34"/>
        <v>-49.253731343283576</v>
      </c>
      <c r="AN42" s="122">
        <f t="shared" ref="AN42:AN45" si="50">1100-AF42</f>
        <v>171</v>
      </c>
      <c r="AO42" s="122">
        <f t="shared" si="35"/>
        <v>127.61194029850745</v>
      </c>
    </row>
    <row r="43" spans="1:41" x14ac:dyDescent="0.2">
      <c r="A43" s="27">
        <v>3</v>
      </c>
      <c r="B43" s="27">
        <v>1069</v>
      </c>
      <c r="C43" s="12">
        <v>633</v>
      </c>
      <c r="D43" s="27">
        <v>798</v>
      </c>
      <c r="E43" s="37">
        <v>708</v>
      </c>
      <c r="F43" s="137">
        <f t="shared" si="36"/>
        <v>281.18677067031444</v>
      </c>
      <c r="G43" s="116">
        <f t="shared" si="37"/>
        <v>209.840873634563</v>
      </c>
      <c r="H43" s="130">
        <v>2.6</v>
      </c>
      <c r="I43" s="116">
        <f t="shared" si="38"/>
        <v>80.708028320985761</v>
      </c>
      <c r="J43" s="134">
        <f t="shared" si="39"/>
        <v>-31</v>
      </c>
      <c r="K43" s="122">
        <f t="shared" si="30"/>
        <v>-23.134328358208954</v>
      </c>
      <c r="L43" s="122">
        <f t="shared" si="40"/>
        <v>302</v>
      </c>
      <c r="M43" s="122">
        <f t="shared" si="31"/>
        <v>225.37313432835819</v>
      </c>
      <c r="O43" s="27">
        <v>3</v>
      </c>
      <c r="P43" s="27">
        <v>1130</v>
      </c>
      <c r="Q43" s="12">
        <v>325</v>
      </c>
      <c r="R43" s="27">
        <v>732</v>
      </c>
      <c r="S43" s="37">
        <v>521</v>
      </c>
      <c r="T43" s="137">
        <f t="shared" si="41"/>
        <v>443.64400142456566</v>
      </c>
      <c r="U43" s="116">
        <f t="shared" si="42"/>
        <v>331.07761300340718</v>
      </c>
      <c r="V43" s="130">
        <v>3.3666666666666667</v>
      </c>
      <c r="W43" s="116">
        <f t="shared" si="43"/>
        <v>98.339885050516983</v>
      </c>
      <c r="X43" s="134">
        <f t="shared" si="44"/>
        <v>30</v>
      </c>
      <c r="Y43" s="122">
        <f t="shared" si="32"/>
        <v>22.388059701492537</v>
      </c>
      <c r="Z43" s="122">
        <f t="shared" si="45"/>
        <v>368</v>
      </c>
      <c r="AA43" s="122">
        <f t="shared" si="33"/>
        <v>274.62686567164178</v>
      </c>
      <c r="AC43" s="27">
        <v>3</v>
      </c>
      <c r="AD43" s="27">
        <v>1044</v>
      </c>
      <c r="AE43" s="12">
        <v>944</v>
      </c>
      <c r="AF43" s="27">
        <v>833</v>
      </c>
      <c r="AG43" s="37">
        <v>964</v>
      </c>
      <c r="AH43" s="137">
        <f t="shared" si="46"/>
        <v>211.94574777522666</v>
      </c>
      <c r="AI43" s="116">
        <f t="shared" si="47"/>
        <v>158.16846848897512</v>
      </c>
      <c r="AJ43" s="130">
        <v>4.9333333333333336</v>
      </c>
      <c r="AK43" s="116">
        <f t="shared" si="48"/>
        <v>32.061176045062524</v>
      </c>
      <c r="AL43" s="134">
        <f t="shared" si="49"/>
        <v>-56</v>
      </c>
      <c r="AM43" s="122">
        <f t="shared" si="34"/>
        <v>-41.791044776119399</v>
      </c>
      <c r="AN43" s="122">
        <f t="shared" si="50"/>
        <v>267</v>
      </c>
      <c r="AO43" s="122">
        <f t="shared" si="35"/>
        <v>199.25373134328356</v>
      </c>
    </row>
    <row r="44" spans="1:41" x14ac:dyDescent="0.2">
      <c r="A44" s="27">
        <v>4</v>
      </c>
      <c r="B44" s="27">
        <v>1162</v>
      </c>
      <c r="C44" s="37">
        <v>782</v>
      </c>
      <c r="D44" s="27">
        <v>937</v>
      </c>
      <c r="E44" s="37">
        <v>808</v>
      </c>
      <c r="F44" s="137">
        <f t="shared" si="36"/>
        <v>226.49724060129299</v>
      </c>
      <c r="G44" s="116">
        <f t="shared" si="37"/>
        <v>169.02779149350221</v>
      </c>
      <c r="H44" s="130">
        <v>2.9333333333333331</v>
      </c>
      <c r="I44" s="116">
        <f t="shared" si="38"/>
        <v>57.623110736421211</v>
      </c>
      <c r="J44" s="134">
        <f t="shared" si="39"/>
        <v>62</v>
      </c>
      <c r="K44" s="122">
        <f t="shared" si="30"/>
        <v>46.268656716417908</v>
      </c>
      <c r="L44" s="122">
        <f t="shared" si="40"/>
        <v>163</v>
      </c>
      <c r="M44" s="122">
        <f t="shared" si="31"/>
        <v>121.64179104477611</v>
      </c>
      <c r="O44" s="27">
        <v>4</v>
      </c>
      <c r="P44" s="27">
        <v>1090</v>
      </c>
      <c r="Q44" s="37">
        <v>681</v>
      </c>
      <c r="R44" s="27">
        <v>1062</v>
      </c>
      <c r="S44" s="37">
        <v>733</v>
      </c>
      <c r="T44" s="137">
        <f t="shared" si="41"/>
        <v>59.059292240933601</v>
      </c>
      <c r="U44" s="116">
        <f t="shared" si="42"/>
        <v>44.074098687263877</v>
      </c>
      <c r="V44" s="130">
        <v>1.9</v>
      </c>
      <c r="W44" s="116">
        <f t="shared" si="43"/>
        <v>23.196894045928357</v>
      </c>
      <c r="X44" s="134">
        <f t="shared" si="44"/>
        <v>-10</v>
      </c>
      <c r="Y44" s="122">
        <f t="shared" si="32"/>
        <v>-7.4626865671641784</v>
      </c>
      <c r="Z44" s="122">
        <f t="shared" si="45"/>
        <v>38</v>
      </c>
      <c r="AA44" s="122">
        <f t="shared" si="33"/>
        <v>28.35820895522388</v>
      </c>
      <c r="AC44" s="27">
        <v>4</v>
      </c>
      <c r="AD44" s="27">
        <v>1014</v>
      </c>
      <c r="AE44" s="37">
        <v>921</v>
      </c>
      <c r="AF44" s="27">
        <v>882</v>
      </c>
      <c r="AG44" s="37">
        <v>969</v>
      </c>
      <c r="AH44" s="137">
        <f t="shared" si="46"/>
        <v>140.45639892863551</v>
      </c>
      <c r="AI44" s="116">
        <f t="shared" si="47"/>
        <v>104.81820815569813</v>
      </c>
      <c r="AJ44" s="130">
        <v>4.2333333333333334</v>
      </c>
      <c r="AK44" s="116">
        <f t="shared" si="48"/>
        <v>24.760206650952313</v>
      </c>
      <c r="AL44" s="134">
        <f t="shared" si="49"/>
        <v>-86</v>
      </c>
      <c r="AM44" s="122">
        <f t="shared" si="34"/>
        <v>-64.179104477611943</v>
      </c>
      <c r="AN44" s="122">
        <f t="shared" si="50"/>
        <v>218</v>
      </c>
      <c r="AO44" s="122">
        <f t="shared" si="35"/>
        <v>162.68656716417908</v>
      </c>
    </row>
    <row r="45" spans="1:41" x14ac:dyDescent="0.2">
      <c r="A45" s="28">
        <v>5</v>
      </c>
      <c r="B45" s="28">
        <v>1206</v>
      </c>
      <c r="C45" s="15">
        <v>857</v>
      </c>
      <c r="D45" s="28">
        <v>842</v>
      </c>
      <c r="E45" s="15">
        <v>802</v>
      </c>
      <c r="F45" s="138">
        <f t="shared" si="36"/>
        <v>368.13176988681647</v>
      </c>
      <c r="G45" s="117">
        <f t="shared" si="37"/>
        <v>274.725201408072</v>
      </c>
      <c r="H45" s="147">
        <v>7.0333333333333332</v>
      </c>
      <c r="I45" s="117">
        <f t="shared" si="38"/>
        <v>39.060455176503126</v>
      </c>
      <c r="J45" s="134">
        <f t="shared" si="39"/>
        <v>106</v>
      </c>
      <c r="K45" s="122">
        <f t="shared" si="30"/>
        <v>79.104477611940297</v>
      </c>
      <c r="L45" s="122">
        <f t="shared" si="40"/>
        <v>258</v>
      </c>
      <c r="M45" s="122">
        <f t="shared" si="31"/>
        <v>192.53731343283582</v>
      </c>
      <c r="O45" s="28">
        <v>5</v>
      </c>
      <c r="P45" s="28">
        <v>1156</v>
      </c>
      <c r="Q45" s="15">
        <v>336</v>
      </c>
      <c r="R45" s="28">
        <v>692</v>
      </c>
      <c r="S45" s="15">
        <v>241</v>
      </c>
      <c r="T45" s="138">
        <f t="shared" si="41"/>
        <v>473.62537938754929</v>
      </c>
      <c r="U45" s="117">
        <f t="shared" si="42"/>
        <v>353.4517756623502</v>
      </c>
      <c r="V45" s="147">
        <v>3.9333333333333331</v>
      </c>
      <c r="W45" s="117">
        <f t="shared" si="43"/>
        <v>89.860620931105984</v>
      </c>
      <c r="X45" s="134">
        <f t="shared" si="44"/>
        <v>56</v>
      </c>
      <c r="Y45" s="122">
        <f t="shared" si="32"/>
        <v>41.791044776119399</v>
      </c>
      <c r="Z45" s="122">
        <f t="shared" si="45"/>
        <v>408</v>
      </c>
      <c r="AA45" s="122">
        <f t="shared" si="33"/>
        <v>304.47761194029852</v>
      </c>
      <c r="AC45" s="28">
        <v>5</v>
      </c>
      <c r="AD45" s="28">
        <v>1233</v>
      </c>
      <c r="AE45" s="15">
        <v>929</v>
      </c>
      <c r="AF45" s="28">
        <v>745</v>
      </c>
      <c r="AG45" s="15">
        <v>910</v>
      </c>
      <c r="AH45" s="138">
        <f t="shared" si="46"/>
        <v>488.36973698213529</v>
      </c>
      <c r="AI45" s="117">
        <f t="shared" si="47"/>
        <v>364.45502759860841</v>
      </c>
      <c r="AJ45" s="147">
        <v>8.1333333333333329</v>
      </c>
      <c r="AK45" s="117">
        <f t="shared" si="48"/>
        <v>44.810044376878089</v>
      </c>
      <c r="AL45" s="134">
        <f t="shared" si="49"/>
        <v>133</v>
      </c>
      <c r="AM45" s="122">
        <f t="shared" si="34"/>
        <v>99.253731343283576</v>
      </c>
      <c r="AN45" s="122">
        <f t="shared" si="50"/>
        <v>355</v>
      </c>
      <c r="AO45" s="122">
        <f t="shared" si="35"/>
        <v>264.92537313432837</v>
      </c>
    </row>
    <row r="46" spans="1:41" x14ac:dyDescent="0.2">
      <c r="A46" s="6" t="s">
        <v>505</v>
      </c>
      <c r="B46" s="133">
        <f t="shared" ref="B46:L46" si="51">AVERAGE(B41:B45)</f>
        <v>1135.4000000000001</v>
      </c>
      <c r="C46" s="133">
        <f t="shared" si="51"/>
        <v>745</v>
      </c>
      <c r="D46" s="133">
        <f t="shared" si="51"/>
        <v>835.4</v>
      </c>
      <c r="E46" s="133">
        <f t="shared" si="51"/>
        <v>777</v>
      </c>
      <c r="F46" s="133">
        <f t="shared" si="51"/>
        <v>305.50696720592225</v>
      </c>
      <c r="G46" s="133">
        <f t="shared" si="51"/>
        <v>227.9902740342703</v>
      </c>
      <c r="H46" s="135">
        <f t="shared" si="51"/>
        <v>3.753333333333333</v>
      </c>
      <c r="I46" s="133">
        <f t="shared" si="51"/>
        <v>67.293451581168739</v>
      </c>
      <c r="J46" s="133">
        <f t="shared" si="51"/>
        <v>35.4</v>
      </c>
      <c r="K46" s="133">
        <f t="shared" si="51"/>
        <v>26.417910447761194</v>
      </c>
      <c r="L46" s="133">
        <f t="shared" si="51"/>
        <v>264.60000000000002</v>
      </c>
      <c r="M46" s="133">
        <f>AVERAGE(M41:M45)</f>
        <v>197.46268656716418</v>
      </c>
      <c r="O46" s="6" t="s">
        <v>505</v>
      </c>
      <c r="P46" s="133">
        <f t="shared" ref="P46:Z46" si="52">AVERAGE(P41:P45)</f>
        <v>1121.8</v>
      </c>
      <c r="Q46" s="133">
        <f t="shared" si="52"/>
        <v>440.4</v>
      </c>
      <c r="R46" s="133">
        <f t="shared" si="52"/>
        <v>800</v>
      </c>
      <c r="S46" s="133">
        <f t="shared" si="52"/>
        <v>437.4</v>
      </c>
      <c r="T46" s="133">
        <f t="shared" si="52"/>
        <v>343.55546104597727</v>
      </c>
      <c r="U46" s="133">
        <f t="shared" si="52"/>
        <v>256.38467242237112</v>
      </c>
      <c r="V46" s="135">
        <f t="shared" si="52"/>
        <v>3.0266666666666668</v>
      </c>
      <c r="W46" s="133">
        <f t="shared" si="52"/>
        <v>79.874292152873437</v>
      </c>
      <c r="X46" s="133">
        <f t="shared" si="52"/>
        <v>21.8</v>
      </c>
      <c r="Y46" s="133">
        <f t="shared" si="52"/>
        <v>16.268656716417912</v>
      </c>
      <c r="Z46" s="133">
        <f t="shared" si="52"/>
        <v>300</v>
      </c>
      <c r="AA46" s="133">
        <f>AVERAGE(AA41:AA45)</f>
        <v>223.8805970149254</v>
      </c>
      <c r="AC46" s="6" t="s">
        <v>505</v>
      </c>
      <c r="AD46" s="133">
        <f t="shared" ref="AD46:AN46" si="53">AVERAGE(AD41:AD45)</f>
        <v>1093.2</v>
      </c>
      <c r="AE46" s="133">
        <f t="shared" si="53"/>
        <v>864</v>
      </c>
      <c r="AF46" s="133">
        <f t="shared" si="53"/>
        <v>849</v>
      </c>
      <c r="AG46" s="133">
        <f t="shared" si="53"/>
        <v>874.4</v>
      </c>
      <c r="AH46" s="133">
        <f t="shared" si="53"/>
        <v>248.30327784893137</v>
      </c>
      <c r="AI46" s="133">
        <f t="shared" si="53"/>
        <v>185.30095361860549</v>
      </c>
      <c r="AJ46" s="135">
        <f t="shared" si="53"/>
        <v>4.6333333333333337</v>
      </c>
      <c r="AK46" s="133">
        <f t="shared" si="53"/>
        <v>51.656118746076551</v>
      </c>
      <c r="AL46" s="133">
        <f t="shared" si="53"/>
        <v>-6.8</v>
      </c>
      <c r="AM46" s="133">
        <f t="shared" si="53"/>
        <v>-5.0746268656716413</v>
      </c>
      <c r="AN46" s="133">
        <f t="shared" si="53"/>
        <v>251</v>
      </c>
      <c r="AO46" s="133">
        <f>AVERAGE(AO41:AO45)</f>
        <v>187.31343283582086</v>
      </c>
    </row>
    <row r="64" spans="1:2" x14ac:dyDescent="0.2">
      <c r="A64" s="103" t="s">
        <v>504</v>
      </c>
      <c r="B64" s="104"/>
    </row>
    <row r="65" spans="1:2" x14ac:dyDescent="0.2">
      <c r="A65" s="82" t="s">
        <v>495</v>
      </c>
      <c r="B65" s="83"/>
    </row>
    <row r="66" spans="1:2" x14ac:dyDescent="0.2">
      <c r="A66" s="84" t="s">
        <v>496</v>
      </c>
      <c r="B66" s="85"/>
    </row>
  </sheetData>
  <mergeCells count="30">
    <mergeCell ref="A64:B64"/>
    <mergeCell ref="A17:H17"/>
    <mergeCell ref="O28:AA28"/>
    <mergeCell ref="O38:AA38"/>
    <mergeCell ref="A28:M28"/>
    <mergeCell ref="A38:M38"/>
    <mergeCell ref="B29:C29"/>
    <mergeCell ref="D29:E29"/>
    <mergeCell ref="AC6:AJ6"/>
    <mergeCell ref="AC7:AJ7"/>
    <mergeCell ref="O6:V6"/>
    <mergeCell ref="O7:V7"/>
    <mergeCell ref="A6:H6"/>
    <mergeCell ref="A7:H7"/>
    <mergeCell ref="A65:B65"/>
    <mergeCell ref="A66:B66"/>
    <mergeCell ref="AC28:AO28"/>
    <mergeCell ref="AC38:AO38"/>
    <mergeCell ref="O17:V17"/>
    <mergeCell ref="AC17:AJ17"/>
    <mergeCell ref="AD29:AE29"/>
    <mergeCell ref="AF29:AG29"/>
    <mergeCell ref="B39:C39"/>
    <mergeCell ref="D39:E39"/>
    <mergeCell ref="AD39:AE39"/>
    <mergeCell ref="AF39:AG39"/>
    <mergeCell ref="P29:Q29"/>
    <mergeCell ref="R29:S29"/>
    <mergeCell ref="P39:Q39"/>
    <mergeCell ref="R39:S3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9CB1-762A-8B49-8DB5-C4F0B7FCDF3F}">
  <dimension ref="A1:AO64"/>
  <sheetViews>
    <sheetView zoomScale="75" workbookViewId="0">
      <selection activeCell="AE23" activeCellId="7" sqref="AI9:AI14 AI18:AI23 AJ28:AJ33 AJ38:AJ43 AE14 AG14 AG23 AE23"/>
    </sheetView>
  </sheetViews>
  <sheetFormatPr baseColWidth="10" defaultColWidth="11.1640625" defaultRowHeight="16" x14ac:dyDescent="0.2"/>
  <cols>
    <col min="9" max="12" width="15" customWidth="1"/>
    <col min="13" max="13" width="17.33203125" customWidth="1"/>
    <col min="23" max="26" width="15.33203125" customWidth="1"/>
    <col min="27" max="27" width="16.33203125" customWidth="1"/>
    <col min="37" max="37" width="16.1640625" customWidth="1"/>
    <col min="38" max="38" width="14.5" customWidth="1"/>
    <col min="39" max="39" width="15.83203125" customWidth="1"/>
    <col min="40" max="40" width="16.1640625" customWidth="1"/>
    <col min="41" max="41" width="18.1640625" customWidth="1"/>
  </cols>
  <sheetData>
    <row r="1" spans="1:36" x14ac:dyDescent="0.2">
      <c r="A1" s="81" t="s">
        <v>584</v>
      </c>
    </row>
    <row r="2" spans="1:36" x14ac:dyDescent="0.2">
      <c r="A2" s="80" t="s">
        <v>585</v>
      </c>
    </row>
    <row r="4" spans="1:36" x14ac:dyDescent="0.2">
      <c r="A4" t="s">
        <v>222</v>
      </c>
    </row>
    <row r="6" spans="1:36" x14ac:dyDescent="0.2">
      <c r="A6" s="102" t="s">
        <v>591</v>
      </c>
      <c r="B6" s="102"/>
      <c r="C6" s="102"/>
      <c r="D6" s="102"/>
      <c r="E6" s="102"/>
      <c r="F6" s="102"/>
      <c r="G6" s="102"/>
      <c r="H6" s="102"/>
      <c r="I6" s="29"/>
      <c r="J6" s="29"/>
      <c r="K6" s="29"/>
      <c r="L6" s="29"/>
      <c r="M6" s="29"/>
      <c r="N6" s="2"/>
      <c r="O6" s="97" t="s">
        <v>592</v>
      </c>
      <c r="P6" s="97"/>
      <c r="Q6" s="97"/>
      <c r="R6" s="97"/>
      <c r="S6" s="97"/>
      <c r="T6" s="97"/>
      <c r="U6" s="97"/>
      <c r="V6" s="97"/>
      <c r="W6" s="29"/>
      <c r="X6" s="29"/>
      <c r="Y6" s="29"/>
      <c r="Z6" s="29"/>
      <c r="AA6" s="29"/>
      <c r="AC6" s="86" t="s">
        <v>593</v>
      </c>
      <c r="AD6" s="86"/>
      <c r="AE6" s="86"/>
      <c r="AF6" s="86"/>
      <c r="AG6" s="86"/>
      <c r="AH6" s="86"/>
      <c r="AI6" s="86"/>
      <c r="AJ6" s="86"/>
    </row>
    <row r="7" spans="1:36" x14ac:dyDescent="0.2">
      <c r="A7" s="87" t="s">
        <v>493</v>
      </c>
      <c r="B7" s="87"/>
      <c r="C7" s="87"/>
      <c r="D7" s="87"/>
      <c r="E7" s="87"/>
      <c r="F7" s="87"/>
      <c r="G7" s="87"/>
      <c r="H7" s="87"/>
      <c r="I7" s="2"/>
      <c r="J7" s="2"/>
      <c r="K7" s="2"/>
      <c r="L7" s="2"/>
      <c r="M7" s="2"/>
      <c r="N7" s="2"/>
      <c r="O7" s="87" t="s">
        <v>493</v>
      </c>
      <c r="P7" s="87"/>
      <c r="Q7" s="87"/>
      <c r="R7" s="87"/>
      <c r="S7" s="87"/>
      <c r="T7" s="87"/>
      <c r="U7" s="87"/>
      <c r="V7" s="87"/>
      <c r="W7" s="29"/>
      <c r="X7" s="29"/>
      <c r="Y7" s="29"/>
      <c r="Z7" s="29"/>
      <c r="AA7" s="29"/>
      <c r="AC7" s="87" t="s">
        <v>493</v>
      </c>
      <c r="AD7" s="87"/>
      <c r="AE7" s="87"/>
      <c r="AF7" s="87"/>
      <c r="AG7" s="87"/>
      <c r="AH7" s="87"/>
      <c r="AI7" s="87"/>
      <c r="AJ7" s="87"/>
    </row>
    <row r="8" spans="1:36" x14ac:dyDescent="0.2">
      <c r="A8" s="18" t="s">
        <v>215</v>
      </c>
      <c r="B8" s="6" t="s">
        <v>0</v>
      </c>
      <c r="C8" s="7" t="s">
        <v>1</v>
      </c>
      <c r="D8" s="22" t="s">
        <v>216</v>
      </c>
      <c r="E8" s="22" t="s">
        <v>217</v>
      </c>
      <c r="F8" s="22" t="s">
        <v>218</v>
      </c>
      <c r="G8" s="49" t="s">
        <v>492</v>
      </c>
      <c r="H8" s="79" t="s">
        <v>582</v>
      </c>
      <c r="I8" s="2"/>
      <c r="J8" s="2"/>
      <c r="K8" s="2"/>
      <c r="L8" s="2"/>
      <c r="M8" s="2"/>
      <c r="N8" s="2"/>
      <c r="O8" s="18" t="s">
        <v>215</v>
      </c>
      <c r="P8" s="6" t="s">
        <v>0</v>
      </c>
      <c r="Q8" s="7" t="s">
        <v>1</v>
      </c>
      <c r="R8" s="1" t="s">
        <v>216</v>
      </c>
      <c r="S8" s="1" t="s">
        <v>217</v>
      </c>
      <c r="T8" s="1" t="s">
        <v>218</v>
      </c>
      <c r="U8" s="49" t="s">
        <v>492</v>
      </c>
      <c r="V8" s="79" t="s">
        <v>582</v>
      </c>
      <c r="W8" s="2"/>
      <c r="X8" s="2"/>
      <c r="Y8" s="2"/>
      <c r="Z8" s="2"/>
      <c r="AA8" s="2"/>
      <c r="AC8" s="18" t="s">
        <v>215</v>
      </c>
      <c r="AD8" s="6" t="s">
        <v>0</v>
      </c>
      <c r="AE8" s="7" t="s">
        <v>1</v>
      </c>
      <c r="AF8" s="24" t="s">
        <v>216</v>
      </c>
      <c r="AG8" s="24" t="s">
        <v>217</v>
      </c>
      <c r="AH8" s="24" t="s">
        <v>218</v>
      </c>
      <c r="AI8" s="49" t="s">
        <v>492</v>
      </c>
      <c r="AJ8" s="79" t="s">
        <v>582</v>
      </c>
    </row>
    <row r="9" spans="1:36" x14ac:dyDescent="0.2">
      <c r="A9" s="3">
        <v>1</v>
      </c>
      <c r="B9" s="32" t="s">
        <v>162</v>
      </c>
      <c r="C9" s="33" t="s">
        <v>163</v>
      </c>
      <c r="D9" s="33" t="s">
        <v>237</v>
      </c>
      <c r="E9" s="33" t="s">
        <v>238</v>
      </c>
      <c r="F9" s="33">
        <v>74</v>
      </c>
      <c r="G9" s="142">
        <f>F9/30</f>
        <v>2.4666666666666668</v>
      </c>
      <c r="H9" s="3" t="s">
        <v>497</v>
      </c>
      <c r="I9" s="12"/>
      <c r="J9" s="12"/>
      <c r="K9" s="12"/>
      <c r="L9" s="12"/>
      <c r="M9" s="12"/>
      <c r="N9" s="12"/>
      <c r="O9" s="4">
        <v>1</v>
      </c>
      <c r="P9" s="19" t="s">
        <v>168</v>
      </c>
      <c r="Q9" s="9" t="s">
        <v>169</v>
      </c>
      <c r="R9" s="9" t="s">
        <v>243</v>
      </c>
      <c r="S9" s="9" t="s">
        <v>244</v>
      </c>
      <c r="T9" s="9">
        <v>54</v>
      </c>
      <c r="U9" s="144">
        <f>T9/30</f>
        <v>1.8</v>
      </c>
      <c r="V9" s="3" t="s">
        <v>497</v>
      </c>
      <c r="W9" s="12"/>
      <c r="X9" s="12"/>
      <c r="Y9" s="12"/>
      <c r="Z9" s="12"/>
      <c r="AA9" s="12"/>
      <c r="AC9" s="4">
        <v>1</v>
      </c>
      <c r="AD9" s="19" t="s">
        <v>162</v>
      </c>
      <c r="AE9" s="9" t="s">
        <v>164</v>
      </c>
      <c r="AF9" s="9" t="s">
        <v>259</v>
      </c>
      <c r="AG9" s="9" t="s">
        <v>260</v>
      </c>
      <c r="AH9" s="9">
        <v>23</v>
      </c>
      <c r="AI9" s="144">
        <f>AH9/30</f>
        <v>0.76666666666666672</v>
      </c>
      <c r="AJ9" s="3" t="s">
        <v>497</v>
      </c>
    </row>
    <row r="10" spans="1:36" x14ac:dyDescent="0.2">
      <c r="A10" s="4">
        <v>2</v>
      </c>
      <c r="B10" s="20" t="s">
        <v>170</v>
      </c>
      <c r="C10" s="12" t="s">
        <v>171</v>
      </c>
      <c r="D10" s="12" t="s">
        <v>225</v>
      </c>
      <c r="E10" s="12" t="s">
        <v>226</v>
      </c>
      <c r="F10" s="12">
        <v>49</v>
      </c>
      <c r="G10" s="143">
        <f t="shared" ref="G10:G13" si="0">F10/30</f>
        <v>1.6333333333333333</v>
      </c>
      <c r="H10" s="3" t="s">
        <v>497</v>
      </c>
      <c r="I10" s="12"/>
      <c r="J10" s="12"/>
      <c r="K10" s="12"/>
      <c r="L10" s="12"/>
      <c r="M10" s="12"/>
      <c r="N10" s="12"/>
      <c r="O10" s="4">
        <v>2</v>
      </c>
      <c r="P10" s="20" t="s">
        <v>178</v>
      </c>
      <c r="Q10" s="12" t="s">
        <v>179</v>
      </c>
      <c r="R10" s="12" t="s">
        <v>247</v>
      </c>
      <c r="S10" s="12" t="s">
        <v>248</v>
      </c>
      <c r="T10" s="12">
        <v>61</v>
      </c>
      <c r="U10" s="143">
        <v>2.0333333333333332</v>
      </c>
      <c r="V10" s="3" t="s">
        <v>497</v>
      </c>
      <c r="W10" s="12"/>
      <c r="X10" s="12"/>
      <c r="Y10" s="12"/>
      <c r="Z10" s="12"/>
      <c r="AA10" s="12"/>
      <c r="AC10" s="4">
        <v>2</v>
      </c>
      <c r="AD10" s="20" t="s">
        <v>170</v>
      </c>
      <c r="AE10" s="12" t="s">
        <v>172</v>
      </c>
      <c r="AF10" s="12" t="s">
        <v>263</v>
      </c>
      <c r="AG10" s="12" t="s">
        <v>264</v>
      </c>
      <c r="AH10" s="12">
        <v>37</v>
      </c>
      <c r="AI10" s="143">
        <f t="shared" ref="AI10:AI13" si="1">AH10/30</f>
        <v>1.2333333333333334</v>
      </c>
      <c r="AJ10" s="3" t="s">
        <v>497</v>
      </c>
    </row>
    <row r="11" spans="1:36" x14ac:dyDescent="0.2">
      <c r="A11" s="4">
        <v>3</v>
      </c>
      <c r="B11" s="20" t="s">
        <v>182</v>
      </c>
      <c r="C11" s="12" t="s">
        <v>183</v>
      </c>
      <c r="D11" s="12" t="s">
        <v>241</v>
      </c>
      <c r="E11" s="12" t="s">
        <v>242</v>
      </c>
      <c r="F11" s="12">
        <v>120</v>
      </c>
      <c r="G11" s="143">
        <f t="shared" si="0"/>
        <v>4</v>
      </c>
      <c r="H11" s="3" t="s">
        <v>497</v>
      </c>
      <c r="I11" s="12"/>
      <c r="J11" s="12"/>
      <c r="K11" s="12"/>
      <c r="L11" s="12"/>
      <c r="M11" s="12"/>
      <c r="N11" s="12"/>
      <c r="O11" s="4">
        <v>3</v>
      </c>
      <c r="P11" s="20" t="s">
        <v>189</v>
      </c>
      <c r="Q11" s="12" t="s">
        <v>190</v>
      </c>
      <c r="R11" s="12" t="s">
        <v>249</v>
      </c>
      <c r="S11" s="12" t="s">
        <v>250</v>
      </c>
      <c r="T11" s="12">
        <v>51</v>
      </c>
      <c r="U11" s="143">
        <v>1.7</v>
      </c>
      <c r="V11" s="3" t="s">
        <v>497</v>
      </c>
      <c r="W11" s="12"/>
      <c r="X11" s="12"/>
      <c r="Y11" s="12"/>
      <c r="Z11" s="12"/>
      <c r="AA11" s="12"/>
      <c r="AC11" s="4">
        <v>3</v>
      </c>
      <c r="AD11" s="20" t="s">
        <v>180</v>
      </c>
      <c r="AE11" s="12" t="s">
        <v>181</v>
      </c>
      <c r="AF11" s="12" t="s">
        <v>265</v>
      </c>
      <c r="AG11" s="12" t="s">
        <v>266</v>
      </c>
      <c r="AH11" s="12">
        <v>44</v>
      </c>
      <c r="AI11" s="143">
        <f t="shared" si="1"/>
        <v>1.4666666666666666</v>
      </c>
      <c r="AJ11" s="3" t="s">
        <v>497</v>
      </c>
    </row>
    <row r="12" spans="1:36" x14ac:dyDescent="0.2">
      <c r="A12" s="4">
        <v>4</v>
      </c>
      <c r="B12" s="20" t="s">
        <v>191</v>
      </c>
      <c r="C12" s="12" t="s">
        <v>192</v>
      </c>
      <c r="D12" s="12" t="s">
        <v>229</v>
      </c>
      <c r="E12" s="12" t="s">
        <v>230</v>
      </c>
      <c r="F12" s="12">
        <v>60</v>
      </c>
      <c r="G12" s="143">
        <f t="shared" si="0"/>
        <v>2</v>
      </c>
      <c r="H12" s="3" t="s">
        <v>497</v>
      </c>
      <c r="I12" s="12"/>
      <c r="J12" s="12"/>
      <c r="K12" s="12"/>
      <c r="L12" s="12"/>
      <c r="M12" s="12"/>
      <c r="N12" s="12"/>
      <c r="O12" s="4">
        <v>4</v>
      </c>
      <c r="P12" s="20" t="s">
        <v>200</v>
      </c>
      <c r="Q12" s="12" t="s">
        <v>201</v>
      </c>
      <c r="R12" s="12" t="s">
        <v>251</v>
      </c>
      <c r="S12" s="12" t="s">
        <v>252</v>
      </c>
      <c r="T12" s="12">
        <v>58</v>
      </c>
      <c r="U12" s="143">
        <v>1.9333333333333333</v>
      </c>
      <c r="V12" s="3" t="s">
        <v>497</v>
      </c>
      <c r="W12" s="12"/>
      <c r="X12" s="12"/>
      <c r="Y12" s="12"/>
      <c r="Z12" s="12"/>
      <c r="AA12" s="12"/>
      <c r="AC12" s="4">
        <v>4</v>
      </c>
      <c r="AD12" s="20" t="s">
        <v>193</v>
      </c>
      <c r="AE12" s="12" t="s">
        <v>194</v>
      </c>
      <c r="AF12" s="12" t="s">
        <v>281</v>
      </c>
      <c r="AG12" s="12" t="s">
        <v>282</v>
      </c>
      <c r="AH12" s="12">
        <v>84</v>
      </c>
      <c r="AI12" s="143">
        <f t="shared" si="1"/>
        <v>2.8</v>
      </c>
      <c r="AJ12" s="3" t="s">
        <v>497</v>
      </c>
    </row>
    <row r="13" spans="1:36" x14ac:dyDescent="0.2">
      <c r="A13" s="5">
        <v>5</v>
      </c>
      <c r="B13" s="21" t="s">
        <v>202</v>
      </c>
      <c r="C13" s="15" t="s">
        <v>203</v>
      </c>
      <c r="D13" s="15" t="s">
        <v>231</v>
      </c>
      <c r="E13" s="15" t="s">
        <v>232</v>
      </c>
      <c r="F13" s="15">
        <v>22</v>
      </c>
      <c r="G13" s="131">
        <f t="shared" si="0"/>
        <v>0.73333333333333328</v>
      </c>
      <c r="H13" s="3" t="s">
        <v>497</v>
      </c>
      <c r="I13" s="12"/>
      <c r="J13" s="12"/>
      <c r="K13" s="12"/>
      <c r="L13" s="12"/>
      <c r="M13" s="12"/>
      <c r="N13" s="12"/>
      <c r="O13" s="5">
        <v>5</v>
      </c>
      <c r="P13" s="21" t="s">
        <v>211</v>
      </c>
      <c r="Q13" s="15" t="s">
        <v>212</v>
      </c>
      <c r="R13" s="15" t="s">
        <v>253</v>
      </c>
      <c r="S13" s="15" t="s">
        <v>254</v>
      </c>
      <c r="T13" s="15">
        <v>24</v>
      </c>
      <c r="U13" s="131">
        <v>0.8</v>
      </c>
      <c r="V13" s="3" t="s">
        <v>497</v>
      </c>
      <c r="W13" s="12"/>
      <c r="X13" s="12"/>
      <c r="Y13" s="12"/>
      <c r="Z13" s="12"/>
      <c r="AA13" s="12"/>
      <c r="AC13" s="5">
        <v>5</v>
      </c>
      <c r="AD13" s="21" t="s">
        <v>204</v>
      </c>
      <c r="AE13" s="15" t="s">
        <v>205</v>
      </c>
      <c r="AF13" s="15" t="s">
        <v>231</v>
      </c>
      <c r="AG13" s="15" t="s">
        <v>232</v>
      </c>
      <c r="AH13" s="15">
        <v>22</v>
      </c>
      <c r="AI13" s="131">
        <f t="shared" si="1"/>
        <v>0.73333333333333328</v>
      </c>
      <c r="AJ13" s="3" t="s">
        <v>497</v>
      </c>
    </row>
    <row r="14" spans="1:36" x14ac:dyDescent="0.2">
      <c r="A14" s="18"/>
      <c r="B14" s="30" t="s">
        <v>284</v>
      </c>
      <c r="C14" s="139">
        <v>0.73</v>
      </c>
      <c r="D14" s="31" t="s">
        <v>285</v>
      </c>
      <c r="E14" s="139">
        <v>2.46</v>
      </c>
      <c r="F14" s="6" t="s">
        <v>283</v>
      </c>
      <c r="G14" s="139">
        <f>AVERAGE(G9:G13)</f>
        <v>2.1666666666666665</v>
      </c>
      <c r="H14" s="47"/>
      <c r="I14" s="12"/>
      <c r="J14" s="12"/>
      <c r="K14" s="12"/>
      <c r="L14" s="12"/>
      <c r="M14" s="12"/>
      <c r="N14" s="12"/>
      <c r="O14" s="18"/>
      <c r="P14" s="30" t="s">
        <v>284</v>
      </c>
      <c r="Q14" s="139">
        <v>0.8</v>
      </c>
      <c r="R14" s="31" t="s">
        <v>285</v>
      </c>
      <c r="S14" s="139">
        <v>2.0299999999999998</v>
      </c>
      <c r="T14" s="6" t="s">
        <v>283</v>
      </c>
      <c r="U14" s="139">
        <f>AVERAGE(U9:U13)</f>
        <v>1.6533333333333335</v>
      </c>
      <c r="V14" s="47"/>
      <c r="AC14" s="18"/>
      <c r="AD14" s="34" t="s">
        <v>284</v>
      </c>
      <c r="AE14" s="131">
        <v>0.73</v>
      </c>
      <c r="AF14" s="39" t="s">
        <v>285</v>
      </c>
      <c r="AG14" s="131">
        <v>2.8</v>
      </c>
      <c r="AH14" s="28" t="s">
        <v>283</v>
      </c>
      <c r="AI14" s="131">
        <f>AVERAGE(AI9:AI13)</f>
        <v>1.4</v>
      </c>
      <c r="AJ14" s="47"/>
    </row>
    <row r="15" spans="1:36" x14ac:dyDescent="0.2">
      <c r="N15" s="12"/>
    </row>
    <row r="16" spans="1:36" x14ac:dyDescent="0.2">
      <c r="A16" s="87" t="s">
        <v>494</v>
      </c>
      <c r="B16" s="87"/>
      <c r="C16" s="87"/>
      <c r="D16" s="87"/>
      <c r="E16" s="87"/>
      <c r="F16" s="87"/>
      <c r="G16" s="87"/>
      <c r="H16" s="87"/>
      <c r="I16" s="2"/>
      <c r="J16" s="2"/>
      <c r="K16" s="2"/>
      <c r="L16" s="2"/>
      <c r="M16" s="2"/>
      <c r="N16" s="2"/>
      <c r="O16" s="87" t="s">
        <v>494</v>
      </c>
      <c r="P16" s="87"/>
      <c r="Q16" s="87"/>
      <c r="R16" s="87"/>
      <c r="S16" s="87"/>
      <c r="T16" s="87"/>
      <c r="U16" s="87"/>
      <c r="V16" s="87"/>
      <c r="W16" s="2"/>
      <c r="X16" s="2"/>
      <c r="Y16" s="2"/>
      <c r="Z16" s="2"/>
      <c r="AA16" s="2"/>
      <c r="AC16" s="87" t="s">
        <v>494</v>
      </c>
      <c r="AD16" s="87"/>
      <c r="AE16" s="87"/>
      <c r="AF16" s="87"/>
      <c r="AG16" s="87"/>
      <c r="AH16" s="87"/>
      <c r="AI16" s="87"/>
      <c r="AJ16" s="87"/>
    </row>
    <row r="17" spans="1:41" x14ac:dyDescent="0.2">
      <c r="A17" s="18" t="s">
        <v>215</v>
      </c>
      <c r="B17" s="6" t="s">
        <v>0</v>
      </c>
      <c r="C17" s="7" t="s">
        <v>1</v>
      </c>
      <c r="D17" s="22" t="s">
        <v>216</v>
      </c>
      <c r="E17" s="22" t="s">
        <v>217</v>
      </c>
      <c r="F17" s="22" t="s">
        <v>218</v>
      </c>
      <c r="G17" s="49" t="s">
        <v>492</v>
      </c>
      <c r="H17" s="79" t="s">
        <v>582</v>
      </c>
      <c r="I17" s="2"/>
      <c r="J17" s="2"/>
      <c r="K17" s="2"/>
      <c r="L17" s="2"/>
      <c r="M17" s="2"/>
      <c r="N17" s="2"/>
      <c r="O17" s="18" t="s">
        <v>215</v>
      </c>
      <c r="P17" s="6" t="s">
        <v>0</v>
      </c>
      <c r="Q17" s="7" t="s">
        <v>1</v>
      </c>
      <c r="R17" s="1" t="s">
        <v>216</v>
      </c>
      <c r="S17" s="1" t="s">
        <v>217</v>
      </c>
      <c r="T17" s="1" t="s">
        <v>218</v>
      </c>
      <c r="U17" s="49" t="s">
        <v>492</v>
      </c>
      <c r="V17" s="79" t="s">
        <v>582</v>
      </c>
      <c r="W17" s="2"/>
      <c r="X17" s="2"/>
      <c r="Y17" s="2"/>
      <c r="Z17" s="2"/>
      <c r="AA17" s="2"/>
      <c r="AC17" s="18" t="s">
        <v>215</v>
      </c>
      <c r="AD17" s="6" t="s">
        <v>0</v>
      </c>
      <c r="AE17" s="7" t="s">
        <v>1</v>
      </c>
      <c r="AF17" s="1" t="s">
        <v>216</v>
      </c>
      <c r="AG17" s="1" t="s">
        <v>217</v>
      </c>
      <c r="AH17" s="1" t="s">
        <v>218</v>
      </c>
      <c r="AI17" s="49" t="s">
        <v>492</v>
      </c>
      <c r="AJ17" s="79" t="s">
        <v>582</v>
      </c>
    </row>
    <row r="18" spans="1:41" x14ac:dyDescent="0.2">
      <c r="A18" s="3">
        <v>1</v>
      </c>
      <c r="B18" s="19" t="s">
        <v>165</v>
      </c>
      <c r="C18" s="9" t="s">
        <v>167</v>
      </c>
      <c r="D18" s="9" t="s">
        <v>223</v>
      </c>
      <c r="E18" s="9" t="s">
        <v>224</v>
      </c>
      <c r="F18" s="9">
        <v>28</v>
      </c>
      <c r="G18" s="144">
        <f>F18/30</f>
        <v>0.93333333333333335</v>
      </c>
      <c r="H18" s="3" t="s">
        <v>498</v>
      </c>
      <c r="I18" s="12"/>
      <c r="J18" s="12"/>
      <c r="K18" s="12"/>
      <c r="L18" s="12"/>
      <c r="M18" s="12"/>
      <c r="N18" s="12"/>
      <c r="O18" s="4">
        <v>1</v>
      </c>
      <c r="P18" s="19" t="s">
        <v>175</v>
      </c>
      <c r="Q18" s="9" t="s">
        <v>177</v>
      </c>
      <c r="R18" s="9" t="s">
        <v>245</v>
      </c>
      <c r="S18" s="9" t="s">
        <v>246</v>
      </c>
      <c r="T18" s="9">
        <v>29</v>
      </c>
      <c r="U18" s="144">
        <f>T18/30</f>
        <v>0.96666666666666667</v>
      </c>
      <c r="V18" s="3" t="s">
        <v>498</v>
      </c>
      <c r="W18" s="12"/>
      <c r="X18" s="12"/>
      <c r="Y18" s="12"/>
      <c r="Z18" s="12"/>
      <c r="AA18" s="12"/>
      <c r="AC18" s="4">
        <v>1</v>
      </c>
      <c r="AD18" s="19" t="s">
        <v>165</v>
      </c>
      <c r="AE18" s="9" t="s">
        <v>166</v>
      </c>
      <c r="AF18" s="9" t="s">
        <v>261</v>
      </c>
      <c r="AG18" s="9" t="s">
        <v>262</v>
      </c>
      <c r="AH18" s="9">
        <v>21</v>
      </c>
      <c r="AI18" s="144">
        <v>0.7</v>
      </c>
      <c r="AJ18" s="3" t="s">
        <v>498</v>
      </c>
    </row>
    <row r="19" spans="1:41" x14ac:dyDescent="0.2">
      <c r="A19" s="4">
        <v>2</v>
      </c>
      <c r="B19" s="36" t="s">
        <v>173</v>
      </c>
      <c r="C19" s="37" t="s">
        <v>174</v>
      </c>
      <c r="D19" s="37" t="s">
        <v>239</v>
      </c>
      <c r="E19" s="37" t="s">
        <v>240</v>
      </c>
      <c r="F19" s="37">
        <v>77</v>
      </c>
      <c r="G19" s="145">
        <f t="shared" ref="G19:G22" si="2">F19/30</f>
        <v>2.5666666666666669</v>
      </c>
      <c r="H19" s="3" t="s">
        <v>498</v>
      </c>
      <c r="I19" s="12"/>
      <c r="J19" s="12"/>
      <c r="K19" s="12"/>
      <c r="L19" s="12"/>
      <c r="M19" s="12"/>
      <c r="N19" s="12"/>
      <c r="O19" s="4">
        <v>2</v>
      </c>
      <c r="P19" s="20" t="s">
        <v>182</v>
      </c>
      <c r="Q19" s="12" t="s">
        <v>184</v>
      </c>
      <c r="R19" s="12" t="s">
        <v>288</v>
      </c>
      <c r="S19" s="12" t="s">
        <v>289</v>
      </c>
      <c r="T19" s="12">
        <v>62</v>
      </c>
      <c r="U19" s="143">
        <f>T19/30</f>
        <v>2.0666666666666669</v>
      </c>
      <c r="V19" s="3" t="s">
        <v>498</v>
      </c>
      <c r="W19" s="12"/>
      <c r="X19" s="12"/>
      <c r="Y19" s="12"/>
      <c r="Z19" s="12"/>
      <c r="AA19" s="12"/>
      <c r="AC19" s="4">
        <v>2</v>
      </c>
      <c r="AD19" s="36" t="s">
        <v>175</v>
      </c>
      <c r="AE19" s="37" t="s">
        <v>176</v>
      </c>
      <c r="AF19" s="37" t="s">
        <v>269</v>
      </c>
      <c r="AG19" s="37" t="s">
        <v>270</v>
      </c>
      <c r="AH19" s="37">
        <v>25</v>
      </c>
      <c r="AI19" s="145">
        <f>AH19/30</f>
        <v>0.83333333333333337</v>
      </c>
      <c r="AJ19" s="3" t="s">
        <v>498</v>
      </c>
    </row>
    <row r="20" spans="1:41" x14ac:dyDescent="0.2">
      <c r="A20" s="4">
        <v>3</v>
      </c>
      <c r="B20" s="20" t="s">
        <v>185</v>
      </c>
      <c r="C20" s="12" t="s">
        <v>186</v>
      </c>
      <c r="D20" s="12" t="s">
        <v>227</v>
      </c>
      <c r="E20" s="12" t="s">
        <v>228</v>
      </c>
      <c r="F20" s="12">
        <v>132</v>
      </c>
      <c r="G20" s="143">
        <f t="shared" si="2"/>
        <v>4.4000000000000004</v>
      </c>
      <c r="H20" s="3" t="s">
        <v>498</v>
      </c>
      <c r="I20" s="12"/>
      <c r="J20" s="12"/>
      <c r="K20" s="12"/>
      <c r="L20" s="12"/>
      <c r="M20" s="12"/>
      <c r="N20" s="12"/>
      <c r="O20" s="4">
        <v>3</v>
      </c>
      <c r="P20" s="20" t="s">
        <v>197</v>
      </c>
      <c r="Q20" s="12" t="s">
        <v>199</v>
      </c>
      <c r="R20" s="12" t="s">
        <v>255</v>
      </c>
      <c r="S20" s="12" t="s">
        <v>256</v>
      </c>
      <c r="T20" s="12">
        <v>75</v>
      </c>
      <c r="U20" s="143">
        <v>2.5</v>
      </c>
      <c r="V20" s="3" t="s">
        <v>498</v>
      </c>
      <c r="W20" s="12"/>
      <c r="X20" s="12"/>
      <c r="Y20" s="12"/>
      <c r="Z20" s="12"/>
      <c r="AA20" s="12"/>
      <c r="AC20" s="4">
        <v>3</v>
      </c>
      <c r="AD20" s="20" t="s">
        <v>187</v>
      </c>
      <c r="AE20" s="12" t="s">
        <v>188</v>
      </c>
      <c r="AF20" s="12" t="s">
        <v>267</v>
      </c>
      <c r="AG20" s="12" t="s">
        <v>268</v>
      </c>
      <c r="AH20" s="12">
        <v>174</v>
      </c>
      <c r="AI20" s="143">
        <v>5.8</v>
      </c>
      <c r="AJ20" s="3" t="s">
        <v>498</v>
      </c>
    </row>
    <row r="21" spans="1:41" x14ac:dyDescent="0.2">
      <c r="A21" s="4">
        <v>4</v>
      </c>
      <c r="B21" s="20" t="s">
        <v>197</v>
      </c>
      <c r="C21" s="12" t="s">
        <v>198</v>
      </c>
      <c r="D21" s="12" t="s">
        <v>235</v>
      </c>
      <c r="E21" s="12" t="s">
        <v>236</v>
      </c>
      <c r="F21" s="12">
        <v>47</v>
      </c>
      <c r="G21" s="143">
        <f t="shared" si="2"/>
        <v>1.5666666666666667</v>
      </c>
      <c r="H21" s="3" t="s">
        <v>498</v>
      </c>
      <c r="I21" s="12"/>
      <c r="J21" s="12"/>
      <c r="K21" s="12"/>
      <c r="L21" s="12"/>
      <c r="M21" s="12"/>
      <c r="N21" s="12"/>
      <c r="O21" s="4">
        <v>4</v>
      </c>
      <c r="P21" s="20" t="s">
        <v>206</v>
      </c>
      <c r="Q21" s="12" t="s">
        <v>208</v>
      </c>
      <c r="R21" s="12" t="s">
        <v>257</v>
      </c>
      <c r="S21" s="12" t="s">
        <v>258</v>
      </c>
      <c r="T21" s="12">
        <v>63</v>
      </c>
      <c r="U21" s="143">
        <v>2.1</v>
      </c>
      <c r="V21" s="3" t="s">
        <v>498</v>
      </c>
      <c r="W21" s="12"/>
      <c r="X21" s="12"/>
      <c r="Y21" s="12"/>
      <c r="Z21" s="12"/>
      <c r="AA21" s="12"/>
      <c r="AC21" s="4">
        <v>4</v>
      </c>
      <c r="AD21" s="20" t="s">
        <v>195</v>
      </c>
      <c r="AE21" s="12" t="s">
        <v>196</v>
      </c>
      <c r="AF21" s="12" t="s">
        <v>271</v>
      </c>
      <c r="AG21" s="12" t="s">
        <v>272</v>
      </c>
      <c r="AH21" s="12">
        <v>71</v>
      </c>
      <c r="AI21" s="143">
        <v>2.3666666666666667</v>
      </c>
      <c r="AJ21" s="3" t="s">
        <v>498</v>
      </c>
    </row>
    <row r="22" spans="1:41" x14ac:dyDescent="0.2">
      <c r="A22" s="5">
        <v>5</v>
      </c>
      <c r="B22" s="21" t="s">
        <v>209</v>
      </c>
      <c r="C22" s="15" t="s">
        <v>210</v>
      </c>
      <c r="D22" s="15" t="s">
        <v>233</v>
      </c>
      <c r="E22" s="15" t="s">
        <v>234</v>
      </c>
      <c r="F22" s="15">
        <v>97</v>
      </c>
      <c r="G22" s="131">
        <f t="shared" si="2"/>
        <v>3.2333333333333334</v>
      </c>
      <c r="H22" s="3" t="s">
        <v>498</v>
      </c>
      <c r="I22" s="12"/>
      <c r="J22" s="12"/>
      <c r="K22" s="12"/>
      <c r="L22" s="12"/>
      <c r="M22" s="12"/>
      <c r="N22" s="12"/>
      <c r="O22" s="5">
        <v>5</v>
      </c>
      <c r="P22" s="34" t="s">
        <v>213</v>
      </c>
      <c r="Q22" s="35" t="s">
        <v>214</v>
      </c>
      <c r="R22" s="35" t="s">
        <v>287</v>
      </c>
      <c r="S22" s="35" t="s">
        <v>286</v>
      </c>
      <c r="T22" s="35">
        <v>23</v>
      </c>
      <c r="U22" s="146">
        <f>T22/30</f>
        <v>0.76666666666666672</v>
      </c>
      <c r="V22" s="18" t="s">
        <v>498</v>
      </c>
      <c r="W22" s="12"/>
      <c r="X22" s="12"/>
      <c r="Y22" s="12"/>
      <c r="Z22" s="12"/>
      <c r="AA22" s="12"/>
      <c r="AC22" s="5">
        <v>5</v>
      </c>
      <c r="AD22" s="21" t="s">
        <v>206</v>
      </c>
      <c r="AE22" s="15" t="s">
        <v>207</v>
      </c>
      <c r="AF22" s="15" t="s">
        <v>273</v>
      </c>
      <c r="AG22" s="15" t="s">
        <v>274</v>
      </c>
      <c r="AH22" s="15">
        <v>28</v>
      </c>
      <c r="AI22" s="131">
        <v>0.93333333333333335</v>
      </c>
      <c r="AJ22" s="3" t="s">
        <v>498</v>
      </c>
    </row>
    <row r="23" spans="1:41" x14ac:dyDescent="0.2">
      <c r="A23" s="18"/>
      <c r="B23" s="30" t="s">
        <v>284</v>
      </c>
      <c r="C23" s="139">
        <v>0.93</v>
      </c>
      <c r="D23" s="31" t="s">
        <v>285</v>
      </c>
      <c r="E23" s="139">
        <v>4.4000000000000004</v>
      </c>
      <c r="F23" s="6" t="s">
        <v>283</v>
      </c>
      <c r="G23" s="139">
        <f>AVERAGE(G18:G22)</f>
        <v>2.54</v>
      </c>
      <c r="H23" s="47"/>
      <c r="O23" s="18"/>
      <c r="P23" s="30" t="s">
        <v>284</v>
      </c>
      <c r="Q23" s="139">
        <v>0.76700000000000002</v>
      </c>
      <c r="R23" s="31" t="s">
        <v>285</v>
      </c>
      <c r="S23" s="139">
        <v>2.5</v>
      </c>
      <c r="T23" s="6" t="s">
        <v>283</v>
      </c>
      <c r="U23" s="139">
        <f>AVERAGE(U18:U22)</f>
        <v>1.6800000000000002</v>
      </c>
      <c r="V23" s="18"/>
      <c r="AC23" s="18"/>
      <c r="AD23" s="30" t="s">
        <v>284</v>
      </c>
      <c r="AE23" s="139">
        <v>0.7</v>
      </c>
      <c r="AF23" s="31" t="s">
        <v>285</v>
      </c>
      <c r="AG23" s="139">
        <v>5.8</v>
      </c>
      <c r="AH23" s="6" t="s">
        <v>283</v>
      </c>
      <c r="AI23" s="139">
        <f>AVERAGE(AI18:AI22)</f>
        <v>2.1266666666666665</v>
      </c>
      <c r="AJ23" s="47"/>
    </row>
    <row r="25" spans="1:41" x14ac:dyDescent="0.2">
      <c r="A25" s="91" t="s">
        <v>493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  <c r="O25" s="91" t="s">
        <v>493</v>
      </c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3"/>
      <c r="AC25" s="91" t="s">
        <v>493</v>
      </c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3"/>
    </row>
    <row r="26" spans="1:41" x14ac:dyDescent="0.2">
      <c r="A26" s="25"/>
      <c r="B26" s="88" t="s">
        <v>275</v>
      </c>
      <c r="C26" s="89"/>
      <c r="D26" s="88" t="s">
        <v>276</v>
      </c>
      <c r="E26" s="89"/>
      <c r="F26" s="3" t="s">
        <v>506</v>
      </c>
      <c r="G26" s="3" t="s">
        <v>277</v>
      </c>
      <c r="H26" s="58" t="s">
        <v>492</v>
      </c>
      <c r="I26" s="18" t="s">
        <v>491</v>
      </c>
      <c r="J26" s="47" t="s">
        <v>507</v>
      </c>
      <c r="K26" s="41" t="s">
        <v>501</v>
      </c>
      <c r="L26" s="41" t="s">
        <v>502</v>
      </c>
      <c r="M26" s="41" t="s">
        <v>503</v>
      </c>
      <c r="O26" s="25"/>
      <c r="P26" s="88" t="s">
        <v>275</v>
      </c>
      <c r="Q26" s="89"/>
      <c r="R26" s="88" t="s">
        <v>276</v>
      </c>
      <c r="S26" s="89"/>
      <c r="T26" s="3" t="s">
        <v>506</v>
      </c>
      <c r="U26" s="3" t="s">
        <v>277</v>
      </c>
      <c r="V26" s="58" t="s">
        <v>492</v>
      </c>
      <c r="W26" s="18" t="s">
        <v>491</v>
      </c>
      <c r="X26" s="47" t="s">
        <v>507</v>
      </c>
      <c r="Y26" s="41" t="s">
        <v>501</v>
      </c>
      <c r="Z26" s="41" t="s">
        <v>502</v>
      </c>
      <c r="AA26" s="41" t="s">
        <v>503</v>
      </c>
      <c r="AC26" s="25"/>
      <c r="AD26" s="88" t="s">
        <v>275</v>
      </c>
      <c r="AE26" s="89"/>
      <c r="AF26" s="88" t="s">
        <v>276</v>
      </c>
      <c r="AG26" s="89"/>
      <c r="AH26" s="3" t="s">
        <v>506</v>
      </c>
      <c r="AI26" s="3" t="s">
        <v>277</v>
      </c>
      <c r="AJ26" s="58" t="s">
        <v>492</v>
      </c>
      <c r="AK26" s="18" t="s">
        <v>491</v>
      </c>
      <c r="AL26" s="47" t="s">
        <v>507</v>
      </c>
      <c r="AM26" s="41" t="s">
        <v>501</v>
      </c>
      <c r="AN26" s="41" t="s">
        <v>502</v>
      </c>
      <c r="AO26" s="41" t="s">
        <v>503</v>
      </c>
    </row>
    <row r="27" spans="1:41" x14ac:dyDescent="0.2">
      <c r="A27" s="18" t="s">
        <v>278</v>
      </c>
      <c r="B27" s="6" t="s">
        <v>279</v>
      </c>
      <c r="C27" s="26" t="s">
        <v>280</v>
      </c>
      <c r="D27" s="7" t="s">
        <v>279</v>
      </c>
      <c r="E27" s="26" t="s">
        <v>280</v>
      </c>
      <c r="F27" s="18"/>
      <c r="G27" s="18"/>
      <c r="H27" s="18"/>
      <c r="I27" s="18"/>
      <c r="J27" s="60"/>
      <c r="K27" s="46"/>
      <c r="L27" s="46"/>
      <c r="M27" s="46"/>
      <c r="O27" s="18" t="s">
        <v>278</v>
      </c>
      <c r="P27" s="6" t="s">
        <v>279</v>
      </c>
      <c r="Q27" s="26" t="s">
        <v>280</v>
      </c>
      <c r="R27" s="7" t="s">
        <v>279</v>
      </c>
      <c r="S27" s="26" t="s">
        <v>280</v>
      </c>
      <c r="T27" s="18"/>
      <c r="U27" s="18"/>
      <c r="V27" s="18"/>
      <c r="W27" s="18"/>
      <c r="X27" s="60"/>
      <c r="Y27" s="46"/>
      <c r="Z27" s="46"/>
      <c r="AA27" s="46"/>
      <c r="AC27" s="18" t="s">
        <v>278</v>
      </c>
      <c r="AD27" s="6" t="s">
        <v>279</v>
      </c>
      <c r="AE27" s="26" t="s">
        <v>280</v>
      </c>
      <c r="AF27" s="7" t="s">
        <v>279</v>
      </c>
      <c r="AG27" s="26" t="s">
        <v>280</v>
      </c>
      <c r="AH27" s="18"/>
      <c r="AI27" s="18"/>
      <c r="AJ27" s="18"/>
      <c r="AK27" s="18"/>
      <c r="AL27" s="60"/>
      <c r="AM27" s="46"/>
      <c r="AN27" s="46"/>
      <c r="AO27" s="46"/>
    </row>
    <row r="28" spans="1:41" x14ac:dyDescent="0.2">
      <c r="A28" s="3">
        <v>1</v>
      </c>
      <c r="B28" s="25">
        <v>786</v>
      </c>
      <c r="C28" s="10">
        <v>542</v>
      </c>
      <c r="D28" s="25">
        <v>1098</v>
      </c>
      <c r="E28" s="10">
        <v>260</v>
      </c>
      <c r="F28" s="115">
        <f>SQRT((D28-B28)^2+(E28-C28)^2)</f>
        <v>420.55677381300137</v>
      </c>
      <c r="G28" s="116">
        <f t="shared" ref="G28:G32" si="3">F28/1.34</f>
        <v>313.8483386664189</v>
      </c>
      <c r="H28" s="124">
        <v>2.4666666666666668</v>
      </c>
      <c r="I28" s="115">
        <f>G28/H28</f>
        <v>127.23581297287252</v>
      </c>
      <c r="J28" s="134">
        <f>1035-B28</f>
        <v>249</v>
      </c>
      <c r="K28" s="116">
        <f t="shared" ref="K28:K32" si="4">J28/1.34</f>
        <v>185.82089552238804</v>
      </c>
      <c r="L28" s="122">
        <f>D28-1035</f>
        <v>63</v>
      </c>
      <c r="M28" s="116">
        <f t="shared" ref="M28:M32" si="5">L28/1.34</f>
        <v>47.014925373134325</v>
      </c>
      <c r="O28" s="3">
        <v>1</v>
      </c>
      <c r="P28" s="25">
        <v>776</v>
      </c>
      <c r="Q28" s="10">
        <v>153</v>
      </c>
      <c r="R28" s="25">
        <v>1114</v>
      </c>
      <c r="S28" s="10">
        <v>142</v>
      </c>
      <c r="T28" s="115">
        <v>338.178946713127</v>
      </c>
      <c r="U28" s="116">
        <f t="shared" ref="U28:U32" si="6">T28/1.34</f>
        <v>252.37234829337834</v>
      </c>
      <c r="V28" s="124">
        <v>1.8</v>
      </c>
      <c r="W28" s="115">
        <v>252.37234829337834</v>
      </c>
      <c r="X28" s="134">
        <f>1035-P28</f>
        <v>259</v>
      </c>
      <c r="Y28" s="116">
        <f t="shared" ref="Y28:Y32" si="7">X28/1.34</f>
        <v>193.28358208955223</v>
      </c>
      <c r="Z28" s="122">
        <f>R28-1035</f>
        <v>79</v>
      </c>
      <c r="AA28" s="116">
        <f t="shared" ref="AA28:AA32" si="8">Z28/1.34</f>
        <v>58.955223880597011</v>
      </c>
      <c r="AC28" s="3">
        <v>1</v>
      </c>
      <c r="AD28" s="25">
        <v>834</v>
      </c>
      <c r="AE28" s="10">
        <v>352</v>
      </c>
      <c r="AF28" s="25">
        <v>1094</v>
      </c>
      <c r="AG28" s="10">
        <v>225</v>
      </c>
      <c r="AH28" s="115">
        <v>289.35963782117227</v>
      </c>
      <c r="AI28" s="116">
        <f t="shared" ref="AI28:AI32" si="9">AH28/1.34</f>
        <v>215.94002822475542</v>
      </c>
      <c r="AJ28" s="124">
        <v>0.76666666666666672</v>
      </c>
      <c r="AK28" s="115">
        <v>281.66090638011576</v>
      </c>
      <c r="AL28" s="134">
        <f>1035-AD28</f>
        <v>201</v>
      </c>
      <c r="AM28" s="116">
        <f t="shared" ref="AM28:AM32" si="10">AL28/1.34</f>
        <v>150</v>
      </c>
      <c r="AN28" s="122">
        <f>AF28-1035</f>
        <v>59</v>
      </c>
      <c r="AO28" s="116">
        <f t="shared" ref="AO28:AO32" si="11">AN28/1.34</f>
        <v>44.029850746268657</v>
      </c>
    </row>
    <row r="29" spans="1:41" x14ac:dyDescent="0.2">
      <c r="A29" s="4">
        <v>2</v>
      </c>
      <c r="B29" s="27">
        <v>785</v>
      </c>
      <c r="C29" s="13">
        <v>301</v>
      </c>
      <c r="D29" s="27">
        <v>1038</v>
      </c>
      <c r="E29" s="13">
        <v>166</v>
      </c>
      <c r="F29" s="116">
        <v>286.76471191553537</v>
      </c>
      <c r="G29" s="116">
        <f t="shared" si="3"/>
        <v>214.00351635487712</v>
      </c>
      <c r="H29" s="125">
        <v>1.6333333333333333</v>
      </c>
      <c r="I29" s="116">
        <v>110.69147397666057</v>
      </c>
      <c r="J29" s="134">
        <f t="shared" ref="J29:J32" si="12">1035-B29</f>
        <v>250</v>
      </c>
      <c r="K29" s="116">
        <f t="shared" si="4"/>
        <v>186.56716417910448</v>
      </c>
      <c r="L29" s="122">
        <f t="shared" ref="L29:L32" si="13">D29-1035</f>
        <v>3</v>
      </c>
      <c r="M29" s="116">
        <f t="shared" si="5"/>
        <v>2.2388059701492535</v>
      </c>
      <c r="O29" s="4">
        <v>2</v>
      </c>
      <c r="P29" s="27">
        <v>1016</v>
      </c>
      <c r="Q29" s="13">
        <v>494</v>
      </c>
      <c r="R29" s="27">
        <v>1278</v>
      </c>
      <c r="S29" s="13">
        <v>458</v>
      </c>
      <c r="T29" s="116">
        <v>264.4617174564213</v>
      </c>
      <c r="U29" s="116">
        <f t="shared" si="6"/>
        <v>197.35949063912037</v>
      </c>
      <c r="V29" s="125">
        <v>2.0333333333333332</v>
      </c>
      <c r="W29" s="116">
        <v>257.42542257276568</v>
      </c>
      <c r="X29" s="134">
        <f t="shared" ref="X29:X32" si="14">1035-P29</f>
        <v>19</v>
      </c>
      <c r="Y29" s="116">
        <f t="shared" si="7"/>
        <v>14.17910447761194</v>
      </c>
      <c r="Z29" s="122">
        <f t="shared" ref="Z29:Z32" si="15">R29-1035</f>
        <v>243</v>
      </c>
      <c r="AA29" s="116">
        <f t="shared" si="8"/>
        <v>181.34328358208955</v>
      </c>
      <c r="AC29" s="4">
        <v>2</v>
      </c>
      <c r="AD29" s="27">
        <v>758</v>
      </c>
      <c r="AE29" s="13">
        <v>348</v>
      </c>
      <c r="AF29" s="27">
        <v>1080</v>
      </c>
      <c r="AG29" s="13">
        <v>317</v>
      </c>
      <c r="AH29" s="116">
        <v>323.48879424177898</v>
      </c>
      <c r="AI29" s="116">
        <f t="shared" si="9"/>
        <v>241.40954794162607</v>
      </c>
      <c r="AJ29" s="125">
        <v>1.2333333333333334</v>
      </c>
      <c r="AK29" s="116">
        <v>195.73747130402114</v>
      </c>
      <c r="AL29" s="134">
        <f t="shared" ref="AL29:AL32" si="16">1035-AD29</f>
        <v>277</v>
      </c>
      <c r="AM29" s="116">
        <f t="shared" si="10"/>
        <v>206.71641791044775</v>
      </c>
      <c r="AN29" s="122">
        <f t="shared" ref="AN29:AN32" si="17">AF29-1035</f>
        <v>45</v>
      </c>
      <c r="AO29" s="116">
        <f t="shared" si="11"/>
        <v>33.582089552238806</v>
      </c>
    </row>
    <row r="30" spans="1:41" x14ac:dyDescent="0.2">
      <c r="A30" s="4">
        <v>3</v>
      </c>
      <c r="B30" s="27">
        <v>853</v>
      </c>
      <c r="C30" s="13">
        <v>605</v>
      </c>
      <c r="D30" s="27">
        <v>1088</v>
      </c>
      <c r="E30" s="13">
        <v>726</v>
      </c>
      <c r="F30" s="116">
        <v>264.3217736017977</v>
      </c>
      <c r="G30" s="116">
        <f t="shared" si="3"/>
        <v>197.25505492671468</v>
      </c>
      <c r="H30" s="125">
        <v>4</v>
      </c>
      <c r="I30" s="116">
        <v>92.463306996897501</v>
      </c>
      <c r="J30" s="134">
        <f t="shared" si="12"/>
        <v>182</v>
      </c>
      <c r="K30" s="116">
        <f t="shared" si="4"/>
        <v>135.82089552238804</v>
      </c>
      <c r="L30" s="122">
        <f t="shared" si="13"/>
        <v>53</v>
      </c>
      <c r="M30" s="116">
        <f t="shared" si="5"/>
        <v>39.552238805970148</v>
      </c>
      <c r="O30" s="4">
        <v>3</v>
      </c>
      <c r="P30" s="27">
        <v>868</v>
      </c>
      <c r="Q30" s="13">
        <v>357</v>
      </c>
      <c r="R30" s="27">
        <v>1216</v>
      </c>
      <c r="S30" s="13">
        <v>364</v>
      </c>
      <c r="T30" s="116">
        <v>348.07039517890632</v>
      </c>
      <c r="U30" s="116">
        <f t="shared" si="6"/>
        <v>259.75402625291514</v>
      </c>
      <c r="V30" s="125">
        <v>1.7</v>
      </c>
      <c r="W30" s="116">
        <v>210.61137263749876</v>
      </c>
      <c r="X30" s="134">
        <f t="shared" si="14"/>
        <v>167</v>
      </c>
      <c r="Y30" s="116">
        <f t="shared" si="7"/>
        <v>124.62686567164178</v>
      </c>
      <c r="Z30" s="122">
        <f t="shared" si="15"/>
        <v>181</v>
      </c>
      <c r="AA30" s="116">
        <f t="shared" si="8"/>
        <v>135.07462686567163</v>
      </c>
      <c r="AC30" s="4">
        <v>3</v>
      </c>
      <c r="AD30" s="27">
        <v>704</v>
      </c>
      <c r="AE30" s="13">
        <v>800</v>
      </c>
      <c r="AF30" s="27">
        <v>1092</v>
      </c>
      <c r="AG30" s="13">
        <v>886</v>
      </c>
      <c r="AH30" s="116">
        <v>397.41665792968467</v>
      </c>
      <c r="AI30" s="116">
        <f t="shared" si="9"/>
        <v>296.5795954699139</v>
      </c>
      <c r="AJ30" s="125">
        <v>1.4666666666666666</v>
      </c>
      <c r="AK30" s="116">
        <v>202.21336054766857</v>
      </c>
      <c r="AL30" s="134">
        <f t="shared" si="16"/>
        <v>331</v>
      </c>
      <c r="AM30" s="116">
        <f t="shared" si="10"/>
        <v>247.0149253731343</v>
      </c>
      <c r="AN30" s="122">
        <f t="shared" si="17"/>
        <v>57</v>
      </c>
      <c r="AO30" s="116">
        <f t="shared" si="11"/>
        <v>42.537313432835816</v>
      </c>
    </row>
    <row r="31" spans="1:41" x14ac:dyDescent="0.2">
      <c r="A31" s="4">
        <v>4</v>
      </c>
      <c r="B31" s="27">
        <v>820</v>
      </c>
      <c r="C31" s="13">
        <v>577</v>
      </c>
      <c r="D31" s="27">
        <v>1148</v>
      </c>
      <c r="E31" s="13">
        <v>506</v>
      </c>
      <c r="F31" s="116">
        <v>335.59648389099669</v>
      </c>
      <c r="G31" s="116">
        <f t="shared" si="3"/>
        <v>250.44513723208706</v>
      </c>
      <c r="H31" s="125">
        <v>2</v>
      </c>
      <c r="I31" s="116">
        <v>125.22256861604353</v>
      </c>
      <c r="J31" s="134">
        <f t="shared" si="12"/>
        <v>215</v>
      </c>
      <c r="K31" s="116">
        <f t="shared" si="4"/>
        <v>160.44776119402985</v>
      </c>
      <c r="L31" s="122">
        <f t="shared" si="13"/>
        <v>113</v>
      </c>
      <c r="M31" s="116">
        <f t="shared" si="5"/>
        <v>84.328358208955223</v>
      </c>
      <c r="O31" s="4">
        <v>4</v>
      </c>
      <c r="P31" s="27">
        <v>789</v>
      </c>
      <c r="Q31" s="13">
        <v>206</v>
      </c>
      <c r="R31" s="27">
        <v>1088</v>
      </c>
      <c r="S31" s="13">
        <v>313</v>
      </c>
      <c r="T31" s="116">
        <v>317.56889016400834</v>
      </c>
      <c r="U31" s="116">
        <f t="shared" si="6"/>
        <v>236.99170907761814</v>
      </c>
      <c r="V31" s="125">
        <v>1.9333333333333333</v>
      </c>
      <c r="W31" s="116">
        <v>40.860639496141061</v>
      </c>
      <c r="X31" s="134">
        <f t="shared" si="14"/>
        <v>246</v>
      </c>
      <c r="Y31" s="116">
        <f t="shared" si="7"/>
        <v>183.58208955223878</v>
      </c>
      <c r="Z31" s="122">
        <f t="shared" si="15"/>
        <v>53</v>
      </c>
      <c r="AA31" s="116">
        <f t="shared" si="8"/>
        <v>39.552238805970148</v>
      </c>
      <c r="AC31" s="4">
        <v>4</v>
      </c>
      <c r="AD31" s="27">
        <v>757</v>
      </c>
      <c r="AE31" s="13">
        <v>756</v>
      </c>
      <c r="AF31" s="27">
        <v>1225</v>
      </c>
      <c r="AG31" s="13">
        <v>670</v>
      </c>
      <c r="AH31" s="116">
        <v>475.8361062382719</v>
      </c>
      <c r="AI31" s="116">
        <f t="shared" si="9"/>
        <v>355.10157181960585</v>
      </c>
      <c r="AJ31" s="125">
        <v>2.8</v>
      </c>
      <c r="AK31" s="116">
        <v>126.82198993557353</v>
      </c>
      <c r="AL31" s="134">
        <f t="shared" si="16"/>
        <v>278</v>
      </c>
      <c r="AM31" s="116">
        <f t="shared" si="10"/>
        <v>207.46268656716416</v>
      </c>
      <c r="AN31" s="122">
        <f t="shared" si="17"/>
        <v>190</v>
      </c>
      <c r="AO31" s="116">
        <f t="shared" si="11"/>
        <v>141.79104477611941</v>
      </c>
    </row>
    <row r="32" spans="1:41" x14ac:dyDescent="0.2">
      <c r="A32" s="5">
        <v>5</v>
      </c>
      <c r="B32" s="28">
        <v>866</v>
      </c>
      <c r="C32" s="16">
        <v>489</v>
      </c>
      <c r="D32" s="28">
        <v>1057</v>
      </c>
      <c r="E32" s="16">
        <v>525</v>
      </c>
      <c r="F32" s="117">
        <v>194.36306233438492</v>
      </c>
      <c r="G32" s="116">
        <f t="shared" si="3"/>
        <v>145.04706144357084</v>
      </c>
      <c r="H32" s="127">
        <v>0.73333333333333328</v>
      </c>
      <c r="I32" s="117">
        <v>197.79144742305115</v>
      </c>
      <c r="J32" s="134">
        <f t="shared" si="12"/>
        <v>169</v>
      </c>
      <c r="K32" s="116">
        <f t="shared" si="4"/>
        <v>126.11940298507461</v>
      </c>
      <c r="L32" s="122">
        <f t="shared" si="13"/>
        <v>22</v>
      </c>
      <c r="M32" s="116">
        <f t="shared" si="5"/>
        <v>16.417910447761194</v>
      </c>
      <c r="O32" s="5">
        <v>5</v>
      </c>
      <c r="P32" s="28">
        <v>877</v>
      </c>
      <c r="Q32" s="16">
        <v>393</v>
      </c>
      <c r="R32" s="28">
        <v>1068</v>
      </c>
      <c r="S32" s="16">
        <v>392</v>
      </c>
      <c r="T32" s="117">
        <f t="shared" ref="T32" si="18">SQRT((R32-P32)^2+(S32-Q32)^2)</f>
        <v>191.00261778310789</v>
      </c>
      <c r="U32" s="116">
        <f t="shared" si="6"/>
        <v>142.53926700231932</v>
      </c>
      <c r="V32" s="127">
        <v>0.8</v>
      </c>
      <c r="W32" s="117">
        <f t="shared" ref="W32" si="19">U32/V32</f>
        <v>178.17408375289915</v>
      </c>
      <c r="X32" s="134">
        <f t="shared" si="14"/>
        <v>158</v>
      </c>
      <c r="Y32" s="116">
        <f t="shared" si="7"/>
        <v>117.91044776119402</v>
      </c>
      <c r="Z32" s="122">
        <f t="shared" si="15"/>
        <v>33</v>
      </c>
      <c r="AA32" s="116">
        <f t="shared" si="8"/>
        <v>24.626865671641788</v>
      </c>
      <c r="AC32" s="5">
        <v>5</v>
      </c>
      <c r="AD32" s="28">
        <v>889</v>
      </c>
      <c r="AE32" s="16">
        <v>725</v>
      </c>
      <c r="AF32" s="28">
        <v>1160</v>
      </c>
      <c r="AG32" s="16">
        <v>777</v>
      </c>
      <c r="AH32" s="117">
        <v>275.94383486499567</v>
      </c>
      <c r="AI32" s="116">
        <f t="shared" si="9"/>
        <v>205.92823497387735</v>
      </c>
      <c r="AJ32" s="127">
        <v>0.73333333333333328</v>
      </c>
      <c r="AK32" s="117">
        <v>137.28548998258489</v>
      </c>
      <c r="AL32" s="134">
        <f t="shared" si="16"/>
        <v>146</v>
      </c>
      <c r="AM32" s="116">
        <f t="shared" si="10"/>
        <v>108.955223880597</v>
      </c>
      <c r="AN32" s="122">
        <f t="shared" si="17"/>
        <v>125</v>
      </c>
      <c r="AO32" s="116">
        <f t="shared" si="11"/>
        <v>93.28358208955224</v>
      </c>
    </row>
    <row r="33" spans="1:41" x14ac:dyDescent="0.2">
      <c r="A33" s="6" t="s">
        <v>505</v>
      </c>
      <c r="B33" s="133">
        <f t="shared" ref="B33:L33" si="20">AVERAGE(B28:B32)</f>
        <v>822</v>
      </c>
      <c r="C33" s="133">
        <f t="shared" si="20"/>
        <v>502.8</v>
      </c>
      <c r="D33" s="133">
        <f t="shared" si="20"/>
        <v>1085.8</v>
      </c>
      <c r="E33" s="133">
        <f t="shared" si="20"/>
        <v>436.6</v>
      </c>
      <c r="F33" s="133">
        <f t="shared" si="20"/>
        <v>300.32056111114326</v>
      </c>
      <c r="G33" s="133">
        <f t="shared" si="20"/>
        <v>224.11982172473373</v>
      </c>
      <c r="H33" s="135">
        <f t="shared" si="20"/>
        <v>2.1666666666666665</v>
      </c>
      <c r="I33" s="133">
        <f t="shared" si="20"/>
        <v>130.68092199710506</v>
      </c>
      <c r="J33" s="133">
        <f t="shared" si="20"/>
        <v>213</v>
      </c>
      <c r="K33" s="133">
        <f t="shared" si="20"/>
        <v>158.95522388059703</v>
      </c>
      <c r="L33" s="133">
        <f t="shared" si="20"/>
        <v>50.8</v>
      </c>
      <c r="M33" s="133">
        <f>AVERAGE(M28:M32)</f>
        <v>37.910447761194028</v>
      </c>
      <c r="O33" s="6" t="s">
        <v>505</v>
      </c>
      <c r="P33" s="133">
        <f t="shared" ref="P33" si="21">AVERAGE(P28:P32)</f>
        <v>865.2</v>
      </c>
      <c r="Q33" s="133">
        <f t="shared" ref="Q33" si="22">AVERAGE(Q28:Q32)</f>
        <v>320.60000000000002</v>
      </c>
      <c r="R33" s="133">
        <f t="shared" ref="R33" si="23">AVERAGE(R28:R32)</f>
        <v>1152.8</v>
      </c>
      <c r="S33" s="133">
        <f t="shared" ref="S33" si="24">AVERAGE(S28:S32)</f>
        <v>333.8</v>
      </c>
      <c r="T33" s="133">
        <f t="shared" ref="T33" si="25">AVERAGE(T28:T32)</f>
        <v>291.85651345911418</v>
      </c>
      <c r="U33" s="133">
        <f t="shared" ref="U33" si="26">AVERAGE(U28:U32)</f>
        <v>217.80336825307023</v>
      </c>
      <c r="V33" s="135">
        <f t="shared" ref="V33" si="27">AVERAGE(V28:V32)</f>
        <v>1.6533333333333335</v>
      </c>
      <c r="W33" s="133">
        <f t="shared" ref="W33" si="28">AVERAGE(W28:W32)</f>
        <v>187.88877335053661</v>
      </c>
      <c r="X33" s="133">
        <f t="shared" ref="X33" si="29">AVERAGE(X28:X32)</f>
        <v>169.8</v>
      </c>
      <c r="Y33" s="133">
        <f t="shared" ref="Y33" si="30">AVERAGE(Y28:Y32)</f>
        <v>126.71641791044776</v>
      </c>
      <c r="Z33" s="133">
        <f t="shared" ref="Z33" si="31">AVERAGE(Z28:Z32)</f>
        <v>117.8</v>
      </c>
      <c r="AA33" s="133">
        <f>AVERAGE(AA28:AA32)</f>
        <v>87.910447761194035</v>
      </c>
      <c r="AC33" s="6" t="s">
        <v>505</v>
      </c>
      <c r="AD33" s="133">
        <f t="shared" ref="AD33" si="32">AVERAGE(AD28:AD32)</f>
        <v>788.4</v>
      </c>
      <c r="AE33" s="133">
        <f t="shared" ref="AE33" si="33">AVERAGE(AE28:AE32)</f>
        <v>596.20000000000005</v>
      </c>
      <c r="AF33" s="133">
        <f t="shared" ref="AF33" si="34">AVERAGE(AF28:AF32)</f>
        <v>1130.2</v>
      </c>
      <c r="AG33" s="133">
        <f t="shared" ref="AG33" si="35">AVERAGE(AG28:AG32)</f>
        <v>575</v>
      </c>
      <c r="AH33" s="133">
        <f t="shared" ref="AH33" si="36">AVERAGE(AH28:AH32)</f>
        <v>352.4090062191807</v>
      </c>
      <c r="AI33" s="133">
        <f t="shared" ref="AI33" si="37">AVERAGE(AI28:AI32)</f>
        <v>262.99179568595571</v>
      </c>
      <c r="AJ33" s="135">
        <f t="shared" ref="AJ33" si="38">AVERAGE(AJ28:AJ32)</f>
        <v>1.4</v>
      </c>
      <c r="AK33" s="133">
        <f t="shared" ref="AK33" si="39">AVERAGE(AK28:AK32)</f>
        <v>188.7438436299928</v>
      </c>
      <c r="AL33" s="133">
        <f t="shared" ref="AL33" si="40">AVERAGE(AL28:AL32)</f>
        <v>246.6</v>
      </c>
      <c r="AM33" s="133">
        <f t="shared" ref="AM33" si="41">AVERAGE(AM28:AM32)</f>
        <v>184.02985074626864</v>
      </c>
      <c r="AN33" s="133">
        <f t="shared" ref="AN33" si="42">AVERAGE(AN28:AN32)</f>
        <v>95.2</v>
      </c>
      <c r="AO33" s="133">
        <f>AVERAGE(AO28:AO32)</f>
        <v>71.044776119402982</v>
      </c>
    </row>
    <row r="35" spans="1:41" x14ac:dyDescent="0.2">
      <c r="A35" s="91" t="s">
        <v>494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3"/>
      <c r="O35" s="91" t="s">
        <v>494</v>
      </c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3"/>
      <c r="AC35" s="91" t="s">
        <v>494</v>
      </c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3"/>
    </row>
    <row r="36" spans="1:41" x14ac:dyDescent="0.2">
      <c r="A36" s="25"/>
      <c r="B36" s="88" t="s">
        <v>275</v>
      </c>
      <c r="C36" s="89"/>
      <c r="D36" s="88" t="s">
        <v>276</v>
      </c>
      <c r="E36" s="89"/>
      <c r="F36" s="3" t="s">
        <v>506</v>
      </c>
      <c r="G36" s="3" t="s">
        <v>277</v>
      </c>
      <c r="H36" s="58" t="s">
        <v>492</v>
      </c>
      <c r="I36" s="18" t="s">
        <v>491</v>
      </c>
      <c r="J36" s="47" t="s">
        <v>507</v>
      </c>
      <c r="K36" s="41" t="s">
        <v>501</v>
      </c>
      <c r="L36" s="41" t="s">
        <v>502</v>
      </c>
      <c r="M36" s="41" t="s">
        <v>503</v>
      </c>
      <c r="O36" s="25"/>
      <c r="P36" s="88" t="s">
        <v>275</v>
      </c>
      <c r="Q36" s="89"/>
      <c r="R36" s="88" t="s">
        <v>276</v>
      </c>
      <c r="S36" s="89"/>
      <c r="T36" s="3" t="s">
        <v>506</v>
      </c>
      <c r="U36" s="3" t="s">
        <v>277</v>
      </c>
      <c r="V36" s="58" t="s">
        <v>492</v>
      </c>
      <c r="W36" s="18" t="s">
        <v>491</v>
      </c>
      <c r="X36" s="47" t="s">
        <v>507</v>
      </c>
      <c r="Y36" s="41" t="s">
        <v>501</v>
      </c>
      <c r="Z36" s="41" t="s">
        <v>502</v>
      </c>
      <c r="AA36" s="41" t="s">
        <v>503</v>
      </c>
      <c r="AC36" s="25"/>
      <c r="AD36" s="88" t="s">
        <v>275</v>
      </c>
      <c r="AE36" s="89"/>
      <c r="AF36" s="88" t="s">
        <v>276</v>
      </c>
      <c r="AG36" s="89"/>
      <c r="AH36" s="3" t="s">
        <v>506</v>
      </c>
      <c r="AI36" s="3" t="s">
        <v>277</v>
      </c>
      <c r="AJ36" s="58" t="s">
        <v>492</v>
      </c>
      <c r="AK36" s="18" t="s">
        <v>491</v>
      </c>
      <c r="AL36" s="47" t="s">
        <v>507</v>
      </c>
      <c r="AM36" s="41" t="s">
        <v>501</v>
      </c>
      <c r="AN36" s="41" t="s">
        <v>502</v>
      </c>
      <c r="AO36" s="41" t="s">
        <v>503</v>
      </c>
    </row>
    <row r="37" spans="1:41" x14ac:dyDescent="0.2">
      <c r="A37" s="18" t="s">
        <v>278</v>
      </c>
      <c r="B37" s="6" t="s">
        <v>279</v>
      </c>
      <c r="C37" s="26" t="s">
        <v>280</v>
      </c>
      <c r="D37" s="7" t="s">
        <v>279</v>
      </c>
      <c r="E37" s="26" t="s">
        <v>280</v>
      </c>
      <c r="F37" s="18"/>
      <c r="G37" s="18"/>
      <c r="H37" s="18"/>
      <c r="I37" s="18"/>
      <c r="J37" s="60"/>
      <c r="K37" s="46"/>
      <c r="L37" s="46"/>
      <c r="M37" s="46"/>
      <c r="O37" s="18" t="s">
        <v>278</v>
      </c>
      <c r="P37" s="6" t="s">
        <v>279</v>
      </c>
      <c r="Q37" s="26" t="s">
        <v>280</v>
      </c>
      <c r="R37" s="7" t="s">
        <v>279</v>
      </c>
      <c r="S37" s="26" t="s">
        <v>280</v>
      </c>
      <c r="T37" s="18"/>
      <c r="U37" s="18"/>
      <c r="V37" s="18"/>
      <c r="W37" s="18"/>
      <c r="X37" s="60"/>
      <c r="Y37" s="46"/>
      <c r="Z37" s="46"/>
      <c r="AA37" s="46"/>
      <c r="AC37" s="18" t="s">
        <v>278</v>
      </c>
      <c r="AD37" s="6" t="s">
        <v>279</v>
      </c>
      <c r="AE37" s="26" t="s">
        <v>280</v>
      </c>
      <c r="AF37" s="7" t="s">
        <v>279</v>
      </c>
      <c r="AG37" s="26" t="s">
        <v>280</v>
      </c>
      <c r="AH37" s="18"/>
      <c r="AI37" s="18"/>
      <c r="AJ37" s="18"/>
      <c r="AK37" s="18"/>
      <c r="AL37" s="60"/>
      <c r="AM37" s="46"/>
      <c r="AN37" s="46"/>
      <c r="AO37" s="46"/>
    </row>
    <row r="38" spans="1:41" x14ac:dyDescent="0.2">
      <c r="A38" s="3">
        <v>1</v>
      </c>
      <c r="B38" s="25">
        <v>1049</v>
      </c>
      <c r="C38" s="10">
        <v>492</v>
      </c>
      <c r="D38" s="25">
        <v>818</v>
      </c>
      <c r="E38" s="10">
        <v>449</v>
      </c>
      <c r="F38" s="115">
        <v>234.96808293893875</v>
      </c>
      <c r="G38" s="116">
        <f t="shared" ref="G38:G42" si="43">F38/1.34</f>
        <v>175.34931562607369</v>
      </c>
      <c r="H38" s="124">
        <v>0.93333333333333335</v>
      </c>
      <c r="I38" s="115">
        <v>187.87426674222181</v>
      </c>
      <c r="J38" s="134">
        <f>B38-1035</f>
        <v>14</v>
      </c>
      <c r="K38" s="116">
        <f t="shared" ref="K38:K42" si="44">J38/1.34</f>
        <v>10.44776119402985</v>
      </c>
      <c r="L38" s="122">
        <f>1035-D38</f>
        <v>217</v>
      </c>
      <c r="M38" s="116">
        <f t="shared" ref="M38:M42" si="45">L38/1.34</f>
        <v>161.94029850746267</v>
      </c>
      <c r="O38" s="3">
        <v>1</v>
      </c>
      <c r="P38" s="25">
        <v>1060</v>
      </c>
      <c r="Q38" s="10">
        <v>280</v>
      </c>
      <c r="R38" s="25">
        <v>837</v>
      </c>
      <c r="S38" s="10">
        <v>448</v>
      </c>
      <c r="T38" s="115">
        <v>279.20064469839605</v>
      </c>
      <c r="U38" s="116">
        <f t="shared" ref="U38:U42" si="46">T38/1.34</f>
        <v>208.35869007342987</v>
      </c>
      <c r="V38" s="124">
        <v>0.96666666666666667</v>
      </c>
      <c r="W38" s="115">
        <v>113.65019458550721</v>
      </c>
      <c r="X38" s="134">
        <f>P38-1035</f>
        <v>25</v>
      </c>
      <c r="Y38" s="116">
        <f t="shared" ref="Y38:Y42" si="47">X38/1.34</f>
        <v>18.656716417910445</v>
      </c>
      <c r="Z38" s="122">
        <f>1035-R38</f>
        <v>198</v>
      </c>
      <c r="AA38" s="116">
        <f t="shared" ref="AA38:AA42" si="48">Z38/1.34</f>
        <v>147.76119402985074</v>
      </c>
      <c r="AC38" s="3">
        <v>1</v>
      </c>
      <c r="AD38" s="25">
        <v>1022</v>
      </c>
      <c r="AE38" s="10">
        <v>617</v>
      </c>
      <c r="AF38" s="25">
        <v>836</v>
      </c>
      <c r="AG38" s="10">
        <v>626</v>
      </c>
      <c r="AH38" s="115">
        <v>186.21761463406193</v>
      </c>
      <c r="AI38" s="116">
        <f t="shared" ref="AI38:AI42" si="49">AH38/1.34</f>
        <v>138.96836912989696</v>
      </c>
      <c r="AJ38" s="124">
        <v>0.7</v>
      </c>
      <c r="AK38" s="115">
        <v>198.52624161413851</v>
      </c>
      <c r="AL38" s="134">
        <f>AD38-1035</f>
        <v>-13</v>
      </c>
      <c r="AM38" s="116">
        <f t="shared" ref="AM38:AM42" si="50">AL38/1.34</f>
        <v>-9.7014925373134329</v>
      </c>
      <c r="AN38" s="122">
        <f>1035-AF38</f>
        <v>199</v>
      </c>
      <c r="AO38" s="116">
        <f t="shared" ref="AO38:AO42" si="51">AN38/1.34</f>
        <v>148.50746268656715</v>
      </c>
    </row>
    <row r="39" spans="1:41" x14ac:dyDescent="0.2">
      <c r="A39" s="4">
        <v>2</v>
      </c>
      <c r="B39" s="27">
        <v>1017</v>
      </c>
      <c r="C39" s="13">
        <v>46</v>
      </c>
      <c r="D39" s="27">
        <v>689</v>
      </c>
      <c r="E39" s="13">
        <v>225</v>
      </c>
      <c r="F39" s="116">
        <f>SQRT((D39-B39)^2+(E39-C39)^2)</f>
        <v>373.6642878306676</v>
      </c>
      <c r="G39" s="116">
        <f t="shared" si="43"/>
        <v>278.85394614228926</v>
      </c>
      <c r="H39" s="125">
        <v>2.5666666666666669</v>
      </c>
      <c r="I39" s="116">
        <f t="shared" ref="I39" si="52">G39/H39</f>
        <v>108.64439460089191</v>
      </c>
      <c r="J39" s="134">
        <f t="shared" ref="J39:J42" si="53">B39-1035</f>
        <v>-18</v>
      </c>
      <c r="K39" s="116">
        <f t="shared" si="44"/>
        <v>-13.432835820895521</v>
      </c>
      <c r="L39" s="122">
        <f t="shared" ref="L39:L42" si="54">1035-D39</f>
        <v>346</v>
      </c>
      <c r="M39" s="116">
        <f t="shared" si="45"/>
        <v>258.20895522388059</v>
      </c>
      <c r="O39" s="4">
        <v>2</v>
      </c>
      <c r="P39" s="27">
        <v>1058</v>
      </c>
      <c r="Q39" s="13">
        <v>526</v>
      </c>
      <c r="R39" s="27">
        <v>788</v>
      </c>
      <c r="S39" s="13">
        <v>410</v>
      </c>
      <c r="T39" s="116">
        <v>195.5326059765992</v>
      </c>
      <c r="U39" s="116">
        <f t="shared" si="46"/>
        <v>145.91985520641731</v>
      </c>
      <c r="V39" s="125">
        <v>2.0666666666666669</v>
      </c>
      <c r="W39" s="116">
        <v>208.45693600916761</v>
      </c>
      <c r="X39" s="134">
        <f t="shared" ref="X39:X42" si="55">P39-1035</f>
        <v>23</v>
      </c>
      <c r="Y39" s="116">
        <f t="shared" si="47"/>
        <v>17.164179104477611</v>
      </c>
      <c r="Z39" s="122">
        <f t="shared" ref="Z39:Z42" si="56">1035-R39</f>
        <v>247</v>
      </c>
      <c r="AA39" s="116">
        <f t="shared" si="48"/>
        <v>184.32835820895522</v>
      </c>
      <c r="AC39" s="4">
        <v>2</v>
      </c>
      <c r="AD39" s="27">
        <v>1122</v>
      </c>
      <c r="AE39" s="13">
        <v>229</v>
      </c>
      <c r="AF39" s="27">
        <v>916</v>
      </c>
      <c r="AG39" s="13">
        <v>385</v>
      </c>
      <c r="AH39" s="116">
        <f>SQRT((AF39-AD39)^2+(AG39-AE39)^2)</f>
        <v>258.40278636268613</v>
      </c>
      <c r="AI39" s="116">
        <f t="shared" si="49"/>
        <v>192.83790027066127</v>
      </c>
      <c r="AJ39" s="125">
        <v>0.83333333300000001</v>
      </c>
      <c r="AK39" s="116">
        <f t="shared" ref="AK39" si="57">AI39/AJ39</f>
        <v>231.4054804173557</v>
      </c>
      <c r="AL39" s="134">
        <f t="shared" ref="AL39:AL42" si="58">AD39-1035</f>
        <v>87</v>
      </c>
      <c r="AM39" s="116">
        <f t="shared" si="50"/>
        <v>64.925373134328353</v>
      </c>
      <c r="AN39" s="122">
        <f t="shared" ref="AN39:AN42" si="59">1035-AF39</f>
        <v>119</v>
      </c>
      <c r="AO39" s="116">
        <f t="shared" si="51"/>
        <v>88.805970149253724</v>
      </c>
    </row>
    <row r="40" spans="1:41" x14ac:dyDescent="0.2">
      <c r="A40" s="4">
        <v>3</v>
      </c>
      <c r="B40" s="27">
        <v>1052</v>
      </c>
      <c r="C40" s="13">
        <v>712</v>
      </c>
      <c r="D40" s="27">
        <v>778</v>
      </c>
      <c r="E40" s="13">
        <v>769</v>
      </c>
      <c r="F40" s="116">
        <v>279.86603938313061</v>
      </c>
      <c r="G40" s="116">
        <f t="shared" si="43"/>
        <v>208.85525327099299</v>
      </c>
      <c r="H40" s="125">
        <v>4.4000000000000004</v>
      </c>
      <c r="I40" s="116">
        <v>47.467103016134764</v>
      </c>
      <c r="J40" s="134">
        <f t="shared" si="53"/>
        <v>17</v>
      </c>
      <c r="K40" s="116">
        <f t="shared" si="44"/>
        <v>12.686567164179104</v>
      </c>
      <c r="L40" s="122">
        <f t="shared" si="54"/>
        <v>257</v>
      </c>
      <c r="M40" s="116">
        <f t="shared" si="45"/>
        <v>191.79104477611938</v>
      </c>
      <c r="O40" s="4">
        <v>3</v>
      </c>
      <c r="P40" s="27">
        <v>1078</v>
      </c>
      <c r="Q40" s="13">
        <v>422</v>
      </c>
      <c r="R40" s="27">
        <v>881</v>
      </c>
      <c r="S40" s="13">
        <v>290</v>
      </c>
      <c r="T40" s="116">
        <v>237.13498265755729</v>
      </c>
      <c r="U40" s="116">
        <f t="shared" si="46"/>
        <v>176.96640496832632</v>
      </c>
      <c r="V40" s="125">
        <v>2.5</v>
      </c>
      <c r="W40" s="116">
        <v>120.65891247840432</v>
      </c>
      <c r="X40" s="134">
        <f t="shared" si="55"/>
        <v>43</v>
      </c>
      <c r="Y40" s="116">
        <f t="shared" si="47"/>
        <v>32.089552238805972</v>
      </c>
      <c r="Z40" s="122">
        <f t="shared" si="56"/>
        <v>154</v>
      </c>
      <c r="AA40" s="116">
        <f t="shared" si="48"/>
        <v>114.92537313432835</v>
      </c>
      <c r="AC40" s="4">
        <v>3</v>
      </c>
      <c r="AD40" s="27">
        <v>1028</v>
      </c>
      <c r="AE40" s="13">
        <v>905</v>
      </c>
      <c r="AF40" s="27">
        <v>688</v>
      </c>
      <c r="AG40" s="13">
        <v>820</v>
      </c>
      <c r="AH40" s="116">
        <v>350.46397817750113</v>
      </c>
      <c r="AI40" s="116">
        <f t="shared" si="49"/>
        <v>261.54028222201578</v>
      </c>
      <c r="AJ40" s="125">
        <v>5.8</v>
      </c>
      <c r="AK40" s="116">
        <v>45.093152107244102</v>
      </c>
      <c r="AL40" s="134">
        <f t="shared" si="58"/>
        <v>-7</v>
      </c>
      <c r="AM40" s="116">
        <f t="shared" si="50"/>
        <v>-5.2238805970149249</v>
      </c>
      <c r="AN40" s="122">
        <f t="shared" si="59"/>
        <v>347</v>
      </c>
      <c r="AO40" s="116">
        <f t="shared" si="51"/>
        <v>258.95522388059698</v>
      </c>
    </row>
    <row r="41" spans="1:41" x14ac:dyDescent="0.2">
      <c r="A41" s="4">
        <v>4</v>
      </c>
      <c r="B41" s="27">
        <v>1026</v>
      </c>
      <c r="C41" s="13">
        <v>556</v>
      </c>
      <c r="D41" s="27">
        <v>916</v>
      </c>
      <c r="E41" s="13">
        <v>500</v>
      </c>
      <c r="F41" s="116">
        <v>123.43419299367578</v>
      </c>
      <c r="G41" s="116">
        <f t="shared" si="43"/>
        <v>92.115069398265504</v>
      </c>
      <c r="H41" s="125">
        <v>1.5666666666666667</v>
      </c>
      <c r="I41" s="116">
        <v>58.796852807403511</v>
      </c>
      <c r="J41" s="134">
        <f t="shared" si="53"/>
        <v>-9</v>
      </c>
      <c r="K41" s="116">
        <f t="shared" si="44"/>
        <v>-6.7164179104477606</v>
      </c>
      <c r="L41" s="122">
        <f t="shared" si="54"/>
        <v>119</v>
      </c>
      <c r="M41" s="116">
        <f t="shared" si="45"/>
        <v>88.805970149253724</v>
      </c>
      <c r="O41" s="4">
        <v>4</v>
      </c>
      <c r="P41" s="27">
        <v>1061</v>
      </c>
      <c r="Q41" s="13">
        <v>450</v>
      </c>
      <c r="R41" s="27">
        <v>756</v>
      </c>
      <c r="S41" s="13">
        <v>282</v>
      </c>
      <c r="T41" s="116">
        <v>348.20827101032506</v>
      </c>
      <c r="U41" s="116">
        <f t="shared" si="46"/>
        <v>259.8569186644217</v>
      </c>
      <c r="V41" s="125">
        <v>2.1</v>
      </c>
      <c r="W41" s="116">
        <v>92.806042380150615</v>
      </c>
      <c r="X41" s="134">
        <f t="shared" si="55"/>
        <v>26</v>
      </c>
      <c r="Y41" s="116">
        <f t="shared" si="47"/>
        <v>19.402985074626866</v>
      </c>
      <c r="Z41" s="122">
        <f t="shared" si="56"/>
        <v>279</v>
      </c>
      <c r="AA41" s="116">
        <f t="shared" si="48"/>
        <v>208.20895522388059</v>
      </c>
      <c r="AC41" s="4">
        <v>4</v>
      </c>
      <c r="AD41" s="27">
        <v>1036</v>
      </c>
      <c r="AE41" s="13">
        <v>712</v>
      </c>
      <c r="AF41" s="27">
        <v>877</v>
      </c>
      <c r="AG41" s="13">
        <v>657</v>
      </c>
      <c r="AH41" s="116">
        <v>168.24387061643583</v>
      </c>
      <c r="AI41" s="116">
        <f t="shared" si="49"/>
        <v>125.55512732569836</v>
      </c>
      <c r="AJ41" s="125">
        <v>2.3666666666666667</v>
      </c>
      <c r="AK41" s="116">
        <v>53.051462250295081</v>
      </c>
      <c r="AL41" s="134">
        <f t="shared" si="58"/>
        <v>1</v>
      </c>
      <c r="AM41" s="116">
        <f t="shared" si="50"/>
        <v>0.74626865671641784</v>
      </c>
      <c r="AN41" s="122">
        <f t="shared" si="59"/>
        <v>158</v>
      </c>
      <c r="AO41" s="116">
        <f t="shared" si="51"/>
        <v>117.91044776119402</v>
      </c>
    </row>
    <row r="42" spans="1:41" x14ac:dyDescent="0.2">
      <c r="A42" s="5">
        <v>5</v>
      </c>
      <c r="B42" s="28">
        <v>1060</v>
      </c>
      <c r="C42" s="16">
        <v>610</v>
      </c>
      <c r="D42" s="28">
        <v>558</v>
      </c>
      <c r="E42" s="16">
        <v>233</v>
      </c>
      <c r="F42" s="117">
        <v>627.80012742910458</v>
      </c>
      <c r="G42" s="116">
        <f t="shared" si="43"/>
        <v>468.50755778291386</v>
      </c>
      <c r="H42" s="127">
        <v>3.2333333333333334</v>
      </c>
      <c r="I42" s="117">
        <v>147.94975508934124</v>
      </c>
      <c r="J42" s="134">
        <f t="shared" si="53"/>
        <v>25</v>
      </c>
      <c r="K42" s="116">
        <f t="shared" si="44"/>
        <v>18.656716417910445</v>
      </c>
      <c r="L42" s="122">
        <f t="shared" si="54"/>
        <v>477</v>
      </c>
      <c r="M42" s="116">
        <f t="shared" si="45"/>
        <v>355.97014925373134</v>
      </c>
      <c r="O42" s="5">
        <v>5</v>
      </c>
      <c r="P42" s="28">
        <v>986</v>
      </c>
      <c r="Q42" s="16">
        <v>86</v>
      </c>
      <c r="R42" s="28">
        <v>740</v>
      </c>
      <c r="S42" s="16">
        <v>132</v>
      </c>
      <c r="T42" s="117">
        <f>SQRT((R42-P42)^2+(S42-Q42)^2)</f>
        <v>250.26386075500395</v>
      </c>
      <c r="U42" s="116">
        <f t="shared" si="46"/>
        <v>186.76407519030144</v>
      </c>
      <c r="V42" s="127">
        <v>0.76666666666666672</v>
      </c>
      <c r="W42" s="117">
        <f>U42/V42</f>
        <v>243.60531546561054</v>
      </c>
      <c r="X42" s="134">
        <f t="shared" si="55"/>
        <v>-49</v>
      </c>
      <c r="Y42" s="116">
        <f t="shared" si="47"/>
        <v>-36.567164179104473</v>
      </c>
      <c r="Z42" s="122">
        <f t="shared" si="56"/>
        <v>295</v>
      </c>
      <c r="AA42" s="116">
        <f t="shared" si="48"/>
        <v>220.14925373134326</v>
      </c>
      <c r="AC42" s="5">
        <v>5</v>
      </c>
      <c r="AD42" s="28">
        <v>1030</v>
      </c>
      <c r="AE42" s="16">
        <v>696</v>
      </c>
      <c r="AF42" s="28">
        <v>937</v>
      </c>
      <c r="AG42" s="16">
        <v>552</v>
      </c>
      <c r="AH42" s="117">
        <v>171.42053552593984</v>
      </c>
      <c r="AI42" s="116">
        <f t="shared" si="49"/>
        <v>127.92577278055211</v>
      </c>
      <c r="AJ42" s="127">
        <v>0.93333333333333335</v>
      </c>
      <c r="AK42" s="117">
        <v>137.06332797916298</v>
      </c>
      <c r="AL42" s="134">
        <f t="shared" si="58"/>
        <v>-5</v>
      </c>
      <c r="AM42" s="116">
        <f t="shared" si="50"/>
        <v>-3.7313432835820892</v>
      </c>
      <c r="AN42" s="122">
        <f t="shared" si="59"/>
        <v>98</v>
      </c>
      <c r="AO42" s="116">
        <f t="shared" si="51"/>
        <v>73.134328358208947</v>
      </c>
    </row>
    <row r="43" spans="1:41" x14ac:dyDescent="0.2">
      <c r="A43" s="6" t="s">
        <v>505</v>
      </c>
      <c r="B43" s="133">
        <f t="shared" ref="B43" si="60">AVERAGE(B38:B42)</f>
        <v>1040.8</v>
      </c>
      <c r="C43" s="133">
        <f t="shared" ref="C43" si="61">AVERAGE(C38:C42)</f>
        <v>483.2</v>
      </c>
      <c r="D43" s="133">
        <f t="shared" ref="D43" si="62">AVERAGE(D38:D42)</f>
        <v>751.8</v>
      </c>
      <c r="E43" s="133">
        <f t="shared" ref="E43" si="63">AVERAGE(E38:E42)</f>
        <v>435.2</v>
      </c>
      <c r="F43" s="133">
        <f t="shared" ref="F43" si="64">AVERAGE(F38:F42)</f>
        <v>327.9465461151035</v>
      </c>
      <c r="G43" s="133">
        <f t="shared" ref="G43" si="65">AVERAGE(G38:G42)</f>
        <v>244.73622844410707</v>
      </c>
      <c r="H43" s="135">
        <f t="shared" ref="H43" si="66">AVERAGE(H38:H42)</f>
        <v>2.54</v>
      </c>
      <c r="I43" s="133">
        <f t="shared" ref="I43" si="67">AVERAGE(I38:I42)</f>
        <v>110.14647445119866</v>
      </c>
      <c r="J43" s="133">
        <f t="shared" ref="J43" si="68">AVERAGE(J38:J42)</f>
        <v>5.8</v>
      </c>
      <c r="K43" s="133">
        <f t="shared" ref="K43" si="69">AVERAGE(K38:K42)</f>
        <v>4.3283582089552235</v>
      </c>
      <c r="L43" s="133">
        <f t="shared" ref="L43" si="70">AVERAGE(L38:L42)</f>
        <v>283.2</v>
      </c>
      <c r="M43" s="133">
        <f>AVERAGE(M38:M42)</f>
        <v>211.34328358208955</v>
      </c>
      <c r="O43" s="6" t="s">
        <v>505</v>
      </c>
      <c r="P43" s="133">
        <f t="shared" ref="P43" si="71">AVERAGE(P38:P42)</f>
        <v>1048.5999999999999</v>
      </c>
      <c r="Q43" s="133">
        <f t="shared" ref="Q43" si="72">AVERAGE(Q38:Q42)</f>
        <v>352.8</v>
      </c>
      <c r="R43" s="133">
        <f t="shared" ref="R43" si="73">AVERAGE(R38:R42)</f>
        <v>800.4</v>
      </c>
      <c r="S43" s="133">
        <f t="shared" ref="S43" si="74">AVERAGE(S38:S42)</f>
        <v>312.39999999999998</v>
      </c>
      <c r="T43" s="133">
        <f t="shared" ref="T43" si="75">AVERAGE(T38:T42)</f>
        <v>262.06807301957627</v>
      </c>
      <c r="U43" s="133">
        <f t="shared" ref="U43" si="76">AVERAGE(U38:U42)</f>
        <v>195.57318882057933</v>
      </c>
      <c r="V43" s="135">
        <f t="shared" ref="V43" si="77">AVERAGE(V38:V42)</f>
        <v>1.6800000000000002</v>
      </c>
      <c r="W43" s="133">
        <f t="shared" ref="W43" si="78">AVERAGE(W38:W42)</f>
        <v>155.83548018376806</v>
      </c>
      <c r="X43" s="133">
        <f t="shared" ref="X43" si="79">AVERAGE(X38:X42)</f>
        <v>13.6</v>
      </c>
      <c r="Y43" s="133">
        <f t="shared" ref="Y43" si="80">AVERAGE(Y38:Y42)</f>
        <v>10.149253731343286</v>
      </c>
      <c r="Z43" s="133">
        <f t="shared" ref="Z43" si="81">AVERAGE(Z38:Z42)</f>
        <v>234.6</v>
      </c>
      <c r="AA43" s="133">
        <f>AVERAGE(AA38:AA42)</f>
        <v>175.07462686567163</v>
      </c>
      <c r="AC43" s="6" t="s">
        <v>505</v>
      </c>
      <c r="AD43" s="133">
        <f t="shared" ref="AD43" si="82">AVERAGE(AD38:AD42)</f>
        <v>1047.5999999999999</v>
      </c>
      <c r="AE43" s="133">
        <f t="shared" ref="AE43" si="83">AVERAGE(AE38:AE42)</f>
        <v>631.79999999999995</v>
      </c>
      <c r="AF43" s="133">
        <f t="shared" ref="AF43" si="84">AVERAGE(AF38:AF42)</f>
        <v>850.8</v>
      </c>
      <c r="AG43" s="133">
        <f t="shared" ref="AG43" si="85">AVERAGE(AG38:AG42)</f>
        <v>608</v>
      </c>
      <c r="AH43" s="133">
        <f t="shared" ref="AH43" si="86">AVERAGE(AH38:AH42)</f>
        <v>226.94975706332497</v>
      </c>
      <c r="AI43" s="133">
        <f t="shared" ref="AI43" si="87">AVERAGE(AI38:AI42)</f>
        <v>169.36549034576487</v>
      </c>
      <c r="AJ43" s="135">
        <f t="shared" ref="AJ43" si="88">AVERAGE(AJ38:AJ42)</f>
        <v>2.1266666665999998</v>
      </c>
      <c r="AK43" s="133">
        <f t="shared" ref="AK43" si="89">AVERAGE(AK38:AK42)</f>
        <v>133.02793287363929</v>
      </c>
      <c r="AL43" s="133">
        <f t="shared" ref="AL43" si="90">AVERAGE(AL38:AL42)</f>
        <v>12.6</v>
      </c>
      <c r="AM43" s="133">
        <f t="shared" ref="AM43" si="91">AVERAGE(AM38:AM42)</f>
        <v>9.4029850746268639</v>
      </c>
      <c r="AN43" s="133">
        <f t="shared" ref="AN43" si="92">AVERAGE(AN38:AN42)</f>
        <v>184.2</v>
      </c>
      <c r="AO43" s="133">
        <f>AVERAGE(AO38:AO42)</f>
        <v>137.46268656716416</v>
      </c>
    </row>
    <row r="62" spans="1:2" x14ac:dyDescent="0.2">
      <c r="A62" s="103" t="s">
        <v>581</v>
      </c>
      <c r="B62" s="104"/>
    </row>
    <row r="63" spans="1:2" x14ac:dyDescent="0.2">
      <c r="A63" s="82" t="s">
        <v>495</v>
      </c>
      <c r="B63" s="83"/>
    </row>
    <row r="64" spans="1:2" x14ac:dyDescent="0.2">
      <c r="A64" s="84" t="s">
        <v>496</v>
      </c>
      <c r="B64" s="85"/>
    </row>
  </sheetData>
  <mergeCells count="30">
    <mergeCell ref="A6:H6"/>
    <mergeCell ref="O6:V6"/>
    <mergeCell ref="AC6:AJ6"/>
    <mergeCell ref="A7:H7"/>
    <mergeCell ref="O7:V7"/>
    <mergeCell ref="AC7:AJ7"/>
    <mergeCell ref="A64:B64"/>
    <mergeCell ref="AD26:AE26"/>
    <mergeCell ref="AF26:AG26"/>
    <mergeCell ref="AD36:AE36"/>
    <mergeCell ref="AF36:AG36"/>
    <mergeCell ref="P26:Q26"/>
    <mergeCell ref="R26:S26"/>
    <mergeCell ref="P36:Q36"/>
    <mergeCell ref="AC35:AO35"/>
    <mergeCell ref="R36:S36"/>
    <mergeCell ref="B26:C26"/>
    <mergeCell ref="O35:AA35"/>
    <mergeCell ref="D26:E26"/>
    <mergeCell ref="B36:C36"/>
    <mergeCell ref="D36:E36"/>
    <mergeCell ref="A35:M35"/>
    <mergeCell ref="A62:B62"/>
    <mergeCell ref="A16:H16"/>
    <mergeCell ref="O16:V16"/>
    <mergeCell ref="AC16:AJ16"/>
    <mergeCell ref="A63:B63"/>
    <mergeCell ref="AC25:AO25"/>
    <mergeCell ref="O25:AA25"/>
    <mergeCell ref="A25:M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824D-1717-7043-AB31-04B3B677B6CA}">
  <dimension ref="A1:AO64"/>
  <sheetViews>
    <sheetView topLeftCell="A16" zoomScale="89" zoomScaleNormal="89" workbookViewId="0">
      <selection activeCell="AG24" activeCellId="5" sqref="Q15 Q25 S25 AE14 AG14 AG24"/>
    </sheetView>
  </sheetViews>
  <sheetFormatPr baseColWidth="10" defaultColWidth="11.1640625" defaultRowHeight="16" x14ac:dyDescent="0.2"/>
  <cols>
    <col min="9" max="9" width="17.6640625" customWidth="1"/>
    <col min="23" max="23" width="19" customWidth="1"/>
    <col min="27" max="27" width="19.1640625" customWidth="1"/>
    <col min="37" max="37" width="18.83203125" customWidth="1"/>
    <col min="41" max="41" width="18.33203125" customWidth="1"/>
  </cols>
  <sheetData>
    <row r="1" spans="1:36" x14ac:dyDescent="0.2">
      <c r="A1" s="81" t="s">
        <v>584</v>
      </c>
    </row>
    <row r="2" spans="1:36" x14ac:dyDescent="0.2">
      <c r="A2" s="80" t="s">
        <v>585</v>
      </c>
    </row>
    <row r="4" spans="1:36" x14ac:dyDescent="0.2">
      <c r="A4" t="s">
        <v>219</v>
      </c>
      <c r="C4" s="23"/>
    </row>
    <row r="6" spans="1:36" x14ac:dyDescent="0.2">
      <c r="A6" s="102" t="s">
        <v>591</v>
      </c>
      <c r="B6" s="102"/>
      <c r="C6" s="102"/>
      <c r="D6" s="102"/>
      <c r="E6" s="102"/>
      <c r="F6" s="102"/>
      <c r="G6" s="102"/>
      <c r="H6" s="102"/>
      <c r="I6" s="29"/>
      <c r="J6" s="29"/>
      <c r="K6" s="29"/>
      <c r="L6" s="29"/>
      <c r="M6" s="29"/>
      <c r="N6" s="2"/>
      <c r="O6" s="97" t="s">
        <v>592</v>
      </c>
      <c r="P6" s="97"/>
      <c r="Q6" s="97"/>
      <c r="R6" s="97"/>
      <c r="S6" s="97"/>
      <c r="T6" s="97"/>
      <c r="U6" s="97"/>
      <c r="V6" s="97"/>
      <c r="W6" s="29"/>
      <c r="X6" s="29"/>
      <c r="Y6" s="29"/>
      <c r="Z6" s="29"/>
      <c r="AA6" s="29"/>
      <c r="AC6" s="86" t="s">
        <v>593</v>
      </c>
      <c r="AD6" s="86"/>
      <c r="AE6" s="86"/>
      <c r="AF6" s="86"/>
      <c r="AG6" s="86"/>
      <c r="AH6" s="86"/>
      <c r="AI6" s="86"/>
      <c r="AJ6" s="86"/>
    </row>
    <row r="7" spans="1:36" x14ac:dyDescent="0.2">
      <c r="A7" s="87" t="s">
        <v>493</v>
      </c>
      <c r="B7" s="87"/>
      <c r="C7" s="87"/>
      <c r="D7" s="87"/>
      <c r="E7" s="87"/>
      <c r="F7" s="87"/>
      <c r="G7" s="87"/>
      <c r="H7" s="87"/>
      <c r="I7" s="2"/>
      <c r="J7" s="2"/>
      <c r="K7" s="2"/>
      <c r="L7" s="2"/>
      <c r="M7" s="2"/>
      <c r="N7" s="2"/>
      <c r="O7" s="87" t="s">
        <v>493</v>
      </c>
      <c r="P7" s="87"/>
      <c r="Q7" s="87"/>
      <c r="R7" s="87"/>
      <c r="S7" s="87"/>
      <c r="T7" s="87"/>
      <c r="U7" s="87"/>
      <c r="V7" s="87"/>
      <c r="W7" s="29"/>
      <c r="X7" s="29"/>
      <c r="Y7" s="29"/>
      <c r="Z7" s="29"/>
      <c r="AA7" s="29"/>
      <c r="AC7" s="87" t="s">
        <v>493</v>
      </c>
      <c r="AD7" s="87"/>
      <c r="AE7" s="87"/>
      <c r="AF7" s="87"/>
      <c r="AG7" s="87"/>
      <c r="AH7" s="87"/>
      <c r="AI7" s="87"/>
      <c r="AJ7" s="87"/>
    </row>
    <row r="8" spans="1:36" x14ac:dyDescent="0.2">
      <c r="A8" s="18" t="s">
        <v>215</v>
      </c>
      <c r="B8" s="6" t="s">
        <v>0</v>
      </c>
      <c r="C8" s="7" t="s">
        <v>1</v>
      </c>
      <c r="D8" s="1" t="s">
        <v>216</v>
      </c>
      <c r="E8" s="1" t="s">
        <v>217</v>
      </c>
      <c r="F8" s="1" t="s">
        <v>218</v>
      </c>
      <c r="G8" s="49" t="s">
        <v>492</v>
      </c>
      <c r="H8" s="79" t="s">
        <v>582</v>
      </c>
      <c r="I8" s="2"/>
      <c r="J8" s="2"/>
      <c r="K8" s="2"/>
      <c r="L8" s="2"/>
      <c r="M8" s="2"/>
      <c r="N8" s="2"/>
      <c r="O8" s="18" t="s">
        <v>215</v>
      </c>
      <c r="P8" s="6" t="s">
        <v>0</v>
      </c>
      <c r="Q8" s="7" t="s">
        <v>1</v>
      </c>
      <c r="R8" s="1" t="s">
        <v>216</v>
      </c>
      <c r="S8" s="1" t="s">
        <v>217</v>
      </c>
      <c r="T8" s="1" t="s">
        <v>218</v>
      </c>
      <c r="U8" s="49" t="s">
        <v>492</v>
      </c>
      <c r="V8" s="79" t="s">
        <v>582</v>
      </c>
      <c r="W8" s="2"/>
      <c r="X8" s="2"/>
      <c r="Y8" s="2"/>
      <c r="Z8" s="2"/>
      <c r="AA8" s="2"/>
      <c r="AC8" s="18" t="s">
        <v>215</v>
      </c>
      <c r="AD8" s="6" t="s">
        <v>0</v>
      </c>
      <c r="AE8" s="7" t="s">
        <v>1</v>
      </c>
      <c r="AF8" s="1" t="s">
        <v>216</v>
      </c>
      <c r="AG8" s="1" t="s">
        <v>217</v>
      </c>
      <c r="AH8" s="1" t="s">
        <v>218</v>
      </c>
      <c r="AI8" s="49" t="s">
        <v>492</v>
      </c>
      <c r="AJ8" s="79" t="s">
        <v>582</v>
      </c>
    </row>
    <row r="9" spans="1:36" x14ac:dyDescent="0.2">
      <c r="A9" s="3">
        <v>1</v>
      </c>
      <c r="B9" s="8" t="s">
        <v>290</v>
      </c>
      <c r="C9" s="9" t="s">
        <v>17</v>
      </c>
      <c r="D9" s="9" t="s">
        <v>301</v>
      </c>
      <c r="E9" s="9" t="s">
        <v>302</v>
      </c>
      <c r="F9" s="9">
        <v>99</v>
      </c>
      <c r="G9" s="124">
        <f>F9/30</f>
        <v>3.3</v>
      </c>
      <c r="H9" s="3" t="s">
        <v>498</v>
      </c>
      <c r="I9" s="12"/>
      <c r="J9" s="12"/>
      <c r="K9" s="12"/>
      <c r="L9" s="12"/>
      <c r="M9" s="12"/>
      <c r="N9" s="12"/>
      <c r="O9" s="4">
        <v>1</v>
      </c>
      <c r="P9" s="8" t="s">
        <v>294</v>
      </c>
      <c r="Q9" s="9" t="s">
        <v>12</v>
      </c>
      <c r="R9" s="9" t="s">
        <v>335</v>
      </c>
      <c r="S9" s="9"/>
      <c r="T9" s="9"/>
      <c r="U9" s="129"/>
      <c r="V9" s="3" t="s">
        <v>498</v>
      </c>
      <c r="W9" s="12"/>
      <c r="X9" s="12"/>
      <c r="Y9" s="12"/>
      <c r="Z9" s="12"/>
      <c r="AA9" s="12"/>
      <c r="AC9" s="4">
        <v>1</v>
      </c>
      <c r="AD9" s="8" t="s">
        <v>45</v>
      </c>
      <c r="AE9" s="9" t="s">
        <v>26</v>
      </c>
      <c r="AF9" s="9" t="s">
        <v>347</v>
      </c>
      <c r="AG9" s="9" t="s">
        <v>346</v>
      </c>
      <c r="AH9" s="9">
        <v>51</v>
      </c>
      <c r="AI9" s="124">
        <f>AH9/30</f>
        <v>1.7</v>
      </c>
      <c r="AJ9" s="3" t="s">
        <v>498</v>
      </c>
    </row>
    <row r="10" spans="1:36" x14ac:dyDescent="0.2">
      <c r="A10" s="4">
        <v>2</v>
      </c>
      <c r="B10" s="11" t="s">
        <v>34</v>
      </c>
      <c r="C10" s="12" t="s">
        <v>19</v>
      </c>
      <c r="D10" s="12" t="s">
        <v>304</v>
      </c>
      <c r="E10" s="12" t="s">
        <v>303</v>
      </c>
      <c r="F10" s="12">
        <v>53</v>
      </c>
      <c r="G10" s="125">
        <f t="shared" ref="G10:G13" si="0">F10/30</f>
        <v>1.7666666666666666</v>
      </c>
      <c r="H10" s="3" t="s">
        <v>498</v>
      </c>
      <c r="I10" s="12"/>
      <c r="J10" s="12"/>
      <c r="K10" s="12"/>
      <c r="L10" s="12"/>
      <c r="M10" s="12"/>
      <c r="N10" s="12"/>
      <c r="O10" s="4">
        <v>2</v>
      </c>
      <c r="P10" s="11" t="s">
        <v>295</v>
      </c>
      <c r="Q10" s="12" t="s">
        <v>14</v>
      </c>
      <c r="R10" s="12" t="s">
        <v>322</v>
      </c>
      <c r="S10" s="12" t="s">
        <v>321</v>
      </c>
      <c r="T10" s="12">
        <v>57</v>
      </c>
      <c r="U10" s="130">
        <f>T10/30</f>
        <v>1.9</v>
      </c>
      <c r="V10" s="3" t="s">
        <v>498</v>
      </c>
      <c r="W10" s="12"/>
      <c r="X10" s="12"/>
      <c r="Y10" s="12"/>
      <c r="Z10" s="12"/>
      <c r="AA10" s="12"/>
      <c r="AC10" s="4">
        <v>2</v>
      </c>
      <c r="AD10" s="11" t="s">
        <v>46</v>
      </c>
      <c r="AE10" s="12" t="s">
        <v>31</v>
      </c>
      <c r="AF10" s="12" t="s">
        <v>349</v>
      </c>
      <c r="AG10" s="12" t="s">
        <v>348</v>
      </c>
      <c r="AH10" s="12">
        <v>25</v>
      </c>
      <c r="AI10" s="125">
        <f t="shared" ref="AI10:AI13" si="1">AH10/30</f>
        <v>0.83333333333333337</v>
      </c>
      <c r="AJ10" s="3" t="s">
        <v>498</v>
      </c>
    </row>
    <row r="11" spans="1:36" x14ac:dyDescent="0.2">
      <c r="A11" s="4">
        <v>3</v>
      </c>
      <c r="B11" s="11" t="s">
        <v>291</v>
      </c>
      <c r="C11" s="12" t="s">
        <v>21</v>
      </c>
      <c r="D11" s="12" t="s">
        <v>306</v>
      </c>
      <c r="E11" s="12" t="s">
        <v>305</v>
      </c>
      <c r="F11" s="12">
        <v>20</v>
      </c>
      <c r="G11" s="125">
        <f t="shared" si="0"/>
        <v>0.66666666666666663</v>
      </c>
      <c r="H11" s="3" t="s">
        <v>498</v>
      </c>
      <c r="I11" s="12"/>
      <c r="J11" s="12"/>
      <c r="K11" s="12"/>
      <c r="L11" s="12"/>
      <c r="M11" s="12"/>
      <c r="N11" s="12"/>
      <c r="O11" s="4">
        <v>3</v>
      </c>
      <c r="P11" s="11" t="s">
        <v>296</v>
      </c>
      <c r="Q11" s="12" t="s">
        <v>16</v>
      </c>
      <c r="R11" s="12" t="s">
        <v>323</v>
      </c>
      <c r="S11" s="12" t="s">
        <v>324</v>
      </c>
      <c r="T11" s="12">
        <v>42</v>
      </c>
      <c r="U11" s="130">
        <f t="shared" ref="U11:U14" si="2">T11/30</f>
        <v>1.4</v>
      </c>
      <c r="V11" s="3" t="s">
        <v>498</v>
      </c>
      <c r="W11" s="12"/>
      <c r="X11" s="12"/>
      <c r="Y11" s="12"/>
      <c r="Z11" s="12"/>
      <c r="AA11" s="12"/>
      <c r="AC11" s="4">
        <v>3</v>
      </c>
      <c r="AD11" s="11" t="s">
        <v>47</v>
      </c>
      <c r="AE11" s="12" t="s">
        <v>3</v>
      </c>
      <c r="AF11" s="12" t="s">
        <v>351</v>
      </c>
      <c r="AG11" s="12" t="s">
        <v>350</v>
      </c>
      <c r="AH11" s="12">
        <v>86</v>
      </c>
      <c r="AI11" s="125">
        <f t="shared" si="1"/>
        <v>2.8666666666666667</v>
      </c>
      <c r="AJ11" s="3" t="s">
        <v>498</v>
      </c>
    </row>
    <row r="12" spans="1:36" x14ac:dyDescent="0.2">
      <c r="A12" s="4">
        <v>4</v>
      </c>
      <c r="B12" s="11" t="s">
        <v>35</v>
      </c>
      <c r="C12" s="12" t="s">
        <v>25</v>
      </c>
      <c r="D12" s="12" t="s">
        <v>308</v>
      </c>
      <c r="E12" s="12" t="s">
        <v>307</v>
      </c>
      <c r="F12" s="37">
        <v>41</v>
      </c>
      <c r="G12" s="125">
        <f t="shared" si="0"/>
        <v>1.3666666666666667</v>
      </c>
      <c r="H12" s="3" t="s">
        <v>498</v>
      </c>
      <c r="I12" s="12"/>
      <c r="J12" s="12"/>
      <c r="K12" s="12"/>
      <c r="L12" s="12"/>
      <c r="M12" s="12"/>
      <c r="N12" s="12"/>
      <c r="O12" s="4">
        <v>4</v>
      </c>
      <c r="P12" s="11" t="s">
        <v>297</v>
      </c>
      <c r="Q12" s="12" t="s">
        <v>23</v>
      </c>
      <c r="R12" s="12" t="s">
        <v>325</v>
      </c>
      <c r="S12" s="12" t="s">
        <v>326</v>
      </c>
      <c r="T12" s="12">
        <v>25</v>
      </c>
      <c r="U12" s="130">
        <f t="shared" si="2"/>
        <v>0.83333333333333337</v>
      </c>
      <c r="V12" s="3" t="s">
        <v>498</v>
      </c>
      <c r="W12" s="12"/>
      <c r="X12" s="12"/>
      <c r="Y12" s="12"/>
      <c r="Z12" s="12"/>
      <c r="AA12" s="12"/>
      <c r="AC12" s="4">
        <v>4</v>
      </c>
      <c r="AD12" s="11" t="s">
        <v>48</v>
      </c>
      <c r="AE12" s="12" t="s">
        <v>6</v>
      </c>
      <c r="AF12" s="12" t="s">
        <v>352</v>
      </c>
      <c r="AG12" s="12" t="s">
        <v>353</v>
      </c>
      <c r="AH12" s="37">
        <v>37</v>
      </c>
      <c r="AI12" s="125">
        <f t="shared" si="1"/>
        <v>1.2333333333333334</v>
      </c>
      <c r="AJ12" s="3" t="s">
        <v>498</v>
      </c>
    </row>
    <row r="13" spans="1:36" x14ac:dyDescent="0.2">
      <c r="A13" s="5">
        <v>5</v>
      </c>
      <c r="B13" s="14" t="s">
        <v>36</v>
      </c>
      <c r="C13" s="15" t="s">
        <v>29</v>
      </c>
      <c r="D13" s="15" t="s">
        <v>310</v>
      </c>
      <c r="E13" s="15" t="s">
        <v>309</v>
      </c>
      <c r="F13" s="15">
        <v>103</v>
      </c>
      <c r="G13" s="127">
        <f t="shared" si="0"/>
        <v>3.4333333333333331</v>
      </c>
      <c r="H13" s="3" t="s">
        <v>498</v>
      </c>
      <c r="I13" s="12"/>
      <c r="J13" s="12"/>
      <c r="K13" s="12"/>
      <c r="L13" s="12"/>
      <c r="M13" s="12"/>
      <c r="N13" s="12"/>
      <c r="O13" s="4">
        <v>5</v>
      </c>
      <c r="P13" s="11" t="s">
        <v>42</v>
      </c>
      <c r="Q13" s="12" t="s">
        <v>2</v>
      </c>
      <c r="R13" s="12" t="s">
        <v>328</v>
      </c>
      <c r="S13" s="12" t="s">
        <v>327</v>
      </c>
      <c r="T13" s="12">
        <v>32</v>
      </c>
      <c r="U13" s="130">
        <f t="shared" si="2"/>
        <v>1.0666666666666667</v>
      </c>
      <c r="V13" s="3" t="s">
        <v>498</v>
      </c>
      <c r="W13" s="12"/>
      <c r="X13" s="12"/>
      <c r="Y13" s="12"/>
      <c r="Z13" s="12"/>
      <c r="AA13" s="12"/>
      <c r="AC13" s="5">
        <v>5</v>
      </c>
      <c r="AD13" s="14" t="s">
        <v>37</v>
      </c>
      <c r="AE13" s="15" t="s">
        <v>8</v>
      </c>
      <c r="AF13" s="15" t="s">
        <v>354</v>
      </c>
      <c r="AG13" s="15" t="s">
        <v>355</v>
      </c>
      <c r="AH13" s="15">
        <v>23</v>
      </c>
      <c r="AI13" s="127">
        <f t="shared" si="1"/>
        <v>0.76666666666666672</v>
      </c>
      <c r="AJ13" s="3" t="s">
        <v>497</v>
      </c>
    </row>
    <row r="14" spans="1:36" x14ac:dyDescent="0.2">
      <c r="A14" s="12"/>
      <c r="B14" s="30" t="s">
        <v>284</v>
      </c>
      <c r="C14" s="139">
        <v>0.66</v>
      </c>
      <c r="D14" s="31" t="s">
        <v>285</v>
      </c>
      <c r="E14" s="139">
        <v>3.43</v>
      </c>
      <c r="F14" s="6" t="s">
        <v>283</v>
      </c>
      <c r="G14" s="139">
        <f>AVERAGE(G9:G13)</f>
        <v>2.1066666666666665</v>
      </c>
      <c r="H14" s="18"/>
      <c r="I14" s="12"/>
      <c r="J14" s="12"/>
      <c r="K14" s="12"/>
      <c r="L14" s="12"/>
      <c r="M14" s="12"/>
      <c r="N14" s="12"/>
      <c r="O14" s="39">
        <v>6</v>
      </c>
      <c r="P14" s="43" t="s">
        <v>332</v>
      </c>
      <c r="Q14" s="35" t="s">
        <v>331</v>
      </c>
      <c r="R14" s="15" t="s">
        <v>329</v>
      </c>
      <c r="S14" s="15" t="s">
        <v>330</v>
      </c>
      <c r="T14" s="35">
        <v>46</v>
      </c>
      <c r="U14" s="131">
        <f t="shared" si="2"/>
        <v>1.5333333333333334</v>
      </c>
      <c r="V14" s="5"/>
      <c r="AD14" s="40" t="s">
        <v>284</v>
      </c>
      <c r="AE14" s="132">
        <v>0.83</v>
      </c>
      <c r="AF14" s="42" t="s">
        <v>285</v>
      </c>
      <c r="AG14" s="132">
        <v>2.86</v>
      </c>
      <c r="AH14" s="42" t="s">
        <v>283</v>
      </c>
      <c r="AI14" s="132">
        <f>AVERAGE(AI9:AI13)</f>
        <v>1.48</v>
      </c>
      <c r="AJ14" s="18"/>
    </row>
    <row r="15" spans="1:36" x14ac:dyDescent="0.2">
      <c r="A15" s="12"/>
      <c r="B15" s="17"/>
      <c r="C15" s="12"/>
      <c r="D15" s="12"/>
      <c r="E15" s="12"/>
      <c r="F15" s="12"/>
      <c r="G15" s="12"/>
      <c r="I15" s="12"/>
      <c r="J15" s="12"/>
      <c r="K15" s="12"/>
      <c r="L15" s="12"/>
      <c r="M15" s="12"/>
      <c r="N15" s="12"/>
      <c r="P15" s="40" t="s">
        <v>284</v>
      </c>
      <c r="Q15" s="132">
        <v>0.83</v>
      </c>
      <c r="R15" s="42" t="s">
        <v>285</v>
      </c>
      <c r="S15" s="41">
        <v>1.9</v>
      </c>
      <c r="T15" s="42" t="s">
        <v>283</v>
      </c>
      <c r="U15" s="132">
        <f>AVERAGE(U10:U14)</f>
        <v>1.3466666666666665</v>
      </c>
    </row>
    <row r="16" spans="1:36" x14ac:dyDescent="0.2">
      <c r="N16" s="12"/>
    </row>
    <row r="17" spans="1:41" x14ac:dyDescent="0.2">
      <c r="A17" s="87" t="s">
        <v>494</v>
      </c>
      <c r="B17" s="87"/>
      <c r="C17" s="87"/>
      <c r="D17" s="87"/>
      <c r="E17" s="87"/>
      <c r="F17" s="87"/>
      <c r="G17" s="87"/>
      <c r="H17" s="87"/>
      <c r="I17" s="2"/>
      <c r="J17" s="2"/>
      <c r="K17" s="2"/>
      <c r="L17" s="2"/>
      <c r="M17" s="2"/>
      <c r="N17" s="2"/>
      <c r="O17" s="87" t="s">
        <v>494</v>
      </c>
      <c r="P17" s="87"/>
      <c r="Q17" s="87"/>
      <c r="R17" s="87"/>
      <c r="S17" s="87"/>
      <c r="T17" s="87"/>
      <c r="U17" s="87"/>
      <c r="V17" s="87"/>
      <c r="W17" s="2"/>
      <c r="X17" s="2"/>
      <c r="Y17" s="2"/>
      <c r="Z17" s="2"/>
      <c r="AA17" s="2"/>
      <c r="AC17" s="87" t="s">
        <v>494</v>
      </c>
      <c r="AD17" s="87"/>
      <c r="AE17" s="87"/>
      <c r="AF17" s="87"/>
      <c r="AG17" s="87"/>
      <c r="AH17" s="87"/>
      <c r="AI17" s="87"/>
      <c r="AJ17" s="87"/>
    </row>
    <row r="18" spans="1:41" x14ac:dyDescent="0.2">
      <c r="A18" s="18" t="s">
        <v>215</v>
      </c>
      <c r="B18" s="6" t="s">
        <v>0</v>
      </c>
      <c r="C18" s="7" t="s">
        <v>1</v>
      </c>
      <c r="D18" s="1" t="s">
        <v>216</v>
      </c>
      <c r="E18" s="1" t="s">
        <v>217</v>
      </c>
      <c r="F18" s="1" t="s">
        <v>218</v>
      </c>
      <c r="G18" s="49" t="s">
        <v>492</v>
      </c>
      <c r="H18" s="79" t="s">
        <v>582</v>
      </c>
      <c r="I18" s="2"/>
      <c r="J18" s="2"/>
      <c r="K18" s="2"/>
      <c r="L18" s="2"/>
      <c r="M18" s="2"/>
      <c r="N18" s="2"/>
      <c r="O18" s="18" t="s">
        <v>215</v>
      </c>
      <c r="P18" s="6" t="s">
        <v>0</v>
      </c>
      <c r="Q18" s="7" t="s">
        <v>1</v>
      </c>
      <c r="R18" s="1" t="s">
        <v>216</v>
      </c>
      <c r="S18" s="1" t="s">
        <v>217</v>
      </c>
      <c r="T18" s="1" t="s">
        <v>218</v>
      </c>
      <c r="U18" s="49" t="s">
        <v>492</v>
      </c>
      <c r="V18" s="79" t="s">
        <v>582</v>
      </c>
      <c r="W18" s="2"/>
      <c r="X18" s="2"/>
      <c r="Y18" s="2"/>
      <c r="Z18" s="2"/>
      <c r="AA18" s="2"/>
      <c r="AC18" s="18" t="s">
        <v>215</v>
      </c>
      <c r="AD18" s="6" t="s">
        <v>0</v>
      </c>
      <c r="AE18" s="7" t="s">
        <v>1</v>
      </c>
      <c r="AF18" s="1" t="s">
        <v>216</v>
      </c>
      <c r="AG18" s="1" t="s">
        <v>217</v>
      </c>
      <c r="AH18" s="1" t="s">
        <v>218</v>
      </c>
      <c r="AI18" s="49" t="s">
        <v>492</v>
      </c>
      <c r="AJ18" s="79" t="s">
        <v>582</v>
      </c>
    </row>
    <row r="19" spans="1:41" x14ac:dyDescent="0.2">
      <c r="A19" s="3">
        <v>1</v>
      </c>
      <c r="B19" s="8" t="s">
        <v>292</v>
      </c>
      <c r="C19" s="9" t="s">
        <v>18</v>
      </c>
      <c r="D19" s="9" t="s">
        <v>312</v>
      </c>
      <c r="E19" s="9" t="s">
        <v>311</v>
      </c>
      <c r="F19" s="9">
        <v>47</v>
      </c>
      <c r="G19" s="140">
        <f>F19/30</f>
        <v>1.5666666666666667</v>
      </c>
      <c r="H19" s="3" t="s">
        <v>497</v>
      </c>
      <c r="I19" s="12"/>
      <c r="J19" s="12"/>
      <c r="K19" s="12"/>
      <c r="L19" s="12"/>
      <c r="M19" s="12"/>
      <c r="N19" s="12"/>
      <c r="O19" s="3">
        <v>1</v>
      </c>
      <c r="P19" s="44" t="s">
        <v>298</v>
      </c>
      <c r="Q19" s="9" t="s">
        <v>13</v>
      </c>
      <c r="R19" s="9" t="s">
        <v>333</v>
      </c>
      <c r="S19" s="9" t="s">
        <v>334</v>
      </c>
      <c r="T19" s="9">
        <v>59</v>
      </c>
      <c r="U19" s="124">
        <f>T19/30</f>
        <v>1.9666666666666666</v>
      </c>
      <c r="V19" s="3" t="s">
        <v>497</v>
      </c>
      <c r="W19" s="12"/>
      <c r="X19" s="12"/>
      <c r="Y19" s="12"/>
      <c r="Z19" s="12"/>
      <c r="AA19" s="12"/>
      <c r="AC19" s="4">
        <v>1</v>
      </c>
      <c r="AD19" s="8" t="s">
        <v>49</v>
      </c>
      <c r="AE19" s="9" t="s">
        <v>27</v>
      </c>
      <c r="AF19" s="9" t="s">
        <v>356</v>
      </c>
      <c r="AG19" s="9" t="s">
        <v>357</v>
      </c>
      <c r="AH19" s="9">
        <v>54</v>
      </c>
      <c r="AI19" s="124">
        <f>AH19/30</f>
        <v>1.8</v>
      </c>
      <c r="AJ19" s="3" t="s">
        <v>497</v>
      </c>
    </row>
    <row r="20" spans="1:41" x14ac:dyDescent="0.2">
      <c r="A20" s="4">
        <v>2</v>
      </c>
      <c r="B20" s="11" t="s">
        <v>38</v>
      </c>
      <c r="C20" s="12" t="s">
        <v>20</v>
      </c>
      <c r="D20" s="12" t="s">
        <v>313</v>
      </c>
      <c r="E20" s="12" t="s">
        <v>314</v>
      </c>
      <c r="F20" s="12">
        <v>81</v>
      </c>
      <c r="G20" s="126">
        <f t="shared" ref="G20:G23" si="3">F20/30</f>
        <v>2.7</v>
      </c>
      <c r="H20" s="3" t="s">
        <v>497</v>
      </c>
      <c r="I20" s="12"/>
      <c r="J20" s="12"/>
      <c r="K20" s="12"/>
      <c r="L20" s="12"/>
      <c r="M20" s="12"/>
      <c r="N20" s="12"/>
      <c r="O20" s="4">
        <v>2</v>
      </c>
      <c r="P20" s="17" t="s">
        <v>299</v>
      </c>
      <c r="Q20" s="12" t="s">
        <v>15</v>
      </c>
      <c r="R20" s="12" t="s">
        <v>335</v>
      </c>
      <c r="S20" s="12"/>
      <c r="T20" s="12"/>
      <c r="U20" s="125"/>
      <c r="V20" s="3" t="s">
        <v>497</v>
      </c>
      <c r="W20" s="12"/>
      <c r="X20" s="12"/>
      <c r="Y20" s="12"/>
      <c r="Z20" s="12"/>
      <c r="AA20" s="12"/>
      <c r="AC20" s="4">
        <v>2</v>
      </c>
      <c r="AD20" s="11" t="s">
        <v>50</v>
      </c>
      <c r="AE20" s="12" t="s">
        <v>32</v>
      </c>
      <c r="AF20" s="12" t="s">
        <v>358</v>
      </c>
      <c r="AG20" s="12" t="s">
        <v>359</v>
      </c>
      <c r="AH20" s="12">
        <v>122</v>
      </c>
      <c r="AI20" s="125">
        <f t="shared" ref="AI20:AI23" si="4">AH20/30</f>
        <v>4.0666666666666664</v>
      </c>
      <c r="AJ20" s="3" t="s">
        <v>497</v>
      </c>
    </row>
    <row r="21" spans="1:41" x14ac:dyDescent="0.2">
      <c r="A21" s="4">
        <v>3</v>
      </c>
      <c r="B21" s="11" t="s">
        <v>293</v>
      </c>
      <c r="C21" s="12" t="s">
        <v>24</v>
      </c>
      <c r="D21" s="12" t="s">
        <v>316</v>
      </c>
      <c r="E21" s="12" t="s">
        <v>315</v>
      </c>
      <c r="F21" s="12">
        <v>38</v>
      </c>
      <c r="G21" s="126">
        <f t="shared" si="3"/>
        <v>1.2666666666666666</v>
      </c>
      <c r="H21" s="3" t="s">
        <v>497</v>
      </c>
      <c r="I21" s="12"/>
      <c r="J21" s="12"/>
      <c r="K21" s="12"/>
      <c r="L21" s="12"/>
      <c r="M21" s="12"/>
      <c r="N21" s="12"/>
      <c r="O21" s="4">
        <v>3</v>
      </c>
      <c r="P21" s="17" t="s">
        <v>300</v>
      </c>
      <c r="Q21" s="12" t="s">
        <v>22</v>
      </c>
      <c r="R21" s="12" t="s">
        <v>336</v>
      </c>
      <c r="S21" s="12" t="s">
        <v>337</v>
      </c>
      <c r="T21" s="12">
        <v>34</v>
      </c>
      <c r="U21" s="125">
        <f t="shared" ref="U20:U24" si="5">T21/30</f>
        <v>1.1333333333333333</v>
      </c>
      <c r="V21" s="3" t="s">
        <v>497</v>
      </c>
      <c r="W21" s="12"/>
      <c r="X21" s="12"/>
      <c r="Y21" s="12"/>
      <c r="Z21" s="12"/>
      <c r="AA21" s="12"/>
      <c r="AC21" s="4">
        <v>3</v>
      </c>
      <c r="AD21" s="11" t="s">
        <v>51</v>
      </c>
      <c r="AE21" s="12" t="s">
        <v>4</v>
      </c>
      <c r="AF21" s="12" t="s">
        <v>360</v>
      </c>
      <c r="AG21" s="12" t="s">
        <v>361</v>
      </c>
      <c r="AH21" s="12">
        <v>39</v>
      </c>
      <c r="AI21" s="125">
        <f t="shared" si="4"/>
        <v>1.3</v>
      </c>
      <c r="AJ21" s="3" t="s">
        <v>497</v>
      </c>
    </row>
    <row r="22" spans="1:41" x14ac:dyDescent="0.2">
      <c r="A22" s="4">
        <v>4</v>
      </c>
      <c r="B22" s="11" t="s">
        <v>39</v>
      </c>
      <c r="C22" s="12" t="s">
        <v>28</v>
      </c>
      <c r="D22" s="12" t="s">
        <v>317</v>
      </c>
      <c r="E22" s="12" t="s">
        <v>318</v>
      </c>
      <c r="F22" s="37">
        <v>82</v>
      </c>
      <c r="G22" s="126">
        <f t="shared" si="3"/>
        <v>2.7333333333333334</v>
      </c>
      <c r="H22" s="3" t="s">
        <v>497</v>
      </c>
      <c r="I22" s="12"/>
      <c r="J22" s="12"/>
      <c r="K22" s="12"/>
      <c r="L22" s="12"/>
      <c r="M22" s="12"/>
      <c r="N22" s="12"/>
      <c r="O22" s="4">
        <v>4</v>
      </c>
      <c r="P22" s="17" t="s">
        <v>43</v>
      </c>
      <c r="Q22" s="12" t="s">
        <v>33</v>
      </c>
      <c r="R22" s="12" t="s">
        <v>338</v>
      </c>
      <c r="S22" s="12" t="s">
        <v>339</v>
      </c>
      <c r="T22" s="12">
        <v>39</v>
      </c>
      <c r="U22" s="125">
        <f t="shared" si="5"/>
        <v>1.3</v>
      </c>
      <c r="V22" s="3" t="s">
        <v>497</v>
      </c>
      <c r="W22" s="12"/>
      <c r="X22" s="12"/>
      <c r="Y22" s="12"/>
      <c r="Z22" s="12"/>
      <c r="AA22" s="12"/>
      <c r="AC22" s="4">
        <v>4</v>
      </c>
      <c r="AD22" s="11" t="s">
        <v>41</v>
      </c>
      <c r="AE22" s="12" t="s">
        <v>7</v>
      </c>
      <c r="AF22" s="37" t="s">
        <v>362</v>
      </c>
      <c r="AG22" s="12" t="s">
        <v>363</v>
      </c>
      <c r="AH22" s="37">
        <v>44</v>
      </c>
      <c r="AI22" s="125">
        <f t="shared" si="4"/>
        <v>1.4666666666666666</v>
      </c>
      <c r="AJ22" s="3" t="s">
        <v>498</v>
      </c>
    </row>
    <row r="23" spans="1:41" x14ac:dyDescent="0.2">
      <c r="A23" s="5">
        <v>5</v>
      </c>
      <c r="B23" s="14" t="s">
        <v>40</v>
      </c>
      <c r="C23" s="15" t="s">
        <v>30</v>
      </c>
      <c r="D23" s="15" t="s">
        <v>319</v>
      </c>
      <c r="E23" s="15" t="s">
        <v>320</v>
      </c>
      <c r="F23" s="15">
        <v>96</v>
      </c>
      <c r="G23" s="141">
        <f t="shared" si="3"/>
        <v>3.2</v>
      </c>
      <c r="H23" s="3" t="s">
        <v>497</v>
      </c>
      <c r="I23" s="12"/>
      <c r="J23" s="12"/>
      <c r="K23" s="12"/>
      <c r="L23" s="12"/>
      <c r="M23" s="12"/>
      <c r="N23" s="12"/>
      <c r="O23" s="4">
        <v>5</v>
      </c>
      <c r="P23" s="17" t="s">
        <v>44</v>
      </c>
      <c r="Q23" s="12" t="s">
        <v>5</v>
      </c>
      <c r="R23" s="12" t="s">
        <v>340</v>
      </c>
      <c r="S23" s="12" t="s">
        <v>341</v>
      </c>
      <c r="T23" s="12">
        <v>69</v>
      </c>
      <c r="U23" s="125">
        <f t="shared" si="5"/>
        <v>2.2999999999999998</v>
      </c>
      <c r="V23" s="3" t="s">
        <v>498</v>
      </c>
      <c r="W23" s="12"/>
      <c r="X23" s="12"/>
      <c r="Y23" s="12"/>
      <c r="Z23" s="12"/>
      <c r="AA23" s="12"/>
      <c r="AC23" s="5">
        <v>5</v>
      </c>
      <c r="AD23" s="14" t="s">
        <v>52</v>
      </c>
      <c r="AE23" s="15" t="s">
        <v>9</v>
      </c>
      <c r="AF23" s="15" t="s">
        <v>364</v>
      </c>
      <c r="AG23" s="15" t="s">
        <v>365</v>
      </c>
      <c r="AH23" s="15">
        <v>43</v>
      </c>
      <c r="AI23" s="127">
        <f t="shared" si="4"/>
        <v>1.4333333333333333</v>
      </c>
      <c r="AJ23" s="3" t="s">
        <v>497</v>
      </c>
    </row>
    <row r="24" spans="1:41" x14ac:dyDescent="0.2">
      <c r="B24" s="40" t="s">
        <v>284</v>
      </c>
      <c r="C24" s="132">
        <v>1.27</v>
      </c>
      <c r="D24" s="42" t="s">
        <v>285</v>
      </c>
      <c r="E24" s="41">
        <v>3.2</v>
      </c>
      <c r="F24" s="42" t="s">
        <v>283</v>
      </c>
      <c r="G24" s="132">
        <f>AVERAGE(G19:G23)</f>
        <v>2.293333333333333</v>
      </c>
      <c r="H24" s="5"/>
      <c r="O24" s="45">
        <v>6</v>
      </c>
      <c r="P24" s="43" t="s">
        <v>345</v>
      </c>
      <c r="Q24" s="35" t="s">
        <v>344</v>
      </c>
      <c r="R24" s="15" t="s">
        <v>342</v>
      </c>
      <c r="S24" s="35" t="s">
        <v>343</v>
      </c>
      <c r="T24" s="35">
        <v>50</v>
      </c>
      <c r="U24" s="127">
        <f t="shared" si="5"/>
        <v>1.6666666666666667</v>
      </c>
      <c r="V24" s="18"/>
      <c r="AD24" s="40" t="s">
        <v>284</v>
      </c>
      <c r="AE24" s="41">
        <v>1.3</v>
      </c>
      <c r="AF24" s="42" t="s">
        <v>285</v>
      </c>
      <c r="AG24" s="132">
        <v>4.01</v>
      </c>
      <c r="AH24" s="42" t="s">
        <v>283</v>
      </c>
      <c r="AI24" s="132">
        <f>AVERAGE(AI19:AI23)</f>
        <v>2.0133333333333332</v>
      </c>
      <c r="AJ24" s="18"/>
    </row>
    <row r="25" spans="1:41" x14ac:dyDescent="0.2">
      <c r="P25" s="40" t="s">
        <v>284</v>
      </c>
      <c r="Q25" s="132">
        <v>1.1299999999999999</v>
      </c>
      <c r="R25" s="42" t="s">
        <v>285</v>
      </c>
      <c r="S25" s="132">
        <v>1.97</v>
      </c>
      <c r="T25" s="42" t="s">
        <v>283</v>
      </c>
      <c r="U25" s="132">
        <f>(SUM(U19:U24)/5)</f>
        <v>1.6733333333333331</v>
      </c>
    </row>
    <row r="27" spans="1:41" x14ac:dyDescent="0.2">
      <c r="A27" s="91" t="s">
        <v>493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  <c r="O27" s="91" t="s">
        <v>493</v>
      </c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3"/>
      <c r="AC27" s="91" t="s">
        <v>493</v>
      </c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3"/>
    </row>
    <row r="28" spans="1:41" x14ac:dyDescent="0.2">
      <c r="A28" s="25"/>
      <c r="B28" s="88" t="s">
        <v>275</v>
      </c>
      <c r="C28" s="89"/>
      <c r="D28" s="88" t="s">
        <v>276</v>
      </c>
      <c r="E28" s="89"/>
      <c r="F28" s="3" t="s">
        <v>506</v>
      </c>
      <c r="G28" s="3" t="s">
        <v>277</v>
      </c>
      <c r="H28" s="58" t="s">
        <v>492</v>
      </c>
      <c r="I28" s="18" t="s">
        <v>491</v>
      </c>
      <c r="J28" s="47" t="s">
        <v>507</v>
      </c>
      <c r="K28" s="41" t="s">
        <v>501</v>
      </c>
      <c r="L28" s="41" t="s">
        <v>502</v>
      </c>
      <c r="M28" s="41" t="s">
        <v>503</v>
      </c>
      <c r="O28" s="25"/>
      <c r="P28" s="88" t="s">
        <v>275</v>
      </c>
      <c r="Q28" s="89"/>
      <c r="R28" s="88" t="s">
        <v>276</v>
      </c>
      <c r="S28" s="89"/>
      <c r="T28" s="3" t="s">
        <v>506</v>
      </c>
      <c r="U28" s="3" t="s">
        <v>277</v>
      </c>
      <c r="V28" s="58" t="s">
        <v>492</v>
      </c>
      <c r="W28" s="18" t="s">
        <v>491</v>
      </c>
      <c r="X28" s="47" t="s">
        <v>507</v>
      </c>
      <c r="Y28" s="41" t="s">
        <v>501</v>
      </c>
      <c r="Z28" s="41" t="s">
        <v>502</v>
      </c>
      <c r="AA28" s="41" t="s">
        <v>503</v>
      </c>
      <c r="AC28" s="25"/>
      <c r="AD28" s="57" t="s">
        <v>275</v>
      </c>
      <c r="AE28" s="58"/>
      <c r="AF28" s="57" t="s">
        <v>276</v>
      </c>
      <c r="AG28" s="58"/>
      <c r="AH28" s="3" t="s">
        <v>506</v>
      </c>
      <c r="AI28" s="3" t="s">
        <v>277</v>
      </c>
      <c r="AJ28" s="58" t="s">
        <v>492</v>
      </c>
      <c r="AK28" s="18" t="s">
        <v>491</v>
      </c>
      <c r="AL28" s="47" t="s">
        <v>507</v>
      </c>
      <c r="AM28" s="41" t="s">
        <v>501</v>
      </c>
      <c r="AN28" s="41" t="s">
        <v>502</v>
      </c>
      <c r="AO28" s="41" t="s">
        <v>503</v>
      </c>
    </row>
    <row r="29" spans="1:41" x14ac:dyDescent="0.2">
      <c r="A29" s="18" t="s">
        <v>278</v>
      </c>
      <c r="B29" s="25" t="s">
        <v>279</v>
      </c>
      <c r="C29" s="10" t="s">
        <v>280</v>
      </c>
      <c r="D29" s="9" t="s">
        <v>279</v>
      </c>
      <c r="E29" s="9" t="s">
        <v>280</v>
      </c>
      <c r="F29" s="25"/>
      <c r="G29" s="3"/>
      <c r="H29" s="10"/>
      <c r="I29" s="3"/>
      <c r="J29" s="60"/>
      <c r="K29" s="46"/>
      <c r="L29" s="46"/>
      <c r="M29" s="46"/>
      <c r="O29" s="18" t="s">
        <v>278</v>
      </c>
      <c r="P29" s="25" t="s">
        <v>279</v>
      </c>
      <c r="Q29" s="10" t="s">
        <v>280</v>
      </c>
      <c r="R29" s="9" t="s">
        <v>279</v>
      </c>
      <c r="S29" s="9" t="s">
        <v>280</v>
      </c>
      <c r="T29" s="25"/>
      <c r="U29" s="3"/>
      <c r="V29" s="10"/>
      <c r="W29" s="3"/>
      <c r="X29" s="60"/>
      <c r="Y29" s="46"/>
      <c r="Z29" s="46"/>
      <c r="AA29" s="46"/>
      <c r="AC29" s="18" t="s">
        <v>278</v>
      </c>
      <c r="AD29" s="25" t="s">
        <v>279</v>
      </c>
      <c r="AE29" s="10" t="s">
        <v>280</v>
      </c>
      <c r="AF29" s="9" t="s">
        <v>279</v>
      </c>
      <c r="AG29" s="9" t="s">
        <v>280</v>
      </c>
      <c r="AH29" s="25"/>
      <c r="AI29" s="3"/>
      <c r="AJ29" s="10"/>
      <c r="AK29" s="3"/>
      <c r="AL29" s="60"/>
      <c r="AM29" s="46"/>
      <c r="AN29" s="46"/>
      <c r="AO29" s="46"/>
    </row>
    <row r="30" spans="1:41" x14ac:dyDescent="0.2">
      <c r="A30" s="25">
        <v>1</v>
      </c>
      <c r="B30" s="25">
        <v>905</v>
      </c>
      <c r="C30" s="9">
        <v>488</v>
      </c>
      <c r="D30" s="25">
        <v>1277</v>
      </c>
      <c r="E30" s="9">
        <v>622</v>
      </c>
      <c r="F30" s="115">
        <f>SQRT((D30-B30)^2+(E30-C30)^2)</f>
        <v>395.39853312828564</v>
      </c>
      <c r="G30" s="115">
        <f>F30/1.34</f>
        <v>295.07353218528777</v>
      </c>
      <c r="H30" s="124">
        <v>3.3</v>
      </c>
      <c r="I30" s="115">
        <f>G30/H30</f>
        <v>89.416221874329636</v>
      </c>
      <c r="J30" s="134">
        <f>1024-B30</f>
        <v>119</v>
      </c>
      <c r="K30" s="122">
        <f>J30/1.34</f>
        <v>88.805970149253724</v>
      </c>
      <c r="L30" s="122">
        <f>D30-1024</f>
        <v>253</v>
      </c>
      <c r="M30" s="122">
        <f>L30/1.34</f>
        <v>188.80597014925371</v>
      </c>
      <c r="O30" s="25">
        <v>1</v>
      </c>
      <c r="P30" s="25">
        <v>860</v>
      </c>
      <c r="Q30" s="9">
        <v>606</v>
      </c>
      <c r="R30" s="25">
        <v>1349</v>
      </c>
      <c r="S30" s="9">
        <v>733</v>
      </c>
      <c r="T30" s="115">
        <f>SQRT((R30-P30)^2+(S30-Q30)^2)</f>
        <v>505.22272316276513</v>
      </c>
      <c r="U30" s="115">
        <f>T30/1.34</f>
        <v>377.03188295728739</v>
      </c>
      <c r="V30" s="124">
        <v>1.9</v>
      </c>
      <c r="W30" s="115">
        <f>T30/V30</f>
        <v>265.90669640145535</v>
      </c>
      <c r="X30" s="134">
        <f>1024-P30</f>
        <v>164</v>
      </c>
      <c r="Y30" s="122">
        <f>X30/1.34</f>
        <v>122.38805970149254</v>
      </c>
      <c r="Z30" s="122">
        <f>R30-1024</f>
        <v>325</v>
      </c>
      <c r="AA30" s="122">
        <f>Z30/1.34</f>
        <v>242.53731343283582</v>
      </c>
      <c r="AC30" s="25">
        <v>1</v>
      </c>
      <c r="AD30" s="25">
        <v>1008</v>
      </c>
      <c r="AE30" s="9">
        <v>886</v>
      </c>
      <c r="AF30" s="25">
        <v>1248</v>
      </c>
      <c r="AG30" s="9">
        <v>970</v>
      </c>
      <c r="AH30" s="115">
        <f>SQRT((AF30-AD30)^2+(AG30-AE30)^2)</f>
        <v>254.27544120500508</v>
      </c>
      <c r="AI30" s="115">
        <f>AH30/1.34</f>
        <v>189.75779194403364</v>
      </c>
      <c r="AJ30" s="124">
        <v>1.7</v>
      </c>
      <c r="AK30" s="115">
        <f>AI30/AJ30</f>
        <v>111.62223055531391</v>
      </c>
      <c r="AL30" s="134">
        <f>1024-AD30</f>
        <v>16</v>
      </c>
      <c r="AM30" s="122">
        <f>AL30/1.34</f>
        <v>11.940298507462686</v>
      </c>
      <c r="AN30" s="122">
        <f>AF30-1024</f>
        <v>224</v>
      </c>
      <c r="AO30" s="122">
        <f>AN30/1.34</f>
        <v>167.1641791044776</v>
      </c>
    </row>
    <row r="31" spans="1:41" x14ac:dyDescent="0.2">
      <c r="A31" s="27">
        <v>2</v>
      </c>
      <c r="B31" s="27">
        <v>953</v>
      </c>
      <c r="C31" s="12">
        <v>829</v>
      </c>
      <c r="D31" s="27">
        <v>1420</v>
      </c>
      <c r="E31" s="37">
        <v>801</v>
      </c>
      <c r="F31" s="116">
        <f t="shared" ref="F31:F34" si="6">SQRT((D31-B31)^2+(E31-C31)^2)</f>
        <v>467.83864739886548</v>
      </c>
      <c r="G31" s="116">
        <f t="shared" ref="G31:G34" si="7">F31/1.34</f>
        <v>349.13331895437722</v>
      </c>
      <c r="H31" s="125">
        <v>1.7666666666666666</v>
      </c>
      <c r="I31" s="116">
        <f t="shared" ref="I31:I34" si="8">G31/H31</f>
        <v>197.62263337040221</v>
      </c>
      <c r="J31" s="134">
        <f t="shared" ref="J31:J34" si="9">1024-B31</f>
        <v>71</v>
      </c>
      <c r="K31" s="122">
        <f t="shared" ref="K31:K34" si="10">J31/1.34</f>
        <v>52.985074626865668</v>
      </c>
      <c r="L31" s="122">
        <f t="shared" ref="L31:L34" si="11">D31-1024</f>
        <v>396</v>
      </c>
      <c r="M31" s="122">
        <f t="shared" ref="M31:M34" si="12">L31/1.34</f>
        <v>295.52238805970148</v>
      </c>
      <c r="O31" s="27">
        <v>2</v>
      </c>
      <c r="P31" s="27">
        <v>1016</v>
      </c>
      <c r="Q31" s="12">
        <v>454</v>
      </c>
      <c r="R31" s="27">
        <v>1444</v>
      </c>
      <c r="S31" s="37">
        <v>154</v>
      </c>
      <c r="T31" s="116">
        <f t="shared" ref="T31:T34" si="13">SQRT((R31-P31)^2+(S31-Q31)^2)</f>
        <v>522.67006801614343</v>
      </c>
      <c r="U31" s="116">
        <f t="shared" ref="U31:U34" si="14">T31/1.34</f>
        <v>390.05228956428613</v>
      </c>
      <c r="V31" s="125">
        <v>1.4</v>
      </c>
      <c r="W31" s="116">
        <f t="shared" ref="W31:W34" si="15">T31/V31</f>
        <v>373.3357628686739</v>
      </c>
      <c r="X31" s="134">
        <f t="shared" ref="X31:X34" si="16">1024-P31</f>
        <v>8</v>
      </c>
      <c r="Y31" s="122">
        <f t="shared" ref="Y31:Y34" si="17">X31/1.34</f>
        <v>5.9701492537313428</v>
      </c>
      <c r="Z31" s="122">
        <f t="shared" ref="Z31:Z34" si="18">R31-1024</f>
        <v>420</v>
      </c>
      <c r="AA31" s="122">
        <f t="shared" ref="AA31:AA34" si="19">Z31/1.34</f>
        <v>313.43283582089549</v>
      </c>
      <c r="AC31" s="27">
        <v>2</v>
      </c>
      <c r="AD31" s="27">
        <v>993</v>
      </c>
      <c r="AE31" s="12">
        <v>912</v>
      </c>
      <c r="AF31" s="27">
        <v>1310</v>
      </c>
      <c r="AG31" s="37">
        <v>866</v>
      </c>
      <c r="AH31" s="116">
        <f t="shared" ref="AH31:AH34" si="20">SQRT((AF31-AD31)^2+(AG31-AE31)^2)</f>
        <v>320.3201523476161</v>
      </c>
      <c r="AI31" s="116">
        <f t="shared" ref="AI31:AI34" si="21">AH31/1.34</f>
        <v>239.0448898116538</v>
      </c>
      <c r="AJ31" s="125">
        <v>0.83333333333333337</v>
      </c>
      <c r="AK31" s="116">
        <f t="shared" ref="AK31:AK34" si="22">AI31/AJ31</f>
        <v>286.85386777398458</v>
      </c>
      <c r="AL31" s="134">
        <f t="shared" ref="AL31:AL34" si="23">1024-AD31</f>
        <v>31</v>
      </c>
      <c r="AM31" s="122">
        <f t="shared" ref="AM31:AM34" si="24">AL31/1.34</f>
        <v>23.134328358208954</v>
      </c>
      <c r="AN31" s="122">
        <f t="shared" ref="AN31:AN34" si="25">AF31-1024</f>
        <v>286</v>
      </c>
      <c r="AO31" s="122">
        <f t="shared" ref="AO31:AO34" si="26">AN31/1.34</f>
        <v>213.43283582089552</v>
      </c>
    </row>
    <row r="32" spans="1:41" x14ac:dyDescent="0.2">
      <c r="A32" s="27">
        <v>3</v>
      </c>
      <c r="B32" s="27">
        <v>740</v>
      </c>
      <c r="C32" s="12">
        <v>708</v>
      </c>
      <c r="D32" s="27">
        <v>1088</v>
      </c>
      <c r="E32" s="37">
        <v>726</v>
      </c>
      <c r="F32" s="116">
        <f t="shared" si="6"/>
        <v>348.4652062975585</v>
      </c>
      <c r="G32" s="116">
        <f t="shared" si="7"/>
        <v>260.04866141608841</v>
      </c>
      <c r="H32" s="125">
        <v>0.66666666666666663</v>
      </c>
      <c r="I32" s="116">
        <f t="shared" si="8"/>
        <v>390.07299212413261</v>
      </c>
      <c r="J32" s="134">
        <f t="shared" si="9"/>
        <v>284</v>
      </c>
      <c r="K32" s="122">
        <f t="shared" si="10"/>
        <v>211.94029850746267</v>
      </c>
      <c r="L32" s="122">
        <f t="shared" si="11"/>
        <v>64</v>
      </c>
      <c r="M32" s="122">
        <f t="shared" si="12"/>
        <v>47.761194029850742</v>
      </c>
      <c r="O32" s="27">
        <v>3</v>
      </c>
      <c r="P32" s="27">
        <v>894</v>
      </c>
      <c r="Q32" s="12">
        <v>628</v>
      </c>
      <c r="R32" s="27">
        <v>1328</v>
      </c>
      <c r="S32" s="37">
        <v>733</v>
      </c>
      <c r="T32" s="116">
        <f t="shared" si="13"/>
        <v>446.52099614687774</v>
      </c>
      <c r="U32" s="116">
        <f t="shared" si="14"/>
        <v>333.22462399020725</v>
      </c>
      <c r="V32" s="125">
        <v>0.83333333333333337</v>
      </c>
      <c r="W32" s="116">
        <f t="shared" si="15"/>
        <v>535.8251953762533</v>
      </c>
      <c r="X32" s="134">
        <f t="shared" si="16"/>
        <v>130</v>
      </c>
      <c r="Y32" s="122">
        <f t="shared" si="17"/>
        <v>97.014925373134318</v>
      </c>
      <c r="Z32" s="122">
        <f t="shared" si="18"/>
        <v>304</v>
      </c>
      <c r="AA32" s="122">
        <f t="shared" si="19"/>
        <v>226.86567164179104</v>
      </c>
      <c r="AC32" s="27">
        <v>3</v>
      </c>
      <c r="AD32" s="27">
        <v>862</v>
      </c>
      <c r="AE32" s="12">
        <v>916</v>
      </c>
      <c r="AF32" s="27">
        <v>1280</v>
      </c>
      <c r="AG32" s="37">
        <v>888</v>
      </c>
      <c r="AH32" s="116">
        <f t="shared" si="20"/>
        <v>418.93674940257989</v>
      </c>
      <c r="AI32" s="116">
        <f t="shared" si="21"/>
        <v>312.63936522580588</v>
      </c>
      <c r="AJ32" s="125">
        <v>2.8666666666666667</v>
      </c>
      <c r="AK32" s="116">
        <f t="shared" si="22"/>
        <v>109.06024368342065</v>
      </c>
      <c r="AL32" s="134">
        <f t="shared" si="23"/>
        <v>162</v>
      </c>
      <c r="AM32" s="122">
        <f t="shared" si="24"/>
        <v>120.89552238805969</v>
      </c>
      <c r="AN32" s="122">
        <f t="shared" si="25"/>
        <v>256</v>
      </c>
      <c r="AO32" s="122">
        <f t="shared" si="26"/>
        <v>191.04477611940297</v>
      </c>
    </row>
    <row r="33" spans="1:41" x14ac:dyDescent="0.2">
      <c r="A33" s="27">
        <v>4</v>
      </c>
      <c r="B33" s="27">
        <v>1012</v>
      </c>
      <c r="C33" s="37">
        <v>882</v>
      </c>
      <c r="D33" s="27">
        <v>1532</v>
      </c>
      <c r="E33" s="37">
        <v>862</v>
      </c>
      <c r="F33" s="116">
        <f t="shared" si="6"/>
        <v>520.38447325030745</v>
      </c>
      <c r="G33" s="116">
        <f t="shared" si="7"/>
        <v>388.34662182858762</v>
      </c>
      <c r="H33" s="125">
        <v>1.3666666666666667</v>
      </c>
      <c r="I33" s="116">
        <f t="shared" si="8"/>
        <v>284.15606475262507</v>
      </c>
      <c r="J33" s="134">
        <f t="shared" si="9"/>
        <v>12</v>
      </c>
      <c r="K33" s="122">
        <f t="shared" si="10"/>
        <v>8.9552238805970141</v>
      </c>
      <c r="L33" s="122">
        <f t="shared" si="11"/>
        <v>508</v>
      </c>
      <c r="M33" s="122">
        <f t="shared" si="12"/>
        <v>379.1044776119403</v>
      </c>
      <c r="O33" s="27">
        <v>4</v>
      </c>
      <c r="P33" s="27">
        <v>908</v>
      </c>
      <c r="Q33" s="37">
        <v>212</v>
      </c>
      <c r="R33" s="27">
        <v>1382</v>
      </c>
      <c r="S33" s="37">
        <v>46</v>
      </c>
      <c r="T33" s="116">
        <f t="shared" si="13"/>
        <v>502.22704029153988</v>
      </c>
      <c r="U33" s="116">
        <f t="shared" si="14"/>
        <v>374.79629872502971</v>
      </c>
      <c r="V33" s="125">
        <v>1.0666666666666667</v>
      </c>
      <c r="W33" s="116">
        <f t="shared" si="15"/>
        <v>470.83785027331862</v>
      </c>
      <c r="X33" s="134">
        <f t="shared" si="16"/>
        <v>116</v>
      </c>
      <c r="Y33" s="122">
        <f t="shared" si="17"/>
        <v>86.567164179104466</v>
      </c>
      <c r="Z33" s="122">
        <f t="shared" si="18"/>
        <v>358</v>
      </c>
      <c r="AA33" s="122">
        <f t="shared" si="19"/>
        <v>267.16417910447757</v>
      </c>
      <c r="AC33" s="27">
        <v>4</v>
      </c>
      <c r="AD33" s="27">
        <v>934</v>
      </c>
      <c r="AE33" s="37">
        <v>969</v>
      </c>
      <c r="AF33" s="27">
        <v>1264</v>
      </c>
      <c r="AG33" s="37">
        <v>940</v>
      </c>
      <c r="AH33" s="116">
        <f t="shared" si="20"/>
        <v>331.27179173603054</v>
      </c>
      <c r="AI33" s="116">
        <f t="shared" si="21"/>
        <v>247.21775502688845</v>
      </c>
      <c r="AJ33" s="125">
        <v>1.2333333333333334</v>
      </c>
      <c r="AK33" s="116">
        <f t="shared" si="22"/>
        <v>200.44682840017981</v>
      </c>
      <c r="AL33" s="134">
        <f t="shared" si="23"/>
        <v>90</v>
      </c>
      <c r="AM33" s="122">
        <f t="shared" si="24"/>
        <v>67.164179104477611</v>
      </c>
      <c r="AN33" s="122">
        <f t="shared" si="25"/>
        <v>240</v>
      </c>
      <c r="AO33" s="122">
        <f t="shared" si="26"/>
        <v>179.1044776119403</v>
      </c>
    </row>
    <row r="34" spans="1:41" x14ac:dyDescent="0.2">
      <c r="A34" s="28">
        <v>5</v>
      </c>
      <c r="B34" s="28">
        <v>1074</v>
      </c>
      <c r="C34" s="15">
        <v>888</v>
      </c>
      <c r="D34" s="28">
        <v>1337</v>
      </c>
      <c r="E34" s="15">
        <v>588</v>
      </c>
      <c r="F34" s="117">
        <f t="shared" si="6"/>
        <v>398.95989773409559</v>
      </c>
      <c r="G34" s="117">
        <f t="shared" si="7"/>
        <v>297.73126696574298</v>
      </c>
      <c r="H34" s="127">
        <v>3.4333333333333331</v>
      </c>
      <c r="I34" s="117">
        <f t="shared" si="8"/>
        <v>86.717844747303786</v>
      </c>
      <c r="J34" s="134">
        <f t="shared" si="9"/>
        <v>-50</v>
      </c>
      <c r="K34" s="122">
        <f t="shared" si="10"/>
        <v>-37.31343283582089</v>
      </c>
      <c r="L34" s="122">
        <f t="shared" si="11"/>
        <v>313</v>
      </c>
      <c r="M34" s="122">
        <f t="shared" si="12"/>
        <v>233.58208955223878</v>
      </c>
      <c r="O34" s="28">
        <v>5</v>
      </c>
      <c r="P34" s="28">
        <v>942</v>
      </c>
      <c r="Q34" s="15">
        <v>589</v>
      </c>
      <c r="R34" s="28">
        <v>1360</v>
      </c>
      <c r="S34" s="15">
        <v>622</v>
      </c>
      <c r="T34" s="117">
        <f t="shared" si="13"/>
        <v>419.30060815601018</v>
      </c>
      <c r="U34" s="117">
        <f t="shared" si="14"/>
        <v>312.91090160896283</v>
      </c>
      <c r="V34" s="127">
        <v>1.5333333333333334</v>
      </c>
      <c r="W34" s="117">
        <f t="shared" si="15"/>
        <v>273.45691836261534</v>
      </c>
      <c r="X34" s="134">
        <f t="shared" si="16"/>
        <v>82</v>
      </c>
      <c r="Y34" s="122">
        <f t="shared" si="17"/>
        <v>61.194029850746269</v>
      </c>
      <c r="Z34" s="122">
        <f t="shared" si="18"/>
        <v>336</v>
      </c>
      <c r="AA34" s="122">
        <f t="shared" si="19"/>
        <v>250.74626865671641</v>
      </c>
      <c r="AC34" s="28">
        <v>5</v>
      </c>
      <c r="AD34" s="28">
        <v>798</v>
      </c>
      <c r="AE34" s="15">
        <v>973</v>
      </c>
      <c r="AF34" s="28">
        <v>1132</v>
      </c>
      <c r="AG34" s="15">
        <v>945</v>
      </c>
      <c r="AH34" s="117">
        <f t="shared" si="20"/>
        <v>335.17159784206058</v>
      </c>
      <c r="AI34" s="117">
        <f t="shared" si="21"/>
        <v>250.12805809108997</v>
      </c>
      <c r="AJ34" s="127">
        <v>0.76666666666666672</v>
      </c>
      <c r="AK34" s="117">
        <f t="shared" si="22"/>
        <v>326.25398881446517</v>
      </c>
      <c r="AL34" s="134">
        <f t="shared" si="23"/>
        <v>226</v>
      </c>
      <c r="AM34" s="122">
        <f t="shared" si="24"/>
        <v>168.65671641791045</v>
      </c>
      <c r="AN34" s="122">
        <f t="shared" si="25"/>
        <v>108</v>
      </c>
      <c r="AO34" s="122">
        <f t="shared" si="26"/>
        <v>80.597014925373131</v>
      </c>
    </row>
    <row r="35" spans="1:41" x14ac:dyDescent="0.2">
      <c r="A35" s="6" t="s">
        <v>505</v>
      </c>
      <c r="B35" s="133">
        <f t="shared" ref="B35:L35" si="27">AVERAGE(B30:B34)</f>
        <v>936.8</v>
      </c>
      <c r="C35" s="59">
        <f t="shared" si="27"/>
        <v>759</v>
      </c>
      <c r="D35" s="133">
        <f t="shared" si="27"/>
        <v>1330.8</v>
      </c>
      <c r="E35" s="133">
        <f t="shared" si="27"/>
        <v>719.8</v>
      </c>
      <c r="F35" s="133">
        <f t="shared" si="27"/>
        <v>426.20935156182259</v>
      </c>
      <c r="G35" s="133">
        <f t="shared" si="27"/>
        <v>318.06668027001678</v>
      </c>
      <c r="H35" s="135">
        <f t="shared" si="27"/>
        <v>2.1066666666666665</v>
      </c>
      <c r="I35" s="133">
        <f t="shared" si="27"/>
        <v>209.59715137375866</v>
      </c>
      <c r="J35" s="133">
        <f t="shared" si="27"/>
        <v>87.2</v>
      </c>
      <c r="K35" s="133">
        <f t="shared" si="27"/>
        <v>65.074626865671647</v>
      </c>
      <c r="L35" s="133">
        <f t="shared" si="27"/>
        <v>306.8</v>
      </c>
      <c r="M35" s="133">
        <f>AVERAGE(M30:M34)</f>
        <v>228.95522388059698</v>
      </c>
      <c r="O35" s="6" t="s">
        <v>505</v>
      </c>
      <c r="P35" s="133">
        <f t="shared" ref="P35" si="28">AVERAGE(P30:P34)</f>
        <v>924</v>
      </c>
      <c r="Q35" s="133">
        <f t="shared" ref="Q35" si="29">AVERAGE(Q30:Q34)</f>
        <v>497.8</v>
      </c>
      <c r="R35" s="133">
        <f t="shared" ref="R35" si="30">AVERAGE(R30:R34)</f>
        <v>1372.6</v>
      </c>
      <c r="S35" s="133">
        <f t="shared" ref="S35" si="31">AVERAGE(S30:S34)</f>
        <v>457.6</v>
      </c>
      <c r="T35" s="133">
        <f t="shared" ref="T35" si="32">AVERAGE(T30:T34)</f>
        <v>479.18828715466725</v>
      </c>
      <c r="U35" s="133">
        <f t="shared" ref="U35" si="33">AVERAGE(U30:U34)</f>
        <v>357.60319936915465</v>
      </c>
      <c r="V35" s="135">
        <f t="shared" ref="V35" si="34">AVERAGE(V30:V34)</f>
        <v>1.3466666666666665</v>
      </c>
      <c r="W35" s="133">
        <f t="shared" ref="W35" si="35">AVERAGE(W30:W34)</f>
        <v>383.87248465646337</v>
      </c>
      <c r="X35" s="133">
        <f t="shared" ref="X35" si="36">AVERAGE(X30:X34)</f>
        <v>100</v>
      </c>
      <c r="Y35" s="133">
        <f t="shared" ref="Y35" si="37">AVERAGE(Y30:Y34)</f>
        <v>74.626865671641795</v>
      </c>
      <c r="Z35" s="133">
        <f t="shared" ref="Z35" si="38">AVERAGE(Z30:Z34)</f>
        <v>348.6</v>
      </c>
      <c r="AA35" s="133">
        <f>AVERAGE(AA30:AA34)</f>
        <v>260.14925373134326</v>
      </c>
      <c r="AC35" s="6" t="s">
        <v>505</v>
      </c>
      <c r="AD35" s="133">
        <f t="shared" ref="AD35" si="39">AVERAGE(AD30:AD34)</f>
        <v>919</v>
      </c>
      <c r="AE35" s="133">
        <f t="shared" ref="AE35" si="40">AVERAGE(AE30:AE34)</f>
        <v>931.2</v>
      </c>
      <c r="AF35" s="133">
        <f t="shared" ref="AF35" si="41">AVERAGE(AF30:AF34)</f>
        <v>1246.8</v>
      </c>
      <c r="AG35" s="133">
        <f t="shared" ref="AG35" si="42">AVERAGE(AG30:AG34)</f>
        <v>921.8</v>
      </c>
      <c r="AH35" s="133">
        <f t="shared" ref="AH35" si="43">AVERAGE(AH30:AH34)</f>
        <v>331.99514650665844</v>
      </c>
      <c r="AI35" s="133">
        <f t="shared" ref="AI35" si="44">AVERAGE(AI30:AI34)</f>
        <v>247.75757201989435</v>
      </c>
      <c r="AJ35" s="135">
        <f t="shared" ref="AJ35" si="45">AVERAGE(AJ30:AJ34)</f>
        <v>1.48</v>
      </c>
      <c r="AK35" s="133">
        <f t="shared" ref="AK35" si="46">AVERAGE(AK30:AK34)</f>
        <v>206.84743184547284</v>
      </c>
      <c r="AL35" s="133">
        <f t="shared" ref="AL35" si="47">AVERAGE(AL30:AL34)</f>
        <v>105</v>
      </c>
      <c r="AM35" s="133">
        <f t="shared" ref="AM35" si="48">AVERAGE(AM30:AM34)</f>
        <v>78.358208955223887</v>
      </c>
      <c r="AN35" s="133">
        <f t="shared" ref="AN35" si="49">AVERAGE(AN30:AN34)</f>
        <v>222.8</v>
      </c>
      <c r="AO35" s="133">
        <f>AVERAGE(AO30:AO34)</f>
        <v>166.26865671641789</v>
      </c>
    </row>
    <row r="37" spans="1:41" x14ac:dyDescent="0.2">
      <c r="A37" s="91" t="s">
        <v>494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3"/>
      <c r="O37" s="91" t="s">
        <v>494</v>
      </c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3"/>
      <c r="AC37" s="91" t="s">
        <v>494</v>
      </c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3"/>
    </row>
    <row r="38" spans="1:41" x14ac:dyDescent="0.2">
      <c r="A38" s="25"/>
      <c r="B38" s="88" t="s">
        <v>275</v>
      </c>
      <c r="C38" s="89"/>
      <c r="D38" s="88" t="s">
        <v>276</v>
      </c>
      <c r="E38" s="89"/>
      <c r="F38" s="3" t="s">
        <v>506</v>
      </c>
      <c r="G38" s="3" t="s">
        <v>277</v>
      </c>
      <c r="H38" s="58" t="s">
        <v>492</v>
      </c>
      <c r="I38" s="18" t="s">
        <v>491</v>
      </c>
      <c r="J38" s="47" t="s">
        <v>507</v>
      </c>
      <c r="K38" s="41" t="s">
        <v>501</v>
      </c>
      <c r="L38" s="41" t="s">
        <v>502</v>
      </c>
      <c r="M38" s="41" t="s">
        <v>503</v>
      </c>
      <c r="O38" s="25"/>
      <c r="P38" s="88" t="s">
        <v>275</v>
      </c>
      <c r="Q38" s="89"/>
      <c r="R38" s="88" t="s">
        <v>276</v>
      </c>
      <c r="S38" s="89"/>
      <c r="T38" s="3" t="s">
        <v>506</v>
      </c>
      <c r="U38" s="3" t="s">
        <v>277</v>
      </c>
      <c r="V38" s="58" t="s">
        <v>492</v>
      </c>
      <c r="W38" s="18" t="s">
        <v>491</v>
      </c>
      <c r="X38" s="47" t="s">
        <v>507</v>
      </c>
      <c r="Y38" s="41" t="s">
        <v>501</v>
      </c>
      <c r="Z38" s="41" t="s">
        <v>502</v>
      </c>
      <c r="AA38" s="41" t="s">
        <v>503</v>
      </c>
      <c r="AC38" s="25"/>
      <c r="AD38" s="57" t="s">
        <v>275</v>
      </c>
      <c r="AE38" s="58"/>
      <c r="AF38" s="57" t="s">
        <v>276</v>
      </c>
      <c r="AG38" s="58"/>
      <c r="AH38" s="3" t="s">
        <v>506</v>
      </c>
      <c r="AI38" s="3" t="s">
        <v>277</v>
      </c>
      <c r="AJ38" s="58" t="s">
        <v>492</v>
      </c>
      <c r="AK38" s="18" t="s">
        <v>491</v>
      </c>
      <c r="AL38" s="47" t="s">
        <v>507</v>
      </c>
      <c r="AM38" s="41" t="s">
        <v>501</v>
      </c>
      <c r="AN38" s="41" t="s">
        <v>502</v>
      </c>
      <c r="AO38" s="41" t="s">
        <v>503</v>
      </c>
    </row>
    <row r="39" spans="1:41" x14ac:dyDescent="0.2">
      <c r="A39" s="18" t="s">
        <v>278</v>
      </c>
      <c r="B39" s="25" t="s">
        <v>279</v>
      </c>
      <c r="C39" s="10" t="s">
        <v>280</v>
      </c>
      <c r="D39" s="9" t="s">
        <v>279</v>
      </c>
      <c r="E39" s="9" t="s">
        <v>280</v>
      </c>
      <c r="F39" s="25"/>
      <c r="G39" s="3"/>
      <c r="H39" s="10"/>
      <c r="I39" s="3"/>
      <c r="J39" s="60"/>
      <c r="K39" s="46"/>
      <c r="L39" s="46"/>
      <c r="M39" s="46"/>
      <c r="O39" s="18" t="s">
        <v>278</v>
      </c>
      <c r="P39" s="25" t="s">
        <v>279</v>
      </c>
      <c r="Q39" s="10" t="s">
        <v>280</v>
      </c>
      <c r="R39" s="9" t="s">
        <v>279</v>
      </c>
      <c r="S39" s="9" t="s">
        <v>280</v>
      </c>
      <c r="T39" s="25"/>
      <c r="U39" s="3"/>
      <c r="V39" s="10"/>
      <c r="W39" s="3"/>
      <c r="X39" s="60"/>
      <c r="Y39" s="46"/>
      <c r="Z39" s="46"/>
      <c r="AA39" s="46"/>
      <c r="AC39" s="18" t="s">
        <v>278</v>
      </c>
      <c r="AD39" s="25" t="s">
        <v>279</v>
      </c>
      <c r="AE39" s="10" t="s">
        <v>280</v>
      </c>
      <c r="AF39" s="9" t="s">
        <v>279</v>
      </c>
      <c r="AG39" s="9" t="s">
        <v>280</v>
      </c>
      <c r="AH39" s="25"/>
      <c r="AI39" s="3"/>
      <c r="AJ39" s="10"/>
      <c r="AK39" s="3"/>
      <c r="AL39" s="60"/>
      <c r="AM39" s="46"/>
      <c r="AN39" s="46"/>
      <c r="AO39" s="46"/>
    </row>
    <row r="40" spans="1:41" x14ac:dyDescent="0.2">
      <c r="A40" s="25">
        <v>1</v>
      </c>
      <c r="B40" s="25">
        <v>1053</v>
      </c>
      <c r="C40" s="9">
        <v>322</v>
      </c>
      <c r="D40" s="25">
        <v>849</v>
      </c>
      <c r="E40" s="9">
        <v>608</v>
      </c>
      <c r="F40" s="115">
        <f>SQRT((D40-B40)^2+(E40-C40)^2)</f>
        <v>351.30044121805486</v>
      </c>
      <c r="G40" s="115">
        <f>F40/1.34</f>
        <v>262.1645083716827</v>
      </c>
      <c r="H40" s="124">
        <v>1.5666666666666667</v>
      </c>
      <c r="I40" s="115">
        <f>G40/H40</f>
        <v>167.33904789681876</v>
      </c>
      <c r="J40" s="134">
        <f>B40-1024</f>
        <v>29</v>
      </c>
      <c r="K40" s="122">
        <f>J40/1.34</f>
        <v>21.641791044776117</v>
      </c>
      <c r="L40" s="122">
        <f>1024-D40</f>
        <v>175</v>
      </c>
      <c r="M40" s="122">
        <f>L40/1.34</f>
        <v>130.59701492537312</v>
      </c>
      <c r="O40" s="25">
        <v>1</v>
      </c>
      <c r="P40" s="25">
        <v>1277</v>
      </c>
      <c r="Q40" s="9">
        <v>380</v>
      </c>
      <c r="R40" s="25">
        <v>913</v>
      </c>
      <c r="S40" s="9">
        <v>498</v>
      </c>
      <c r="T40" s="136">
        <f>SQRT((R40-P40)^2+(S40-Q40)^2)</f>
        <v>382.64866392031217</v>
      </c>
      <c r="U40" s="115">
        <f>T40/1.34</f>
        <v>285.55870441814341</v>
      </c>
      <c r="V40" s="124">
        <v>1.9666666666666666</v>
      </c>
      <c r="W40" s="120">
        <f>U40/V40</f>
        <v>145.19934122956445</v>
      </c>
      <c r="X40" s="134">
        <f>P40-1024</f>
        <v>253</v>
      </c>
      <c r="Y40" s="122">
        <f>X40/1.34</f>
        <v>188.80597014925371</v>
      </c>
      <c r="Z40" s="122">
        <f t="shared" ref="Z40:Z44" si="50">1024-R40</f>
        <v>111</v>
      </c>
      <c r="AA40" s="122">
        <f>Z40/1.34</f>
        <v>82.835820895522389</v>
      </c>
      <c r="AC40" s="25">
        <v>1</v>
      </c>
      <c r="AD40" s="25">
        <v>1058</v>
      </c>
      <c r="AE40" s="9">
        <v>990</v>
      </c>
      <c r="AF40" s="25">
        <v>894</v>
      </c>
      <c r="AG40" s="9">
        <v>1005</v>
      </c>
      <c r="AH40" s="115">
        <f>SQRT((AF40-AD40)^2+(AG40-AE40)^2)</f>
        <v>164.68454693747074</v>
      </c>
      <c r="AI40" s="115">
        <f>AH40/1.34</f>
        <v>122.89891562497816</v>
      </c>
      <c r="AJ40" s="3">
        <v>1.8</v>
      </c>
      <c r="AK40" s="115">
        <f>AI40/AJ40</f>
        <v>68.27717534721009</v>
      </c>
      <c r="AL40" s="134">
        <f>AD40-1024</f>
        <v>34</v>
      </c>
      <c r="AM40" s="122">
        <f>AL40/1.34</f>
        <v>25.373134328358208</v>
      </c>
      <c r="AN40" s="122">
        <f>1024-AF40</f>
        <v>130</v>
      </c>
      <c r="AO40" s="122">
        <f>AN40/1.34</f>
        <v>97.014925373134318</v>
      </c>
    </row>
    <row r="41" spans="1:41" x14ac:dyDescent="0.2">
      <c r="A41" s="27">
        <v>2</v>
      </c>
      <c r="B41" s="27">
        <v>1284</v>
      </c>
      <c r="C41" s="12">
        <v>689</v>
      </c>
      <c r="D41" s="27">
        <v>884</v>
      </c>
      <c r="E41" s="37">
        <v>756</v>
      </c>
      <c r="F41" s="116">
        <f t="shared" ref="F41:F44" si="51">SQRT((D41-B41)^2+(E41-C41)^2)</f>
        <v>405.57243496076012</v>
      </c>
      <c r="G41" s="116">
        <f t="shared" ref="G41:G44" si="52">F41/1.34</f>
        <v>302.66599623937321</v>
      </c>
      <c r="H41" s="125">
        <v>2.7</v>
      </c>
      <c r="I41" s="116">
        <f t="shared" ref="I41:I44" si="53">G41/H41</f>
        <v>112.09851712569377</v>
      </c>
      <c r="J41" s="134">
        <f t="shared" ref="J41:J44" si="54">B41-1024</f>
        <v>260</v>
      </c>
      <c r="K41" s="122">
        <f t="shared" ref="K41:K44" si="55">J41/1.34</f>
        <v>194.02985074626864</v>
      </c>
      <c r="L41" s="122">
        <f t="shared" ref="L41:L44" si="56">1024-D41</f>
        <v>140</v>
      </c>
      <c r="M41" s="122">
        <f t="shared" ref="M41:M44" si="57">L41/1.34</f>
        <v>104.4776119402985</v>
      </c>
      <c r="O41" s="27">
        <v>2</v>
      </c>
      <c r="P41" s="27">
        <v>1210</v>
      </c>
      <c r="Q41" s="12">
        <v>558</v>
      </c>
      <c r="R41" s="27">
        <v>877</v>
      </c>
      <c r="S41" s="37">
        <v>472</v>
      </c>
      <c r="T41" s="137">
        <f t="shared" ref="T41:T44" si="58">SQRT((R41-P41)^2+(S41-Q41)^2)</f>
        <v>343.92586410446074</v>
      </c>
      <c r="U41" s="116">
        <f t="shared" ref="U41:U44" si="59">T41/1.34</f>
        <v>256.66109261526918</v>
      </c>
      <c r="V41" s="125">
        <v>1.1333333333333333</v>
      </c>
      <c r="W41" s="121">
        <f t="shared" ref="W41:W44" si="60">U41/V41</f>
        <v>226.46566995464929</v>
      </c>
      <c r="X41" s="134">
        <f t="shared" ref="X41:X44" si="61">P41-1024</f>
        <v>186</v>
      </c>
      <c r="Y41" s="122">
        <f t="shared" ref="Y41:Y44" si="62">X41/1.34</f>
        <v>138.80597014925371</v>
      </c>
      <c r="Z41" s="122">
        <f t="shared" si="50"/>
        <v>147</v>
      </c>
      <c r="AA41" s="122">
        <f t="shared" ref="AA41:AA44" si="63">Z41/1.34</f>
        <v>109.70149253731343</v>
      </c>
      <c r="AC41" s="27">
        <v>2</v>
      </c>
      <c r="AD41" s="27">
        <v>1360</v>
      </c>
      <c r="AE41" s="12">
        <v>949</v>
      </c>
      <c r="AF41" s="27">
        <v>934</v>
      </c>
      <c r="AG41" s="37">
        <v>984</v>
      </c>
      <c r="AH41" s="116">
        <f t="shared" ref="AH41:AH44" si="64">SQRT((AF41-AD41)^2+(AG41-AE41)^2)</f>
        <v>427.43537523232681</v>
      </c>
      <c r="AI41" s="116">
        <f t="shared" ref="AI41:AI44" si="65">AH41/1.34</f>
        <v>318.98162330770657</v>
      </c>
      <c r="AJ41" s="4">
        <v>4.0666666666666664</v>
      </c>
      <c r="AK41" s="116">
        <f t="shared" ref="AK41:AK44" si="66">AI41/AJ41</f>
        <v>78.438104092058992</v>
      </c>
      <c r="AL41" s="134">
        <f t="shared" ref="AL41:AL44" si="67">AD41-1024</f>
        <v>336</v>
      </c>
      <c r="AM41" s="122">
        <f t="shared" ref="AM41:AM44" si="68">AL41/1.34</f>
        <v>250.74626865671641</v>
      </c>
      <c r="AN41" s="122">
        <f t="shared" ref="AN41:AN44" si="69">1024-AF41</f>
        <v>90</v>
      </c>
      <c r="AO41" s="122">
        <f t="shared" ref="AO41:AO44" si="70">AN41/1.34</f>
        <v>67.164179104477611</v>
      </c>
    </row>
    <row r="42" spans="1:41" x14ac:dyDescent="0.2">
      <c r="A42" s="27">
        <v>3</v>
      </c>
      <c r="B42" s="27">
        <v>1285</v>
      </c>
      <c r="C42" s="12">
        <v>832</v>
      </c>
      <c r="D42" s="27">
        <v>982</v>
      </c>
      <c r="E42" s="37">
        <v>789</v>
      </c>
      <c r="F42" s="116">
        <f t="shared" si="51"/>
        <v>306.03594560116625</v>
      </c>
      <c r="G42" s="116">
        <f t="shared" si="52"/>
        <v>228.38503403072107</v>
      </c>
      <c r="H42" s="125">
        <v>1.2666666666666666</v>
      </c>
      <c r="I42" s="116">
        <f t="shared" si="53"/>
        <v>180.30397423477982</v>
      </c>
      <c r="J42" s="134">
        <f t="shared" si="54"/>
        <v>261</v>
      </c>
      <c r="K42" s="122">
        <f t="shared" si="55"/>
        <v>194.77611940298507</v>
      </c>
      <c r="L42" s="122">
        <f t="shared" si="56"/>
        <v>42</v>
      </c>
      <c r="M42" s="122">
        <f t="shared" si="57"/>
        <v>31.343283582089551</v>
      </c>
      <c r="O42" s="27">
        <v>3</v>
      </c>
      <c r="P42" s="27">
        <v>1186</v>
      </c>
      <c r="Q42" s="12">
        <v>332</v>
      </c>
      <c r="R42" s="27">
        <v>840</v>
      </c>
      <c r="S42" s="37">
        <v>541</v>
      </c>
      <c r="T42" s="137">
        <f t="shared" si="58"/>
        <v>404.22394783090226</v>
      </c>
      <c r="U42" s="116">
        <f t="shared" si="59"/>
        <v>301.65966256037478</v>
      </c>
      <c r="V42" s="125">
        <v>1.3</v>
      </c>
      <c r="W42" s="121">
        <f t="shared" si="60"/>
        <v>232.04589427721137</v>
      </c>
      <c r="X42" s="134">
        <f t="shared" si="61"/>
        <v>162</v>
      </c>
      <c r="Y42" s="122">
        <f t="shared" si="62"/>
        <v>120.89552238805969</v>
      </c>
      <c r="Z42" s="122">
        <f t="shared" si="50"/>
        <v>184</v>
      </c>
      <c r="AA42" s="122">
        <f t="shared" si="63"/>
        <v>137.31343283582089</v>
      </c>
      <c r="AC42" s="27">
        <v>3</v>
      </c>
      <c r="AD42" s="27">
        <v>1234</v>
      </c>
      <c r="AE42" s="12">
        <v>846</v>
      </c>
      <c r="AF42" s="27">
        <v>872</v>
      </c>
      <c r="AG42" s="37">
        <v>997</v>
      </c>
      <c r="AH42" s="116">
        <f t="shared" si="64"/>
        <v>392.23079940259663</v>
      </c>
      <c r="AI42" s="116">
        <f t="shared" si="65"/>
        <v>292.70955179298255</v>
      </c>
      <c r="AJ42" s="4">
        <v>1.3</v>
      </c>
      <c r="AK42" s="116">
        <f t="shared" si="66"/>
        <v>225.16119368690966</v>
      </c>
      <c r="AL42" s="134">
        <f t="shared" si="67"/>
        <v>210</v>
      </c>
      <c r="AM42" s="122">
        <f t="shared" si="68"/>
        <v>156.71641791044775</v>
      </c>
      <c r="AN42" s="122">
        <f t="shared" si="69"/>
        <v>152</v>
      </c>
      <c r="AO42" s="122">
        <f t="shared" si="70"/>
        <v>113.43283582089552</v>
      </c>
    </row>
    <row r="43" spans="1:41" x14ac:dyDescent="0.2">
      <c r="A43" s="27">
        <v>4</v>
      </c>
      <c r="B43" s="27">
        <v>1230</v>
      </c>
      <c r="C43" s="12">
        <v>705</v>
      </c>
      <c r="D43" s="27">
        <v>889</v>
      </c>
      <c r="E43" s="37">
        <v>734</v>
      </c>
      <c r="F43" s="116">
        <f t="shared" si="51"/>
        <v>342.23091619548342</v>
      </c>
      <c r="G43" s="116">
        <f t="shared" si="52"/>
        <v>255.39620611603237</v>
      </c>
      <c r="H43" s="125">
        <v>2.7333333333333334</v>
      </c>
      <c r="I43" s="116">
        <f t="shared" si="53"/>
        <v>93.437636383914281</v>
      </c>
      <c r="J43" s="134">
        <f t="shared" si="54"/>
        <v>206</v>
      </c>
      <c r="K43" s="122">
        <f t="shared" si="55"/>
        <v>153.73134328358208</v>
      </c>
      <c r="L43" s="122">
        <f t="shared" si="56"/>
        <v>135</v>
      </c>
      <c r="M43" s="122">
        <f t="shared" si="57"/>
        <v>100.74626865671641</v>
      </c>
      <c r="O43" s="27">
        <v>4</v>
      </c>
      <c r="P43" s="27">
        <v>1081</v>
      </c>
      <c r="Q43" s="37">
        <v>572</v>
      </c>
      <c r="R43" s="27">
        <v>822</v>
      </c>
      <c r="S43" s="37">
        <v>482</v>
      </c>
      <c r="T43" s="137">
        <f t="shared" si="58"/>
        <v>274.19153889206723</v>
      </c>
      <c r="U43" s="116">
        <f t="shared" si="59"/>
        <v>204.62055141199045</v>
      </c>
      <c r="V43" s="125">
        <v>2.2999999999999998</v>
      </c>
      <c r="W43" s="121">
        <f t="shared" si="60"/>
        <v>88.965457135648023</v>
      </c>
      <c r="X43" s="134">
        <f t="shared" si="61"/>
        <v>57</v>
      </c>
      <c r="Y43" s="122">
        <f t="shared" si="62"/>
        <v>42.537313432835816</v>
      </c>
      <c r="Z43" s="122">
        <f t="shared" si="50"/>
        <v>202</v>
      </c>
      <c r="AA43" s="122">
        <f t="shared" si="63"/>
        <v>150.74626865671641</v>
      </c>
      <c r="AC43" s="27">
        <v>4</v>
      </c>
      <c r="AD43" s="27">
        <v>1092</v>
      </c>
      <c r="AE43" s="37">
        <v>657</v>
      </c>
      <c r="AF43" s="27">
        <v>868</v>
      </c>
      <c r="AG43" s="37">
        <v>662</v>
      </c>
      <c r="AH43" s="116">
        <f t="shared" si="64"/>
        <v>224.05579662218071</v>
      </c>
      <c r="AI43" s="116">
        <f t="shared" si="65"/>
        <v>167.20581837476172</v>
      </c>
      <c r="AJ43" s="4">
        <v>1.4666666666666666</v>
      </c>
      <c r="AK43" s="116">
        <f t="shared" si="66"/>
        <v>114.00396707370118</v>
      </c>
      <c r="AL43" s="134">
        <f t="shared" si="67"/>
        <v>68</v>
      </c>
      <c r="AM43" s="122">
        <f t="shared" si="68"/>
        <v>50.746268656716417</v>
      </c>
      <c r="AN43" s="122">
        <f t="shared" si="69"/>
        <v>156</v>
      </c>
      <c r="AO43" s="122">
        <f t="shared" si="70"/>
        <v>116.41791044776119</v>
      </c>
    </row>
    <row r="44" spans="1:41" x14ac:dyDescent="0.2">
      <c r="A44" s="28">
        <v>5</v>
      </c>
      <c r="B44" s="28">
        <v>1298</v>
      </c>
      <c r="C44" s="15">
        <v>625</v>
      </c>
      <c r="D44" s="28">
        <v>917</v>
      </c>
      <c r="E44" s="15">
        <v>845</v>
      </c>
      <c r="F44" s="117">
        <f t="shared" si="51"/>
        <v>439.95567958602373</v>
      </c>
      <c r="G44" s="117">
        <f t="shared" si="52"/>
        <v>328.32513401942066</v>
      </c>
      <c r="H44" s="127">
        <v>3.2</v>
      </c>
      <c r="I44" s="117">
        <f t="shared" si="53"/>
        <v>102.60160438106895</v>
      </c>
      <c r="J44" s="134">
        <f t="shared" si="54"/>
        <v>274</v>
      </c>
      <c r="K44" s="122">
        <f t="shared" si="55"/>
        <v>204.47761194029849</v>
      </c>
      <c r="L44" s="122">
        <f t="shared" si="56"/>
        <v>107</v>
      </c>
      <c r="M44" s="122">
        <f t="shared" si="57"/>
        <v>79.850746268656707</v>
      </c>
      <c r="O44" s="28">
        <v>5</v>
      </c>
      <c r="P44" s="28">
        <v>1338</v>
      </c>
      <c r="Q44" s="15">
        <v>669</v>
      </c>
      <c r="R44" s="28">
        <v>962</v>
      </c>
      <c r="S44" s="15">
        <v>860</v>
      </c>
      <c r="T44" s="138">
        <f t="shared" si="58"/>
        <v>421.73095689076467</v>
      </c>
      <c r="U44" s="117">
        <f t="shared" si="59"/>
        <v>314.72459469460051</v>
      </c>
      <c r="V44" s="127">
        <v>1.6666666666666667</v>
      </c>
      <c r="W44" s="123">
        <f t="shared" si="60"/>
        <v>188.83475681676029</v>
      </c>
      <c r="X44" s="134">
        <f t="shared" si="61"/>
        <v>314</v>
      </c>
      <c r="Y44" s="122">
        <f t="shared" si="62"/>
        <v>234.32835820895522</v>
      </c>
      <c r="Z44" s="122">
        <f t="shared" si="50"/>
        <v>62</v>
      </c>
      <c r="AA44" s="122">
        <f t="shared" si="63"/>
        <v>46.268656716417908</v>
      </c>
      <c r="AC44" s="28">
        <v>5</v>
      </c>
      <c r="AD44" s="28">
        <v>1193</v>
      </c>
      <c r="AE44" s="15">
        <v>850</v>
      </c>
      <c r="AF44" s="28">
        <v>858</v>
      </c>
      <c r="AG44" s="15">
        <v>862</v>
      </c>
      <c r="AH44" s="117">
        <f t="shared" si="64"/>
        <v>335.21485647268082</v>
      </c>
      <c r="AI44" s="117">
        <f t="shared" si="65"/>
        <v>250.16034065125433</v>
      </c>
      <c r="AJ44" s="5">
        <v>1.4333333333333333</v>
      </c>
      <c r="AK44" s="117">
        <f t="shared" si="66"/>
        <v>174.53047022180533</v>
      </c>
      <c r="AL44" s="134">
        <f t="shared" si="67"/>
        <v>169</v>
      </c>
      <c r="AM44" s="122">
        <f t="shared" si="68"/>
        <v>126.11940298507461</v>
      </c>
      <c r="AN44" s="122">
        <f t="shared" si="69"/>
        <v>166</v>
      </c>
      <c r="AO44" s="122">
        <f t="shared" si="70"/>
        <v>123.88059701492537</v>
      </c>
    </row>
    <row r="45" spans="1:41" x14ac:dyDescent="0.2">
      <c r="A45" s="6" t="s">
        <v>505</v>
      </c>
      <c r="B45" s="59">
        <f t="shared" ref="B45:L45" si="71">AVERAGE(B40:B44)</f>
        <v>1230</v>
      </c>
      <c r="C45" s="133">
        <f t="shared" si="71"/>
        <v>634.6</v>
      </c>
      <c r="D45" s="133">
        <f t="shared" si="71"/>
        <v>904.2</v>
      </c>
      <c r="E45" s="133">
        <f t="shared" si="71"/>
        <v>746.4</v>
      </c>
      <c r="F45" s="133">
        <f t="shared" si="71"/>
        <v>369.0190835122977</v>
      </c>
      <c r="G45" s="133">
        <f t="shared" si="71"/>
        <v>275.38737575544599</v>
      </c>
      <c r="H45" s="135">
        <f t="shared" si="71"/>
        <v>2.293333333333333</v>
      </c>
      <c r="I45" s="133">
        <f t="shared" si="71"/>
        <v>131.15615600445511</v>
      </c>
      <c r="J45" s="133">
        <f t="shared" si="71"/>
        <v>206</v>
      </c>
      <c r="K45" s="133">
        <f t="shared" si="71"/>
        <v>153.73134328358208</v>
      </c>
      <c r="L45" s="133">
        <f t="shared" si="71"/>
        <v>119.8</v>
      </c>
      <c r="M45" s="133">
        <f>AVERAGE(M40:M44)</f>
        <v>89.402985074626869</v>
      </c>
      <c r="O45" s="6" t="s">
        <v>505</v>
      </c>
      <c r="P45" s="133">
        <f t="shared" ref="P45" si="72">AVERAGE(P40:P44)</f>
        <v>1218.4000000000001</v>
      </c>
      <c r="Q45" s="133">
        <f t="shared" ref="Q45" si="73">AVERAGE(Q40:Q44)</f>
        <v>502.2</v>
      </c>
      <c r="R45" s="133">
        <f t="shared" ref="R45" si="74">AVERAGE(R40:R44)</f>
        <v>882.8</v>
      </c>
      <c r="S45" s="133">
        <f t="shared" ref="S45" si="75">AVERAGE(S40:S44)</f>
        <v>570.6</v>
      </c>
      <c r="T45" s="133">
        <f t="shared" ref="T45" si="76">AVERAGE(T40:T44)</f>
        <v>365.34419432770142</v>
      </c>
      <c r="U45" s="133">
        <f t="shared" ref="U45" si="77">AVERAGE(U40:U44)</f>
        <v>272.64492114007561</v>
      </c>
      <c r="V45" s="135">
        <f t="shared" ref="V45" si="78">AVERAGE(V40:V44)</f>
        <v>1.6733333333333331</v>
      </c>
      <c r="W45" s="133">
        <f t="shared" ref="W45" si="79">AVERAGE(W40:W44)</f>
        <v>176.3022238827667</v>
      </c>
      <c r="X45" s="133">
        <f t="shared" ref="X45" si="80">AVERAGE(X40:X44)</f>
        <v>194.4</v>
      </c>
      <c r="Y45" s="133">
        <f t="shared" ref="Y45" si="81">AVERAGE(Y40:Y44)</f>
        <v>145.07462686567163</v>
      </c>
      <c r="Z45" s="133">
        <f t="shared" ref="Z45" si="82">AVERAGE(Z40:Z44)</f>
        <v>141.19999999999999</v>
      </c>
      <c r="AA45" s="133">
        <f>AVERAGE(AA40:AA44)</f>
        <v>105.37313432835822</v>
      </c>
      <c r="AC45" s="6" t="s">
        <v>505</v>
      </c>
      <c r="AD45" s="133">
        <f t="shared" ref="AD45" si="83">AVERAGE(AD40:AD44)</f>
        <v>1187.4000000000001</v>
      </c>
      <c r="AE45" s="133">
        <f t="shared" ref="AE45" si="84">AVERAGE(AE40:AE44)</f>
        <v>858.4</v>
      </c>
      <c r="AF45" s="133">
        <f t="shared" ref="AF45" si="85">AVERAGE(AF40:AF44)</f>
        <v>885.2</v>
      </c>
      <c r="AG45" s="133">
        <f t="shared" ref="AG45" si="86">AVERAGE(AG40:AG44)</f>
        <v>902</v>
      </c>
      <c r="AH45" s="133">
        <f t="shared" ref="AH45" si="87">AVERAGE(AH40:AH44)</f>
        <v>308.72427493345111</v>
      </c>
      <c r="AI45" s="133">
        <f t="shared" ref="AI45" si="88">AVERAGE(AI40:AI44)</f>
        <v>230.39124995033666</v>
      </c>
      <c r="AJ45" s="59">
        <f t="shared" ref="AJ45" si="89">AVERAGE(AJ40:AJ44)</f>
        <v>2.0133333333333332</v>
      </c>
      <c r="AK45" s="133">
        <f t="shared" ref="AK45" si="90">AVERAGE(AK40:AK44)</f>
        <v>132.08218208433703</v>
      </c>
      <c r="AL45" s="133">
        <f t="shared" ref="AL45" si="91">AVERAGE(AL40:AL44)</f>
        <v>163.4</v>
      </c>
      <c r="AM45" s="133">
        <f t="shared" ref="AM45" si="92">AVERAGE(AM40:AM44)</f>
        <v>121.9402985074627</v>
      </c>
      <c r="AN45" s="133">
        <f t="shared" ref="AN45" si="93">AVERAGE(AN40:AN44)</f>
        <v>138.80000000000001</v>
      </c>
      <c r="AO45" s="133">
        <f>AVERAGE(AO40:AO44)</f>
        <v>103.58208955223878</v>
      </c>
    </row>
    <row r="62" spans="1:2" x14ac:dyDescent="0.2">
      <c r="A62" s="105" t="s">
        <v>580</v>
      </c>
      <c r="B62" s="106"/>
    </row>
    <row r="63" spans="1:2" x14ac:dyDescent="0.2">
      <c r="A63" s="82" t="s">
        <v>495</v>
      </c>
      <c r="B63" s="83"/>
    </row>
    <row r="64" spans="1:2" x14ac:dyDescent="0.2">
      <c r="A64" s="84" t="s">
        <v>496</v>
      </c>
      <c r="B64" s="85"/>
    </row>
  </sheetData>
  <mergeCells count="26">
    <mergeCell ref="A6:H6"/>
    <mergeCell ref="O6:V6"/>
    <mergeCell ref="AC6:AJ6"/>
    <mergeCell ref="A7:H7"/>
    <mergeCell ref="A27:M27"/>
    <mergeCell ref="O7:V7"/>
    <mergeCell ref="AC7:AJ7"/>
    <mergeCell ref="AC17:AJ17"/>
    <mergeCell ref="AC27:AO27"/>
    <mergeCell ref="AC37:AO37"/>
    <mergeCell ref="O27:AA27"/>
    <mergeCell ref="O37:AA37"/>
    <mergeCell ref="P28:Q28"/>
    <mergeCell ref="R28:S28"/>
    <mergeCell ref="A63:B63"/>
    <mergeCell ref="A64:B64"/>
    <mergeCell ref="A37:M37"/>
    <mergeCell ref="A17:H17"/>
    <mergeCell ref="O17:V17"/>
    <mergeCell ref="A62:B62"/>
    <mergeCell ref="P38:Q38"/>
    <mergeCell ref="R38:S38"/>
    <mergeCell ref="B28:C28"/>
    <mergeCell ref="D28:E28"/>
    <mergeCell ref="B38:C38"/>
    <mergeCell ref="D38:E38"/>
  </mergeCells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3575-80B0-0D49-8FB2-FDD9E1852C41}">
  <dimension ref="A1:T32"/>
  <sheetViews>
    <sheetView topLeftCell="A2" workbookViewId="0">
      <selection activeCell="T23" sqref="T23:T32"/>
    </sheetView>
  </sheetViews>
  <sheetFormatPr baseColWidth="10" defaultRowHeight="16" x14ac:dyDescent="0.2"/>
  <cols>
    <col min="3" max="4" width="15.6640625" customWidth="1"/>
    <col min="5" max="5" width="18.6640625" customWidth="1"/>
    <col min="6" max="6" width="20" customWidth="1"/>
    <col min="10" max="11" width="14.6640625" customWidth="1"/>
    <col min="12" max="12" width="18.33203125" customWidth="1"/>
    <col min="13" max="13" width="18.1640625" customWidth="1"/>
    <col min="16" max="16" width="13.83203125" customWidth="1"/>
    <col min="17" max="18" width="16.1640625" customWidth="1"/>
    <col min="19" max="19" width="18" customWidth="1"/>
    <col min="20" max="20" width="19" customWidth="1"/>
  </cols>
  <sheetData>
    <row r="1" spans="1:20" x14ac:dyDescent="0.2">
      <c r="A1" s="81" t="s">
        <v>584</v>
      </c>
    </row>
    <row r="2" spans="1:20" x14ac:dyDescent="0.2">
      <c r="A2" s="80" t="s">
        <v>585</v>
      </c>
    </row>
    <row r="6" spans="1:20" x14ac:dyDescent="0.2">
      <c r="A6" s="94" t="s">
        <v>594</v>
      </c>
      <c r="B6" s="95"/>
      <c r="C6" s="95"/>
      <c r="D6" s="95"/>
      <c r="E6" s="95"/>
      <c r="F6" s="96"/>
      <c r="H6" s="107" t="s">
        <v>592</v>
      </c>
      <c r="I6" s="108"/>
      <c r="J6" s="108"/>
      <c r="K6" s="108"/>
      <c r="L6" s="108"/>
      <c r="M6" s="109"/>
      <c r="O6" s="110" t="s">
        <v>593</v>
      </c>
      <c r="P6" s="111"/>
      <c r="Q6" s="111"/>
      <c r="R6" s="111"/>
      <c r="S6" s="111"/>
      <c r="T6" s="112"/>
    </row>
    <row r="7" spans="1:20" x14ac:dyDescent="0.2">
      <c r="A7" s="91" t="s">
        <v>493</v>
      </c>
      <c r="B7" s="92"/>
      <c r="C7" s="92"/>
      <c r="D7" s="92"/>
      <c r="E7" s="92"/>
      <c r="F7" s="93"/>
      <c r="H7" s="91" t="s">
        <v>493</v>
      </c>
      <c r="I7" s="92"/>
      <c r="J7" s="92"/>
      <c r="K7" s="92"/>
      <c r="L7" s="92"/>
      <c r="M7" s="93"/>
      <c r="O7" s="91" t="s">
        <v>493</v>
      </c>
      <c r="P7" s="92"/>
      <c r="Q7" s="92"/>
      <c r="R7" s="92"/>
      <c r="S7" s="92"/>
      <c r="T7" s="93"/>
    </row>
    <row r="8" spans="1:20" x14ac:dyDescent="0.2">
      <c r="A8" s="18"/>
      <c r="B8" s="10" t="s">
        <v>513</v>
      </c>
      <c r="C8" s="67" t="s">
        <v>582</v>
      </c>
      <c r="D8" s="54" t="s">
        <v>575</v>
      </c>
      <c r="E8" s="68" t="s">
        <v>502</v>
      </c>
      <c r="F8" s="68" t="s">
        <v>503</v>
      </c>
      <c r="H8" s="18"/>
      <c r="I8" s="3" t="s">
        <v>513</v>
      </c>
      <c r="J8" s="67" t="s">
        <v>582</v>
      </c>
      <c r="K8" s="54" t="s">
        <v>575</v>
      </c>
      <c r="L8" s="68" t="s">
        <v>502</v>
      </c>
      <c r="M8" s="68" t="s">
        <v>503</v>
      </c>
      <c r="O8" s="18"/>
      <c r="P8" s="18" t="s">
        <v>513</v>
      </c>
      <c r="Q8" s="62" t="s">
        <v>582</v>
      </c>
      <c r="R8" s="63" t="s">
        <v>575</v>
      </c>
      <c r="S8" s="41" t="s">
        <v>502</v>
      </c>
      <c r="T8" s="68" t="s">
        <v>503</v>
      </c>
    </row>
    <row r="9" spans="1:20" x14ac:dyDescent="0.2">
      <c r="A9" s="27">
        <v>1</v>
      </c>
      <c r="B9" s="25" t="s">
        <v>516</v>
      </c>
      <c r="C9" s="3" t="s">
        <v>498</v>
      </c>
      <c r="D9" s="9">
        <v>1342</v>
      </c>
      <c r="E9" s="9">
        <f>D9-1024</f>
        <v>318</v>
      </c>
      <c r="F9" s="120">
        <f>E9/1.34</f>
        <v>237.31343283582089</v>
      </c>
      <c r="H9" s="25">
        <v>1</v>
      </c>
      <c r="I9" s="25" t="s">
        <v>537</v>
      </c>
      <c r="J9" s="3" t="s">
        <v>497</v>
      </c>
      <c r="K9" s="9">
        <v>1250</v>
      </c>
      <c r="L9" s="9">
        <f>K9-1024</f>
        <v>226</v>
      </c>
      <c r="M9" s="115">
        <f>L9/1.34</f>
        <v>168.65671641791045</v>
      </c>
      <c r="O9" s="3">
        <v>1</v>
      </c>
      <c r="P9" s="25" t="s">
        <v>555</v>
      </c>
      <c r="Q9" s="3" t="s">
        <v>498</v>
      </c>
      <c r="R9" s="9">
        <v>1484</v>
      </c>
      <c r="S9" s="9">
        <f>R9-1024</f>
        <v>460</v>
      </c>
      <c r="T9" s="115">
        <f>S9/1.34</f>
        <v>343.28358208955223</v>
      </c>
    </row>
    <row r="10" spans="1:20" x14ac:dyDescent="0.2">
      <c r="A10" s="27">
        <v>2</v>
      </c>
      <c r="B10" s="27" t="s">
        <v>518</v>
      </c>
      <c r="C10" s="4" t="s">
        <v>498</v>
      </c>
      <c r="D10" s="12">
        <v>1382</v>
      </c>
      <c r="E10" s="12">
        <f t="shared" ref="E10:E18" si="0">D10-1024</f>
        <v>358</v>
      </c>
      <c r="F10" s="121">
        <f t="shared" ref="F10:F18" si="1">E10/1.34</f>
        <v>267.16417910447757</v>
      </c>
      <c r="H10" s="27">
        <v>2</v>
      </c>
      <c r="I10" s="27" t="s">
        <v>539</v>
      </c>
      <c r="J10" s="4" t="s">
        <v>497</v>
      </c>
      <c r="K10" s="12">
        <v>1242</v>
      </c>
      <c r="L10" s="12">
        <f t="shared" ref="L10:L18" si="2">K10-1024</f>
        <v>218</v>
      </c>
      <c r="M10" s="116">
        <f t="shared" ref="M10:M18" si="3">L10/1.34</f>
        <v>162.68656716417908</v>
      </c>
      <c r="O10" s="4">
        <v>2</v>
      </c>
      <c r="P10" s="27" t="s">
        <v>557</v>
      </c>
      <c r="Q10" s="4" t="s">
        <v>497</v>
      </c>
      <c r="R10" s="12">
        <v>1196</v>
      </c>
      <c r="S10" s="12">
        <f t="shared" ref="S10:S18" si="4">R10-1024</f>
        <v>172</v>
      </c>
      <c r="T10" s="116">
        <f t="shared" ref="T10:T18" si="5">S10/1.34</f>
        <v>128.35820895522389</v>
      </c>
    </row>
    <row r="11" spans="1:20" x14ac:dyDescent="0.2">
      <c r="A11" s="27">
        <v>3</v>
      </c>
      <c r="B11" s="64" t="s">
        <v>520</v>
      </c>
      <c r="C11" s="4" t="s">
        <v>498</v>
      </c>
      <c r="D11" s="12">
        <v>1320</v>
      </c>
      <c r="E11" s="12">
        <f t="shared" si="0"/>
        <v>296</v>
      </c>
      <c r="F11" s="121">
        <f t="shared" si="1"/>
        <v>220.89552238805967</v>
      </c>
      <c r="H11" s="27">
        <v>3</v>
      </c>
      <c r="I11" s="27" t="s">
        <v>541</v>
      </c>
      <c r="J11" s="4" t="s">
        <v>497</v>
      </c>
      <c r="K11" s="12">
        <v>1176</v>
      </c>
      <c r="L11" s="12">
        <f t="shared" si="2"/>
        <v>152</v>
      </c>
      <c r="M11" s="116">
        <f t="shared" si="3"/>
        <v>113.43283582089552</v>
      </c>
      <c r="O11" s="4">
        <v>3</v>
      </c>
      <c r="P11" s="27" t="s">
        <v>559</v>
      </c>
      <c r="Q11" s="4" t="s">
        <v>497</v>
      </c>
      <c r="R11" s="12">
        <v>1226</v>
      </c>
      <c r="S11" s="12">
        <f t="shared" si="4"/>
        <v>202</v>
      </c>
      <c r="T11" s="116">
        <f t="shared" si="5"/>
        <v>150.74626865671641</v>
      </c>
    </row>
    <row r="12" spans="1:20" x14ac:dyDescent="0.2">
      <c r="A12" s="27">
        <v>4</v>
      </c>
      <c r="B12" s="64" t="s">
        <v>522</v>
      </c>
      <c r="C12" s="4" t="s">
        <v>498</v>
      </c>
      <c r="D12" s="12">
        <v>1230</v>
      </c>
      <c r="E12" s="12">
        <f t="shared" si="0"/>
        <v>206</v>
      </c>
      <c r="F12" s="121">
        <f t="shared" si="1"/>
        <v>153.73134328358208</v>
      </c>
      <c r="H12" s="27">
        <v>4</v>
      </c>
      <c r="I12" s="27" t="s">
        <v>543</v>
      </c>
      <c r="J12" s="4" t="s">
        <v>497</v>
      </c>
      <c r="K12" s="37">
        <v>1217</v>
      </c>
      <c r="L12" s="12">
        <f t="shared" si="2"/>
        <v>193</v>
      </c>
      <c r="M12" s="116">
        <f t="shared" si="3"/>
        <v>144.02985074626864</v>
      </c>
      <c r="O12" s="4">
        <v>4</v>
      </c>
      <c r="P12" s="27" t="s">
        <v>563</v>
      </c>
      <c r="Q12" s="53" t="s">
        <v>497</v>
      </c>
      <c r="R12" s="37">
        <v>1169</v>
      </c>
      <c r="S12" s="12">
        <f t="shared" si="4"/>
        <v>145</v>
      </c>
      <c r="T12" s="116">
        <f t="shared" si="5"/>
        <v>108.20895522388059</v>
      </c>
    </row>
    <row r="13" spans="1:20" x14ac:dyDescent="0.2">
      <c r="A13" s="27">
        <v>5</v>
      </c>
      <c r="B13" s="27" t="s">
        <v>524</v>
      </c>
      <c r="C13" s="4" t="s">
        <v>498</v>
      </c>
      <c r="D13" s="12">
        <v>1356</v>
      </c>
      <c r="E13" s="12">
        <f t="shared" si="0"/>
        <v>332</v>
      </c>
      <c r="F13" s="121">
        <f t="shared" si="1"/>
        <v>247.76119402985074</v>
      </c>
      <c r="H13" s="27">
        <v>5</v>
      </c>
      <c r="I13" s="27" t="s">
        <v>545</v>
      </c>
      <c r="J13" s="61" t="s">
        <v>498</v>
      </c>
      <c r="K13" s="69">
        <v>1230</v>
      </c>
      <c r="L13" s="12">
        <f t="shared" si="2"/>
        <v>206</v>
      </c>
      <c r="M13" s="116">
        <f t="shared" si="3"/>
        <v>153.73134328358208</v>
      </c>
      <c r="O13" s="4">
        <v>5</v>
      </c>
      <c r="P13" s="27" t="s">
        <v>564</v>
      </c>
      <c r="Q13" s="53" t="s">
        <v>497</v>
      </c>
      <c r="R13" s="37">
        <v>1057</v>
      </c>
      <c r="S13" s="12">
        <f t="shared" si="4"/>
        <v>33</v>
      </c>
      <c r="T13" s="116">
        <f t="shared" si="5"/>
        <v>24.626865671641788</v>
      </c>
    </row>
    <row r="14" spans="1:20" x14ac:dyDescent="0.2">
      <c r="A14" s="27">
        <v>6</v>
      </c>
      <c r="B14" s="64" t="s">
        <v>526</v>
      </c>
      <c r="C14" s="4" t="s">
        <v>498</v>
      </c>
      <c r="D14" s="12">
        <v>1384</v>
      </c>
      <c r="E14" s="12">
        <f t="shared" si="0"/>
        <v>360</v>
      </c>
      <c r="F14" s="121">
        <f t="shared" si="1"/>
        <v>268.65671641791045</v>
      </c>
      <c r="H14" s="27">
        <v>6</v>
      </c>
      <c r="I14" s="27" t="s">
        <v>548</v>
      </c>
      <c r="J14" s="61" t="s">
        <v>497</v>
      </c>
      <c r="K14" s="69">
        <v>1277</v>
      </c>
      <c r="L14" s="12">
        <f t="shared" si="2"/>
        <v>253</v>
      </c>
      <c r="M14" s="116">
        <f t="shared" si="3"/>
        <v>188.80597014925371</v>
      </c>
      <c r="O14" s="4">
        <v>6</v>
      </c>
      <c r="P14" s="27" t="s">
        <v>566</v>
      </c>
      <c r="Q14" s="53" t="s">
        <v>497</v>
      </c>
      <c r="R14" s="37">
        <v>1078</v>
      </c>
      <c r="S14" s="12">
        <f t="shared" si="4"/>
        <v>54</v>
      </c>
      <c r="T14" s="116">
        <f t="shared" si="5"/>
        <v>40.298507462686565</v>
      </c>
    </row>
    <row r="15" spans="1:20" x14ac:dyDescent="0.2">
      <c r="A15" s="27">
        <v>7</v>
      </c>
      <c r="B15" s="27" t="s">
        <v>527</v>
      </c>
      <c r="C15" s="4" t="s">
        <v>498</v>
      </c>
      <c r="D15" s="12">
        <v>1356</v>
      </c>
      <c r="E15" s="12">
        <f t="shared" si="0"/>
        <v>332</v>
      </c>
      <c r="F15" s="121">
        <f t="shared" si="1"/>
        <v>247.76119402985074</v>
      </c>
      <c r="H15" s="27">
        <v>7</v>
      </c>
      <c r="I15" s="27" t="s">
        <v>550</v>
      </c>
      <c r="J15" s="61" t="s">
        <v>497</v>
      </c>
      <c r="K15" s="69">
        <v>1342</v>
      </c>
      <c r="L15" s="12">
        <f t="shared" si="2"/>
        <v>318</v>
      </c>
      <c r="M15" s="116">
        <f t="shared" si="3"/>
        <v>237.31343283582089</v>
      </c>
      <c r="O15" s="4">
        <v>7</v>
      </c>
      <c r="P15" s="27" t="s">
        <v>568</v>
      </c>
      <c r="Q15" s="53" t="s">
        <v>497</v>
      </c>
      <c r="R15" s="37">
        <v>1058</v>
      </c>
      <c r="S15" s="12">
        <f t="shared" si="4"/>
        <v>34</v>
      </c>
      <c r="T15" s="116">
        <f t="shared" si="5"/>
        <v>25.373134328358208</v>
      </c>
    </row>
    <row r="16" spans="1:20" x14ac:dyDescent="0.2">
      <c r="A16" s="27">
        <v>8</v>
      </c>
      <c r="B16" s="27" t="s">
        <v>528</v>
      </c>
      <c r="C16" s="4" t="s">
        <v>497</v>
      </c>
      <c r="D16" s="12">
        <v>1288</v>
      </c>
      <c r="E16" s="12">
        <f t="shared" si="0"/>
        <v>264</v>
      </c>
      <c r="F16" s="121">
        <f t="shared" si="1"/>
        <v>197.0149253731343</v>
      </c>
      <c r="H16" s="27">
        <v>8</v>
      </c>
      <c r="I16" s="27" t="s">
        <v>552</v>
      </c>
      <c r="J16" s="61" t="s">
        <v>497</v>
      </c>
      <c r="K16" s="69">
        <v>1441</v>
      </c>
      <c r="L16" s="12">
        <f t="shared" si="2"/>
        <v>417</v>
      </c>
      <c r="M16" s="116">
        <f t="shared" si="3"/>
        <v>311.19402985074623</v>
      </c>
      <c r="O16" s="4">
        <v>8</v>
      </c>
      <c r="P16" s="27" t="s">
        <v>569</v>
      </c>
      <c r="Q16" s="53" t="s">
        <v>497</v>
      </c>
      <c r="R16" s="37">
        <v>1084</v>
      </c>
      <c r="S16" s="12">
        <f t="shared" si="4"/>
        <v>60</v>
      </c>
      <c r="T16" s="116">
        <f t="shared" si="5"/>
        <v>44.776119402985074</v>
      </c>
    </row>
    <row r="17" spans="1:20" x14ac:dyDescent="0.2">
      <c r="A17" s="27">
        <v>9</v>
      </c>
      <c r="B17" s="27" t="s">
        <v>530</v>
      </c>
      <c r="C17" s="4" t="s">
        <v>497</v>
      </c>
      <c r="D17" s="12">
        <v>1321</v>
      </c>
      <c r="E17" s="12">
        <f t="shared" si="0"/>
        <v>297</v>
      </c>
      <c r="F17" s="121">
        <f t="shared" si="1"/>
        <v>221.64179104477611</v>
      </c>
      <c r="H17" s="27">
        <v>9</v>
      </c>
      <c r="I17" s="27" t="s">
        <v>553</v>
      </c>
      <c r="J17" s="61" t="s">
        <v>497</v>
      </c>
      <c r="K17" s="69">
        <v>1308</v>
      </c>
      <c r="L17" s="12">
        <f t="shared" si="2"/>
        <v>284</v>
      </c>
      <c r="M17" s="116">
        <f t="shared" si="3"/>
        <v>211.94029850746267</v>
      </c>
      <c r="O17" s="4">
        <v>9</v>
      </c>
      <c r="P17" s="27" t="s">
        <v>570</v>
      </c>
      <c r="Q17" s="53" t="s">
        <v>497</v>
      </c>
      <c r="R17" s="37">
        <v>1054</v>
      </c>
      <c r="S17" s="12">
        <f t="shared" si="4"/>
        <v>30</v>
      </c>
      <c r="T17" s="116">
        <f t="shared" si="5"/>
        <v>22.388059701492537</v>
      </c>
    </row>
    <row r="18" spans="1:20" x14ac:dyDescent="0.2">
      <c r="A18" s="28">
        <v>10</v>
      </c>
      <c r="B18" s="28" t="s">
        <v>532</v>
      </c>
      <c r="C18" s="5" t="s">
        <v>497</v>
      </c>
      <c r="D18" s="15">
        <v>1234</v>
      </c>
      <c r="E18" s="15">
        <f t="shared" si="0"/>
        <v>210</v>
      </c>
      <c r="F18" s="123">
        <f t="shared" si="1"/>
        <v>156.71641791044775</v>
      </c>
      <c r="H18" s="28">
        <v>10</v>
      </c>
      <c r="I18" s="28" t="s">
        <v>554</v>
      </c>
      <c r="J18" s="60" t="s">
        <v>497</v>
      </c>
      <c r="K18" s="70">
        <v>1246</v>
      </c>
      <c r="L18" s="15">
        <f t="shared" si="2"/>
        <v>222</v>
      </c>
      <c r="M18" s="117">
        <f t="shared" si="3"/>
        <v>165.67164179104478</v>
      </c>
      <c r="O18" s="5">
        <v>10</v>
      </c>
      <c r="P18" s="28" t="s">
        <v>571</v>
      </c>
      <c r="Q18" s="5" t="s">
        <v>497</v>
      </c>
      <c r="R18" s="15">
        <v>1025</v>
      </c>
      <c r="S18" s="15">
        <f t="shared" si="4"/>
        <v>1</v>
      </c>
      <c r="T18" s="117">
        <f t="shared" si="5"/>
        <v>0.74626865671641784</v>
      </c>
    </row>
    <row r="19" spans="1:20" x14ac:dyDescent="0.2">
      <c r="A19" s="12"/>
      <c r="B19" s="12"/>
      <c r="C19" s="12"/>
      <c r="D19" s="12"/>
      <c r="E19" s="12"/>
      <c r="F19" s="12"/>
      <c r="H19" s="12"/>
      <c r="I19" s="12"/>
      <c r="J19" s="69"/>
      <c r="K19" s="69"/>
      <c r="L19" s="12"/>
      <c r="M19" s="12"/>
      <c r="O19" s="12"/>
      <c r="P19" s="12"/>
      <c r="Q19" s="12"/>
      <c r="R19" s="12"/>
      <c r="S19" s="12"/>
      <c r="T19" s="12"/>
    </row>
    <row r="21" spans="1:20" x14ac:dyDescent="0.2">
      <c r="A21" s="91" t="s">
        <v>514</v>
      </c>
      <c r="B21" s="92"/>
      <c r="C21" s="92"/>
      <c r="D21" s="92"/>
      <c r="E21" s="92"/>
      <c r="F21" s="93"/>
      <c r="H21" s="91" t="s">
        <v>514</v>
      </c>
      <c r="I21" s="92"/>
      <c r="J21" s="92"/>
      <c r="K21" s="92"/>
      <c r="L21" s="92"/>
      <c r="M21" s="93"/>
      <c r="O21" s="91" t="s">
        <v>514</v>
      </c>
      <c r="P21" s="92"/>
      <c r="Q21" s="92"/>
      <c r="R21" s="92"/>
      <c r="S21" s="92"/>
      <c r="T21" s="93"/>
    </row>
    <row r="22" spans="1:20" x14ac:dyDescent="0.2">
      <c r="A22" s="18"/>
      <c r="B22" s="3" t="s">
        <v>513</v>
      </c>
      <c r="C22" s="67" t="s">
        <v>582</v>
      </c>
      <c r="D22" s="54" t="s">
        <v>575</v>
      </c>
      <c r="E22" s="68" t="s">
        <v>502</v>
      </c>
      <c r="F22" s="68" t="s">
        <v>503</v>
      </c>
      <c r="H22" s="18"/>
      <c r="I22" s="3" t="s">
        <v>513</v>
      </c>
      <c r="J22" s="67" t="s">
        <v>582</v>
      </c>
      <c r="K22" s="54" t="s">
        <v>575</v>
      </c>
      <c r="L22" s="68" t="s">
        <v>502</v>
      </c>
      <c r="M22" s="68" t="s">
        <v>503</v>
      </c>
      <c r="O22" s="18"/>
      <c r="P22" s="3" t="s">
        <v>513</v>
      </c>
      <c r="Q22" s="67" t="s">
        <v>582</v>
      </c>
      <c r="R22" s="54" t="s">
        <v>575</v>
      </c>
      <c r="S22" s="68" t="s">
        <v>502</v>
      </c>
      <c r="T22" s="68" t="s">
        <v>503</v>
      </c>
    </row>
    <row r="23" spans="1:20" x14ac:dyDescent="0.2">
      <c r="A23" s="25">
        <v>1</v>
      </c>
      <c r="B23" s="25" t="s">
        <v>515</v>
      </c>
      <c r="C23" s="3" t="s">
        <v>497</v>
      </c>
      <c r="D23" s="9">
        <v>953</v>
      </c>
      <c r="E23" s="9">
        <f>1024-D23</f>
        <v>71</v>
      </c>
      <c r="F23" s="120">
        <f>E23/1.34</f>
        <v>52.985074626865668</v>
      </c>
      <c r="H23" s="25">
        <v>1</v>
      </c>
      <c r="I23" s="25" t="s">
        <v>535</v>
      </c>
      <c r="J23" s="3" t="s">
        <v>497</v>
      </c>
      <c r="K23" s="9">
        <v>610</v>
      </c>
      <c r="L23" s="9">
        <f>1024-K23</f>
        <v>414</v>
      </c>
      <c r="M23" s="115">
        <f>L23/1.34</f>
        <v>308.95522388059698</v>
      </c>
      <c r="O23" s="25">
        <v>1</v>
      </c>
      <c r="P23" s="25" t="s">
        <v>556</v>
      </c>
      <c r="Q23" s="3" t="s">
        <v>497</v>
      </c>
      <c r="R23" s="9">
        <v>796</v>
      </c>
      <c r="S23" s="9">
        <f>1024-R23</f>
        <v>228</v>
      </c>
      <c r="T23" s="115">
        <f>S23/1.34</f>
        <v>170.14925373134326</v>
      </c>
    </row>
    <row r="24" spans="1:20" x14ac:dyDescent="0.2">
      <c r="A24" s="27">
        <v>2</v>
      </c>
      <c r="B24" s="27" t="s">
        <v>517</v>
      </c>
      <c r="C24" s="4" t="s">
        <v>497</v>
      </c>
      <c r="D24" s="12">
        <v>949</v>
      </c>
      <c r="E24" s="12">
        <f t="shared" ref="E24:E32" si="6">1024-D24</f>
        <v>75</v>
      </c>
      <c r="F24" s="121">
        <f t="shared" ref="F24:F32" si="7">E24/1.34</f>
        <v>55.970149253731343</v>
      </c>
      <c r="H24" s="27">
        <v>2</v>
      </c>
      <c r="I24" s="27" t="s">
        <v>536</v>
      </c>
      <c r="J24" s="4" t="s">
        <v>498</v>
      </c>
      <c r="K24" s="12">
        <v>377</v>
      </c>
      <c r="L24" s="12">
        <f t="shared" ref="L24:L32" si="8">1024-K24</f>
        <v>647</v>
      </c>
      <c r="M24" s="116">
        <f t="shared" ref="M24:M32" si="9">L24/1.34</f>
        <v>482.83582089552237</v>
      </c>
      <c r="O24" s="27">
        <v>2</v>
      </c>
      <c r="P24" s="27" t="s">
        <v>558</v>
      </c>
      <c r="Q24" s="4" t="s">
        <v>498</v>
      </c>
      <c r="R24" s="12">
        <v>733</v>
      </c>
      <c r="S24" s="12">
        <f t="shared" ref="S24:S32" si="10">1024-R24</f>
        <v>291</v>
      </c>
      <c r="T24" s="116">
        <f t="shared" ref="T24:T32" si="11">S24/1.34</f>
        <v>217.1641791044776</v>
      </c>
    </row>
    <row r="25" spans="1:20" x14ac:dyDescent="0.2">
      <c r="A25" s="27">
        <v>3</v>
      </c>
      <c r="B25" s="27" t="s">
        <v>519</v>
      </c>
      <c r="C25" s="4" t="s">
        <v>497</v>
      </c>
      <c r="D25" s="12">
        <v>929</v>
      </c>
      <c r="E25" s="12">
        <f t="shared" si="6"/>
        <v>95</v>
      </c>
      <c r="F25" s="121">
        <f t="shared" si="7"/>
        <v>70.895522388059703</v>
      </c>
      <c r="H25" s="27">
        <v>3</v>
      </c>
      <c r="I25" s="27" t="s">
        <v>538</v>
      </c>
      <c r="J25" s="4" t="s">
        <v>498</v>
      </c>
      <c r="K25" s="12">
        <v>542</v>
      </c>
      <c r="L25" s="12">
        <f t="shared" si="8"/>
        <v>482</v>
      </c>
      <c r="M25" s="116">
        <f t="shared" si="9"/>
        <v>359.70149253731341</v>
      </c>
      <c r="O25" s="27">
        <v>3</v>
      </c>
      <c r="P25" s="27" t="s">
        <v>560</v>
      </c>
      <c r="Q25" s="53" t="s">
        <v>498</v>
      </c>
      <c r="R25" s="37">
        <v>728</v>
      </c>
      <c r="S25" s="12">
        <f t="shared" si="10"/>
        <v>296</v>
      </c>
      <c r="T25" s="116">
        <f t="shared" si="11"/>
        <v>220.89552238805967</v>
      </c>
    </row>
    <row r="26" spans="1:20" x14ac:dyDescent="0.2">
      <c r="A26" s="27">
        <v>4</v>
      </c>
      <c r="B26" s="27" t="s">
        <v>521</v>
      </c>
      <c r="C26" s="4" t="s">
        <v>497</v>
      </c>
      <c r="D26" s="37">
        <v>972</v>
      </c>
      <c r="E26" s="12">
        <f t="shared" si="6"/>
        <v>52</v>
      </c>
      <c r="F26" s="121">
        <f t="shared" si="7"/>
        <v>38.805970149253731</v>
      </c>
      <c r="H26" s="27">
        <v>4</v>
      </c>
      <c r="I26" s="27" t="s">
        <v>540</v>
      </c>
      <c r="J26" s="4" t="s">
        <v>498</v>
      </c>
      <c r="K26" s="12">
        <v>557</v>
      </c>
      <c r="L26" s="12">
        <f t="shared" si="8"/>
        <v>467</v>
      </c>
      <c r="M26" s="116">
        <f t="shared" si="9"/>
        <v>348.50746268656712</v>
      </c>
      <c r="O26" s="27">
        <v>4</v>
      </c>
      <c r="P26" s="27" t="s">
        <v>561</v>
      </c>
      <c r="Q26" s="53" t="s">
        <v>498</v>
      </c>
      <c r="R26" s="37">
        <v>721</v>
      </c>
      <c r="S26" s="12">
        <f t="shared" si="10"/>
        <v>303</v>
      </c>
      <c r="T26" s="116">
        <f t="shared" si="11"/>
        <v>226.1194029850746</v>
      </c>
    </row>
    <row r="27" spans="1:20" x14ac:dyDescent="0.2">
      <c r="A27" s="27">
        <v>5</v>
      </c>
      <c r="B27" s="27" t="s">
        <v>523</v>
      </c>
      <c r="C27" s="4" t="s">
        <v>497</v>
      </c>
      <c r="D27" s="37">
        <v>780</v>
      </c>
      <c r="E27" s="12">
        <f t="shared" si="6"/>
        <v>244</v>
      </c>
      <c r="F27" s="121">
        <f t="shared" si="7"/>
        <v>182.08955223880596</v>
      </c>
      <c r="H27" s="27">
        <v>5</v>
      </c>
      <c r="I27" s="27" t="s">
        <v>542</v>
      </c>
      <c r="J27" s="4" t="s">
        <v>498</v>
      </c>
      <c r="K27" s="12">
        <v>665</v>
      </c>
      <c r="L27" s="12">
        <f t="shared" si="8"/>
        <v>359</v>
      </c>
      <c r="M27" s="116">
        <f t="shared" si="9"/>
        <v>267.91044776119401</v>
      </c>
      <c r="O27" s="27">
        <v>5</v>
      </c>
      <c r="P27" s="27" t="s">
        <v>562</v>
      </c>
      <c r="Q27" s="53" t="s">
        <v>498</v>
      </c>
      <c r="R27" s="37">
        <v>626</v>
      </c>
      <c r="S27" s="12">
        <f t="shared" si="10"/>
        <v>398</v>
      </c>
      <c r="T27" s="116">
        <f t="shared" si="11"/>
        <v>297.0149253731343</v>
      </c>
    </row>
    <row r="28" spans="1:20" x14ac:dyDescent="0.2">
      <c r="A28" s="27">
        <v>6</v>
      </c>
      <c r="B28" s="27" t="s">
        <v>525</v>
      </c>
      <c r="C28" s="4" t="s">
        <v>497</v>
      </c>
      <c r="D28" s="37">
        <v>953</v>
      </c>
      <c r="E28" s="12">
        <f t="shared" si="6"/>
        <v>71</v>
      </c>
      <c r="F28" s="121">
        <f t="shared" si="7"/>
        <v>52.985074626865668</v>
      </c>
      <c r="H28" s="27">
        <v>6</v>
      </c>
      <c r="I28" s="27" t="s">
        <v>544</v>
      </c>
      <c r="J28" s="53" t="s">
        <v>497</v>
      </c>
      <c r="K28" s="37">
        <v>845</v>
      </c>
      <c r="L28" s="12">
        <f t="shared" si="8"/>
        <v>179</v>
      </c>
      <c r="M28" s="116">
        <f t="shared" si="9"/>
        <v>133.58208955223878</v>
      </c>
      <c r="O28" s="27">
        <v>6</v>
      </c>
      <c r="P28" s="27" t="s">
        <v>565</v>
      </c>
      <c r="Q28" s="53" t="s">
        <v>498</v>
      </c>
      <c r="R28" s="37">
        <v>750</v>
      </c>
      <c r="S28" s="12">
        <f t="shared" si="10"/>
        <v>274</v>
      </c>
      <c r="T28" s="116">
        <f t="shared" si="11"/>
        <v>204.47761194029849</v>
      </c>
    </row>
    <row r="29" spans="1:20" x14ac:dyDescent="0.2">
      <c r="A29" s="27">
        <v>7</v>
      </c>
      <c r="B29" s="27" t="s">
        <v>529</v>
      </c>
      <c r="C29" s="4" t="s">
        <v>498</v>
      </c>
      <c r="D29" s="37">
        <v>670</v>
      </c>
      <c r="E29" s="12">
        <f t="shared" si="6"/>
        <v>354</v>
      </c>
      <c r="F29" s="121">
        <f t="shared" si="7"/>
        <v>264.17910447761193</v>
      </c>
      <c r="H29" s="27">
        <v>7</v>
      </c>
      <c r="I29" s="27" t="s">
        <v>546</v>
      </c>
      <c r="J29" s="53" t="s">
        <v>497</v>
      </c>
      <c r="K29" s="37">
        <v>552</v>
      </c>
      <c r="L29" s="12">
        <f t="shared" si="8"/>
        <v>472</v>
      </c>
      <c r="M29" s="116">
        <f t="shared" si="9"/>
        <v>352.23880597014926</v>
      </c>
      <c r="O29" s="27">
        <v>7</v>
      </c>
      <c r="P29" s="27" t="s">
        <v>567</v>
      </c>
      <c r="Q29" s="53" t="s">
        <v>498</v>
      </c>
      <c r="R29" s="37">
        <v>681</v>
      </c>
      <c r="S29" s="12">
        <f t="shared" si="10"/>
        <v>343</v>
      </c>
      <c r="T29" s="116">
        <f t="shared" si="11"/>
        <v>255.97014925373134</v>
      </c>
    </row>
    <row r="30" spans="1:20" x14ac:dyDescent="0.2">
      <c r="A30" s="27">
        <v>8</v>
      </c>
      <c r="B30" s="27" t="s">
        <v>531</v>
      </c>
      <c r="C30" s="4" t="s">
        <v>498</v>
      </c>
      <c r="D30" s="37">
        <v>660</v>
      </c>
      <c r="E30" s="12">
        <f t="shared" si="6"/>
        <v>364</v>
      </c>
      <c r="F30" s="121">
        <f t="shared" si="7"/>
        <v>271.64179104477608</v>
      </c>
      <c r="H30" s="27">
        <v>8</v>
      </c>
      <c r="I30" s="27" t="s">
        <v>547</v>
      </c>
      <c r="J30" s="61" t="s">
        <v>498</v>
      </c>
      <c r="K30" s="69">
        <v>705</v>
      </c>
      <c r="L30" s="12">
        <f t="shared" si="8"/>
        <v>319</v>
      </c>
      <c r="M30" s="116">
        <f t="shared" si="9"/>
        <v>238.0597014925373</v>
      </c>
      <c r="O30" s="27">
        <v>8</v>
      </c>
      <c r="P30" s="27" t="s">
        <v>572</v>
      </c>
      <c r="Q30" s="53" t="s">
        <v>498</v>
      </c>
      <c r="R30" s="37">
        <v>654</v>
      </c>
      <c r="S30" s="12">
        <f t="shared" si="10"/>
        <v>370</v>
      </c>
      <c r="T30" s="116">
        <f t="shared" si="11"/>
        <v>276.1194029850746</v>
      </c>
    </row>
    <row r="31" spans="1:20" x14ac:dyDescent="0.2">
      <c r="A31" s="27">
        <v>9</v>
      </c>
      <c r="B31" s="27" t="s">
        <v>533</v>
      </c>
      <c r="C31" s="4" t="s">
        <v>498</v>
      </c>
      <c r="D31" s="37">
        <v>713</v>
      </c>
      <c r="E31" s="12">
        <f t="shared" si="6"/>
        <v>311</v>
      </c>
      <c r="F31" s="121">
        <f t="shared" si="7"/>
        <v>232.08955223880596</v>
      </c>
      <c r="H31" s="27">
        <v>9</v>
      </c>
      <c r="I31" s="27" t="s">
        <v>549</v>
      </c>
      <c r="J31" s="61" t="s">
        <v>498</v>
      </c>
      <c r="K31" s="69">
        <v>617</v>
      </c>
      <c r="L31" s="12">
        <f t="shared" si="8"/>
        <v>407</v>
      </c>
      <c r="M31" s="116">
        <f t="shared" si="9"/>
        <v>303.73134328358208</v>
      </c>
      <c r="O31" s="27">
        <v>9</v>
      </c>
      <c r="P31" s="27" t="s">
        <v>573</v>
      </c>
      <c r="Q31" s="53" t="s">
        <v>498</v>
      </c>
      <c r="R31" s="37">
        <v>710</v>
      </c>
      <c r="S31" s="12">
        <f t="shared" si="10"/>
        <v>314</v>
      </c>
      <c r="T31" s="116">
        <f t="shared" si="11"/>
        <v>234.32835820895522</v>
      </c>
    </row>
    <row r="32" spans="1:20" x14ac:dyDescent="0.2">
      <c r="A32" s="28">
        <v>10</v>
      </c>
      <c r="B32" s="28" t="s">
        <v>534</v>
      </c>
      <c r="C32" s="5" t="s">
        <v>498</v>
      </c>
      <c r="D32" s="15">
        <v>633</v>
      </c>
      <c r="E32" s="15">
        <f t="shared" si="6"/>
        <v>391</v>
      </c>
      <c r="F32" s="123">
        <f t="shared" si="7"/>
        <v>291.79104477611941</v>
      </c>
      <c r="H32" s="28">
        <v>10</v>
      </c>
      <c r="I32" s="28" t="s">
        <v>551</v>
      </c>
      <c r="J32" s="60" t="s">
        <v>498</v>
      </c>
      <c r="K32" s="70">
        <v>609</v>
      </c>
      <c r="L32" s="15">
        <f t="shared" si="8"/>
        <v>415</v>
      </c>
      <c r="M32" s="117">
        <f t="shared" si="9"/>
        <v>309.70149253731341</v>
      </c>
      <c r="O32" s="28">
        <v>10</v>
      </c>
      <c r="P32" s="28" t="s">
        <v>574</v>
      </c>
      <c r="Q32" s="5" t="s">
        <v>498</v>
      </c>
      <c r="R32" s="15">
        <v>558</v>
      </c>
      <c r="S32" s="15">
        <f t="shared" si="10"/>
        <v>466</v>
      </c>
      <c r="T32" s="117">
        <f t="shared" si="11"/>
        <v>347.76119402985074</v>
      </c>
    </row>
  </sheetData>
  <mergeCells count="9">
    <mergeCell ref="A21:F21"/>
    <mergeCell ref="H7:M7"/>
    <mergeCell ref="O7:T7"/>
    <mergeCell ref="H6:M6"/>
    <mergeCell ref="H21:M21"/>
    <mergeCell ref="O6:T6"/>
    <mergeCell ref="O21:T21"/>
    <mergeCell ref="A7:F7"/>
    <mergeCell ref="A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E4C9-85FD-AE49-9D1F-513499B5E4F4}">
  <dimension ref="A1:M125"/>
  <sheetViews>
    <sheetView tabSelected="1" workbookViewId="0">
      <selection activeCell="K13" sqref="K13"/>
    </sheetView>
  </sheetViews>
  <sheetFormatPr baseColWidth="10" defaultRowHeight="16" x14ac:dyDescent="0.2"/>
  <cols>
    <col min="6" max="6" width="14.6640625" customWidth="1"/>
    <col min="9" max="9" width="18.1640625" bestFit="1" customWidth="1"/>
    <col min="10" max="11" width="13.1640625" bestFit="1" customWidth="1"/>
    <col min="12" max="12" width="10.83203125" bestFit="1" customWidth="1"/>
    <col min="13" max="13" width="18.1640625" bestFit="1" customWidth="1"/>
    <col min="14" max="15" width="23" bestFit="1" customWidth="1"/>
  </cols>
  <sheetData>
    <row r="1" spans="1:11" x14ac:dyDescent="0.2">
      <c r="A1" s="81" t="s">
        <v>584</v>
      </c>
    </row>
    <row r="2" spans="1:11" x14ac:dyDescent="0.2">
      <c r="A2" s="80" t="s">
        <v>590</v>
      </c>
    </row>
    <row r="4" spans="1:11" x14ac:dyDescent="0.2">
      <c r="A4" s="18" t="s">
        <v>485</v>
      </c>
      <c r="B4" s="18" t="s">
        <v>587</v>
      </c>
      <c r="C4" s="18" t="s">
        <v>586</v>
      </c>
      <c r="D4" s="18" t="s">
        <v>484</v>
      </c>
      <c r="E4" s="49" t="s">
        <v>500</v>
      </c>
      <c r="F4" s="18" t="s">
        <v>508</v>
      </c>
      <c r="G4" s="59" t="s">
        <v>582</v>
      </c>
      <c r="H4" s="64"/>
      <c r="I4" s="6" t="s">
        <v>509</v>
      </c>
      <c r="J4" s="18" t="s">
        <v>489</v>
      </c>
      <c r="K4" s="26" t="s">
        <v>490</v>
      </c>
    </row>
    <row r="5" spans="1:11" x14ac:dyDescent="0.2">
      <c r="A5" s="3">
        <v>7</v>
      </c>
      <c r="B5" s="48" t="s">
        <v>486</v>
      </c>
      <c r="C5" s="3" t="s">
        <v>10</v>
      </c>
      <c r="D5" s="115">
        <v>313.8483386664189</v>
      </c>
      <c r="E5" s="124">
        <v>2.4666666666666668</v>
      </c>
      <c r="F5" s="120">
        <v>47.014925373134325</v>
      </c>
      <c r="G5" s="3" t="s">
        <v>499</v>
      </c>
      <c r="I5" s="28">
        <f>CORREL(D5:D124,E5:E124)</f>
        <v>7.0089716447231998E-2</v>
      </c>
      <c r="J5" s="5">
        <v>7.0099999999999996E-2</v>
      </c>
      <c r="K5" s="16">
        <v>0.44677299999999998</v>
      </c>
    </row>
    <row r="6" spans="1:11" x14ac:dyDescent="0.2">
      <c r="A6" s="4">
        <v>7</v>
      </c>
      <c r="B6" s="48" t="s">
        <v>486</v>
      </c>
      <c r="C6" s="4" t="s">
        <v>10</v>
      </c>
      <c r="D6" s="116">
        <v>214.00351635487712</v>
      </c>
      <c r="E6" s="125">
        <v>1.6333333333333333</v>
      </c>
      <c r="F6" s="121">
        <v>2.2388059701492535</v>
      </c>
      <c r="G6" s="4" t="s">
        <v>499</v>
      </c>
    </row>
    <row r="7" spans="1:11" x14ac:dyDescent="0.2">
      <c r="A7" s="4">
        <v>7</v>
      </c>
      <c r="B7" s="48" t="s">
        <v>486</v>
      </c>
      <c r="C7" s="4" t="s">
        <v>10</v>
      </c>
      <c r="D7" s="116">
        <v>197.25505492671468</v>
      </c>
      <c r="E7" s="125">
        <v>4</v>
      </c>
      <c r="F7" s="121">
        <v>39.552238805970148</v>
      </c>
      <c r="G7" s="4" t="s">
        <v>499</v>
      </c>
    </row>
    <row r="8" spans="1:11" x14ac:dyDescent="0.2">
      <c r="A8" s="4">
        <v>7</v>
      </c>
      <c r="B8" s="48" t="s">
        <v>486</v>
      </c>
      <c r="C8" s="4" t="s">
        <v>10</v>
      </c>
      <c r="D8" s="116">
        <v>250.44513723208706</v>
      </c>
      <c r="E8" s="125">
        <v>2</v>
      </c>
      <c r="F8" s="121">
        <v>84.328358208955223</v>
      </c>
      <c r="G8" s="4" t="s">
        <v>499</v>
      </c>
      <c r="I8" s="6" t="s">
        <v>510</v>
      </c>
      <c r="J8" s="18" t="s">
        <v>489</v>
      </c>
      <c r="K8" s="26" t="s">
        <v>490</v>
      </c>
    </row>
    <row r="9" spans="1:11" x14ac:dyDescent="0.2">
      <c r="A9" s="4">
        <v>7</v>
      </c>
      <c r="B9" s="48" t="s">
        <v>486</v>
      </c>
      <c r="C9" s="4" t="s">
        <v>10</v>
      </c>
      <c r="D9" s="116">
        <v>145.04706144357084</v>
      </c>
      <c r="E9" s="125">
        <v>0.73333333333333328</v>
      </c>
      <c r="F9" s="121">
        <v>16.417910447761194</v>
      </c>
      <c r="G9" s="4" t="s">
        <v>499</v>
      </c>
      <c r="I9" s="28">
        <f>CORREL(E5:E124,F5:F124)</f>
        <v>0.25010733348304048</v>
      </c>
      <c r="J9" s="5">
        <v>0.25009999999999999</v>
      </c>
      <c r="K9" s="16">
        <v>5.8700000000000002E-3</v>
      </c>
    </row>
    <row r="10" spans="1:11" x14ac:dyDescent="0.2">
      <c r="A10" s="4">
        <v>7</v>
      </c>
      <c r="B10" s="48" t="s">
        <v>486</v>
      </c>
      <c r="C10" s="4" t="s">
        <v>11</v>
      </c>
      <c r="D10" s="116">
        <v>175.34931562607369</v>
      </c>
      <c r="E10" s="125">
        <v>0.93333333333333335</v>
      </c>
      <c r="F10" s="122">
        <v>161.94029850746267</v>
      </c>
      <c r="G10" s="4" t="s">
        <v>486</v>
      </c>
    </row>
    <row r="11" spans="1:11" x14ac:dyDescent="0.2">
      <c r="A11" s="4">
        <v>7</v>
      </c>
      <c r="B11" s="48" t="s">
        <v>486</v>
      </c>
      <c r="C11" s="4" t="s">
        <v>11</v>
      </c>
      <c r="D11" s="116">
        <v>278.85394614228926</v>
      </c>
      <c r="E11" s="125">
        <v>2.5666666666666669</v>
      </c>
      <c r="F11" s="122">
        <v>258.20895522388059</v>
      </c>
      <c r="G11" s="4" t="s">
        <v>486</v>
      </c>
    </row>
    <row r="12" spans="1:11" x14ac:dyDescent="0.2">
      <c r="A12" s="4">
        <v>7</v>
      </c>
      <c r="B12" s="48" t="s">
        <v>486</v>
      </c>
      <c r="C12" s="4" t="s">
        <v>11</v>
      </c>
      <c r="D12" s="116">
        <v>208.85525327099299</v>
      </c>
      <c r="E12" s="125">
        <v>4.4000000000000004</v>
      </c>
      <c r="F12" s="122">
        <v>191.79104477611938</v>
      </c>
      <c r="G12" s="4" t="s">
        <v>486</v>
      </c>
      <c r="I12" s="6" t="s">
        <v>578</v>
      </c>
      <c r="J12" s="18" t="s">
        <v>489</v>
      </c>
      <c r="K12" s="26" t="s">
        <v>490</v>
      </c>
    </row>
    <row r="13" spans="1:11" x14ac:dyDescent="0.2">
      <c r="A13" s="4">
        <v>7</v>
      </c>
      <c r="B13" s="48" t="s">
        <v>486</v>
      </c>
      <c r="C13" s="4" t="s">
        <v>11</v>
      </c>
      <c r="D13" s="116">
        <v>92.115069398265504</v>
      </c>
      <c r="E13" s="125">
        <v>1.5666666666666667</v>
      </c>
      <c r="F13" s="122">
        <v>88.805970149253724</v>
      </c>
      <c r="G13" s="4" t="s">
        <v>486</v>
      </c>
      <c r="I13" s="28">
        <f>CORREL(D5:D124,F5:F124)</f>
        <v>0.5350650112210158</v>
      </c>
      <c r="J13" s="5">
        <v>0.53510000000000002</v>
      </c>
      <c r="K13" s="16" t="s">
        <v>579</v>
      </c>
    </row>
    <row r="14" spans="1:11" x14ac:dyDescent="0.2">
      <c r="A14" s="4">
        <v>7</v>
      </c>
      <c r="B14" s="48" t="s">
        <v>486</v>
      </c>
      <c r="C14" s="4" t="s">
        <v>11</v>
      </c>
      <c r="D14" s="116">
        <v>468.50755778291386</v>
      </c>
      <c r="E14" s="125">
        <v>3.2333333333333334</v>
      </c>
      <c r="F14" s="122">
        <v>355.97014925373134</v>
      </c>
      <c r="G14" s="4" t="s">
        <v>486</v>
      </c>
    </row>
    <row r="15" spans="1:11" x14ac:dyDescent="0.2">
      <c r="A15" s="4">
        <v>7</v>
      </c>
      <c r="B15" s="52" t="s">
        <v>487</v>
      </c>
      <c r="C15" s="4" t="s">
        <v>10</v>
      </c>
      <c r="D15" s="116">
        <v>252.37234829337834</v>
      </c>
      <c r="E15" s="125">
        <v>1.8</v>
      </c>
      <c r="F15" s="122">
        <v>58.955223880597011</v>
      </c>
      <c r="G15" s="4" t="s">
        <v>499</v>
      </c>
    </row>
    <row r="16" spans="1:11" x14ac:dyDescent="0.2">
      <c r="A16" s="4">
        <v>7</v>
      </c>
      <c r="B16" s="52" t="s">
        <v>487</v>
      </c>
      <c r="C16" s="4" t="s">
        <v>10</v>
      </c>
      <c r="D16" s="116">
        <v>197.35949063912037</v>
      </c>
      <c r="E16" s="125">
        <v>2.0333333333333332</v>
      </c>
      <c r="F16" s="122">
        <v>181.34328358208955</v>
      </c>
      <c r="G16" s="4" t="s">
        <v>499</v>
      </c>
      <c r="I16" s="66" t="s">
        <v>588</v>
      </c>
      <c r="J16" s="66" t="s">
        <v>586</v>
      </c>
    </row>
    <row r="17" spans="1:12" x14ac:dyDescent="0.2">
      <c r="A17" s="4">
        <v>7</v>
      </c>
      <c r="B17" s="52" t="s">
        <v>487</v>
      </c>
      <c r="C17" s="4" t="s">
        <v>10</v>
      </c>
      <c r="D17" s="116">
        <v>259.75402625291514</v>
      </c>
      <c r="E17" s="125">
        <v>1.7</v>
      </c>
      <c r="F17" s="122">
        <v>135.07462686567163</v>
      </c>
      <c r="G17" s="4" t="s">
        <v>499</v>
      </c>
      <c r="I17" s="66" t="s">
        <v>582</v>
      </c>
      <c r="J17" t="s">
        <v>11</v>
      </c>
      <c r="K17" t="s">
        <v>10</v>
      </c>
      <c r="L17" t="s">
        <v>511</v>
      </c>
    </row>
    <row r="18" spans="1:12" x14ac:dyDescent="0.2">
      <c r="A18" s="4">
        <v>7</v>
      </c>
      <c r="B18" s="52" t="s">
        <v>487</v>
      </c>
      <c r="C18" s="4" t="s">
        <v>10</v>
      </c>
      <c r="D18" s="116">
        <v>236.99170907761814</v>
      </c>
      <c r="E18" s="125">
        <v>1.9333333333333333</v>
      </c>
      <c r="F18" s="122">
        <v>39.552238805970148</v>
      </c>
      <c r="G18" s="4" t="s">
        <v>499</v>
      </c>
      <c r="I18" t="s">
        <v>486</v>
      </c>
      <c r="J18" s="65">
        <v>42</v>
      </c>
      <c r="K18" s="65">
        <v>16</v>
      </c>
      <c r="L18" s="65">
        <v>58</v>
      </c>
    </row>
    <row r="19" spans="1:12" x14ac:dyDescent="0.2">
      <c r="A19" s="4">
        <v>7</v>
      </c>
      <c r="B19" s="52" t="s">
        <v>487</v>
      </c>
      <c r="C19" s="4" t="s">
        <v>10</v>
      </c>
      <c r="D19" s="116">
        <v>142.53926700231932</v>
      </c>
      <c r="E19" s="125">
        <v>0.8</v>
      </c>
      <c r="F19" s="122">
        <v>24.626865671641788</v>
      </c>
      <c r="G19" s="4" t="s">
        <v>499</v>
      </c>
      <c r="I19" t="s">
        <v>499</v>
      </c>
      <c r="J19" s="65">
        <v>18</v>
      </c>
      <c r="K19" s="65">
        <v>44</v>
      </c>
      <c r="L19" s="65">
        <v>62</v>
      </c>
    </row>
    <row r="20" spans="1:12" x14ac:dyDescent="0.2">
      <c r="A20" s="4">
        <v>7</v>
      </c>
      <c r="B20" s="52" t="s">
        <v>487</v>
      </c>
      <c r="C20" s="4" t="s">
        <v>11</v>
      </c>
      <c r="D20" s="116">
        <v>208.35869007342987</v>
      </c>
      <c r="E20" s="125">
        <v>0.96666666666666667</v>
      </c>
      <c r="F20" s="121">
        <v>147.76119402985074</v>
      </c>
      <c r="G20" s="4" t="s">
        <v>486</v>
      </c>
      <c r="I20" t="s">
        <v>511</v>
      </c>
      <c r="J20" s="65">
        <v>60</v>
      </c>
      <c r="K20" s="65">
        <v>60</v>
      </c>
      <c r="L20" s="65">
        <v>120</v>
      </c>
    </row>
    <row r="21" spans="1:12" x14ac:dyDescent="0.2">
      <c r="A21" s="4">
        <v>7</v>
      </c>
      <c r="B21" s="52" t="s">
        <v>487</v>
      </c>
      <c r="C21" s="4" t="s">
        <v>11</v>
      </c>
      <c r="D21" s="116">
        <v>145.91985520641731</v>
      </c>
      <c r="E21" s="125">
        <v>2.0666666666666669</v>
      </c>
      <c r="F21" s="121">
        <v>184.32835820895522</v>
      </c>
      <c r="G21" s="4" t="s">
        <v>486</v>
      </c>
    </row>
    <row r="22" spans="1:12" x14ac:dyDescent="0.2">
      <c r="A22" s="4">
        <v>7</v>
      </c>
      <c r="B22" s="52" t="s">
        <v>487</v>
      </c>
      <c r="C22" s="4" t="s">
        <v>11</v>
      </c>
      <c r="D22" s="116">
        <v>176.96640496832632</v>
      </c>
      <c r="E22" s="125">
        <v>2.5</v>
      </c>
      <c r="F22" s="121">
        <v>114.92537313432835</v>
      </c>
      <c r="G22" s="4" t="s">
        <v>486</v>
      </c>
    </row>
    <row r="23" spans="1:12" x14ac:dyDescent="0.2">
      <c r="A23" s="4">
        <v>7</v>
      </c>
      <c r="B23" s="52" t="s">
        <v>487</v>
      </c>
      <c r="C23" s="4" t="s">
        <v>11</v>
      </c>
      <c r="D23" s="116">
        <v>259.8569186644217</v>
      </c>
      <c r="E23" s="125">
        <v>2.1</v>
      </c>
      <c r="F23" s="121">
        <v>208.20895522388059</v>
      </c>
      <c r="G23" s="4" t="s">
        <v>486</v>
      </c>
    </row>
    <row r="24" spans="1:12" x14ac:dyDescent="0.2">
      <c r="A24" s="4">
        <v>7</v>
      </c>
      <c r="B24" s="52" t="s">
        <v>487</v>
      </c>
      <c r="C24" s="4" t="s">
        <v>11</v>
      </c>
      <c r="D24" s="116">
        <v>186.76407519030144</v>
      </c>
      <c r="E24" s="125">
        <v>0.76666666666666672</v>
      </c>
      <c r="F24" s="121">
        <v>220.14925373134326</v>
      </c>
      <c r="G24" s="4" t="s">
        <v>486</v>
      </c>
    </row>
    <row r="25" spans="1:12" x14ac:dyDescent="0.2">
      <c r="A25" s="4">
        <v>7</v>
      </c>
      <c r="B25" s="51" t="s">
        <v>488</v>
      </c>
      <c r="C25" s="4" t="s">
        <v>10</v>
      </c>
      <c r="D25" s="116">
        <v>215.94002822475542</v>
      </c>
      <c r="E25" s="125">
        <v>0.76666666666666672</v>
      </c>
      <c r="F25" s="121">
        <v>44.029850746268657</v>
      </c>
      <c r="G25" s="4" t="s">
        <v>499</v>
      </c>
    </row>
    <row r="26" spans="1:12" x14ac:dyDescent="0.2">
      <c r="A26" s="4">
        <v>7</v>
      </c>
      <c r="B26" s="51" t="s">
        <v>488</v>
      </c>
      <c r="C26" s="4" t="s">
        <v>10</v>
      </c>
      <c r="D26" s="116">
        <v>241.40954794162607</v>
      </c>
      <c r="E26" s="125">
        <v>1.2333333333333334</v>
      </c>
      <c r="F26" s="121">
        <v>33.582089552238806</v>
      </c>
      <c r="G26" s="4" t="s">
        <v>499</v>
      </c>
    </row>
    <row r="27" spans="1:12" x14ac:dyDescent="0.2">
      <c r="A27" s="4">
        <v>7</v>
      </c>
      <c r="B27" s="51" t="s">
        <v>488</v>
      </c>
      <c r="C27" s="4" t="s">
        <v>10</v>
      </c>
      <c r="D27" s="116">
        <v>296.5795954699139</v>
      </c>
      <c r="E27" s="125">
        <v>1.4666666666666666</v>
      </c>
      <c r="F27" s="121">
        <v>42.537313432835816</v>
      </c>
      <c r="G27" s="4" t="s">
        <v>499</v>
      </c>
    </row>
    <row r="28" spans="1:12" x14ac:dyDescent="0.2">
      <c r="A28" s="4">
        <v>7</v>
      </c>
      <c r="B28" s="51" t="s">
        <v>488</v>
      </c>
      <c r="C28" s="4" t="s">
        <v>10</v>
      </c>
      <c r="D28" s="116">
        <v>355.10157181960585</v>
      </c>
      <c r="E28" s="125">
        <v>2.8</v>
      </c>
      <c r="F28" s="121">
        <v>141.79104477611941</v>
      </c>
      <c r="G28" s="4" t="s">
        <v>499</v>
      </c>
    </row>
    <row r="29" spans="1:12" x14ac:dyDescent="0.2">
      <c r="A29" s="4">
        <v>7</v>
      </c>
      <c r="B29" s="51" t="s">
        <v>488</v>
      </c>
      <c r="C29" s="4" t="s">
        <v>10</v>
      </c>
      <c r="D29" s="116">
        <v>205.92823497387735</v>
      </c>
      <c r="E29" s="125">
        <v>0.73333333333333328</v>
      </c>
      <c r="F29" s="121">
        <v>93.28358208955224</v>
      </c>
      <c r="G29" s="4" t="s">
        <v>499</v>
      </c>
    </row>
    <row r="30" spans="1:12" x14ac:dyDescent="0.2">
      <c r="A30" s="4">
        <v>7</v>
      </c>
      <c r="B30" s="51" t="s">
        <v>488</v>
      </c>
      <c r="C30" s="4" t="s">
        <v>11</v>
      </c>
      <c r="D30" s="116">
        <v>138.96836912989696</v>
      </c>
      <c r="E30" s="125">
        <v>0.7</v>
      </c>
      <c r="F30" s="121">
        <v>148.50746268656715</v>
      </c>
      <c r="G30" s="4" t="s">
        <v>486</v>
      </c>
    </row>
    <row r="31" spans="1:12" x14ac:dyDescent="0.2">
      <c r="A31" s="4">
        <v>7</v>
      </c>
      <c r="B31" s="51" t="s">
        <v>488</v>
      </c>
      <c r="C31" s="4" t="s">
        <v>11</v>
      </c>
      <c r="D31" s="116">
        <v>192.83790027066127</v>
      </c>
      <c r="E31" s="125">
        <v>0.83333333300000001</v>
      </c>
      <c r="F31" s="121">
        <v>88.805970149253724</v>
      </c>
      <c r="G31" s="4" t="s">
        <v>486</v>
      </c>
    </row>
    <row r="32" spans="1:12" x14ac:dyDescent="0.2">
      <c r="A32" s="4">
        <v>7</v>
      </c>
      <c r="B32" s="51" t="s">
        <v>488</v>
      </c>
      <c r="C32" s="4" t="s">
        <v>11</v>
      </c>
      <c r="D32" s="116">
        <v>261.54028222201578</v>
      </c>
      <c r="E32" s="125">
        <v>5.8</v>
      </c>
      <c r="F32" s="121">
        <v>258.95522388059698</v>
      </c>
      <c r="G32" s="4" t="s">
        <v>486</v>
      </c>
    </row>
    <row r="33" spans="1:13" x14ac:dyDescent="0.2">
      <c r="A33" s="4">
        <v>7</v>
      </c>
      <c r="B33" s="51" t="s">
        <v>488</v>
      </c>
      <c r="C33" s="4" t="s">
        <v>11</v>
      </c>
      <c r="D33" s="116">
        <v>125.55512732569836</v>
      </c>
      <c r="E33" s="125">
        <v>2.3666666666666667</v>
      </c>
      <c r="F33" s="121">
        <v>117.91044776119402</v>
      </c>
      <c r="G33" s="4" t="s">
        <v>486</v>
      </c>
    </row>
    <row r="34" spans="1:13" x14ac:dyDescent="0.2">
      <c r="A34" s="4">
        <v>7</v>
      </c>
      <c r="B34" s="51" t="s">
        <v>488</v>
      </c>
      <c r="C34" s="4" t="s">
        <v>11</v>
      </c>
      <c r="D34" s="116">
        <v>127.92577278055211</v>
      </c>
      <c r="E34" s="125">
        <v>0.93333333333333335</v>
      </c>
      <c r="F34" s="121">
        <v>73.134328358208947</v>
      </c>
      <c r="G34" s="4" t="s">
        <v>486</v>
      </c>
    </row>
    <row r="35" spans="1:13" x14ac:dyDescent="0.2">
      <c r="A35" s="4">
        <v>6</v>
      </c>
      <c r="B35" s="48" t="s">
        <v>486</v>
      </c>
      <c r="C35" s="4" t="s">
        <v>10</v>
      </c>
      <c r="D35" s="116">
        <v>346.62391708814221</v>
      </c>
      <c r="E35" s="125">
        <v>2</v>
      </c>
      <c r="F35" s="121">
        <v>77.611940298507463</v>
      </c>
      <c r="G35" s="4" t="s">
        <v>499</v>
      </c>
    </row>
    <row r="36" spans="1:13" x14ac:dyDescent="0.2">
      <c r="A36" s="4">
        <v>6</v>
      </c>
      <c r="B36" s="48" t="s">
        <v>486</v>
      </c>
      <c r="C36" s="4" t="s">
        <v>10</v>
      </c>
      <c r="D36" s="116">
        <v>280.95503517256475</v>
      </c>
      <c r="E36" s="125">
        <v>3.2</v>
      </c>
      <c r="F36" s="121">
        <v>12.686567164179104</v>
      </c>
      <c r="G36" s="4" t="s">
        <v>499</v>
      </c>
    </row>
    <row r="37" spans="1:13" x14ac:dyDescent="0.2">
      <c r="A37" s="4">
        <v>6</v>
      </c>
      <c r="B37" s="48" t="s">
        <v>486</v>
      </c>
      <c r="C37" s="4" t="s">
        <v>10</v>
      </c>
      <c r="D37" s="116">
        <v>330.9337592944641</v>
      </c>
      <c r="E37" s="125">
        <v>1.0666666666666667</v>
      </c>
      <c r="F37" s="121">
        <v>60.447761194029844</v>
      </c>
      <c r="G37" s="4" t="s">
        <v>499</v>
      </c>
      <c r="I37" s="18" t="s">
        <v>512</v>
      </c>
      <c r="J37" s="26" t="s">
        <v>490</v>
      </c>
    </row>
    <row r="38" spans="1:13" x14ac:dyDescent="0.2">
      <c r="A38" s="4">
        <v>6</v>
      </c>
      <c r="B38" s="48" t="s">
        <v>486</v>
      </c>
      <c r="C38" s="4" t="s">
        <v>10</v>
      </c>
      <c r="D38" s="116">
        <v>360.71264331768504</v>
      </c>
      <c r="E38" s="125">
        <v>1.3</v>
      </c>
      <c r="F38" s="121">
        <v>114.17910447761193</v>
      </c>
      <c r="G38" s="4" t="s">
        <v>499</v>
      </c>
      <c r="I38" s="5">
        <v>-0.43357400000000001</v>
      </c>
      <c r="J38" s="16">
        <v>3.58E-6</v>
      </c>
      <c r="K38" s="88" t="s">
        <v>576</v>
      </c>
      <c r="L38" s="90"/>
      <c r="M38" s="89"/>
    </row>
    <row r="39" spans="1:13" x14ac:dyDescent="0.2">
      <c r="A39" s="4">
        <v>6</v>
      </c>
      <c r="B39" s="48" t="s">
        <v>486</v>
      </c>
      <c r="C39" s="4" t="s">
        <v>10</v>
      </c>
      <c r="D39" s="116">
        <v>252.92783220662952</v>
      </c>
      <c r="E39" s="125">
        <v>1.9666666666666666</v>
      </c>
      <c r="F39" s="121">
        <v>7.4626865671641784</v>
      </c>
      <c r="G39" s="4" t="s">
        <v>499</v>
      </c>
    </row>
    <row r="40" spans="1:13" x14ac:dyDescent="0.2">
      <c r="A40" s="4">
        <v>6</v>
      </c>
      <c r="B40" s="48" t="s">
        <v>486</v>
      </c>
      <c r="C40" s="4" t="s">
        <v>11</v>
      </c>
      <c r="D40" s="116">
        <v>224.99721539822886</v>
      </c>
      <c r="E40" s="125">
        <v>3.3666666666666667</v>
      </c>
      <c r="F40" s="121">
        <v>219.40298507462686</v>
      </c>
      <c r="G40" s="4" t="s">
        <v>486</v>
      </c>
    </row>
    <row r="41" spans="1:13" x14ac:dyDescent="0.2">
      <c r="A41" s="4">
        <v>6</v>
      </c>
      <c r="B41" s="48" t="s">
        <v>486</v>
      </c>
      <c r="C41" s="4" t="s">
        <v>11</v>
      </c>
      <c r="D41" s="116">
        <v>261.36028823698547</v>
      </c>
      <c r="E41" s="125">
        <v>2.8333333333333335</v>
      </c>
      <c r="F41" s="121">
        <v>228.35820895522386</v>
      </c>
      <c r="G41" s="4" t="s">
        <v>486</v>
      </c>
    </row>
    <row r="42" spans="1:13" x14ac:dyDescent="0.2">
      <c r="A42" s="4">
        <v>6</v>
      </c>
      <c r="B42" s="48" t="s">
        <v>486</v>
      </c>
      <c r="C42" s="4" t="s">
        <v>11</v>
      </c>
      <c r="D42" s="116">
        <v>209.840873634563</v>
      </c>
      <c r="E42" s="125">
        <v>2.6</v>
      </c>
      <c r="F42" s="121">
        <v>225.37313432835819</v>
      </c>
      <c r="G42" s="4" t="s">
        <v>486</v>
      </c>
    </row>
    <row r="43" spans="1:13" x14ac:dyDescent="0.2">
      <c r="A43" s="4">
        <v>6</v>
      </c>
      <c r="B43" s="48" t="s">
        <v>486</v>
      </c>
      <c r="C43" s="4" t="s">
        <v>11</v>
      </c>
      <c r="D43" s="116">
        <v>169.02779149350221</v>
      </c>
      <c r="E43" s="125">
        <v>2.9333333333333331</v>
      </c>
      <c r="F43" s="121">
        <v>121.64179104477611</v>
      </c>
      <c r="G43" s="4" t="s">
        <v>486</v>
      </c>
    </row>
    <row r="44" spans="1:13" x14ac:dyDescent="0.2">
      <c r="A44" s="4">
        <v>6</v>
      </c>
      <c r="B44" s="48" t="s">
        <v>486</v>
      </c>
      <c r="C44" s="4" t="s">
        <v>11</v>
      </c>
      <c r="D44" s="116">
        <v>274.725201408072</v>
      </c>
      <c r="E44" s="125">
        <v>7.0333333333333332</v>
      </c>
      <c r="F44" s="121">
        <v>192.53731343283582</v>
      </c>
      <c r="G44" s="4" t="s">
        <v>486</v>
      </c>
    </row>
    <row r="45" spans="1:13" x14ac:dyDescent="0.2">
      <c r="A45" s="4">
        <v>6</v>
      </c>
      <c r="B45" s="52" t="s">
        <v>487</v>
      </c>
      <c r="C45" s="4" t="s">
        <v>10</v>
      </c>
      <c r="D45" s="116">
        <v>161.47363809185339</v>
      </c>
      <c r="E45" s="125">
        <v>1.7</v>
      </c>
      <c r="F45" s="121">
        <v>-17.910447761194028</v>
      </c>
      <c r="G45" s="4" t="s">
        <v>499</v>
      </c>
    </row>
    <row r="46" spans="1:13" x14ac:dyDescent="0.2">
      <c r="A46" s="4">
        <v>6</v>
      </c>
      <c r="B46" s="52" t="s">
        <v>487</v>
      </c>
      <c r="C46" s="4" t="s">
        <v>10</v>
      </c>
      <c r="D46" s="116">
        <v>327.6790805985097</v>
      </c>
      <c r="E46" s="125">
        <v>1.7666666666666666</v>
      </c>
      <c r="F46" s="121">
        <v>51.492537313432834</v>
      </c>
      <c r="G46" s="4" t="s">
        <v>499</v>
      </c>
    </row>
    <row r="47" spans="1:13" x14ac:dyDescent="0.2">
      <c r="A47" s="4">
        <v>6</v>
      </c>
      <c r="B47" s="52" t="s">
        <v>487</v>
      </c>
      <c r="C47" s="4" t="s">
        <v>10</v>
      </c>
      <c r="D47" s="116">
        <v>213.61801798416948</v>
      </c>
      <c r="E47" s="125">
        <v>1.8333333333333333</v>
      </c>
      <c r="F47" s="121">
        <v>5.9701492537313428</v>
      </c>
      <c r="G47" s="4" t="s">
        <v>499</v>
      </c>
    </row>
    <row r="48" spans="1:13" x14ac:dyDescent="0.2">
      <c r="A48" s="4">
        <v>6</v>
      </c>
      <c r="B48" s="52" t="s">
        <v>487</v>
      </c>
      <c r="C48" s="4" t="s">
        <v>10</v>
      </c>
      <c r="D48" s="116">
        <v>308.96784169201459</v>
      </c>
      <c r="E48" s="125">
        <v>2.8</v>
      </c>
      <c r="F48" s="121">
        <v>61.194029850746269</v>
      </c>
      <c r="G48" s="4" t="s">
        <v>499</v>
      </c>
    </row>
    <row r="49" spans="1:7" x14ac:dyDescent="0.2">
      <c r="A49" s="4">
        <v>6</v>
      </c>
      <c r="B49" s="52" t="s">
        <v>487</v>
      </c>
      <c r="C49" s="4" t="s">
        <v>10</v>
      </c>
      <c r="D49" s="116">
        <v>325.20620803668606</v>
      </c>
      <c r="E49" s="125">
        <v>2.6666666666666665</v>
      </c>
      <c r="F49" s="121">
        <v>117.16417910447761</v>
      </c>
      <c r="G49" s="4" t="s">
        <v>499</v>
      </c>
    </row>
    <row r="50" spans="1:7" x14ac:dyDescent="0.2">
      <c r="A50" s="4">
        <v>6</v>
      </c>
      <c r="B50" s="52" t="s">
        <v>487</v>
      </c>
      <c r="C50" s="4" t="s">
        <v>11</v>
      </c>
      <c r="D50" s="116">
        <v>259.74116183559386</v>
      </c>
      <c r="E50" s="125">
        <v>2.6</v>
      </c>
      <c r="F50" s="122">
        <v>241.79104477611938</v>
      </c>
      <c r="G50" s="4" t="s">
        <v>486</v>
      </c>
    </row>
    <row r="51" spans="1:7" x14ac:dyDescent="0.2">
      <c r="A51" s="4">
        <v>6</v>
      </c>
      <c r="B51" s="52" t="s">
        <v>487</v>
      </c>
      <c r="C51" s="4" t="s">
        <v>11</v>
      </c>
      <c r="D51" s="116">
        <v>293.57871292324023</v>
      </c>
      <c r="E51" s="125">
        <v>3.3333333333333335</v>
      </c>
      <c r="F51" s="122">
        <v>270.14925373134326</v>
      </c>
      <c r="G51" s="4" t="s">
        <v>486</v>
      </c>
    </row>
    <row r="52" spans="1:7" x14ac:dyDescent="0.2">
      <c r="A52" s="4">
        <v>6</v>
      </c>
      <c r="B52" s="52" t="s">
        <v>487</v>
      </c>
      <c r="C52" s="4" t="s">
        <v>11</v>
      </c>
      <c r="D52" s="116">
        <v>331.07761300340718</v>
      </c>
      <c r="E52" s="125">
        <v>3.3666666666666667</v>
      </c>
      <c r="F52" s="122">
        <v>274.62686567164178</v>
      </c>
      <c r="G52" s="4" t="s">
        <v>486</v>
      </c>
    </row>
    <row r="53" spans="1:7" x14ac:dyDescent="0.2">
      <c r="A53" s="4">
        <v>6</v>
      </c>
      <c r="B53" s="52" t="s">
        <v>487</v>
      </c>
      <c r="C53" s="4" t="s">
        <v>11</v>
      </c>
      <c r="D53" s="116">
        <v>44.074098687263877</v>
      </c>
      <c r="E53" s="125">
        <v>1.9</v>
      </c>
      <c r="F53" s="122">
        <v>28.35820895522388</v>
      </c>
      <c r="G53" s="4" t="s">
        <v>486</v>
      </c>
    </row>
    <row r="54" spans="1:7" x14ac:dyDescent="0.2">
      <c r="A54" s="4">
        <v>6</v>
      </c>
      <c r="B54" s="52" t="s">
        <v>487</v>
      </c>
      <c r="C54" s="4" t="s">
        <v>11</v>
      </c>
      <c r="D54" s="116">
        <v>353.4517756623502</v>
      </c>
      <c r="E54" s="125">
        <v>3.9333333333333331</v>
      </c>
      <c r="F54" s="122">
        <v>304.47761194029852</v>
      </c>
      <c r="G54" s="4" t="s">
        <v>486</v>
      </c>
    </row>
    <row r="55" spans="1:7" x14ac:dyDescent="0.2">
      <c r="A55" s="4">
        <v>6</v>
      </c>
      <c r="B55" s="51" t="s">
        <v>488</v>
      </c>
      <c r="C55" s="4" t="s">
        <v>10</v>
      </c>
      <c r="D55" s="116">
        <v>279.67855399018447</v>
      </c>
      <c r="E55" s="125">
        <v>0.56666666666666665</v>
      </c>
      <c r="F55" s="121">
        <v>110.44776119402984</v>
      </c>
      <c r="G55" s="4" t="s">
        <v>499</v>
      </c>
    </row>
    <row r="56" spans="1:7" x14ac:dyDescent="0.2">
      <c r="A56" s="4">
        <v>6</v>
      </c>
      <c r="B56" s="51" t="s">
        <v>488</v>
      </c>
      <c r="C56" s="4" t="s">
        <v>10</v>
      </c>
      <c r="D56" s="116">
        <v>410.52984253895477</v>
      </c>
      <c r="E56" s="125">
        <v>1.2666666666666666</v>
      </c>
      <c r="F56" s="121">
        <v>31.343283582089551</v>
      </c>
      <c r="G56" s="4" t="s">
        <v>499</v>
      </c>
    </row>
    <row r="57" spans="1:7" x14ac:dyDescent="0.2">
      <c r="A57" s="4">
        <v>6</v>
      </c>
      <c r="B57" s="51" t="s">
        <v>488</v>
      </c>
      <c r="C57" s="4" t="s">
        <v>10</v>
      </c>
      <c r="D57" s="116">
        <v>337.63770570883929</v>
      </c>
      <c r="E57" s="125">
        <v>1.0333333333333334</v>
      </c>
      <c r="F57" s="121">
        <v>26.865671641791042</v>
      </c>
      <c r="G57" s="4" t="s">
        <v>499</v>
      </c>
    </row>
    <row r="58" spans="1:7" x14ac:dyDescent="0.2">
      <c r="A58" s="4">
        <v>6</v>
      </c>
      <c r="B58" s="51" t="s">
        <v>488</v>
      </c>
      <c r="C58" s="4" t="s">
        <v>10</v>
      </c>
      <c r="D58" s="116">
        <v>287.08073538637944</v>
      </c>
      <c r="E58" s="125">
        <v>1.8</v>
      </c>
      <c r="F58" s="121">
        <v>36.567164179104473</v>
      </c>
      <c r="G58" s="4" t="s">
        <v>499</v>
      </c>
    </row>
    <row r="59" spans="1:7" x14ac:dyDescent="0.2">
      <c r="A59" s="4">
        <v>6</v>
      </c>
      <c r="B59" s="51" t="s">
        <v>488</v>
      </c>
      <c r="C59" s="4" t="s">
        <v>10</v>
      </c>
      <c r="D59" s="116">
        <v>332.87681294990813</v>
      </c>
      <c r="E59" s="125">
        <v>1.6333333333333333</v>
      </c>
      <c r="F59" s="121">
        <v>107.46268656716417</v>
      </c>
      <c r="G59" s="4" t="s">
        <v>499</v>
      </c>
    </row>
    <row r="60" spans="1:7" x14ac:dyDescent="0.2">
      <c r="A60" s="4">
        <v>6</v>
      </c>
      <c r="B60" s="51" t="s">
        <v>488</v>
      </c>
      <c r="C60" s="4" t="s">
        <v>11</v>
      </c>
      <c r="D60" s="116">
        <v>214.66869000659318</v>
      </c>
      <c r="E60" s="125">
        <v>1.5666666666666667</v>
      </c>
      <c r="F60" s="121">
        <v>182.08955223880596</v>
      </c>
      <c r="G60" s="4" t="s">
        <v>486</v>
      </c>
    </row>
    <row r="61" spans="1:7" x14ac:dyDescent="0.2">
      <c r="A61" s="4">
        <v>6</v>
      </c>
      <c r="B61" s="51" t="s">
        <v>488</v>
      </c>
      <c r="C61" s="4" t="s">
        <v>11</v>
      </c>
      <c r="D61" s="116">
        <v>84.394373843152664</v>
      </c>
      <c r="E61" s="125">
        <v>4.3</v>
      </c>
      <c r="F61" s="121">
        <v>127.61194029850745</v>
      </c>
      <c r="G61" s="4" t="s">
        <v>486</v>
      </c>
    </row>
    <row r="62" spans="1:7" x14ac:dyDescent="0.2">
      <c r="A62" s="4">
        <v>6</v>
      </c>
      <c r="B62" s="51" t="s">
        <v>488</v>
      </c>
      <c r="C62" s="4" t="s">
        <v>11</v>
      </c>
      <c r="D62" s="116">
        <v>158.16846848897512</v>
      </c>
      <c r="E62" s="125">
        <v>4.9333333333333336</v>
      </c>
      <c r="F62" s="121">
        <v>199.25373134328356</v>
      </c>
      <c r="G62" s="4" t="s">
        <v>486</v>
      </c>
    </row>
    <row r="63" spans="1:7" x14ac:dyDescent="0.2">
      <c r="A63" s="4">
        <v>6</v>
      </c>
      <c r="B63" s="51" t="s">
        <v>488</v>
      </c>
      <c r="C63" s="4" t="s">
        <v>11</v>
      </c>
      <c r="D63" s="116">
        <v>104.81820815569813</v>
      </c>
      <c r="E63" s="126">
        <v>4.2333333333333334</v>
      </c>
      <c r="F63" s="116">
        <v>162.68656716417908</v>
      </c>
      <c r="G63" s="4" t="s">
        <v>486</v>
      </c>
    </row>
    <row r="64" spans="1:7" x14ac:dyDescent="0.2">
      <c r="A64" s="4">
        <v>6</v>
      </c>
      <c r="B64" s="51" t="s">
        <v>488</v>
      </c>
      <c r="C64" s="4" t="s">
        <v>11</v>
      </c>
      <c r="D64" s="116">
        <v>364.45502759860841</v>
      </c>
      <c r="E64" s="126">
        <v>8.1333333333333329</v>
      </c>
      <c r="F64" s="116">
        <v>264.92537313432837</v>
      </c>
      <c r="G64" s="4" t="s">
        <v>486</v>
      </c>
    </row>
    <row r="65" spans="1:7" x14ac:dyDescent="0.2">
      <c r="A65" s="4">
        <v>4</v>
      </c>
      <c r="B65" s="48" t="s">
        <v>486</v>
      </c>
      <c r="C65" s="4" t="s">
        <v>10</v>
      </c>
      <c r="D65" s="116">
        <v>121.25913060491077</v>
      </c>
      <c r="E65" s="126">
        <v>1.6666666666666667</v>
      </c>
      <c r="F65" s="116">
        <v>80.341880341880341</v>
      </c>
      <c r="G65" s="4" t="s">
        <v>499</v>
      </c>
    </row>
    <row r="66" spans="1:7" x14ac:dyDescent="0.2">
      <c r="A66" s="4">
        <v>4</v>
      </c>
      <c r="B66" s="48" t="s">
        <v>486</v>
      </c>
      <c r="C66" s="4" t="s">
        <v>10</v>
      </c>
      <c r="D66" s="116">
        <v>523.2479749369536</v>
      </c>
      <c r="E66" s="126">
        <v>0.33333333333333331</v>
      </c>
      <c r="F66" s="116">
        <v>282.05128205128204</v>
      </c>
      <c r="G66" s="4" t="s">
        <v>499</v>
      </c>
    </row>
    <row r="67" spans="1:7" x14ac:dyDescent="0.2">
      <c r="A67" s="4">
        <v>4</v>
      </c>
      <c r="B67" s="48" t="s">
        <v>486</v>
      </c>
      <c r="C67" s="4" t="s">
        <v>10</v>
      </c>
      <c r="D67" s="116">
        <v>211.55874891926294</v>
      </c>
      <c r="E67" s="126">
        <v>0.9</v>
      </c>
      <c r="F67" s="116">
        <v>56.410256410256416</v>
      </c>
      <c r="G67" s="4" t="s">
        <v>499</v>
      </c>
    </row>
    <row r="68" spans="1:7" x14ac:dyDescent="0.2">
      <c r="A68" s="4">
        <v>4</v>
      </c>
      <c r="B68" s="48" t="s">
        <v>486</v>
      </c>
      <c r="C68" s="4" t="s">
        <v>10</v>
      </c>
      <c r="D68" s="116">
        <v>113.41786949164306</v>
      </c>
      <c r="E68" s="126">
        <v>1.0666666666666667</v>
      </c>
      <c r="F68" s="116">
        <v>-121.36752136752138</v>
      </c>
      <c r="G68" s="4" t="s">
        <v>499</v>
      </c>
    </row>
    <row r="69" spans="1:7" x14ac:dyDescent="0.2">
      <c r="A69" s="4">
        <v>4</v>
      </c>
      <c r="B69" s="48" t="s">
        <v>486</v>
      </c>
      <c r="C69" s="4" t="s">
        <v>10</v>
      </c>
      <c r="D69" s="116">
        <v>101.64833331499834</v>
      </c>
      <c r="E69" s="126">
        <v>1.0666666666666667</v>
      </c>
      <c r="F69" s="116">
        <v>65.81196581196582</v>
      </c>
      <c r="G69" s="4" t="s">
        <v>499</v>
      </c>
    </row>
    <row r="70" spans="1:7" x14ac:dyDescent="0.2">
      <c r="A70" s="4">
        <v>4</v>
      </c>
      <c r="B70" s="48" t="s">
        <v>486</v>
      </c>
      <c r="C70" s="4" t="s">
        <v>11</v>
      </c>
      <c r="D70" s="116">
        <v>143.93527818817699</v>
      </c>
      <c r="E70" s="126">
        <v>2</v>
      </c>
      <c r="F70" s="116">
        <v>76.923076923076934</v>
      </c>
      <c r="G70" s="4" t="s">
        <v>486</v>
      </c>
    </row>
    <row r="71" spans="1:7" x14ac:dyDescent="0.2">
      <c r="A71" s="4">
        <v>4</v>
      </c>
      <c r="B71" s="48" t="s">
        <v>486</v>
      </c>
      <c r="C71" s="4" t="s">
        <v>11</v>
      </c>
      <c r="D71" s="116">
        <v>159.14199414527039</v>
      </c>
      <c r="E71" s="126">
        <v>0.8</v>
      </c>
      <c r="F71" s="116">
        <v>40.17094017094017</v>
      </c>
      <c r="G71" s="4" t="s">
        <v>499</v>
      </c>
    </row>
    <row r="72" spans="1:7" x14ac:dyDescent="0.2">
      <c r="A72" s="4">
        <v>4</v>
      </c>
      <c r="B72" s="48" t="s">
        <v>486</v>
      </c>
      <c r="C72" s="4" t="s">
        <v>11</v>
      </c>
      <c r="D72" s="116">
        <v>133.04812801565845</v>
      </c>
      <c r="E72" s="126">
        <v>2.7666666666666666</v>
      </c>
      <c r="F72" s="116">
        <v>61.53846153846154</v>
      </c>
      <c r="G72" s="4" t="s">
        <v>486</v>
      </c>
    </row>
    <row r="73" spans="1:7" x14ac:dyDescent="0.2">
      <c r="A73" s="4">
        <v>4</v>
      </c>
      <c r="B73" s="48" t="s">
        <v>486</v>
      </c>
      <c r="C73" s="4" t="s">
        <v>11</v>
      </c>
      <c r="D73" s="116">
        <v>149.08344908130263</v>
      </c>
      <c r="E73" s="126">
        <v>2.9333333333333331</v>
      </c>
      <c r="F73" s="116">
        <v>84.615384615384627</v>
      </c>
      <c r="G73" s="4" t="s">
        <v>486</v>
      </c>
    </row>
    <row r="74" spans="1:7" x14ac:dyDescent="0.2">
      <c r="A74" s="4">
        <v>4</v>
      </c>
      <c r="B74" s="48" t="s">
        <v>486</v>
      </c>
      <c r="C74" s="4" t="s">
        <v>11</v>
      </c>
      <c r="D74" s="116">
        <v>133.33333333333334</v>
      </c>
      <c r="E74" s="126">
        <v>3.7333333333333334</v>
      </c>
      <c r="F74" s="116">
        <v>90.598290598290603</v>
      </c>
      <c r="G74" s="4" t="s">
        <v>486</v>
      </c>
    </row>
    <row r="75" spans="1:7" x14ac:dyDescent="0.2">
      <c r="A75" s="4">
        <v>4</v>
      </c>
      <c r="B75" s="52" t="s">
        <v>487</v>
      </c>
      <c r="C75" s="4" t="s">
        <v>10</v>
      </c>
      <c r="D75" s="116">
        <v>127.23277993797194</v>
      </c>
      <c r="E75" s="126">
        <v>1</v>
      </c>
      <c r="F75" s="116">
        <v>64.957264957264968</v>
      </c>
      <c r="G75" s="4" t="s">
        <v>499</v>
      </c>
    </row>
    <row r="76" spans="1:7" x14ac:dyDescent="0.2">
      <c r="A76" s="4">
        <v>4</v>
      </c>
      <c r="B76" s="52" t="s">
        <v>487</v>
      </c>
      <c r="C76" s="4" t="s">
        <v>10</v>
      </c>
      <c r="D76" s="116">
        <v>221.47969305981493</v>
      </c>
      <c r="E76" s="126">
        <v>0.43333333333333335</v>
      </c>
      <c r="F76" s="116">
        <v>41.025641025641029</v>
      </c>
      <c r="G76" s="4" t="s">
        <v>499</v>
      </c>
    </row>
    <row r="77" spans="1:7" x14ac:dyDescent="0.2">
      <c r="A77" s="4">
        <v>4</v>
      </c>
      <c r="B77" s="52" t="s">
        <v>487</v>
      </c>
      <c r="C77" s="4" t="s">
        <v>10</v>
      </c>
      <c r="D77" s="116">
        <v>142.28138151579361</v>
      </c>
      <c r="E77" s="126">
        <v>2.0333333333333332</v>
      </c>
      <c r="F77" s="116">
        <v>-10.256410256410257</v>
      </c>
      <c r="G77" s="4" t="s">
        <v>499</v>
      </c>
    </row>
    <row r="78" spans="1:7" x14ac:dyDescent="0.2">
      <c r="A78" s="4">
        <v>4</v>
      </c>
      <c r="B78" s="52" t="s">
        <v>487</v>
      </c>
      <c r="C78" s="4" t="s">
        <v>10</v>
      </c>
      <c r="D78" s="116">
        <v>139.56770342066318</v>
      </c>
      <c r="E78" s="126">
        <v>1.3</v>
      </c>
      <c r="F78" s="116">
        <v>-204.27350427350427</v>
      </c>
      <c r="G78" s="4" t="s">
        <v>499</v>
      </c>
    </row>
    <row r="79" spans="1:7" x14ac:dyDescent="0.2">
      <c r="A79" s="4">
        <v>4</v>
      </c>
      <c r="B79" s="52" t="s">
        <v>487</v>
      </c>
      <c r="C79" s="4" t="s">
        <v>10</v>
      </c>
      <c r="D79" s="116">
        <v>105.32259146230429</v>
      </c>
      <c r="E79" s="126">
        <v>2.3333333333333335</v>
      </c>
      <c r="F79" s="116">
        <v>-47.863247863247864</v>
      </c>
      <c r="G79" s="4" t="s">
        <v>499</v>
      </c>
    </row>
    <row r="80" spans="1:7" x14ac:dyDescent="0.2">
      <c r="A80" s="4">
        <v>4</v>
      </c>
      <c r="B80" s="52" t="s">
        <v>487</v>
      </c>
      <c r="C80" s="4" t="s">
        <v>11</v>
      </c>
      <c r="D80" s="116">
        <v>150.12596070055844</v>
      </c>
      <c r="E80" s="126">
        <v>1.2666666666666666</v>
      </c>
      <c r="F80" s="116">
        <v>214.52991452991455</v>
      </c>
      <c r="G80" s="4" t="s">
        <v>486</v>
      </c>
    </row>
    <row r="81" spans="1:7" x14ac:dyDescent="0.2">
      <c r="A81" s="4">
        <v>4</v>
      </c>
      <c r="B81" s="52" t="s">
        <v>487</v>
      </c>
      <c r="C81" s="4" t="s">
        <v>11</v>
      </c>
      <c r="D81" s="116">
        <v>324.94485559691935</v>
      </c>
      <c r="E81" s="126">
        <v>1.1333333333333333</v>
      </c>
      <c r="F81" s="116">
        <v>200</v>
      </c>
      <c r="G81" s="4" t="s">
        <v>499</v>
      </c>
    </row>
    <row r="82" spans="1:7" x14ac:dyDescent="0.2">
      <c r="A82" s="4">
        <v>4</v>
      </c>
      <c r="B82" s="52" t="s">
        <v>487</v>
      </c>
      <c r="C82" s="4" t="s">
        <v>11</v>
      </c>
      <c r="D82" s="116">
        <v>23.839872958942486</v>
      </c>
      <c r="E82" s="126">
        <v>3.0666666666666669</v>
      </c>
      <c r="F82" s="116">
        <v>128.2051282051282</v>
      </c>
      <c r="G82" s="4" t="s">
        <v>499</v>
      </c>
    </row>
    <row r="83" spans="1:7" x14ac:dyDescent="0.2">
      <c r="A83" s="4">
        <v>4</v>
      </c>
      <c r="B83" s="52" t="s">
        <v>487</v>
      </c>
      <c r="C83" s="4" t="s">
        <v>11</v>
      </c>
      <c r="D83" s="116">
        <v>122.19831216727202</v>
      </c>
      <c r="E83" s="126">
        <v>2.2999999999999998</v>
      </c>
      <c r="F83" s="116">
        <v>119.65811965811966</v>
      </c>
      <c r="G83" s="4" t="s">
        <v>486</v>
      </c>
    </row>
    <row r="84" spans="1:7" x14ac:dyDescent="0.2">
      <c r="A84" s="4">
        <v>4</v>
      </c>
      <c r="B84" s="52" t="s">
        <v>487</v>
      </c>
      <c r="C84" s="4" t="s">
        <v>11</v>
      </c>
      <c r="D84" s="116">
        <v>428.45668779787189</v>
      </c>
      <c r="E84" s="126">
        <v>2.4333333333333331</v>
      </c>
      <c r="F84" s="116">
        <v>430.76923076923077</v>
      </c>
      <c r="G84" s="4" t="s">
        <v>486</v>
      </c>
    </row>
    <row r="85" spans="1:7" x14ac:dyDescent="0.2">
      <c r="A85" s="4">
        <v>4</v>
      </c>
      <c r="B85" s="51" t="s">
        <v>488</v>
      </c>
      <c r="C85" s="4" t="s">
        <v>10</v>
      </c>
      <c r="D85" s="116">
        <v>119.07366422459185</v>
      </c>
      <c r="E85" s="126">
        <v>1.8333333333333333</v>
      </c>
      <c r="F85" s="116">
        <v>127.35042735042735</v>
      </c>
      <c r="G85" s="4" t="s">
        <v>486</v>
      </c>
    </row>
    <row r="86" spans="1:7" x14ac:dyDescent="0.2">
      <c r="A86" s="4">
        <v>4</v>
      </c>
      <c r="B86" s="51" t="s">
        <v>488</v>
      </c>
      <c r="C86" s="4" t="s">
        <v>10</v>
      </c>
      <c r="D86" s="116">
        <v>176.49313960977494</v>
      </c>
      <c r="E86" s="126">
        <v>0.33333333333333331</v>
      </c>
      <c r="F86" s="116">
        <v>160.68376068376068</v>
      </c>
      <c r="G86" s="4" t="s">
        <v>486</v>
      </c>
    </row>
    <row r="87" spans="1:7" x14ac:dyDescent="0.2">
      <c r="A87" s="4">
        <v>4</v>
      </c>
      <c r="B87" s="51" t="s">
        <v>488</v>
      </c>
      <c r="C87" s="4" t="s">
        <v>10</v>
      </c>
      <c r="D87" s="116">
        <v>187.41155656295038</v>
      </c>
      <c r="E87" s="125">
        <v>0.76666666666666672</v>
      </c>
      <c r="F87" s="121">
        <v>35.042735042735046</v>
      </c>
      <c r="G87" s="4" t="s">
        <v>499</v>
      </c>
    </row>
    <row r="88" spans="1:7" x14ac:dyDescent="0.2">
      <c r="A88" s="4">
        <v>4</v>
      </c>
      <c r="B88" s="51" t="s">
        <v>488</v>
      </c>
      <c r="C88" s="4" t="s">
        <v>10</v>
      </c>
      <c r="D88" s="116">
        <v>63.230535857031391</v>
      </c>
      <c r="E88" s="125">
        <v>1.4666666666666666</v>
      </c>
      <c r="F88" s="121">
        <v>-67.521367521367523</v>
      </c>
      <c r="G88" s="4" t="s">
        <v>499</v>
      </c>
    </row>
    <row r="89" spans="1:7" x14ac:dyDescent="0.2">
      <c r="A89" s="4">
        <v>4</v>
      </c>
      <c r="B89" s="51" t="s">
        <v>488</v>
      </c>
      <c r="C89" s="4" t="s">
        <v>10</v>
      </c>
      <c r="D89" s="116">
        <v>119.09820158289149</v>
      </c>
      <c r="E89" s="125">
        <v>1.1000000000000001</v>
      </c>
      <c r="F89" s="121">
        <v>70.085470085470092</v>
      </c>
      <c r="G89" s="4" t="s">
        <v>499</v>
      </c>
    </row>
    <row r="90" spans="1:7" x14ac:dyDescent="0.2">
      <c r="A90" s="4">
        <v>4</v>
      </c>
      <c r="B90" s="51" t="s">
        <v>488</v>
      </c>
      <c r="C90" s="4" t="s">
        <v>11</v>
      </c>
      <c r="D90" s="116">
        <v>50.996355180089914</v>
      </c>
      <c r="E90" s="125">
        <v>2.2666666666666666</v>
      </c>
      <c r="F90" s="121">
        <v>-22.222222222222225</v>
      </c>
      <c r="G90" s="4" t="s">
        <v>499</v>
      </c>
    </row>
    <row r="91" spans="1:7" x14ac:dyDescent="0.2">
      <c r="A91" s="4">
        <v>4</v>
      </c>
      <c r="B91" s="51" t="s">
        <v>488</v>
      </c>
      <c r="C91" s="4" t="s">
        <v>11</v>
      </c>
      <c r="D91" s="116">
        <v>126.09082807459849</v>
      </c>
      <c r="E91" s="125">
        <v>0.93333333333333335</v>
      </c>
      <c r="F91" s="121">
        <v>-83.760683760683762</v>
      </c>
      <c r="G91" s="4" t="s">
        <v>486</v>
      </c>
    </row>
    <row r="92" spans="1:7" x14ac:dyDescent="0.2">
      <c r="A92" s="4">
        <v>4</v>
      </c>
      <c r="B92" s="51" t="s">
        <v>488</v>
      </c>
      <c r="C92" s="4" t="s">
        <v>11</v>
      </c>
      <c r="D92" s="116">
        <v>106.45744328426797</v>
      </c>
      <c r="E92" s="125">
        <v>1.7666666666666666</v>
      </c>
      <c r="F92" s="121">
        <v>-146.15384615384616</v>
      </c>
      <c r="G92" s="4" t="s">
        <v>499</v>
      </c>
    </row>
    <row r="93" spans="1:7" x14ac:dyDescent="0.2">
      <c r="A93" s="4">
        <v>4</v>
      </c>
      <c r="B93" s="51" t="s">
        <v>488</v>
      </c>
      <c r="C93" s="4" t="s">
        <v>11</v>
      </c>
      <c r="D93" s="116">
        <v>92.875745006537613</v>
      </c>
      <c r="E93" s="125">
        <v>1.5666666666666667</v>
      </c>
      <c r="F93" s="121">
        <v>-70.940170940170944</v>
      </c>
      <c r="G93" s="4" t="s">
        <v>486</v>
      </c>
    </row>
    <row r="94" spans="1:7" x14ac:dyDescent="0.2">
      <c r="A94" s="4">
        <v>4</v>
      </c>
      <c r="B94" s="51" t="s">
        <v>488</v>
      </c>
      <c r="C94" s="4" t="s">
        <v>11</v>
      </c>
      <c r="D94" s="116">
        <v>97.094167569403083</v>
      </c>
      <c r="E94" s="125">
        <v>3.9</v>
      </c>
      <c r="F94" s="121">
        <v>-152.991452991453</v>
      </c>
      <c r="G94" s="4" t="s">
        <v>486</v>
      </c>
    </row>
    <row r="95" spans="1:7" x14ac:dyDescent="0.2">
      <c r="A95" s="4">
        <v>9</v>
      </c>
      <c r="B95" s="48" t="s">
        <v>486</v>
      </c>
      <c r="C95" s="4" t="s">
        <v>10</v>
      </c>
      <c r="D95" s="116">
        <v>295.07353218528777</v>
      </c>
      <c r="E95" s="125">
        <v>3.3</v>
      </c>
      <c r="F95" s="121">
        <v>188.80597014925371</v>
      </c>
      <c r="G95" s="4" t="s">
        <v>486</v>
      </c>
    </row>
    <row r="96" spans="1:7" x14ac:dyDescent="0.2">
      <c r="A96" s="4">
        <v>9</v>
      </c>
      <c r="B96" s="48" t="s">
        <v>486</v>
      </c>
      <c r="C96" s="4" t="s">
        <v>10</v>
      </c>
      <c r="D96" s="116">
        <v>349.13331895437722</v>
      </c>
      <c r="E96" s="125">
        <v>1.7666666666666666</v>
      </c>
      <c r="F96" s="121">
        <v>295.52238805970148</v>
      </c>
      <c r="G96" s="4" t="s">
        <v>486</v>
      </c>
    </row>
    <row r="97" spans="1:7" x14ac:dyDescent="0.2">
      <c r="A97" s="4">
        <v>9</v>
      </c>
      <c r="B97" s="48" t="s">
        <v>486</v>
      </c>
      <c r="C97" s="4" t="s">
        <v>10</v>
      </c>
      <c r="D97" s="116">
        <v>260.04866141608841</v>
      </c>
      <c r="E97" s="125">
        <v>0.66666666666666663</v>
      </c>
      <c r="F97" s="121">
        <v>47.761194029850742</v>
      </c>
      <c r="G97" s="4" t="s">
        <v>486</v>
      </c>
    </row>
    <row r="98" spans="1:7" x14ac:dyDescent="0.2">
      <c r="A98" s="4">
        <v>9</v>
      </c>
      <c r="B98" s="48" t="s">
        <v>486</v>
      </c>
      <c r="C98" s="4" t="s">
        <v>10</v>
      </c>
      <c r="D98" s="116">
        <v>388.34662182858762</v>
      </c>
      <c r="E98" s="125">
        <v>1.3666666666666667</v>
      </c>
      <c r="F98" s="121">
        <v>379.1044776119403</v>
      </c>
      <c r="G98" s="4" t="s">
        <v>486</v>
      </c>
    </row>
    <row r="99" spans="1:7" x14ac:dyDescent="0.2">
      <c r="A99" s="4">
        <v>9</v>
      </c>
      <c r="B99" s="48" t="s">
        <v>486</v>
      </c>
      <c r="C99" s="4" t="s">
        <v>10</v>
      </c>
      <c r="D99" s="116">
        <v>297.73126696574298</v>
      </c>
      <c r="E99" s="125">
        <v>3.4333333333333331</v>
      </c>
      <c r="F99" s="121">
        <v>233.58208955223878</v>
      </c>
      <c r="G99" s="4" t="s">
        <v>486</v>
      </c>
    </row>
    <row r="100" spans="1:7" x14ac:dyDescent="0.2">
      <c r="A100" s="4">
        <v>9</v>
      </c>
      <c r="B100" s="48" t="s">
        <v>486</v>
      </c>
      <c r="C100" s="4" t="s">
        <v>11</v>
      </c>
      <c r="D100" s="116">
        <v>262.1645083716827</v>
      </c>
      <c r="E100" s="125">
        <v>1.5666666666666667</v>
      </c>
      <c r="F100" s="121">
        <v>130.59701492537312</v>
      </c>
      <c r="G100" s="4" t="s">
        <v>499</v>
      </c>
    </row>
    <row r="101" spans="1:7" x14ac:dyDescent="0.2">
      <c r="A101" s="4">
        <v>9</v>
      </c>
      <c r="B101" s="48" t="s">
        <v>486</v>
      </c>
      <c r="C101" s="4" t="s">
        <v>11</v>
      </c>
      <c r="D101" s="116">
        <v>302.66599623937321</v>
      </c>
      <c r="E101" s="125">
        <v>2.7</v>
      </c>
      <c r="F101" s="121">
        <v>104.4776119402985</v>
      </c>
      <c r="G101" s="4" t="s">
        <v>499</v>
      </c>
    </row>
    <row r="102" spans="1:7" x14ac:dyDescent="0.2">
      <c r="A102" s="4">
        <v>9</v>
      </c>
      <c r="B102" s="48" t="s">
        <v>486</v>
      </c>
      <c r="C102" s="4" t="s">
        <v>11</v>
      </c>
      <c r="D102" s="116">
        <v>228.38503403072107</v>
      </c>
      <c r="E102" s="125">
        <v>1.2666666666666666</v>
      </c>
      <c r="F102" s="121">
        <v>31.343283582089551</v>
      </c>
      <c r="G102" s="4" t="s">
        <v>499</v>
      </c>
    </row>
    <row r="103" spans="1:7" x14ac:dyDescent="0.2">
      <c r="A103" s="4">
        <v>9</v>
      </c>
      <c r="B103" s="48" t="s">
        <v>486</v>
      </c>
      <c r="C103" s="4" t="s">
        <v>11</v>
      </c>
      <c r="D103" s="116">
        <v>255.39620611603237</v>
      </c>
      <c r="E103" s="125">
        <v>2.7333333333333334</v>
      </c>
      <c r="F103" s="121">
        <v>100.74626865671641</v>
      </c>
      <c r="G103" s="4" t="s">
        <v>499</v>
      </c>
    </row>
    <row r="104" spans="1:7" x14ac:dyDescent="0.2">
      <c r="A104" s="4">
        <v>9</v>
      </c>
      <c r="B104" s="48" t="s">
        <v>486</v>
      </c>
      <c r="C104" s="4" t="s">
        <v>11</v>
      </c>
      <c r="D104" s="116">
        <v>328.32513401942066</v>
      </c>
      <c r="E104" s="125">
        <v>3.2</v>
      </c>
      <c r="F104" s="121">
        <v>79.850746268656707</v>
      </c>
      <c r="G104" s="4" t="s">
        <v>499</v>
      </c>
    </row>
    <row r="105" spans="1:7" x14ac:dyDescent="0.2">
      <c r="A105" s="4">
        <v>9</v>
      </c>
      <c r="B105" s="52" t="s">
        <v>487</v>
      </c>
      <c r="C105" s="4" t="s">
        <v>10</v>
      </c>
      <c r="D105" s="116">
        <v>377.03188295728739</v>
      </c>
      <c r="E105" s="125">
        <v>1.9</v>
      </c>
      <c r="F105" s="121">
        <v>242.53731343283582</v>
      </c>
      <c r="G105" s="4" t="s">
        <v>486</v>
      </c>
    </row>
    <row r="106" spans="1:7" x14ac:dyDescent="0.2">
      <c r="A106" s="4">
        <v>9</v>
      </c>
      <c r="B106" s="52" t="s">
        <v>487</v>
      </c>
      <c r="C106" s="4" t="s">
        <v>10</v>
      </c>
      <c r="D106" s="116">
        <v>390.05228956428613</v>
      </c>
      <c r="E106" s="125">
        <v>1.4</v>
      </c>
      <c r="F106" s="121">
        <v>313.43283582089549</v>
      </c>
      <c r="G106" s="4" t="s">
        <v>486</v>
      </c>
    </row>
    <row r="107" spans="1:7" x14ac:dyDescent="0.2">
      <c r="A107" s="4">
        <v>9</v>
      </c>
      <c r="B107" s="52" t="s">
        <v>487</v>
      </c>
      <c r="C107" s="4" t="s">
        <v>10</v>
      </c>
      <c r="D107" s="116">
        <v>333.22462399020725</v>
      </c>
      <c r="E107" s="125">
        <v>0.83333333333333337</v>
      </c>
      <c r="F107" s="121">
        <v>226.86567164179104</v>
      </c>
      <c r="G107" s="4" t="s">
        <v>486</v>
      </c>
    </row>
    <row r="108" spans="1:7" x14ac:dyDescent="0.2">
      <c r="A108" s="4">
        <v>9</v>
      </c>
      <c r="B108" s="52" t="s">
        <v>487</v>
      </c>
      <c r="C108" s="4" t="s">
        <v>10</v>
      </c>
      <c r="D108" s="116">
        <v>374.79629872502971</v>
      </c>
      <c r="E108" s="125">
        <v>1.0666666666666667</v>
      </c>
      <c r="F108" s="121">
        <v>267.16417910447757</v>
      </c>
      <c r="G108" s="4" t="s">
        <v>486</v>
      </c>
    </row>
    <row r="109" spans="1:7" x14ac:dyDescent="0.2">
      <c r="A109" s="4">
        <v>9</v>
      </c>
      <c r="B109" s="52" t="s">
        <v>487</v>
      </c>
      <c r="C109" s="4" t="s">
        <v>10</v>
      </c>
      <c r="D109" s="116">
        <v>312.91090160896283</v>
      </c>
      <c r="E109" s="125">
        <v>1.5333333333333334</v>
      </c>
      <c r="F109" s="121">
        <v>250.74626865671641</v>
      </c>
      <c r="G109" s="4" t="s">
        <v>486</v>
      </c>
    </row>
    <row r="110" spans="1:7" x14ac:dyDescent="0.2">
      <c r="A110" s="4">
        <v>9</v>
      </c>
      <c r="B110" s="52" t="s">
        <v>487</v>
      </c>
      <c r="C110" s="4" t="s">
        <v>11</v>
      </c>
      <c r="D110" s="116">
        <v>285.55870441814341</v>
      </c>
      <c r="E110" s="125">
        <v>1.9666666666666666</v>
      </c>
      <c r="F110" s="121">
        <v>82.835820895522389</v>
      </c>
      <c r="G110" s="4" t="s">
        <v>499</v>
      </c>
    </row>
    <row r="111" spans="1:7" x14ac:dyDescent="0.2">
      <c r="A111" s="4">
        <v>9</v>
      </c>
      <c r="B111" s="52" t="s">
        <v>487</v>
      </c>
      <c r="C111" s="4" t="s">
        <v>11</v>
      </c>
      <c r="D111" s="116">
        <v>256.66109261526918</v>
      </c>
      <c r="E111" s="125">
        <v>1.1333333333333333</v>
      </c>
      <c r="F111" s="121">
        <v>109.70149253731343</v>
      </c>
      <c r="G111" s="4" t="s">
        <v>499</v>
      </c>
    </row>
    <row r="112" spans="1:7" x14ac:dyDescent="0.2">
      <c r="A112" s="4">
        <v>9</v>
      </c>
      <c r="B112" s="52" t="s">
        <v>487</v>
      </c>
      <c r="C112" s="4" t="s">
        <v>11</v>
      </c>
      <c r="D112" s="116">
        <v>301.65966256037478</v>
      </c>
      <c r="E112" s="125">
        <v>1.3</v>
      </c>
      <c r="F112" s="121">
        <v>137.31343283582089</v>
      </c>
      <c r="G112" s="4" t="s">
        <v>499</v>
      </c>
    </row>
    <row r="113" spans="1:7" x14ac:dyDescent="0.2">
      <c r="A113" s="4">
        <v>9</v>
      </c>
      <c r="B113" s="52" t="s">
        <v>487</v>
      </c>
      <c r="C113" s="4" t="s">
        <v>11</v>
      </c>
      <c r="D113" s="116">
        <v>204.62055141199045</v>
      </c>
      <c r="E113" s="125">
        <v>2.2999999999999998</v>
      </c>
      <c r="F113" s="121">
        <v>150.74626865671641</v>
      </c>
      <c r="G113" s="4" t="s">
        <v>499</v>
      </c>
    </row>
    <row r="114" spans="1:7" x14ac:dyDescent="0.2">
      <c r="A114" s="4">
        <v>9</v>
      </c>
      <c r="B114" s="52" t="s">
        <v>487</v>
      </c>
      <c r="C114" s="4" t="s">
        <v>11</v>
      </c>
      <c r="D114" s="116">
        <v>314.72459469460051</v>
      </c>
      <c r="E114" s="125">
        <v>1.6666666666666667</v>
      </c>
      <c r="F114" s="121">
        <v>46.268656716417908</v>
      </c>
      <c r="G114" s="4" t="s">
        <v>486</v>
      </c>
    </row>
    <row r="115" spans="1:7" x14ac:dyDescent="0.2">
      <c r="A115" s="4">
        <v>9</v>
      </c>
      <c r="B115" s="51" t="s">
        <v>488</v>
      </c>
      <c r="C115" s="4" t="s">
        <v>10</v>
      </c>
      <c r="D115" s="116">
        <v>189.75779194403364</v>
      </c>
      <c r="E115" s="125">
        <v>1.7</v>
      </c>
      <c r="F115" s="121">
        <v>167.1641791044776</v>
      </c>
      <c r="G115" s="4" t="s">
        <v>486</v>
      </c>
    </row>
    <row r="116" spans="1:7" x14ac:dyDescent="0.2">
      <c r="A116" s="4">
        <v>9</v>
      </c>
      <c r="B116" s="51" t="s">
        <v>488</v>
      </c>
      <c r="C116" s="4" t="s">
        <v>10</v>
      </c>
      <c r="D116" s="116">
        <v>239.0448898116538</v>
      </c>
      <c r="E116" s="125">
        <v>0.83333333333333337</v>
      </c>
      <c r="F116" s="121">
        <v>213.43283582089552</v>
      </c>
      <c r="G116" s="4" t="s">
        <v>486</v>
      </c>
    </row>
    <row r="117" spans="1:7" x14ac:dyDescent="0.2">
      <c r="A117" s="4">
        <v>9</v>
      </c>
      <c r="B117" s="51" t="s">
        <v>488</v>
      </c>
      <c r="C117" s="4" t="s">
        <v>10</v>
      </c>
      <c r="D117" s="116">
        <v>312.63936522580588</v>
      </c>
      <c r="E117" s="125">
        <v>2.8666666666666667</v>
      </c>
      <c r="F117" s="121">
        <v>191.04477611940297</v>
      </c>
      <c r="G117" s="4" t="s">
        <v>486</v>
      </c>
    </row>
    <row r="118" spans="1:7" x14ac:dyDescent="0.2">
      <c r="A118" s="4">
        <v>9</v>
      </c>
      <c r="B118" s="51" t="s">
        <v>488</v>
      </c>
      <c r="C118" s="4" t="s">
        <v>10</v>
      </c>
      <c r="D118" s="116">
        <v>247.21775502688845</v>
      </c>
      <c r="E118" s="125">
        <v>1.2333333333333334</v>
      </c>
      <c r="F118" s="121">
        <v>179.1044776119403</v>
      </c>
      <c r="G118" s="4" t="s">
        <v>486</v>
      </c>
    </row>
    <row r="119" spans="1:7" x14ac:dyDescent="0.2">
      <c r="A119" s="4">
        <v>9</v>
      </c>
      <c r="B119" s="51" t="s">
        <v>488</v>
      </c>
      <c r="C119" s="4" t="s">
        <v>10</v>
      </c>
      <c r="D119" s="116">
        <v>250.12805809108997</v>
      </c>
      <c r="E119" s="125">
        <v>0.76666666666666672</v>
      </c>
      <c r="F119" s="121">
        <v>80.597014925373131</v>
      </c>
      <c r="G119" s="4" t="s">
        <v>499</v>
      </c>
    </row>
    <row r="120" spans="1:7" x14ac:dyDescent="0.2">
      <c r="A120" s="4">
        <v>9</v>
      </c>
      <c r="B120" s="51" t="s">
        <v>488</v>
      </c>
      <c r="C120" s="4" t="s">
        <v>11</v>
      </c>
      <c r="D120" s="116">
        <v>122.89891562497816</v>
      </c>
      <c r="E120" s="125">
        <v>1.8</v>
      </c>
      <c r="F120" s="121">
        <v>97.014925373134318</v>
      </c>
      <c r="G120" s="4" t="s">
        <v>499</v>
      </c>
    </row>
    <row r="121" spans="1:7" x14ac:dyDescent="0.2">
      <c r="A121" s="4">
        <v>9</v>
      </c>
      <c r="B121" s="51" t="s">
        <v>488</v>
      </c>
      <c r="C121" s="4" t="s">
        <v>11</v>
      </c>
      <c r="D121" s="116">
        <v>318.98162330770657</v>
      </c>
      <c r="E121" s="125">
        <v>4.0666666666666664</v>
      </c>
      <c r="F121" s="121">
        <v>67.164179104477611</v>
      </c>
      <c r="G121" s="4" t="s">
        <v>499</v>
      </c>
    </row>
    <row r="122" spans="1:7" x14ac:dyDescent="0.2">
      <c r="A122" s="4">
        <v>9</v>
      </c>
      <c r="B122" s="51" t="s">
        <v>488</v>
      </c>
      <c r="C122" s="4" t="s">
        <v>11</v>
      </c>
      <c r="D122" s="116">
        <v>292.70955179298255</v>
      </c>
      <c r="E122" s="125">
        <v>1.3</v>
      </c>
      <c r="F122" s="121">
        <v>113.43283582089552</v>
      </c>
      <c r="G122" s="4" t="s">
        <v>499</v>
      </c>
    </row>
    <row r="123" spans="1:7" x14ac:dyDescent="0.2">
      <c r="A123" s="4">
        <v>9</v>
      </c>
      <c r="B123" s="51" t="s">
        <v>488</v>
      </c>
      <c r="C123" s="4" t="s">
        <v>11</v>
      </c>
      <c r="D123" s="116">
        <v>167.20581837476172</v>
      </c>
      <c r="E123" s="125">
        <v>1.4666666666666666</v>
      </c>
      <c r="F123" s="121">
        <v>116.41791044776119</v>
      </c>
      <c r="G123" s="4" t="s">
        <v>486</v>
      </c>
    </row>
    <row r="124" spans="1:7" x14ac:dyDescent="0.2">
      <c r="A124" s="5">
        <v>9</v>
      </c>
      <c r="B124" s="50" t="s">
        <v>488</v>
      </c>
      <c r="C124" s="5" t="s">
        <v>11</v>
      </c>
      <c r="D124" s="117">
        <v>250.16034065125433</v>
      </c>
      <c r="E124" s="127">
        <v>1.4333333333333333</v>
      </c>
      <c r="F124" s="123">
        <v>123.88059701492537</v>
      </c>
      <c r="G124" s="5" t="s">
        <v>499</v>
      </c>
    </row>
    <row r="125" spans="1:7" x14ac:dyDescent="0.2">
      <c r="A125" s="6"/>
      <c r="B125" s="7"/>
      <c r="C125" s="59" t="s">
        <v>577</v>
      </c>
      <c r="D125" s="119">
        <f>AVERAGE(D5:D124)</f>
        <v>230.8452608244221</v>
      </c>
      <c r="E125" s="128">
        <f>AVERAGE(E5:E124)</f>
        <v>2.0547222222194454</v>
      </c>
      <c r="F125" s="119">
        <f>AVERAGE(F5:F124)</f>
        <v>114.35062933197258</v>
      </c>
      <c r="G125" s="26"/>
    </row>
  </sheetData>
  <mergeCells count="1">
    <mergeCell ref="K38:M38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6389-4B00-D148-B0E4-9781CA491E44}">
  <dimension ref="A1:K95"/>
  <sheetViews>
    <sheetView topLeftCell="A2" workbookViewId="0">
      <selection activeCell="I25" sqref="I25"/>
    </sheetView>
  </sheetViews>
  <sheetFormatPr baseColWidth="10" defaultRowHeight="16" x14ac:dyDescent="0.2"/>
  <cols>
    <col min="3" max="3" width="12.6640625" customWidth="1"/>
    <col min="7" max="7" width="18" bestFit="1" customWidth="1"/>
    <col min="8" max="9" width="13" bestFit="1" customWidth="1"/>
  </cols>
  <sheetData>
    <row r="1" spans="1:11" x14ac:dyDescent="0.2">
      <c r="A1" s="81" t="s">
        <v>584</v>
      </c>
    </row>
    <row r="2" spans="1:11" x14ac:dyDescent="0.2">
      <c r="A2" s="80" t="s">
        <v>589</v>
      </c>
    </row>
    <row r="4" spans="1:11" x14ac:dyDescent="0.2">
      <c r="A4" s="18" t="s">
        <v>587</v>
      </c>
      <c r="B4" s="18" t="s">
        <v>586</v>
      </c>
      <c r="C4" s="18" t="s">
        <v>508</v>
      </c>
      <c r="D4" s="59" t="s">
        <v>582</v>
      </c>
    </row>
    <row r="5" spans="1:11" x14ac:dyDescent="0.2">
      <c r="A5" s="78" t="s">
        <v>486</v>
      </c>
      <c r="B5" s="3" t="s">
        <v>10</v>
      </c>
      <c r="C5" s="115">
        <v>188.80597014925371</v>
      </c>
      <c r="D5" s="10" t="s">
        <v>486</v>
      </c>
    </row>
    <row r="6" spans="1:11" x14ac:dyDescent="0.2">
      <c r="A6" s="48" t="s">
        <v>486</v>
      </c>
      <c r="B6" s="4" t="s">
        <v>10</v>
      </c>
      <c r="C6" s="116">
        <v>295.52238805970148</v>
      </c>
      <c r="D6" s="13" t="s">
        <v>486</v>
      </c>
      <c r="G6" s="71" t="s">
        <v>583</v>
      </c>
      <c r="H6" s="72" t="s">
        <v>582</v>
      </c>
      <c r="I6" s="9"/>
      <c r="J6" s="10"/>
    </row>
    <row r="7" spans="1:11" x14ac:dyDescent="0.2">
      <c r="A7" s="48" t="s">
        <v>486</v>
      </c>
      <c r="B7" s="4" t="s">
        <v>10</v>
      </c>
      <c r="C7" s="116">
        <v>47.761194029850742</v>
      </c>
      <c r="D7" s="13" t="s">
        <v>486</v>
      </c>
      <c r="G7" s="73" t="s">
        <v>586</v>
      </c>
      <c r="H7" s="12" t="s">
        <v>486</v>
      </c>
      <c r="I7" s="12" t="s">
        <v>499</v>
      </c>
      <c r="J7" s="13" t="s">
        <v>511</v>
      </c>
    </row>
    <row r="8" spans="1:11" x14ac:dyDescent="0.2">
      <c r="A8" s="48" t="s">
        <v>486</v>
      </c>
      <c r="B8" s="4" t="s">
        <v>10</v>
      </c>
      <c r="C8" s="116">
        <v>379.1044776119403</v>
      </c>
      <c r="D8" s="13" t="s">
        <v>486</v>
      </c>
      <c r="G8" s="27" t="s">
        <v>11</v>
      </c>
      <c r="H8" s="74">
        <v>22</v>
      </c>
      <c r="I8" s="74">
        <v>23</v>
      </c>
      <c r="J8" s="75">
        <v>45</v>
      </c>
    </row>
    <row r="9" spans="1:11" x14ac:dyDescent="0.2">
      <c r="A9" s="48" t="s">
        <v>486</v>
      </c>
      <c r="B9" s="5" t="s">
        <v>10</v>
      </c>
      <c r="C9" s="117">
        <v>233.58208955223878</v>
      </c>
      <c r="D9" s="13" t="s">
        <v>486</v>
      </c>
      <c r="G9" s="27" t="s">
        <v>10</v>
      </c>
      <c r="H9" s="74">
        <v>23</v>
      </c>
      <c r="I9" s="74">
        <v>22</v>
      </c>
      <c r="J9" s="75">
        <v>45</v>
      </c>
    </row>
    <row r="10" spans="1:11" x14ac:dyDescent="0.2">
      <c r="A10" s="48" t="s">
        <v>486</v>
      </c>
      <c r="B10" s="3" t="s">
        <v>11</v>
      </c>
      <c r="C10" s="115">
        <v>130.59701492537312</v>
      </c>
      <c r="D10" s="13" t="s">
        <v>499</v>
      </c>
      <c r="G10" s="28" t="s">
        <v>511</v>
      </c>
      <c r="H10" s="76">
        <v>45</v>
      </c>
      <c r="I10" s="76">
        <v>45</v>
      </c>
      <c r="J10" s="77">
        <v>90</v>
      </c>
    </row>
    <row r="11" spans="1:11" x14ac:dyDescent="0.2">
      <c r="A11" s="48" t="s">
        <v>486</v>
      </c>
      <c r="B11" s="4" t="s">
        <v>11</v>
      </c>
      <c r="C11" s="116">
        <v>104.4776119402985</v>
      </c>
      <c r="D11" s="13" t="s">
        <v>499</v>
      </c>
    </row>
    <row r="12" spans="1:11" x14ac:dyDescent="0.2">
      <c r="A12" s="48" t="s">
        <v>486</v>
      </c>
      <c r="B12" s="4" t="s">
        <v>11</v>
      </c>
      <c r="C12" s="116">
        <v>31.343283582089551</v>
      </c>
      <c r="D12" s="13" t="s">
        <v>499</v>
      </c>
    </row>
    <row r="13" spans="1:11" x14ac:dyDescent="0.2">
      <c r="A13" s="48" t="s">
        <v>486</v>
      </c>
      <c r="B13" s="4" t="s">
        <v>11</v>
      </c>
      <c r="C13" s="116">
        <v>100.74626865671641</v>
      </c>
      <c r="D13" s="13" t="s">
        <v>499</v>
      </c>
      <c r="G13" t="s">
        <v>597</v>
      </c>
    </row>
    <row r="14" spans="1:11" x14ac:dyDescent="0.2">
      <c r="A14" s="48" t="s">
        <v>486</v>
      </c>
      <c r="B14" s="5" t="s">
        <v>11</v>
      </c>
      <c r="C14" s="117">
        <v>79.850746268656707</v>
      </c>
      <c r="D14" s="13" t="s">
        <v>499</v>
      </c>
      <c r="G14" s="12" t="s">
        <v>595</v>
      </c>
      <c r="H14" s="114">
        <v>247.76119402985069</v>
      </c>
      <c r="I14" s="12"/>
      <c r="J14" s="12"/>
      <c r="K14" s="12"/>
    </row>
    <row r="15" spans="1:11" x14ac:dyDescent="0.2">
      <c r="A15" s="52" t="s">
        <v>487</v>
      </c>
      <c r="B15" s="3" t="s">
        <v>10</v>
      </c>
      <c r="C15" s="115">
        <v>242.53731343283582</v>
      </c>
      <c r="D15" s="13" t="s">
        <v>486</v>
      </c>
      <c r="G15" s="37" t="s">
        <v>596</v>
      </c>
      <c r="H15" s="114">
        <v>79.227746304200807</v>
      </c>
      <c r="I15" s="12"/>
      <c r="J15" s="12"/>
      <c r="K15" s="12"/>
    </row>
    <row r="16" spans="1:11" x14ac:dyDescent="0.2">
      <c r="A16" s="52" t="s">
        <v>487</v>
      </c>
      <c r="B16" s="4" t="s">
        <v>10</v>
      </c>
      <c r="C16" s="116">
        <v>313.43283582089549</v>
      </c>
      <c r="D16" s="13" t="s">
        <v>486</v>
      </c>
      <c r="G16" s="12"/>
      <c r="H16" s="114"/>
      <c r="I16" s="113"/>
      <c r="J16" s="113"/>
      <c r="K16" s="113"/>
    </row>
    <row r="17" spans="1:11" x14ac:dyDescent="0.2">
      <c r="A17" s="52" t="s">
        <v>487</v>
      </c>
      <c r="B17" s="4" t="s">
        <v>10</v>
      </c>
      <c r="C17" s="116">
        <v>226.86567164179104</v>
      </c>
      <c r="D17" s="13" t="s">
        <v>486</v>
      </c>
      <c r="G17" s="12"/>
      <c r="H17" s="114"/>
      <c r="I17" s="12"/>
      <c r="J17" s="12"/>
      <c r="K17" s="12"/>
    </row>
    <row r="18" spans="1:11" x14ac:dyDescent="0.2">
      <c r="A18" s="52" t="s">
        <v>487</v>
      </c>
      <c r="B18" s="4" t="s">
        <v>10</v>
      </c>
      <c r="C18" s="116">
        <v>267.16417910447757</v>
      </c>
      <c r="D18" s="13" t="s">
        <v>486</v>
      </c>
      <c r="G18" s="12"/>
      <c r="H18" s="114"/>
      <c r="I18" s="12"/>
      <c r="J18" s="12"/>
      <c r="K18" s="12"/>
    </row>
    <row r="19" spans="1:11" x14ac:dyDescent="0.2">
      <c r="A19" s="52" t="s">
        <v>487</v>
      </c>
      <c r="B19" s="5" t="s">
        <v>10</v>
      </c>
      <c r="C19" s="117">
        <v>250.74626865671641</v>
      </c>
      <c r="D19" s="13" t="s">
        <v>486</v>
      </c>
      <c r="G19" s="12" t="s">
        <v>598</v>
      </c>
      <c r="H19" s="114"/>
      <c r="I19" s="12"/>
      <c r="J19" s="12"/>
      <c r="K19" s="12"/>
    </row>
    <row r="20" spans="1:11" x14ac:dyDescent="0.2">
      <c r="A20" s="52" t="s">
        <v>487</v>
      </c>
      <c r="B20" s="3" t="s">
        <v>11</v>
      </c>
      <c r="C20" s="115">
        <v>82.835820895522389</v>
      </c>
      <c r="D20" s="13" t="s">
        <v>499</v>
      </c>
      <c r="G20" s="12" t="s">
        <v>595</v>
      </c>
      <c r="H20" s="114">
        <v>125.62189054726365</v>
      </c>
    </row>
    <row r="21" spans="1:11" x14ac:dyDescent="0.2">
      <c r="A21" s="52" t="s">
        <v>487</v>
      </c>
      <c r="B21" s="4" t="s">
        <v>11</v>
      </c>
      <c r="C21" s="116">
        <v>109.70149253731343</v>
      </c>
      <c r="D21" s="13" t="s">
        <v>499</v>
      </c>
      <c r="G21" s="37" t="s">
        <v>596</v>
      </c>
      <c r="H21" s="114">
        <v>79.442966439232279</v>
      </c>
    </row>
    <row r="22" spans="1:11" x14ac:dyDescent="0.2">
      <c r="A22" s="52" t="s">
        <v>487</v>
      </c>
      <c r="B22" s="4" t="s">
        <v>11</v>
      </c>
      <c r="C22" s="116">
        <v>137.31343283582089</v>
      </c>
      <c r="D22" s="13" t="s">
        <v>499</v>
      </c>
    </row>
    <row r="23" spans="1:11" x14ac:dyDescent="0.2">
      <c r="A23" s="52" t="s">
        <v>487</v>
      </c>
      <c r="B23" s="4" t="s">
        <v>11</v>
      </c>
      <c r="C23" s="116">
        <v>150.74626865671641</v>
      </c>
      <c r="D23" s="13" t="s">
        <v>499</v>
      </c>
    </row>
    <row r="24" spans="1:11" x14ac:dyDescent="0.2">
      <c r="A24" s="52" t="s">
        <v>487</v>
      </c>
      <c r="B24" s="5" t="s">
        <v>11</v>
      </c>
      <c r="C24" s="117">
        <v>46.268656716417908</v>
      </c>
      <c r="D24" s="13" t="s">
        <v>486</v>
      </c>
    </row>
    <row r="25" spans="1:11" x14ac:dyDescent="0.2">
      <c r="A25" s="51" t="s">
        <v>488</v>
      </c>
      <c r="B25" s="3" t="s">
        <v>10</v>
      </c>
      <c r="C25" s="115">
        <v>167.1641791044776</v>
      </c>
      <c r="D25" s="13" t="s">
        <v>486</v>
      </c>
    </row>
    <row r="26" spans="1:11" x14ac:dyDescent="0.2">
      <c r="A26" s="51" t="s">
        <v>488</v>
      </c>
      <c r="B26" s="4" t="s">
        <v>10</v>
      </c>
      <c r="C26" s="116">
        <v>213.43283582089552</v>
      </c>
      <c r="D26" s="13" t="s">
        <v>486</v>
      </c>
    </row>
    <row r="27" spans="1:11" x14ac:dyDescent="0.2">
      <c r="A27" s="51" t="s">
        <v>488</v>
      </c>
      <c r="B27" s="4" t="s">
        <v>10</v>
      </c>
      <c r="C27" s="116">
        <v>191.04477611940297</v>
      </c>
      <c r="D27" s="13" t="s">
        <v>486</v>
      </c>
    </row>
    <row r="28" spans="1:11" x14ac:dyDescent="0.2">
      <c r="A28" s="51" t="s">
        <v>488</v>
      </c>
      <c r="B28" s="4" t="s">
        <v>10</v>
      </c>
      <c r="C28" s="116">
        <v>179.1044776119403</v>
      </c>
      <c r="D28" s="13" t="s">
        <v>486</v>
      </c>
    </row>
    <row r="29" spans="1:11" x14ac:dyDescent="0.2">
      <c r="A29" s="51" t="s">
        <v>488</v>
      </c>
      <c r="B29" s="5" t="s">
        <v>10</v>
      </c>
      <c r="C29" s="117">
        <v>80.597014925373131</v>
      </c>
      <c r="D29" s="13" t="s">
        <v>499</v>
      </c>
    </row>
    <row r="30" spans="1:11" x14ac:dyDescent="0.2">
      <c r="A30" s="51" t="s">
        <v>488</v>
      </c>
      <c r="B30" s="4" t="s">
        <v>11</v>
      </c>
      <c r="C30" s="116">
        <v>97.014925373134318</v>
      </c>
      <c r="D30" s="13" t="s">
        <v>499</v>
      </c>
    </row>
    <row r="31" spans="1:11" x14ac:dyDescent="0.2">
      <c r="A31" s="51" t="s">
        <v>488</v>
      </c>
      <c r="B31" s="4" t="s">
        <v>11</v>
      </c>
      <c r="C31" s="116">
        <v>67.164179104477611</v>
      </c>
      <c r="D31" s="13" t="s">
        <v>499</v>
      </c>
    </row>
    <row r="32" spans="1:11" x14ac:dyDescent="0.2">
      <c r="A32" s="51" t="s">
        <v>488</v>
      </c>
      <c r="B32" s="4" t="s">
        <v>11</v>
      </c>
      <c r="C32" s="116">
        <v>113.43283582089552</v>
      </c>
      <c r="D32" s="13" t="s">
        <v>499</v>
      </c>
    </row>
    <row r="33" spans="1:4" x14ac:dyDescent="0.2">
      <c r="A33" s="51" t="s">
        <v>488</v>
      </c>
      <c r="B33" s="4" t="s">
        <v>11</v>
      </c>
      <c r="C33" s="116">
        <v>116.41791044776119</v>
      </c>
      <c r="D33" s="13" t="s">
        <v>486</v>
      </c>
    </row>
    <row r="34" spans="1:4" x14ac:dyDescent="0.2">
      <c r="A34" s="51" t="s">
        <v>488</v>
      </c>
      <c r="B34" s="5" t="s">
        <v>11</v>
      </c>
      <c r="C34" s="117">
        <v>123.88059701492537</v>
      </c>
      <c r="D34" s="13" t="s">
        <v>499</v>
      </c>
    </row>
    <row r="35" spans="1:4" x14ac:dyDescent="0.2">
      <c r="A35" s="48" t="s">
        <v>486</v>
      </c>
      <c r="B35" s="3" t="s">
        <v>10</v>
      </c>
      <c r="C35" s="115">
        <v>237.31343283582089</v>
      </c>
      <c r="D35" s="13" t="s">
        <v>486</v>
      </c>
    </row>
    <row r="36" spans="1:4" x14ac:dyDescent="0.2">
      <c r="A36" s="48" t="s">
        <v>486</v>
      </c>
      <c r="B36" s="4" t="s">
        <v>10</v>
      </c>
      <c r="C36" s="116">
        <v>267.16417910447757</v>
      </c>
      <c r="D36" s="13" t="s">
        <v>486</v>
      </c>
    </row>
    <row r="37" spans="1:4" x14ac:dyDescent="0.2">
      <c r="A37" s="48" t="s">
        <v>486</v>
      </c>
      <c r="B37" s="4" t="s">
        <v>10</v>
      </c>
      <c r="C37" s="116">
        <v>220.89552238805967</v>
      </c>
      <c r="D37" s="13" t="s">
        <v>486</v>
      </c>
    </row>
    <row r="38" spans="1:4" x14ac:dyDescent="0.2">
      <c r="A38" s="48" t="s">
        <v>486</v>
      </c>
      <c r="B38" s="4" t="s">
        <v>10</v>
      </c>
      <c r="C38" s="116">
        <v>153.73134328358208</v>
      </c>
      <c r="D38" s="13" t="s">
        <v>486</v>
      </c>
    </row>
    <row r="39" spans="1:4" x14ac:dyDescent="0.2">
      <c r="A39" s="48" t="s">
        <v>486</v>
      </c>
      <c r="B39" s="4" t="s">
        <v>10</v>
      </c>
      <c r="C39" s="116">
        <v>247.76119402985074</v>
      </c>
      <c r="D39" s="13" t="s">
        <v>486</v>
      </c>
    </row>
    <row r="40" spans="1:4" x14ac:dyDescent="0.2">
      <c r="A40" s="48" t="s">
        <v>486</v>
      </c>
      <c r="B40" s="4" t="s">
        <v>10</v>
      </c>
      <c r="C40" s="116">
        <v>268.65671641791045</v>
      </c>
      <c r="D40" s="13" t="s">
        <v>486</v>
      </c>
    </row>
    <row r="41" spans="1:4" x14ac:dyDescent="0.2">
      <c r="A41" s="48" t="s">
        <v>486</v>
      </c>
      <c r="B41" s="4" t="s">
        <v>10</v>
      </c>
      <c r="C41" s="116">
        <v>247.76119402985074</v>
      </c>
      <c r="D41" s="13" t="s">
        <v>486</v>
      </c>
    </row>
    <row r="42" spans="1:4" x14ac:dyDescent="0.2">
      <c r="A42" s="48" t="s">
        <v>486</v>
      </c>
      <c r="B42" s="4" t="s">
        <v>10</v>
      </c>
      <c r="C42" s="116">
        <v>197.0149253731343</v>
      </c>
      <c r="D42" s="13" t="s">
        <v>499</v>
      </c>
    </row>
    <row r="43" spans="1:4" x14ac:dyDescent="0.2">
      <c r="A43" s="48" t="s">
        <v>486</v>
      </c>
      <c r="B43" s="4" t="s">
        <v>10</v>
      </c>
      <c r="C43" s="116">
        <v>221.64179104477611</v>
      </c>
      <c r="D43" s="13" t="s">
        <v>499</v>
      </c>
    </row>
    <row r="44" spans="1:4" x14ac:dyDescent="0.2">
      <c r="A44" s="48" t="s">
        <v>486</v>
      </c>
      <c r="B44" s="5" t="s">
        <v>10</v>
      </c>
      <c r="C44" s="117">
        <v>156.71641791044775</v>
      </c>
      <c r="D44" s="13" t="s">
        <v>499</v>
      </c>
    </row>
    <row r="45" spans="1:4" x14ac:dyDescent="0.2">
      <c r="A45" s="48" t="s">
        <v>486</v>
      </c>
      <c r="B45" s="3" t="s">
        <v>11</v>
      </c>
      <c r="C45" s="115">
        <v>52.985074626865668</v>
      </c>
      <c r="D45" s="13" t="s">
        <v>499</v>
      </c>
    </row>
    <row r="46" spans="1:4" x14ac:dyDescent="0.2">
      <c r="A46" s="48" t="s">
        <v>486</v>
      </c>
      <c r="B46" s="4" t="s">
        <v>11</v>
      </c>
      <c r="C46" s="116">
        <v>55.970149253731343</v>
      </c>
      <c r="D46" s="13" t="s">
        <v>499</v>
      </c>
    </row>
    <row r="47" spans="1:4" x14ac:dyDescent="0.2">
      <c r="A47" s="48" t="s">
        <v>486</v>
      </c>
      <c r="B47" s="4" t="s">
        <v>11</v>
      </c>
      <c r="C47" s="116">
        <v>70.895522388059703</v>
      </c>
      <c r="D47" s="13" t="s">
        <v>499</v>
      </c>
    </row>
    <row r="48" spans="1:4" x14ac:dyDescent="0.2">
      <c r="A48" s="48" t="s">
        <v>486</v>
      </c>
      <c r="B48" s="4" t="s">
        <v>11</v>
      </c>
      <c r="C48" s="116">
        <v>38.805970149253731</v>
      </c>
      <c r="D48" s="13" t="s">
        <v>499</v>
      </c>
    </row>
    <row r="49" spans="1:4" x14ac:dyDescent="0.2">
      <c r="A49" s="48" t="s">
        <v>486</v>
      </c>
      <c r="B49" s="4" t="s">
        <v>11</v>
      </c>
      <c r="C49" s="116">
        <v>182.08955223880596</v>
      </c>
      <c r="D49" s="13" t="s">
        <v>499</v>
      </c>
    </row>
    <row r="50" spans="1:4" x14ac:dyDescent="0.2">
      <c r="A50" s="48" t="s">
        <v>486</v>
      </c>
      <c r="B50" s="4" t="s">
        <v>11</v>
      </c>
      <c r="C50" s="116">
        <v>52.985074626865668</v>
      </c>
      <c r="D50" s="13" t="s">
        <v>499</v>
      </c>
    </row>
    <row r="51" spans="1:4" x14ac:dyDescent="0.2">
      <c r="A51" s="48" t="s">
        <v>486</v>
      </c>
      <c r="B51" s="4" t="s">
        <v>11</v>
      </c>
      <c r="C51" s="116">
        <v>264.17910447761193</v>
      </c>
      <c r="D51" s="13" t="s">
        <v>486</v>
      </c>
    </row>
    <row r="52" spans="1:4" x14ac:dyDescent="0.2">
      <c r="A52" s="48" t="s">
        <v>486</v>
      </c>
      <c r="B52" s="4" t="s">
        <v>11</v>
      </c>
      <c r="C52" s="116">
        <v>271.64179104477608</v>
      </c>
      <c r="D52" s="13" t="s">
        <v>486</v>
      </c>
    </row>
    <row r="53" spans="1:4" x14ac:dyDescent="0.2">
      <c r="A53" s="48" t="s">
        <v>486</v>
      </c>
      <c r="B53" s="4" t="s">
        <v>11</v>
      </c>
      <c r="C53" s="116">
        <v>232.08955223880596</v>
      </c>
      <c r="D53" s="13" t="s">
        <v>486</v>
      </c>
    </row>
    <row r="54" spans="1:4" x14ac:dyDescent="0.2">
      <c r="A54" s="48" t="s">
        <v>486</v>
      </c>
      <c r="B54" s="5" t="s">
        <v>11</v>
      </c>
      <c r="C54" s="117">
        <v>291.79104477611941</v>
      </c>
      <c r="D54" s="13" t="s">
        <v>486</v>
      </c>
    </row>
    <row r="55" spans="1:4" x14ac:dyDescent="0.2">
      <c r="A55" s="52" t="s">
        <v>487</v>
      </c>
      <c r="B55" s="3" t="s">
        <v>10</v>
      </c>
      <c r="C55" s="115">
        <v>168.65671641791045</v>
      </c>
      <c r="D55" s="13" t="s">
        <v>499</v>
      </c>
    </row>
    <row r="56" spans="1:4" x14ac:dyDescent="0.2">
      <c r="A56" s="52" t="s">
        <v>487</v>
      </c>
      <c r="B56" s="4" t="s">
        <v>10</v>
      </c>
      <c r="C56" s="116">
        <v>162.68656716417908</v>
      </c>
      <c r="D56" s="13" t="s">
        <v>499</v>
      </c>
    </row>
    <row r="57" spans="1:4" x14ac:dyDescent="0.2">
      <c r="A57" s="52" t="s">
        <v>487</v>
      </c>
      <c r="B57" s="4" t="s">
        <v>10</v>
      </c>
      <c r="C57" s="116">
        <v>113.43283582089552</v>
      </c>
      <c r="D57" s="13" t="s">
        <v>499</v>
      </c>
    </row>
    <row r="58" spans="1:4" x14ac:dyDescent="0.2">
      <c r="A58" s="52" t="s">
        <v>487</v>
      </c>
      <c r="B58" s="4" t="s">
        <v>10</v>
      </c>
      <c r="C58" s="116">
        <v>144.02985074626864</v>
      </c>
      <c r="D58" s="13" t="s">
        <v>499</v>
      </c>
    </row>
    <row r="59" spans="1:4" x14ac:dyDescent="0.2">
      <c r="A59" s="52" t="s">
        <v>487</v>
      </c>
      <c r="B59" s="4" t="s">
        <v>10</v>
      </c>
      <c r="C59" s="116">
        <v>153.73134328358208</v>
      </c>
      <c r="D59" s="13" t="s">
        <v>486</v>
      </c>
    </row>
    <row r="60" spans="1:4" x14ac:dyDescent="0.2">
      <c r="A60" s="52" t="s">
        <v>487</v>
      </c>
      <c r="B60" s="4" t="s">
        <v>10</v>
      </c>
      <c r="C60" s="116">
        <v>188.80597014925371</v>
      </c>
      <c r="D60" s="13" t="s">
        <v>499</v>
      </c>
    </row>
    <row r="61" spans="1:4" x14ac:dyDescent="0.2">
      <c r="A61" s="52" t="s">
        <v>487</v>
      </c>
      <c r="B61" s="4" t="s">
        <v>10</v>
      </c>
      <c r="C61" s="116">
        <v>237.31343283582089</v>
      </c>
      <c r="D61" s="13" t="s">
        <v>499</v>
      </c>
    </row>
    <row r="62" spans="1:4" x14ac:dyDescent="0.2">
      <c r="A62" s="52" t="s">
        <v>487</v>
      </c>
      <c r="B62" s="4" t="s">
        <v>10</v>
      </c>
      <c r="C62" s="116">
        <v>311.19402985074623</v>
      </c>
      <c r="D62" s="13" t="s">
        <v>499</v>
      </c>
    </row>
    <row r="63" spans="1:4" x14ac:dyDescent="0.2">
      <c r="A63" s="52" t="s">
        <v>487</v>
      </c>
      <c r="B63" s="4" t="s">
        <v>10</v>
      </c>
      <c r="C63" s="116">
        <v>211.94029850746267</v>
      </c>
      <c r="D63" s="13" t="s">
        <v>499</v>
      </c>
    </row>
    <row r="64" spans="1:4" x14ac:dyDescent="0.2">
      <c r="A64" s="52" t="s">
        <v>487</v>
      </c>
      <c r="B64" s="5" t="s">
        <v>10</v>
      </c>
      <c r="C64" s="117">
        <v>165.67164179104478</v>
      </c>
      <c r="D64" s="13" t="s">
        <v>499</v>
      </c>
    </row>
    <row r="65" spans="1:4" x14ac:dyDescent="0.2">
      <c r="A65" s="52" t="s">
        <v>487</v>
      </c>
      <c r="B65" s="3" t="s">
        <v>11</v>
      </c>
      <c r="C65" s="115">
        <v>308.95522388059698</v>
      </c>
      <c r="D65" s="13" t="s">
        <v>499</v>
      </c>
    </row>
    <row r="66" spans="1:4" x14ac:dyDescent="0.2">
      <c r="A66" s="52" t="s">
        <v>487</v>
      </c>
      <c r="B66" s="4" t="s">
        <v>11</v>
      </c>
      <c r="C66" s="116">
        <v>482.83582089552237</v>
      </c>
      <c r="D66" s="13" t="s">
        <v>486</v>
      </c>
    </row>
    <row r="67" spans="1:4" x14ac:dyDescent="0.2">
      <c r="A67" s="52" t="s">
        <v>487</v>
      </c>
      <c r="B67" s="4" t="s">
        <v>11</v>
      </c>
      <c r="C67" s="116">
        <v>359.70149253731341</v>
      </c>
      <c r="D67" s="13" t="s">
        <v>486</v>
      </c>
    </row>
    <row r="68" spans="1:4" x14ac:dyDescent="0.2">
      <c r="A68" s="52" t="s">
        <v>487</v>
      </c>
      <c r="B68" s="4" t="s">
        <v>11</v>
      </c>
      <c r="C68" s="116">
        <v>348.50746268656712</v>
      </c>
      <c r="D68" s="13" t="s">
        <v>486</v>
      </c>
    </row>
    <row r="69" spans="1:4" x14ac:dyDescent="0.2">
      <c r="A69" s="52" t="s">
        <v>487</v>
      </c>
      <c r="B69" s="4" t="s">
        <v>11</v>
      </c>
      <c r="C69" s="116">
        <v>267.91044776119401</v>
      </c>
      <c r="D69" s="13" t="s">
        <v>486</v>
      </c>
    </row>
    <row r="70" spans="1:4" x14ac:dyDescent="0.2">
      <c r="A70" s="52" t="s">
        <v>487</v>
      </c>
      <c r="B70" s="4" t="s">
        <v>11</v>
      </c>
      <c r="C70" s="116">
        <v>133.58208955223878</v>
      </c>
      <c r="D70" s="13" t="s">
        <v>499</v>
      </c>
    </row>
    <row r="71" spans="1:4" x14ac:dyDescent="0.2">
      <c r="A71" s="52" t="s">
        <v>487</v>
      </c>
      <c r="B71" s="4" t="s">
        <v>11</v>
      </c>
      <c r="C71" s="116">
        <v>352.23880597014926</v>
      </c>
      <c r="D71" s="13" t="s">
        <v>499</v>
      </c>
    </row>
    <row r="72" spans="1:4" x14ac:dyDescent="0.2">
      <c r="A72" s="52" t="s">
        <v>487</v>
      </c>
      <c r="B72" s="4" t="s">
        <v>11</v>
      </c>
      <c r="C72" s="116">
        <v>238.0597014925373</v>
      </c>
      <c r="D72" s="13" t="s">
        <v>486</v>
      </c>
    </row>
    <row r="73" spans="1:4" x14ac:dyDescent="0.2">
      <c r="A73" s="52" t="s">
        <v>487</v>
      </c>
      <c r="B73" s="4" t="s">
        <v>11</v>
      </c>
      <c r="C73" s="116">
        <v>303.73134328358208</v>
      </c>
      <c r="D73" s="13" t="s">
        <v>486</v>
      </c>
    </row>
    <row r="74" spans="1:4" x14ac:dyDescent="0.2">
      <c r="A74" s="52" t="s">
        <v>487</v>
      </c>
      <c r="B74" s="5" t="s">
        <v>11</v>
      </c>
      <c r="C74" s="117">
        <v>309.70149253731341</v>
      </c>
      <c r="D74" s="13" t="s">
        <v>486</v>
      </c>
    </row>
    <row r="75" spans="1:4" x14ac:dyDescent="0.2">
      <c r="A75" s="51" t="s">
        <v>488</v>
      </c>
      <c r="B75" s="3" t="s">
        <v>10</v>
      </c>
      <c r="C75" s="115">
        <v>343.28358208955223</v>
      </c>
      <c r="D75" s="13" t="s">
        <v>486</v>
      </c>
    </row>
    <row r="76" spans="1:4" x14ac:dyDescent="0.2">
      <c r="A76" s="51" t="s">
        <v>488</v>
      </c>
      <c r="B76" s="4" t="s">
        <v>10</v>
      </c>
      <c r="C76" s="116">
        <v>128.35820895522389</v>
      </c>
      <c r="D76" s="13" t="s">
        <v>499</v>
      </c>
    </row>
    <row r="77" spans="1:4" x14ac:dyDescent="0.2">
      <c r="A77" s="51" t="s">
        <v>488</v>
      </c>
      <c r="B77" s="4" t="s">
        <v>10</v>
      </c>
      <c r="C77" s="116">
        <v>150.74626865671641</v>
      </c>
      <c r="D77" s="13" t="s">
        <v>499</v>
      </c>
    </row>
    <row r="78" spans="1:4" x14ac:dyDescent="0.2">
      <c r="A78" s="51" t="s">
        <v>488</v>
      </c>
      <c r="B78" s="4" t="s">
        <v>10</v>
      </c>
      <c r="C78" s="116">
        <v>108.20895522388059</v>
      </c>
      <c r="D78" s="13" t="s">
        <v>499</v>
      </c>
    </row>
    <row r="79" spans="1:4" x14ac:dyDescent="0.2">
      <c r="A79" s="51" t="s">
        <v>488</v>
      </c>
      <c r="B79" s="4" t="s">
        <v>10</v>
      </c>
      <c r="C79" s="116">
        <v>24.626865671641788</v>
      </c>
      <c r="D79" s="13" t="s">
        <v>499</v>
      </c>
    </row>
    <row r="80" spans="1:4" x14ac:dyDescent="0.2">
      <c r="A80" s="51" t="s">
        <v>488</v>
      </c>
      <c r="B80" s="4" t="s">
        <v>10</v>
      </c>
      <c r="C80" s="116">
        <v>40.298507462686565</v>
      </c>
      <c r="D80" s="13" t="s">
        <v>499</v>
      </c>
    </row>
    <row r="81" spans="1:4" x14ac:dyDescent="0.2">
      <c r="A81" s="51" t="s">
        <v>488</v>
      </c>
      <c r="B81" s="4" t="s">
        <v>10</v>
      </c>
      <c r="C81" s="116">
        <v>25.373134328358208</v>
      </c>
      <c r="D81" s="13" t="s">
        <v>499</v>
      </c>
    </row>
    <row r="82" spans="1:4" x14ac:dyDescent="0.2">
      <c r="A82" s="51" t="s">
        <v>488</v>
      </c>
      <c r="B82" s="4" t="s">
        <v>10</v>
      </c>
      <c r="C82" s="116">
        <v>44.776119402985074</v>
      </c>
      <c r="D82" s="13" t="s">
        <v>499</v>
      </c>
    </row>
    <row r="83" spans="1:4" x14ac:dyDescent="0.2">
      <c r="A83" s="51" t="s">
        <v>488</v>
      </c>
      <c r="B83" s="4" t="s">
        <v>10</v>
      </c>
      <c r="C83" s="116">
        <v>22.388059701492537</v>
      </c>
      <c r="D83" s="13" t="s">
        <v>499</v>
      </c>
    </row>
    <row r="84" spans="1:4" x14ac:dyDescent="0.2">
      <c r="A84" s="51" t="s">
        <v>488</v>
      </c>
      <c r="B84" s="5" t="s">
        <v>10</v>
      </c>
      <c r="C84" s="117">
        <v>0.74626865671641784</v>
      </c>
      <c r="D84" s="13" t="s">
        <v>499</v>
      </c>
    </row>
    <row r="85" spans="1:4" x14ac:dyDescent="0.2">
      <c r="A85" s="51" t="s">
        <v>488</v>
      </c>
      <c r="B85" s="4" t="s">
        <v>11</v>
      </c>
      <c r="C85" s="116">
        <v>170.14925373134326</v>
      </c>
      <c r="D85" s="13" t="s">
        <v>499</v>
      </c>
    </row>
    <row r="86" spans="1:4" x14ac:dyDescent="0.2">
      <c r="A86" s="51" t="s">
        <v>488</v>
      </c>
      <c r="B86" s="4" t="s">
        <v>11</v>
      </c>
      <c r="C86" s="116">
        <v>217.1641791044776</v>
      </c>
      <c r="D86" s="13" t="s">
        <v>486</v>
      </c>
    </row>
    <row r="87" spans="1:4" x14ac:dyDescent="0.2">
      <c r="A87" s="51" t="s">
        <v>488</v>
      </c>
      <c r="B87" s="4" t="s">
        <v>11</v>
      </c>
      <c r="C87" s="116">
        <v>220.89552238805967</v>
      </c>
      <c r="D87" s="13" t="s">
        <v>486</v>
      </c>
    </row>
    <row r="88" spans="1:4" x14ac:dyDescent="0.2">
      <c r="A88" s="51" t="s">
        <v>488</v>
      </c>
      <c r="B88" s="4" t="s">
        <v>11</v>
      </c>
      <c r="C88" s="116">
        <v>226.1194029850746</v>
      </c>
      <c r="D88" s="13" t="s">
        <v>486</v>
      </c>
    </row>
    <row r="89" spans="1:4" x14ac:dyDescent="0.2">
      <c r="A89" s="51" t="s">
        <v>488</v>
      </c>
      <c r="B89" s="4" t="s">
        <v>11</v>
      </c>
      <c r="C89" s="116">
        <v>297.0149253731343</v>
      </c>
      <c r="D89" s="13" t="s">
        <v>486</v>
      </c>
    </row>
    <row r="90" spans="1:4" x14ac:dyDescent="0.2">
      <c r="A90" s="51" t="s">
        <v>488</v>
      </c>
      <c r="B90" s="4" t="s">
        <v>11</v>
      </c>
      <c r="C90" s="116">
        <v>204.47761194029849</v>
      </c>
      <c r="D90" s="13" t="s">
        <v>486</v>
      </c>
    </row>
    <row r="91" spans="1:4" x14ac:dyDescent="0.2">
      <c r="A91" s="51" t="s">
        <v>488</v>
      </c>
      <c r="B91" s="4" t="s">
        <v>11</v>
      </c>
      <c r="C91" s="116">
        <v>255.97014925373134</v>
      </c>
      <c r="D91" s="13" t="s">
        <v>486</v>
      </c>
    </row>
    <row r="92" spans="1:4" x14ac:dyDescent="0.2">
      <c r="A92" s="51" t="s">
        <v>488</v>
      </c>
      <c r="B92" s="4" t="s">
        <v>11</v>
      </c>
      <c r="C92" s="116">
        <v>276.1194029850746</v>
      </c>
      <c r="D92" s="13" t="s">
        <v>486</v>
      </c>
    </row>
    <row r="93" spans="1:4" x14ac:dyDescent="0.2">
      <c r="A93" s="51" t="s">
        <v>488</v>
      </c>
      <c r="B93" s="4" t="s">
        <v>11</v>
      </c>
      <c r="C93" s="116">
        <v>234.32835820895522</v>
      </c>
      <c r="D93" s="13" t="s">
        <v>486</v>
      </c>
    </row>
    <row r="94" spans="1:4" x14ac:dyDescent="0.2">
      <c r="A94" s="50" t="s">
        <v>488</v>
      </c>
      <c r="B94" s="4" t="s">
        <v>11</v>
      </c>
      <c r="C94" s="116">
        <v>347.76119402985074</v>
      </c>
      <c r="D94" s="16" t="s">
        <v>486</v>
      </c>
    </row>
    <row r="95" spans="1:4" x14ac:dyDescent="0.2">
      <c r="A95" s="6"/>
      <c r="B95" s="59" t="s">
        <v>577</v>
      </c>
      <c r="C95" s="118">
        <f>AVERAGE(C5:C94)</f>
        <v>186.69154228855717</v>
      </c>
      <c r="D95" s="26"/>
    </row>
  </sheetData>
  <mergeCells count="1">
    <mergeCell ref="I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2018_12_23</vt:lpstr>
      <vt:lpstr>2018_12_24</vt:lpstr>
      <vt:lpstr>2018_12_25</vt:lpstr>
      <vt:lpstr>2018_12_27</vt:lpstr>
      <vt:lpstr>2018_12_27 addition</vt:lpstr>
      <vt:lpstr>AllWithBackground_120</vt:lpstr>
      <vt:lpstr>Clip9_90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Lajbner</dc:creator>
  <cp:lastModifiedBy>Microsoft Office User</cp:lastModifiedBy>
  <dcterms:created xsi:type="dcterms:W3CDTF">2019-07-30T02:00:04Z</dcterms:created>
  <dcterms:modified xsi:type="dcterms:W3CDTF">2022-02-05T14:11:10Z</dcterms:modified>
</cp:coreProperties>
</file>