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uman Sharif\Desktop\papers images\"/>
    </mc:Choice>
  </mc:AlternateContent>
  <xr:revisionPtr revIDLastSave="0" documentId="13_ncr:1_{F42AAE0E-D91E-4FF6-84B5-8BDE2A6A0096}" xr6:coauthVersionLast="45" xr6:coauthVersionMax="45" xr10:uidLastSave="{00000000-0000-0000-0000-000000000000}"/>
  <bookViews>
    <workbookView xWindow="-108" yWindow="-108" windowWidth="23256" windowHeight="12576" activeTab="5" xr2:uid="{1AFFFD0D-4492-40B2-83E7-A38F50909ABB}"/>
  </bookViews>
  <sheets>
    <sheet name="Figure 2" sheetId="1" r:id="rId1"/>
    <sheet name="Figure 3" sheetId="2" r:id="rId2"/>
    <sheet name="Figure 4" sheetId="3" r:id="rId3"/>
    <sheet name="Figure 6" sheetId="4" r:id="rId4"/>
    <sheet name="Figure 7" sheetId="5" r:id="rId5"/>
    <sheet name="Figure 9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6" i="6" l="1"/>
  <c r="E56" i="6"/>
  <c r="D56" i="6"/>
  <c r="C56" i="6"/>
  <c r="B56" i="6"/>
  <c r="F55" i="6"/>
  <c r="E55" i="6"/>
  <c r="D55" i="6"/>
  <c r="C55" i="6"/>
  <c r="B55" i="6"/>
  <c r="F49" i="6"/>
  <c r="E49" i="6"/>
  <c r="D49" i="6"/>
  <c r="C49" i="6"/>
  <c r="B49" i="6"/>
  <c r="F48" i="6"/>
  <c r="E48" i="6"/>
  <c r="D48" i="6"/>
  <c r="C48" i="6"/>
  <c r="B48" i="6"/>
  <c r="F62" i="6"/>
  <c r="E62" i="6"/>
  <c r="D62" i="6"/>
  <c r="C62" i="6"/>
  <c r="B62" i="6"/>
  <c r="F42" i="6"/>
  <c r="E42" i="6"/>
  <c r="D42" i="6"/>
  <c r="C42" i="6"/>
  <c r="B42" i="6"/>
  <c r="F61" i="6"/>
  <c r="E61" i="6"/>
  <c r="D61" i="6"/>
  <c r="C61" i="6"/>
  <c r="B61" i="6"/>
  <c r="F41" i="6"/>
  <c r="E41" i="6"/>
  <c r="D41" i="6"/>
  <c r="C41" i="6"/>
  <c r="B41" i="6"/>
  <c r="L18" i="6"/>
  <c r="K18" i="6"/>
  <c r="J18" i="6"/>
  <c r="I18" i="6"/>
  <c r="L17" i="6"/>
  <c r="K17" i="6"/>
  <c r="J17" i="6"/>
  <c r="I17" i="6"/>
  <c r="L8" i="6"/>
  <c r="K8" i="6"/>
  <c r="J8" i="6"/>
  <c r="I8" i="6"/>
  <c r="L7" i="6"/>
  <c r="K7" i="6"/>
  <c r="J7" i="6"/>
  <c r="I7" i="6"/>
  <c r="Q13" i="5"/>
  <c r="P13" i="5"/>
  <c r="O13" i="5"/>
  <c r="N13" i="5"/>
  <c r="Q10" i="5"/>
  <c r="P10" i="5"/>
  <c r="O10" i="5"/>
  <c r="N10" i="5"/>
  <c r="Q7" i="5"/>
  <c r="P7" i="5"/>
  <c r="O7" i="5"/>
  <c r="N7" i="5"/>
  <c r="Q4" i="5"/>
  <c r="P4" i="5"/>
  <c r="O4" i="5"/>
  <c r="N4" i="5"/>
  <c r="O23" i="3"/>
  <c r="N23" i="3"/>
  <c r="M23" i="3"/>
  <c r="L23" i="3"/>
  <c r="K23" i="3"/>
  <c r="G23" i="3"/>
  <c r="F23" i="3"/>
  <c r="E23" i="3"/>
  <c r="D23" i="3"/>
  <c r="C23" i="3"/>
  <c r="O22" i="3"/>
  <c r="N22" i="3"/>
  <c r="M22" i="3"/>
  <c r="L22" i="3"/>
  <c r="K22" i="3"/>
  <c r="G22" i="3"/>
  <c r="F22" i="3"/>
  <c r="E22" i="3"/>
  <c r="D22" i="3"/>
  <c r="C22" i="3"/>
  <c r="O16" i="3"/>
  <c r="N16" i="3"/>
  <c r="M16" i="3"/>
  <c r="L16" i="3"/>
  <c r="K16" i="3"/>
  <c r="G16" i="3"/>
  <c r="F16" i="3"/>
  <c r="E16" i="3"/>
  <c r="D16" i="3"/>
  <c r="C16" i="3"/>
  <c r="O15" i="3"/>
  <c r="N15" i="3"/>
  <c r="M15" i="3"/>
  <c r="L15" i="3"/>
  <c r="K15" i="3"/>
  <c r="G15" i="3"/>
  <c r="F15" i="3"/>
  <c r="E15" i="3"/>
  <c r="D15" i="3"/>
  <c r="C15" i="3"/>
  <c r="W24" i="2"/>
  <c r="Q24" i="2"/>
  <c r="O24" i="2"/>
  <c r="Y23" i="2"/>
  <c r="Y24" i="2" s="1"/>
  <c r="X23" i="2"/>
  <c r="X24" i="2" s="1"/>
  <c r="W23" i="2"/>
  <c r="V23" i="2"/>
  <c r="V24" i="2" s="1"/>
  <c r="R23" i="2"/>
  <c r="R24" i="2" s="1"/>
  <c r="Q23" i="2"/>
  <c r="P23" i="2"/>
  <c r="P24" i="2" s="1"/>
  <c r="O23" i="2"/>
  <c r="N23" i="2"/>
  <c r="N24" i="2" s="1"/>
  <c r="Y16" i="2"/>
  <c r="R16" i="2"/>
  <c r="P16" i="2"/>
  <c r="O16" i="2"/>
  <c r="Y15" i="2"/>
  <c r="X15" i="2"/>
  <c r="X16" i="2" s="1"/>
  <c r="W15" i="2"/>
  <c r="W16" i="2" s="1"/>
  <c r="V15" i="2"/>
  <c r="V16" i="2" s="1"/>
  <c r="U15" i="2"/>
  <c r="U16" i="2" s="1"/>
  <c r="R15" i="2"/>
  <c r="Q15" i="2"/>
  <c r="Q16" i="2" s="1"/>
  <c r="P15" i="2"/>
  <c r="O15" i="2"/>
  <c r="N15" i="2"/>
  <c r="N16" i="2" s="1"/>
  <c r="V8" i="2"/>
  <c r="U8" i="2"/>
  <c r="Y7" i="2"/>
  <c r="Y8" i="2" s="1"/>
  <c r="X7" i="2"/>
  <c r="X8" i="2" s="1"/>
  <c r="W7" i="2"/>
  <c r="W8" i="2" s="1"/>
  <c r="V7" i="2"/>
  <c r="U7" i="2"/>
  <c r="R7" i="2"/>
  <c r="R8" i="2" s="1"/>
  <c r="Q7" i="2"/>
  <c r="Q8" i="2" s="1"/>
  <c r="P7" i="2"/>
  <c r="P8" i="2" s="1"/>
  <c r="O7" i="2"/>
  <c r="O8" i="2" s="1"/>
  <c r="N7" i="2"/>
  <c r="N8" i="2" s="1"/>
  <c r="M15" i="1"/>
  <c r="L15" i="1"/>
  <c r="K15" i="1"/>
  <c r="J15" i="1"/>
  <c r="M14" i="1"/>
  <c r="L14" i="1"/>
  <c r="K14" i="1"/>
  <c r="J14" i="1"/>
  <c r="M8" i="1"/>
  <c r="L8" i="1"/>
  <c r="K8" i="1"/>
  <c r="J8" i="1"/>
  <c r="M7" i="1"/>
  <c r="L7" i="1"/>
  <c r="K7" i="1"/>
  <c r="J7" i="1"/>
</calcChain>
</file>

<file path=xl/sharedStrings.xml><?xml version="1.0" encoding="utf-8"?>
<sst xmlns="http://schemas.openxmlformats.org/spreadsheetml/2006/main" count="356" uniqueCount="56">
  <si>
    <t>5 µg</t>
  </si>
  <si>
    <t>10 µg</t>
  </si>
  <si>
    <t>15 µg</t>
  </si>
  <si>
    <t>20 µg</t>
  </si>
  <si>
    <t>ds-AchE</t>
  </si>
  <si>
    <t>ds-egfp</t>
  </si>
  <si>
    <t>R1</t>
  </si>
  <si>
    <t>R2</t>
  </si>
  <si>
    <t>Data used for graph</t>
  </si>
  <si>
    <t>R3</t>
  </si>
  <si>
    <t>Mean Value</t>
  </si>
  <si>
    <t>STDEV</t>
  </si>
  <si>
    <t>Mean</t>
  </si>
  <si>
    <t>A. Dose Optimization</t>
  </si>
  <si>
    <t>B. Relative transcript level</t>
  </si>
  <si>
    <t>L1</t>
  </si>
  <si>
    <t>L2</t>
  </si>
  <si>
    <t>L3</t>
  </si>
  <si>
    <t>L4</t>
  </si>
  <si>
    <t>L5</t>
  </si>
  <si>
    <t>Larval Stages</t>
  </si>
  <si>
    <t xml:space="preserve">C. Larval survival rate </t>
  </si>
  <si>
    <t>Graph data using Mean and STDEV</t>
  </si>
  <si>
    <t>Real time data</t>
  </si>
  <si>
    <t>Day 2</t>
  </si>
  <si>
    <t>Day 4</t>
  </si>
  <si>
    <t>Day 6</t>
  </si>
  <si>
    <t>Day 8</t>
  </si>
  <si>
    <t>Day 10</t>
  </si>
  <si>
    <t>ds-vAA</t>
  </si>
  <si>
    <t>S.D</t>
  </si>
  <si>
    <t>ds-EcR</t>
  </si>
  <si>
    <t>Graph Data</t>
  </si>
  <si>
    <t>ds-Ec-R</t>
  </si>
  <si>
    <t>Mortality Data</t>
  </si>
  <si>
    <t>Larval Mortality</t>
  </si>
  <si>
    <t>4 Day old</t>
  </si>
  <si>
    <t>6 Day old</t>
  </si>
  <si>
    <t>8 Day old</t>
  </si>
  <si>
    <t>10 Day old</t>
  </si>
  <si>
    <t>EV</t>
  </si>
  <si>
    <t>TRV-vAA</t>
  </si>
  <si>
    <t>TRV-AchE</t>
  </si>
  <si>
    <t>TRV-EcR</t>
  </si>
  <si>
    <t>Leaf Area Consumed</t>
  </si>
  <si>
    <t>4Day old</t>
  </si>
  <si>
    <t>Larval Weight</t>
  </si>
  <si>
    <t>Larval weight after 10 days feeding (Graph)</t>
  </si>
  <si>
    <r>
      <rPr>
        <b/>
        <sz val="11"/>
        <color theme="1"/>
        <rFont val="Calibri"/>
        <family val="2"/>
        <scheme val="minor"/>
      </rPr>
      <t>A.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Average Larval Weight</t>
    </r>
  </si>
  <si>
    <t>Larval Mortality after 10 days feeding (Graph)</t>
  </si>
  <si>
    <r>
      <rPr>
        <b/>
        <sz val="11"/>
        <color theme="1"/>
        <rFont val="Calibri"/>
        <family val="2"/>
        <scheme val="minor"/>
      </rPr>
      <t>B.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Average Larval Mortality</t>
    </r>
  </si>
  <si>
    <t xml:space="preserve"> Larval Mortality Raw Data </t>
  </si>
  <si>
    <t xml:space="preserve"> Larval Weight Raw Data </t>
  </si>
  <si>
    <t>Graph Data Using Mean and STDEV</t>
  </si>
  <si>
    <t>Real Time Data</t>
  </si>
  <si>
    <t>C. Transcript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</si>
</sst>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/>
    <xf numFmtId="0" fontId="3" fillId="0" borderId="0" xfId="0" applyFont="1" applyBorder="1"/>
    <xf numFmtId="0" fontId="0" fillId="0" borderId="0" xfId="0" applyBorder="1"/>
    <xf numFmtId="0" fontId="0" fillId="0" borderId="8" xfId="0" applyBorder="1"/>
    <xf numFmtId="0" fontId="3" fillId="0" borderId="9" xfId="0" applyFont="1" applyBorder="1"/>
    <xf numFmtId="0" fontId="3" fillId="0" borderId="10" xfId="0" applyFon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9" xfId="0" applyBorder="1"/>
    <xf numFmtId="0" fontId="2" fillId="0" borderId="0" xfId="0" applyFont="1"/>
    <xf numFmtId="0" fontId="2" fillId="0" borderId="5" xfId="0" applyFont="1" applyBorder="1" applyAlignment="1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2" fillId="0" borderId="0" xfId="0" applyFont="1" applyBorder="1" applyAlignment="1"/>
    <xf numFmtId="0" fontId="2" fillId="0" borderId="1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7" xfId="0" applyFont="1" applyBorder="1"/>
    <xf numFmtId="0" fontId="3" fillId="0" borderId="4" xfId="0" applyFont="1" applyBorder="1"/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7" xfId="0" applyFont="1" applyBorder="1"/>
    <xf numFmtId="0" fontId="0" fillId="0" borderId="4" xfId="0" applyBorder="1" applyAlignment="1">
      <alignment horizontal="center"/>
    </xf>
    <xf numFmtId="0" fontId="5" fillId="0" borderId="4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8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0" xfId="0" applyFont="1" applyBorder="1"/>
    <xf numFmtId="0" fontId="2" fillId="0" borderId="0" xfId="0" applyFont="1" applyBorder="1"/>
    <xf numFmtId="0" fontId="4" fillId="0" borderId="8" xfId="0" applyFont="1" applyBorder="1"/>
    <xf numFmtId="0" fontId="0" fillId="0" borderId="6" xfId="0" applyBorder="1" applyAlignment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8" xfId="0" applyFont="1" applyBorder="1"/>
    <xf numFmtId="0" fontId="2" fillId="0" borderId="4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18</xdr:col>
      <xdr:colOff>304800</xdr:colOff>
      <xdr:row>23</xdr:row>
      <xdr:rowOff>97870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3D6C22-3F11-4F46-963D-38CD27CE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731520"/>
          <a:ext cx="10058400" cy="3572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9CC87-C577-451E-95B5-88CF14924FD7}">
  <dimension ref="A1:Q21"/>
  <sheetViews>
    <sheetView workbookViewId="0">
      <selection activeCell="S15" sqref="S15"/>
    </sheetView>
  </sheetViews>
  <sheetFormatPr defaultRowHeight="14.4" x14ac:dyDescent="0.3"/>
  <cols>
    <col min="1" max="1" width="12" customWidth="1"/>
  </cols>
  <sheetData>
    <row r="1" spans="1:17" ht="15" thickBot="1" x14ac:dyDescent="0.35"/>
    <row r="2" spans="1:17" ht="15" thickBot="1" x14ac:dyDescent="0.35">
      <c r="A2" s="2" t="s">
        <v>13</v>
      </c>
      <c r="B2" s="3"/>
      <c r="C2" s="3"/>
      <c r="D2" s="3"/>
      <c r="E2" s="4"/>
      <c r="I2" s="18" t="s">
        <v>14</v>
      </c>
      <c r="J2" s="19"/>
      <c r="K2" s="19"/>
      <c r="L2" s="19"/>
      <c r="M2" s="19"/>
      <c r="N2" s="19"/>
      <c r="O2" s="19"/>
      <c r="P2" s="19"/>
      <c r="Q2" s="20"/>
    </row>
    <row r="3" spans="1:17" x14ac:dyDescent="0.3">
      <c r="A3" s="5"/>
      <c r="B3" s="6" t="s">
        <v>0</v>
      </c>
      <c r="C3" s="6" t="s">
        <v>1</v>
      </c>
      <c r="D3" s="6" t="s">
        <v>2</v>
      </c>
      <c r="E3" s="7" t="s">
        <v>3</v>
      </c>
      <c r="I3" s="16" t="s">
        <v>4</v>
      </c>
      <c r="J3" s="6" t="s">
        <v>0</v>
      </c>
      <c r="K3" s="6" t="s">
        <v>1</v>
      </c>
      <c r="L3" s="6" t="s">
        <v>2</v>
      </c>
      <c r="M3" s="7" t="s">
        <v>3</v>
      </c>
      <c r="N3" s="10"/>
      <c r="O3" s="10"/>
      <c r="P3" s="10"/>
      <c r="Q3" s="11"/>
    </row>
    <row r="4" spans="1:17" x14ac:dyDescent="0.3">
      <c r="A4" s="8" t="s">
        <v>4</v>
      </c>
      <c r="B4" s="9">
        <v>86</v>
      </c>
      <c r="C4" s="10">
        <v>76.3333333333333</v>
      </c>
      <c r="D4" s="10">
        <v>53.33</v>
      </c>
      <c r="E4" s="11">
        <v>40</v>
      </c>
      <c r="I4" s="17" t="s">
        <v>6</v>
      </c>
      <c r="J4" s="10">
        <v>0.54400000000000004</v>
      </c>
      <c r="K4" s="10">
        <v>0.36399999999999999</v>
      </c>
      <c r="L4" s="10">
        <v>9.8299999999999998E-2</v>
      </c>
      <c r="M4" s="11">
        <v>9.2499999999999999E-2</v>
      </c>
      <c r="N4" s="10"/>
      <c r="O4" s="10"/>
      <c r="P4" s="10"/>
      <c r="Q4" s="11"/>
    </row>
    <row r="5" spans="1:17" ht="15" thickBot="1" x14ac:dyDescent="0.35">
      <c r="A5" s="12" t="s">
        <v>5</v>
      </c>
      <c r="B5" s="13">
        <v>96</v>
      </c>
      <c r="C5" s="14">
        <v>93</v>
      </c>
      <c r="D5" s="14">
        <v>96</v>
      </c>
      <c r="E5" s="15">
        <v>93.33</v>
      </c>
      <c r="I5" s="17" t="s">
        <v>7</v>
      </c>
      <c r="J5" s="10">
        <v>0.40300000000000002</v>
      </c>
      <c r="K5" s="10">
        <v>0.29399999999999998</v>
      </c>
      <c r="L5" s="10">
        <v>0.124</v>
      </c>
      <c r="M5" s="11">
        <v>8.5400000000000004E-2</v>
      </c>
      <c r="N5" s="10"/>
      <c r="O5" s="10"/>
      <c r="P5" s="10"/>
      <c r="Q5" s="11"/>
    </row>
    <row r="6" spans="1:17" x14ac:dyDescent="0.3">
      <c r="I6" s="17" t="s">
        <v>9</v>
      </c>
      <c r="J6" s="10">
        <v>0.45</v>
      </c>
      <c r="K6" s="10">
        <v>0.48799999999999999</v>
      </c>
      <c r="L6" s="10">
        <v>0.222</v>
      </c>
      <c r="M6" s="11">
        <v>9.7500000000000003E-2</v>
      </c>
      <c r="N6" s="10"/>
      <c r="O6" s="10"/>
      <c r="P6" s="10"/>
      <c r="Q6" s="11"/>
    </row>
    <row r="7" spans="1:17" x14ac:dyDescent="0.3">
      <c r="I7" s="17" t="s">
        <v>12</v>
      </c>
      <c r="J7" s="10">
        <f>AVERAGE(J4:J6)</f>
        <v>0.46566666666666667</v>
      </c>
      <c r="K7" s="10">
        <f t="shared" ref="K7:M7" si="0">AVERAGE(K4:K6)</f>
        <v>0.38199999999999995</v>
      </c>
      <c r="L7" s="10">
        <f t="shared" si="0"/>
        <v>0.14810000000000001</v>
      </c>
      <c r="M7" s="11">
        <f t="shared" si="0"/>
        <v>9.1799999999999993E-2</v>
      </c>
      <c r="N7" s="10"/>
      <c r="O7" s="10"/>
      <c r="P7" s="10"/>
      <c r="Q7" s="11"/>
    </row>
    <row r="8" spans="1:17" ht="15" thickBot="1" x14ac:dyDescent="0.35">
      <c r="I8" s="21" t="s">
        <v>11</v>
      </c>
      <c r="J8" s="14">
        <f>STDEV(J4:J6)</f>
        <v>7.1793685887641762E-2</v>
      </c>
      <c r="K8" s="14">
        <f t="shared" ref="K8:M8" si="1">STDEV(K4:K6)</f>
        <v>9.8244592726521335E-2</v>
      </c>
      <c r="L8" s="14">
        <f t="shared" si="1"/>
        <v>6.527656547337643E-2</v>
      </c>
      <c r="M8" s="15">
        <f t="shared" si="1"/>
        <v>6.0802960454241035E-3</v>
      </c>
      <c r="N8" s="10"/>
      <c r="O8" s="10"/>
      <c r="P8" s="10"/>
      <c r="Q8" s="11"/>
    </row>
    <row r="9" spans="1:17" ht="15" thickBot="1" x14ac:dyDescent="0.35">
      <c r="I9" s="17"/>
      <c r="J9" s="10"/>
      <c r="K9" s="10"/>
      <c r="L9" s="10"/>
      <c r="M9" s="10"/>
      <c r="N9" s="10"/>
      <c r="O9" s="10"/>
      <c r="P9" s="10"/>
      <c r="Q9" s="11"/>
    </row>
    <row r="10" spans="1:17" x14ac:dyDescent="0.3">
      <c r="I10" s="16" t="s">
        <v>5</v>
      </c>
      <c r="J10" s="6" t="s">
        <v>0</v>
      </c>
      <c r="K10" s="6" t="s">
        <v>1</v>
      </c>
      <c r="L10" s="6" t="s">
        <v>2</v>
      </c>
      <c r="M10" s="7" t="s">
        <v>3</v>
      </c>
      <c r="N10" s="10"/>
      <c r="O10" s="10"/>
      <c r="P10" s="10"/>
      <c r="Q10" s="11"/>
    </row>
    <row r="11" spans="1:17" x14ac:dyDescent="0.3">
      <c r="I11" s="17" t="s">
        <v>6</v>
      </c>
      <c r="J11" s="10">
        <v>0.81499999999999995</v>
      </c>
      <c r="K11" s="10">
        <v>0.96679999999999999</v>
      </c>
      <c r="L11" s="10">
        <v>0.94199999999999995</v>
      </c>
      <c r="M11" s="11">
        <v>0.91500000000000004</v>
      </c>
      <c r="N11" s="10"/>
      <c r="O11" s="10"/>
      <c r="P11" s="10"/>
      <c r="Q11" s="11"/>
    </row>
    <row r="12" spans="1:17" ht="15" thickBot="1" x14ac:dyDescent="0.35">
      <c r="I12" s="17" t="s">
        <v>7</v>
      </c>
      <c r="J12" s="10">
        <v>0.86199999999999999</v>
      </c>
      <c r="K12" s="10">
        <v>0.91500000000000004</v>
      </c>
      <c r="L12" s="10">
        <v>0.83899999999999997</v>
      </c>
      <c r="M12" s="11">
        <v>0.94540000000000002</v>
      </c>
      <c r="N12" s="10"/>
      <c r="O12" s="10"/>
      <c r="P12" s="10"/>
      <c r="Q12" s="11"/>
    </row>
    <row r="13" spans="1:17" x14ac:dyDescent="0.3">
      <c r="A13" s="18" t="s">
        <v>21</v>
      </c>
      <c r="B13" s="19"/>
      <c r="C13" s="19"/>
      <c r="D13" s="19"/>
      <c r="E13" s="19"/>
      <c r="F13" s="20"/>
      <c r="G13" s="27"/>
      <c r="I13" s="17" t="s">
        <v>9</v>
      </c>
      <c r="J13" s="10">
        <v>0.96499999999999997</v>
      </c>
      <c r="K13" s="10">
        <v>0.88300000000000001</v>
      </c>
      <c r="L13" s="10">
        <v>0.89239999999999997</v>
      </c>
      <c r="M13" s="11">
        <v>1.0369999999999999</v>
      </c>
      <c r="N13" s="10"/>
      <c r="O13" s="10"/>
      <c r="P13" s="10"/>
      <c r="Q13" s="11"/>
    </row>
    <row r="14" spans="1:17" x14ac:dyDescent="0.3">
      <c r="A14" s="17" t="s">
        <v>20</v>
      </c>
      <c r="B14" s="10" t="s">
        <v>15</v>
      </c>
      <c r="C14" s="10" t="s">
        <v>16</v>
      </c>
      <c r="D14" s="10" t="s">
        <v>17</v>
      </c>
      <c r="E14" s="10" t="s">
        <v>18</v>
      </c>
      <c r="F14" s="11" t="s">
        <v>19</v>
      </c>
      <c r="G14" s="10"/>
      <c r="I14" s="17" t="s">
        <v>12</v>
      </c>
      <c r="J14" s="10">
        <f>AVERAGE(J11:J13)</f>
        <v>0.8806666666666666</v>
      </c>
      <c r="K14" s="10">
        <f>AVERAGE(K11:K13)</f>
        <v>0.92160000000000009</v>
      </c>
      <c r="L14" s="10">
        <f>AVERAGE(L11:L13)</f>
        <v>0.89113333333333333</v>
      </c>
      <c r="M14" s="11">
        <f>AVERAGE(M11:M13)</f>
        <v>0.9658000000000001</v>
      </c>
      <c r="N14" s="10"/>
      <c r="O14" s="10"/>
      <c r="P14" s="10"/>
      <c r="Q14" s="11"/>
    </row>
    <row r="15" spans="1:17" ht="15" thickBot="1" x14ac:dyDescent="0.35">
      <c r="A15" s="8" t="s">
        <v>4</v>
      </c>
      <c r="B15" s="10">
        <v>40</v>
      </c>
      <c r="C15" s="10">
        <v>63</v>
      </c>
      <c r="D15" s="10">
        <v>70</v>
      </c>
      <c r="E15" s="10">
        <v>86</v>
      </c>
      <c r="F15" s="11">
        <v>93</v>
      </c>
      <c r="G15" s="26"/>
      <c r="I15" s="21" t="s">
        <v>11</v>
      </c>
      <c r="J15" s="14">
        <f>STDEV(J11:J13)</f>
        <v>7.6722443478641461E-2</v>
      </c>
      <c r="K15" s="14">
        <f>STDEV(K11:K13)</f>
        <v>4.2288059780510139E-2</v>
      </c>
      <c r="L15" s="14">
        <f>STDEV(L11:L13)</f>
        <v>5.151168152306166E-2</v>
      </c>
      <c r="M15" s="15">
        <f>STDEV(M11:M13)</f>
        <v>6.3506850024229608E-2</v>
      </c>
      <c r="N15" s="10"/>
      <c r="O15" s="10"/>
      <c r="P15" s="10"/>
      <c r="Q15" s="11"/>
    </row>
    <row r="16" spans="1:17" ht="15" thickBot="1" x14ac:dyDescent="0.35">
      <c r="A16" s="12" t="s">
        <v>5</v>
      </c>
      <c r="B16" s="14">
        <v>93.33</v>
      </c>
      <c r="C16" s="14">
        <v>88</v>
      </c>
      <c r="D16" s="14">
        <v>93</v>
      </c>
      <c r="E16" s="14">
        <v>91</v>
      </c>
      <c r="F16" s="15">
        <v>96</v>
      </c>
      <c r="G16" s="26"/>
      <c r="I16" s="17"/>
      <c r="J16" s="10"/>
      <c r="K16" s="10"/>
      <c r="L16" s="10"/>
      <c r="M16" s="10"/>
      <c r="N16" s="10"/>
      <c r="O16" s="10"/>
      <c r="P16" s="10"/>
      <c r="Q16" s="11"/>
    </row>
    <row r="17" spans="9:17" ht="15" thickBot="1" x14ac:dyDescent="0.35">
      <c r="I17" s="18" t="s">
        <v>8</v>
      </c>
      <c r="J17" s="19"/>
      <c r="K17" s="19"/>
      <c r="L17" s="19"/>
      <c r="M17" s="19"/>
      <c r="N17" s="19"/>
      <c r="O17" s="19"/>
      <c r="P17" s="19"/>
      <c r="Q17" s="20"/>
    </row>
    <row r="18" spans="9:17" x14ac:dyDescent="0.3">
      <c r="I18" s="18" t="s">
        <v>10</v>
      </c>
      <c r="J18" s="19"/>
      <c r="K18" s="19"/>
      <c r="L18" s="19"/>
      <c r="M18" s="20"/>
      <c r="N18" s="18" t="s">
        <v>11</v>
      </c>
      <c r="O18" s="19"/>
      <c r="P18" s="19"/>
      <c r="Q18" s="20"/>
    </row>
    <row r="19" spans="9:17" x14ac:dyDescent="0.3">
      <c r="I19" s="17"/>
      <c r="J19" s="10" t="s">
        <v>0</v>
      </c>
      <c r="K19" s="10" t="s">
        <v>1</v>
      </c>
      <c r="L19" s="10" t="s">
        <v>2</v>
      </c>
      <c r="M19" s="11" t="s">
        <v>3</v>
      </c>
      <c r="N19" s="10" t="s">
        <v>0</v>
      </c>
      <c r="O19" s="10" t="s">
        <v>1</v>
      </c>
      <c r="P19" s="10" t="s">
        <v>2</v>
      </c>
      <c r="Q19" s="11" t="s">
        <v>3</v>
      </c>
    </row>
    <row r="20" spans="9:17" x14ac:dyDescent="0.3">
      <c r="I20" s="8" t="s">
        <v>4</v>
      </c>
      <c r="J20" s="10">
        <v>0.46566666666666667</v>
      </c>
      <c r="K20" s="10">
        <v>0.38199999999999995</v>
      </c>
      <c r="L20" s="10">
        <v>0.14810000000000001</v>
      </c>
      <c r="M20" s="11">
        <v>9.1799999999999993E-2</v>
      </c>
      <c r="N20" s="17">
        <v>8.1132034355960003E-2</v>
      </c>
      <c r="O20" s="10">
        <v>8.1355339059327E-2</v>
      </c>
      <c r="P20" s="10">
        <v>6.1355339059327399E-2</v>
      </c>
      <c r="Q20" s="11">
        <v>3.4512132034355901E-2</v>
      </c>
    </row>
    <row r="21" spans="9:17" ht="15" thickBot="1" x14ac:dyDescent="0.35">
      <c r="I21" s="12" t="s">
        <v>5</v>
      </c>
      <c r="J21" s="14">
        <v>0.8806666666666666</v>
      </c>
      <c r="K21" s="14">
        <v>0.92160000000000009</v>
      </c>
      <c r="L21" s="14">
        <v>0.89166666666666661</v>
      </c>
      <c r="M21" s="15">
        <v>0.9658000000000001</v>
      </c>
      <c r="N21" s="21">
        <v>7.6722443478641461E-2</v>
      </c>
      <c r="O21" s="14">
        <v>4.2288059780510139E-2</v>
      </c>
      <c r="P21" s="14">
        <v>5.151168152306166E-2</v>
      </c>
      <c r="Q21" s="15">
        <v>6.3506850024229608E-2</v>
      </c>
    </row>
  </sheetData>
  <mergeCells count="7">
    <mergeCell ref="A2:E2"/>
    <mergeCell ref="I17:Q17"/>
    <mergeCell ref="I18:M18"/>
    <mergeCell ref="N18:Q18"/>
    <mergeCell ref="I2:Q2"/>
    <mergeCell ref="A13:F13"/>
    <mergeCell ref="G15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751BB-7DA0-4525-84CB-6C99F1C361BC}">
  <dimension ref="A1:Y24"/>
  <sheetViews>
    <sheetView workbookViewId="0">
      <selection sqref="A1:Y24"/>
    </sheetView>
  </sheetViews>
  <sheetFormatPr defaultRowHeight="14.4" x14ac:dyDescent="0.3"/>
  <sheetData>
    <row r="1" spans="1:25" ht="15" thickBot="1" x14ac:dyDescent="0.35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25" ht="15" thickBot="1" x14ac:dyDescent="0.35">
      <c r="A2" s="5"/>
      <c r="B2" s="19" t="s">
        <v>10</v>
      </c>
      <c r="C2" s="19"/>
      <c r="D2" s="19"/>
      <c r="E2" s="19"/>
      <c r="F2" s="19"/>
      <c r="G2" s="19" t="s">
        <v>11</v>
      </c>
      <c r="H2" s="29"/>
      <c r="I2" s="29"/>
      <c r="J2" s="29"/>
      <c r="K2" s="30"/>
      <c r="M2" s="2" t="s">
        <v>23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spans="1:25" x14ac:dyDescent="0.3">
      <c r="A3" s="17"/>
      <c r="B3" t="s">
        <v>24</v>
      </c>
      <c r="C3" t="s">
        <v>25</v>
      </c>
      <c r="D3" t="s">
        <v>26</v>
      </c>
      <c r="E3" t="s">
        <v>27</v>
      </c>
      <c r="F3" t="s">
        <v>28</v>
      </c>
      <c r="K3" s="11"/>
      <c r="M3" s="31" t="s">
        <v>29</v>
      </c>
      <c r="N3" t="s">
        <v>24</v>
      </c>
      <c r="O3" t="s">
        <v>25</v>
      </c>
      <c r="P3" t="s">
        <v>26</v>
      </c>
      <c r="Q3" t="s">
        <v>27</v>
      </c>
      <c r="R3" s="11" t="s">
        <v>28</v>
      </c>
      <c r="T3" s="31" t="s">
        <v>5</v>
      </c>
      <c r="U3" t="s">
        <v>24</v>
      </c>
      <c r="V3" t="s">
        <v>25</v>
      </c>
      <c r="W3" t="s">
        <v>26</v>
      </c>
      <c r="X3" t="s">
        <v>27</v>
      </c>
      <c r="Y3" s="11" t="s">
        <v>28</v>
      </c>
    </row>
    <row r="4" spans="1:25" x14ac:dyDescent="0.3">
      <c r="A4" s="31" t="s">
        <v>29</v>
      </c>
      <c r="B4">
        <v>0.48310000000000003</v>
      </c>
      <c r="C4">
        <v>9.0700000000000003E-2</v>
      </c>
      <c r="D4">
        <v>0.11466666666666668</v>
      </c>
      <c r="E4">
        <v>0.16516666666666666</v>
      </c>
      <c r="F4">
        <v>0.11053333333333333</v>
      </c>
      <c r="G4">
        <v>0.10307126984114735</v>
      </c>
      <c r="H4">
        <v>3.4001274485916916E-2</v>
      </c>
      <c r="I4">
        <v>4.2882267767562009E-2</v>
      </c>
      <c r="J4">
        <v>5.8781081612671586E-2</v>
      </c>
      <c r="K4" s="11">
        <v>5.6096662606215313E-2</v>
      </c>
      <c r="M4" s="17" t="s">
        <v>6</v>
      </c>
      <c r="N4">
        <v>0.51829999999999998</v>
      </c>
      <c r="O4">
        <v>0.13830000000000001</v>
      </c>
      <c r="P4">
        <v>0.16800000000000001</v>
      </c>
      <c r="Q4">
        <v>0.23569999999999999</v>
      </c>
      <c r="R4" s="11">
        <v>0.187</v>
      </c>
      <c r="T4" s="17" t="s">
        <v>6</v>
      </c>
      <c r="U4">
        <v>0.98699999999999999</v>
      </c>
      <c r="V4">
        <v>0.98050000000000004</v>
      </c>
      <c r="W4">
        <v>0.98199999999999998</v>
      </c>
      <c r="X4">
        <v>0.98399999999999999</v>
      </c>
      <c r="Y4" s="11">
        <v>0.71899999999999997</v>
      </c>
    </row>
    <row r="5" spans="1:25" ht="15" thickBot="1" x14ac:dyDescent="0.35">
      <c r="A5" s="12" t="s">
        <v>5</v>
      </c>
      <c r="B5" s="14">
        <v>0.88</v>
      </c>
      <c r="C5" s="14">
        <v>0.95783333333333331</v>
      </c>
      <c r="D5" s="14">
        <v>0.89033333333333342</v>
      </c>
      <c r="E5" s="14">
        <v>0.91833333333333333</v>
      </c>
      <c r="F5" s="14">
        <v>0.879</v>
      </c>
      <c r="G5" s="14">
        <v>9.4256152171740076E-2</v>
      </c>
      <c r="H5" s="14">
        <v>3.3838669529926181E-2</v>
      </c>
      <c r="I5" s="14">
        <v>8.249579113843053E-2</v>
      </c>
      <c r="J5" s="14">
        <v>6.4313468435641244E-2</v>
      </c>
      <c r="K5" s="15">
        <v>0.10266774891204554</v>
      </c>
      <c r="M5" s="17" t="s">
        <v>7</v>
      </c>
      <c r="N5">
        <v>0.58799999999999997</v>
      </c>
      <c r="O5">
        <v>7.2800000000000004E-2</v>
      </c>
      <c r="P5">
        <v>0.113</v>
      </c>
      <c r="Q5">
        <v>0.16800000000000001</v>
      </c>
      <c r="R5" s="11">
        <v>9.06E-2</v>
      </c>
      <c r="T5" s="17" t="s">
        <v>7</v>
      </c>
      <c r="U5">
        <v>0.91</v>
      </c>
      <c r="V5">
        <v>0.91</v>
      </c>
      <c r="W5">
        <v>0.90700000000000003</v>
      </c>
      <c r="X5">
        <v>0.94</v>
      </c>
      <c r="Y5" s="11">
        <v>0.85799999999999998</v>
      </c>
    </row>
    <row r="6" spans="1:25" x14ac:dyDescent="0.3">
      <c r="A6" s="32"/>
      <c r="B6" s="19" t="s">
        <v>10</v>
      </c>
      <c r="C6" s="19"/>
      <c r="D6" s="19"/>
      <c r="E6" s="19"/>
      <c r="F6" s="19"/>
      <c r="G6" s="19" t="s">
        <v>11</v>
      </c>
      <c r="H6" s="29"/>
      <c r="I6" s="29"/>
      <c r="J6" s="29"/>
      <c r="K6" s="30"/>
      <c r="M6" s="17" t="s">
        <v>9</v>
      </c>
      <c r="N6">
        <v>0.34300000000000003</v>
      </c>
      <c r="O6">
        <v>6.0999999999999999E-2</v>
      </c>
      <c r="P6">
        <v>6.3E-2</v>
      </c>
      <c r="Q6">
        <v>9.1800000000000007E-2</v>
      </c>
      <c r="R6" s="11">
        <v>5.3999999999999999E-2</v>
      </c>
      <c r="T6" s="17" t="s">
        <v>9</v>
      </c>
      <c r="U6">
        <v>0.76</v>
      </c>
      <c r="V6">
        <v>0.98299999999999998</v>
      </c>
      <c r="W6">
        <v>0.78200000000000003</v>
      </c>
      <c r="X6">
        <v>0.83099999999999996</v>
      </c>
      <c r="Y6" s="11">
        <v>0.97</v>
      </c>
    </row>
    <row r="7" spans="1:25" x14ac:dyDescent="0.3">
      <c r="A7" s="8"/>
      <c r="B7" t="s">
        <v>24</v>
      </c>
      <c r="C7" t="s">
        <v>25</v>
      </c>
      <c r="D7" t="s">
        <v>26</v>
      </c>
      <c r="E7" t="s">
        <v>27</v>
      </c>
      <c r="F7" t="s">
        <v>28</v>
      </c>
      <c r="K7" s="11"/>
      <c r="M7" s="17" t="s">
        <v>12</v>
      </c>
      <c r="N7">
        <f>AVERAGE(N4:N6)</f>
        <v>0.48310000000000003</v>
      </c>
      <c r="O7">
        <f t="shared" ref="O7:Q7" si="0">AVERAGE(O4:O6)</f>
        <v>9.0700000000000003E-2</v>
      </c>
      <c r="P7">
        <f t="shared" si="0"/>
        <v>0.11466666666666668</v>
      </c>
      <c r="Q7">
        <f t="shared" si="0"/>
        <v>0.16516666666666666</v>
      </c>
      <c r="R7" s="11">
        <f>AVERAGE(R4:R6)</f>
        <v>0.11053333333333333</v>
      </c>
      <c r="T7" s="17" t="s">
        <v>12</v>
      </c>
      <c r="U7">
        <f t="shared" ref="U7:Y7" si="1">AVERAGE(U4:U6)</f>
        <v>0.88566666666666671</v>
      </c>
      <c r="V7">
        <f t="shared" si="1"/>
        <v>0.95783333333333331</v>
      </c>
      <c r="W7">
        <f t="shared" si="1"/>
        <v>0.89033333333333342</v>
      </c>
      <c r="X7">
        <f t="shared" si="1"/>
        <v>0.91833333333333333</v>
      </c>
      <c r="Y7" s="11">
        <f t="shared" si="1"/>
        <v>0.84899999999999987</v>
      </c>
    </row>
    <row r="8" spans="1:25" ht="15" thickBot="1" x14ac:dyDescent="0.35">
      <c r="A8" s="31" t="s">
        <v>4</v>
      </c>
      <c r="B8">
        <v>0.48833333333333329</v>
      </c>
      <c r="C8">
        <v>0.10916666666666668</v>
      </c>
      <c r="D8">
        <v>0.12609999999999999</v>
      </c>
      <c r="E8">
        <v>0.1114</v>
      </c>
      <c r="F8">
        <v>5.5969999999999999E-2</v>
      </c>
      <c r="G8">
        <v>8.5752874911314642E-2</v>
      </c>
      <c r="H8">
        <v>5.9666201115502186E-2</v>
      </c>
      <c r="I8">
        <v>6.7359186455894796E-2</v>
      </c>
      <c r="J8">
        <v>5.1156491930806451E-2</v>
      </c>
      <c r="K8" s="11">
        <v>2.7959359792384387E-2</v>
      </c>
      <c r="M8" s="21" t="s">
        <v>30</v>
      </c>
      <c r="N8" s="14">
        <f>STDEV(N4:N7)</f>
        <v>0.10307126984114735</v>
      </c>
      <c r="O8" s="14">
        <f t="shared" ref="O8:R8" si="2">STDEV(O4:O7)</f>
        <v>3.4001274485916916E-2</v>
      </c>
      <c r="P8" s="14">
        <f t="shared" si="2"/>
        <v>4.2882267767562009E-2</v>
      </c>
      <c r="Q8" s="14">
        <f t="shared" si="2"/>
        <v>5.8781081612671586E-2</v>
      </c>
      <c r="R8" s="15">
        <f t="shared" si="2"/>
        <v>5.6096662606215313E-2</v>
      </c>
      <c r="T8" s="21" t="s">
        <v>30</v>
      </c>
      <c r="U8" s="14">
        <f t="shared" ref="U8:Y8" si="3">STDEV(U4:U7)</f>
        <v>9.4256152171740076E-2</v>
      </c>
      <c r="V8" s="14">
        <f t="shared" si="3"/>
        <v>3.3838669529926181E-2</v>
      </c>
      <c r="W8" s="14">
        <f t="shared" si="3"/>
        <v>8.249579113843053E-2</v>
      </c>
      <c r="X8" s="14">
        <f t="shared" si="3"/>
        <v>6.4313468435641244E-2</v>
      </c>
      <c r="Y8" s="15">
        <f t="shared" si="3"/>
        <v>0.10266774891204554</v>
      </c>
    </row>
    <row r="9" spans="1:25" ht="15" thickBot="1" x14ac:dyDescent="0.35">
      <c r="A9" s="12" t="s">
        <v>5</v>
      </c>
      <c r="B9" s="14">
        <v>0.92466666666666664</v>
      </c>
      <c r="C9" s="14">
        <v>0.95383333333333342</v>
      </c>
      <c r="D9" s="14">
        <v>0.91973333333333329</v>
      </c>
      <c r="E9" s="14">
        <v>0.8716666666666667</v>
      </c>
      <c r="F9" s="14">
        <v>0.9179666666666666</v>
      </c>
      <c r="G9" s="14">
        <v>5.0763066188803933E-2</v>
      </c>
      <c r="H9" s="14">
        <v>0.1123672055756862</v>
      </c>
      <c r="I9" s="14">
        <v>5.8697037593239951E-2</v>
      </c>
      <c r="J9" s="14">
        <v>6.5137461486374212E-2</v>
      </c>
      <c r="K9" s="15">
        <v>7.7302881935640402E-2</v>
      </c>
      <c r="M9" s="17"/>
      <c r="Y9" s="11"/>
    </row>
    <row r="10" spans="1:25" ht="15" thickBot="1" x14ac:dyDescent="0.35">
      <c r="A10" s="32"/>
      <c r="B10" s="19" t="s">
        <v>10</v>
      </c>
      <c r="C10" s="19"/>
      <c r="D10" s="19"/>
      <c r="E10" s="19"/>
      <c r="F10" s="19"/>
      <c r="G10" s="19" t="s">
        <v>11</v>
      </c>
      <c r="H10" s="29"/>
      <c r="I10" s="29"/>
      <c r="J10" s="29"/>
      <c r="K10" s="30"/>
      <c r="M10" s="17"/>
      <c r="Y10" s="11"/>
    </row>
    <row r="11" spans="1:25" x14ac:dyDescent="0.3">
      <c r="A11" s="8"/>
      <c r="B11" t="s">
        <v>24</v>
      </c>
      <c r="C11" t="s">
        <v>25</v>
      </c>
      <c r="D11" t="s">
        <v>26</v>
      </c>
      <c r="E11" t="s">
        <v>27</v>
      </c>
      <c r="F11" t="s">
        <v>28</v>
      </c>
      <c r="K11" s="11"/>
      <c r="M11" s="16" t="s">
        <v>4</v>
      </c>
      <c r="N11" s="6" t="s">
        <v>24</v>
      </c>
      <c r="O11" s="6" t="s">
        <v>25</v>
      </c>
      <c r="P11" s="6" t="s">
        <v>26</v>
      </c>
      <c r="Q11" s="6" t="s">
        <v>27</v>
      </c>
      <c r="R11" s="7" t="s">
        <v>28</v>
      </c>
      <c r="T11" s="16" t="s">
        <v>5</v>
      </c>
      <c r="U11" s="6" t="s">
        <v>24</v>
      </c>
      <c r="V11" s="6" t="s">
        <v>25</v>
      </c>
      <c r="W11" s="6" t="s">
        <v>26</v>
      </c>
      <c r="X11" s="6" t="s">
        <v>27</v>
      </c>
      <c r="Y11" s="7" t="s">
        <v>28</v>
      </c>
    </row>
    <row r="12" spans="1:25" x14ac:dyDescent="0.3">
      <c r="A12" s="31" t="s">
        <v>31</v>
      </c>
      <c r="B12">
        <v>0.3096666666666667</v>
      </c>
      <c r="C12">
        <v>0.11206666666666669</v>
      </c>
      <c r="D12">
        <v>0.14269999999999999</v>
      </c>
      <c r="E12">
        <v>0.19366666666666665</v>
      </c>
      <c r="F12">
        <v>0.10633333333333334</v>
      </c>
      <c r="G12">
        <v>9.9066756392960725E-2</v>
      </c>
      <c r="H12">
        <v>5.2188717384337197E-2</v>
      </c>
      <c r="I12">
        <v>7.9968285380309811E-2</v>
      </c>
      <c r="J12">
        <v>6.3772163903139639E-2</v>
      </c>
      <c r="K12" s="11">
        <v>5.5631725560950272E-2</v>
      </c>
      <c r="M12" s="17" t="s">
        <v>6</v>
      </c>
      <c r="N12">
        <v>0.59199999999999997</v>
      </c>
      <c r="O12">
        <v>0.1915</v>
      </c>
      <c r="P12">
        <v>9.6100000000000005E-2</v>
      </c>
      <c r="Q12">
        <v>5.7200000000000001E-2</v>
      </c>
      <c r="R12" s="11">
        <v>6.54E-2</v>
      </c>
      <c r="T12" s="17" t="s">
        <v>6</v>
      </c>
      <c r="U12">
        <v>0.98399999999999999</v>
      </c>
      <c r="V12">
        <v>0.96050000000000002</v>
      </c>
      <c r="W12">
        <v>0.97399999999999998</v>
      </c>
      <c r="X12">
        <v>0.78400000000000003</v>
      </c>
      <c r="Y12" s="11">
        <v>0.84189999999999998</v>
      </c>
    </row>
    <row r="13" spans="1:25" ht="15" thickBot="1" x14ac:dyDescent="0.35">
      <c r="A13" s="12" t="s">
        <v>5</v>
      </c>
      <c r="B13" s="14">
        <v>0.91833333333333333</v>
      </c>
      <c r="C13" s="14">
        <v>0.9076333333333334</v>
      </c>
      <c r="D13" s="14">
        <v>0.93995666666666666</v>
      </c>
      <c r="E13" s="14">
        <v>0.94383333333333341</v>
      </c>
      <c r="F13" s="14">
        <v>0.91276666666666662</v>
      </c>
      <c r="G13" s="14">
        <v>6.4313468435641244E-2</v>
      </c>
      <c r="H13" s="14">
        <v>9.6801870964471654E-2</v>
      </c>
      <c r="I13" s="14">
        <v>0.16056713161651553</v>
      </c>
      <c r="J13" s="14">
        <v>0.10943668895251217</v>
      </c>
      <c r="K13" s="15">
        <v>6.7860657887238954E-2</v>
      </c>
      <c r="M13" s="17" t="s">
        <v>7</v>
      </c>
      <c r="N13">
        <v>0.49099999999999999</v>
      </c>
      <c r="O13">
        <v>5.1999999999999998E-2</v>
      </c>
      <c r="P13">
        <v>6.2799999999999995E-2</v>
      </c>
      <c r="Q13">
        <v>0.18</v>
      </c>
      <c r="R13" s="11">
        <v>1.7999999999999999E-2</v>
      </c>
      <c r="T13" s="17" t="s">
        <v>7</v>
      </c>
      <c r="U13">
        <v>0.93</v>
      </c>
      <c r="V13">
        <v>1.0880000000000001</v>
      </c>
      <c r="W13">
        <v>0.94699999999999995</v>
      </c>
      <c r="X13">
        <v>0.94</v>
      </c>
      <c r="Y13" s="11">
        <v>0.88800000000000001</v>
      </c>
    </row>
    <row r="14" spans="1:25" x14ac:dyDescent="0.3">
      <c r="A14" s="1"/>
      <c r="M14" s="17" t="s">
        <v>9</v>
      </c>
      <c r="N14">
        <v>0.38200000000000001</v>
      </c>
      <c r="O14">
        <v>8.4000000000000005E-2</v>
      </c>
      <c r="P14">
        <v>0.21940000000000001</v>
      </c>
      <c r="Q14">
        <v>9.7000000000000003E-2</v>
      </c>
      <c r="R14" s="11">
        <v>8.4510000000000002E-2</v>
      </c>
      <c r="T14" s="17" t="s">
        <v>9</v>
      </c>
      <c r="U14">
        <v>0.86</v>
      </c>
      <c r="V14">
        <v>0.81299999999999994</v>
      </c>
      <c r="W14">
        <v>0.83819999999999995</v>
      </c>
      <c r="X14">
        <v>0.89100000000000001</v>
      </c>
      <c r="Y14" s="11">
        <v>1.024</v>
      </c>
    </row>
    <row r="15" spans="1:25" x14ac:dyDescent="0.3">
      <c r="M15" s="17" t="s">
        <v>12</v>
      </c>
      <c r="N15">
        <f>AVERAGE(N12:N14)</f>
        <v>0.48833333333333329</v>
      </c>
      <c r="O15">
        <f t="shared" ref="O15:Q15" si="4">AVERAGE(O12:O14)</f>
        <v>0.10916666666666668</v>
      </c>
      <c r="P15">
        <f t="shared" si="4"/>
        <v>0.12609999999999999</v>
      </c>
      <c r="Q15">
        <f t="shared" si="4"/>
        <v>0.1114</v>
      </c>
      <c r="R15" s="11">
        <f>AVERAGE(R12:R14)</f>
        <v>5.5969999999999999E-2</v>
      </c>
      <c r="T15" s="17" t="s">
        <v>12</v>
      </c>
      <c r="U15">
        <f t="shared" ref="U15:Y15" si="5">AVERAGE(U12:U14)</f>
        <v>0.92466666666666664</v>
      </c>
      <c r="V15">
        <f t="shared" si="5"/>
        <v>0.95383333333333342</v>
      </c>
      <c r="W15">
        <f t="shared" si="5"/>
        <v>0.91973333333333329</v>
      </c>
      <c r="X15">
        <f t="shared" si="5"/>
        <v>0.8716666666666667</v>
      </c>
      <c r="Y15" s="11">
        <f t="shared" si="5"/>
        <v>0.9179666666666666</v>
      </c>
    </row>
    <row r="16" spans="1:25" ht="15" thickBot="1" x14ac:dyDescent="0.35">
      <c r="M16" s="21" t="s">
        <v>30</v>
      </c>
      <c r="N16" s="14">
        <f>STDEV(N12:N15)</f>
        <v>8.5752874911314642E-2</v>
      </c>
      <c r="O16" s="14">
        <f t="shared" ref="O16:R16" si="6">STDEV(O12:O15)</f>
        <v>5.9666201115502186E-2</v>
      </c>
      <c r="P16" s="14">
        <f t="shared" si="6"/>
        <v>6.7359186455894796E-2</v>
      </c>
      <c r="Q16" s="14">
        <f t="shared" si="6"/>
        <v>5.1156491930806451E-2</v>
      </c>
      <c r="R16" s="15">
        <f t="shared" si="6"/>
        <v>2.7959359792384387E-2</v>
      </c>
      <c r="T16" s="21" t="s">
        <v>30</v>
      </c>
      <c r="U16" s="14">
        <f t="shared" ref="U16:Y16" si="7">STDEV(U12:U15)</f>
        <v>5.0763066188803933E-2</v>
      </c>
      <c r="V16" s="14">
        <f t="shared" si="7"/>
        <v>0.1123672055756862</v>
      </c>
      <c r="W16" s="14">
        <f t="shared" si="7"/>
        <v>5.8697037593239951E-2</v>
      </c>
      <c r="X16" s="14">
        <f t="shared" si="7"/>
        <v>6.5137461486374212E-2</v>
      </c>
      <c r="Y16" s="15">
        <f t="shared" si="7"/>
        <v>7.7302881935640402E-2</v>
      </c>
    </row>
    <row r="17" spans="1:25" x14ac:dyDescent="0.3">
      <c r="A17" s="1"/>
      <c r="M17" s="17"/>
      <c r="Y17" s="11"/>
    </row>
    <row r="18" spans="1:25" ht="15" thickBot="1" x14ac:dyDescent="0.35">
      <c r="A18" s="1"/>
      <c r="M18" s="17"/>
      <c r="Y18" s="11"/>
    </row>
    <row r="19" spans="1:25" x14ac:dyDescent="0.3">
      <c r="A19" s="1"/>
      <c r="M19" s="16" t="s">
        <v>31</v>
      </c>
      <c r="N19" s="6" t="s">
        <v>24</v>
      </c>
      <c r="O19" s="6" t="s">
        <v>25</v>
      </c>
      <c r="P19" s="6" t="s">
        <v>26</v>
      </c>
      <c r="Q19" s="6" t="s">
        <v>27</v>
      </c>
      <c r="R19" s="7" t="s">
        <v>28</v>
      </c>
      <c r="T19" s="16" t="s">
        <v>5</v>
      </c>
      <c r="U19" s="6" t="s">
        <v>24</v>
      </c>
      <c r="V19" s="6" t="s">
        <v>25</v>
      </c>
      <c r="W19" s="6" t="s">
        <v>26</v>
      </c>
      <c r="X19" s="6" t="s">
        <v>27</v>
      </c>
      <c r="Y19" s="7" t="s">
        <v>28</v>
      </c>
    </row>
    <row r="20" spans="1:25" x14ac:dyDescent="0.3">
      <c r="M20" s="17" t="s">
        <v>6</v>
      </c>
      <c r="N20">
        <v>0.44700000000000001</v>
      </c>
      <c r="O20">
        <v>0.185</v>
      </c>
      <c r="P20">
        <v>9.4500000000000001E-2</v>
      </c>
      <c r="Q20">
        <v>0.27400000000000002</v>
      </c>
      <c r="R20" s="11">
        <v>0.185</v>
      </c>
      <c r="T20" s="17" t="s">
        <v>6</v>
      </c>
      <c r="U20">
        <v>0.97399999999999998</v>
      </c>
      <c r="V20">
        <v>0.91190000000000004</v>
      </c>
      <c r="W20">
        <v>1.1498699999999999</v>
      </c>
      <c r="X20">
        <v>0.92049999999999998</v>
      </c>
      <c r="Y20" s="11">
        <v>0.87190000000000001</v>
      </c>
    </row>
    <row r="21" spans="1:25" x14ac:dyDescent="0.3">
      <c r="A21" s="1"/>
      <c r="M21" s="17" t="s">
        <v>7</v>
      </c>
      <c r="N21">
        <v>0.217</v>
      </c>
      <c r="O21">
        <v>6.5799999999999997E-2</v>
      </c>
      <c r="P21">
        <v>0.25540000000000002</v>
      </c>
      <c r="Q21">
        <v>0.11799999999999999</v>
      </c>
      <c r="R21" s="11">
        <v>6.8000000000000005E-2</v>
      </c>
      <c r="T21" s="17" t="s">
        <v>7</v>
      </c>
      <c r="U21">
        <v>0.94</v>
      </c>
      <c r="V21">
        <v>0.78700000000000003</v>
      </c>
      <c r="W21">
        <v>0.91</v>
      </c>
      <c r="X21">
        <v>1.0880000000000001</v>
      </c>
      <c r="Y21" s="11">
        <v>0.85799999999999998</v>
      </c>
    </row>
    <row r="22" spans="1:25" x14ac:dyDescent="0.3">
      <c r="A22" s="1"/>
      <c r="M22" s="17" t="s">
        <v>9</v>
      </c>
      <c r="N22">
        <v>0.26500000000000001</v>
      </c>
      <c r="O22">
        <v>8.5400000000000004E-2</v>
      </c>
      <c r="P22">
        <v>7.8200000000000006E-2</v>
      </c>
      <c r="Q22">
        <v>0.189</v>
      </c>
      <c r="R22" s="11">
        <v>6.6000000000000003E-2</v>
      </c>
      <c r="T22" s="17" t="s">
        <v>9</v>
      </c>
      <c r="U22">
        <v>0.84099999999999997</v>
      </c>
      <c r="V22">
        <v>1.024</v>
      </c>
      <c r="W22">
        <v>0.76</v>
      </c>
      <c r="X22">
        <v>0.82299999999999995</v>
      </c>
      <c r="Y22" s="11">
        <v>1.0084</v>
      </c>
    </row>
    <row r="23" spans="1:25" x14ac:dyDescent="0.3">
      <c r="A23" s="1"/>
      <c r="M23" s="17" t="s">
        <v>12</v>
      </c>
      <c r="N23">
        <f>AVERAGE(N20:N22)</f>
        <v>0.3096666666666667</v>
      </c>
      <c r="O23">
        <f t="shared" ref="O23:Q23" si="8">AVERAGE(O20:O22)</f>
        <v>0.11206666666666669</v>
      </c>
      <c r="P23">
        <f t="shared" si="8"/>
        <v>0.14269999999999999</v>
      </c>
      <c r="Q23">
        <f t="shared" si="8"/>
        <v>0.19366666666666665</v>
      </c>
      <c r="R23" s="11">
        <f>AVERAGE(R20:R22)</f>
        <v>0.10633333333333334</v>
      </c>
      <c r="T23" s="17" t="s">
        <v>12</v>
      </c>
      <c r="U23">
        <v>0.91833333333333333</v>
      </c>
      <c r="V23">
        <f t="shared" ref="V23:Y23" si="9">AVERAGE(V20:V22)</f>
        <v>0.9076333333333334</v>
      </c>
      <c r="W23">
        <f t="shared" si="9"/>
        <v>0.93995666666666666</v>
      </c>
      <c r="X23">
        <f t="shared" si="9"/>
        <v>0.94383333333333341</v>
      </c>
      <c r="Y23" s="11">
        <f t="shared" si="9"/>
        <v>0.91276666666666662</v>
      </c>
    </row>
    <row r="24" spans="1:25" ht="15" thickBot="1" x14ac:dyDescent="0.35">
      <c r="A24" s="1"/>
      <c r="M24" s="21" t="s">
        <v>30</v>
      </c>
      <c r="N24" s="14">
        <f>STDEV(N20:N23)</f>
        <v>9.9066756392960725E-2</v>
      </c>
      <c r="O24" s="14">
        <f t="shared" ref="O24:R24" si="10">STDEV(O20:O23)</f>
        <v>5.2188717384337197E-2</v>
      </c>
      <c r="P24" s="14">
        <f t="shared" si="10"/>
        <v>7.9968285380309811E-2</v>
      </c>
      <c r="Q24" s="14">
        <f t="shared" si="10"/>
        <v>6.3772163903139639E-2</v>
      </c>
      <c r="R24" s="15">
        <f t="shared" si="10"/>
        <v>5.5631725560950272E-2</v>
      </c>
      <c r="S24" s="14"/>
      <c r="T24" s="21" t="s">
        <v>30</v>
      </c>
      <c r="U24" s="14">
        <v>6.4313468435641244E-2</v>
      </c>
      <c r="V24" s="14">
        <f t="shared" ref="V24:Y24" si="11">STDEV(V20:V23)</f>
        <v>9.6801870964471654E-2</v>
      </c>
      <c r="W24" s="14">
        <f t="shared" si="11"/>
        <v>0.16056713161651553</v>
      </c>
      <c r="X24" s="14">
        <f t="shared" si="11"/>
        <v>0.10943668895251217</v>
      </c>
      <c r="Y24" s="15">
        <f t="shared" si="11"/>
        <v>6.7860657887238954E-2</v>
      </c>
    </row>
  </sheetData>
  <mergeCells count="8">
    <mergeCell ref="B10:F10"/>
    <mergeCell ref="G10:K10"/>
    <mergeCell ref="A1:K1"/>
    <mergeCell ref="B2:F2"/>
    <mergeCell ref="G2:K2"/>
    <mergeCell ref="M2:Y2"/>
    <mergeCell ref="B6:F6"/>
    <mergeCell ref="G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78DD8-BB51-44C9-B0B3-DB8D76BEE3F8}">
  <dimension ref="B1:O23"/>
  <sheetViews>
    <sheetView workbookViewId="0">
      <selection activeCell="P13" sqref="P13"/>
    </sheetView>
  </sheetViews>
  <sheetFormatPr defaultRowHeight="14.4" x14ac:dyDescent="0.3"/>
  <sheetData>
    <row r="1" spans="2:15" x14ac:dyDescent="0.3">
      <c r="C1" s="18" t="s">
        <v>32</v>
      </c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2:15" ht="15" thickBot="1" x14ac:dyDescent="0.35">
      <c r="C2" s="33"/>
      <c r="D2" s="28"/>
      <c r="E2" s="28"/>
      <c r="F2" s="28"/>
      <c r="G2" s="28"/>
      <c r="H2" s="28"/>
      <c r="I2" s="28"/>
      <c r="J2" s="28"/>
      <c r="K2" s="28"/>
      <c r="L2" s="28"/>
      <c r="M2" s="34"/>
    </row>
    <row r="3" spans="2:15" x14ac:dyDescent="0.3">
      <c r="C3" s="5"/>
      <c r="D3" s="19" t="s">
        <v>10</v>
      </c>
      <c r="E3" s="19"/>
      <c r="F3" s="19"/>
      <c r="G3" s="19"/>
      <c r="H3" s="20"/>
      <c r="I3" s="18" t="s">
        <v>11</v>
      </c>
      <c r="J3" s="19"/>
      <c r="K3" s="19"/>
      <c r="L3" s="19"/>
      <c r="M3" s="20"/>
    </row>
    <row r="4" spans="2:15" x14ac:dyDescent="0.3">
      <c r="C4" s="17"/>
      <c r="D4" t="s">
        <v>24</v>
      </c>
      <c r="E4" t="s">
        <v>25</v>
      </c>
      <c r="F4" t="s">
        <v>26</v>
      </c>
      <c r="G4" t="s">
        <v>27</v>
      </c>
      <c r="H4" s="11" t="s">
        <v>28</v>
      </c>
      <c r="I4" s="17"/>
      <c r="M4" s="11"/>
    </row>
    <row r="5" spans="2:15" x14ac:dyDescent="0.3">
      <c r="C5" s="31" t="s">
        <v>29</v>
      </c>
      <c r="D5">
        <v>14</v>
      </c>
      <c r="E5">
        <v>40</v>
      </c>
      <c r="F5">
        <v>55.49666666666667</v>
      </c>
      <c r="G5">
        <v>63.256666666666668</v>
      </c>
      <c r="H5" s="11">
        <v>72.150000000000006</v>
      </c>
      <c r="I5" s="17">
        <v>4.5825756949558398</v>
      </c>
      <c r="J5">
        <v>3.6055512754639891</v>
      </c>
      <c r="K5">
        <v>8.3796559197459271</v>
      </c>
      <c r="L5">
        <v>6.650010025055102</v>
      </c>
      <c r="M5" s="11">
        <v>8.3803162231505315</v>
      </c>
    </row>
    <row r="6" spans="2:15" ht="15.6" x14ac:dyDescent="0.3">
      <c r="C6" s="35" t="s">
        <v>4</v>
      </c>
      <c r="D6">
        <v>8.8800000000000008</v>
      </c>
      <c r="E6">
        <v>32.200000000000003</v>
      </c>
      <c r="F6">
        <v>54.389999999999993</v>
      </c>
      <c r="G6">
        <v>58.853333333333332</v>
      </c>
      <c r="H6" s="11">
        <v>74.36999999999999</v>
      </c>
      <c r="I6" s="17">
        <v>5.0866590214009832</v>
      </c>
      <c r="J6">
        <v>5.0899607071174895</v>
      </c>
      <c r="K6">
        <v>10.173318042802009</v>
      </c>
      <c r="L6">
        <v>6.971185934497325</v>
      </c>
      <c r="M6" s="11">
        <v>6.9319477782222263</v>
      </c>
    </row>
    <row r="7" spans="2:15" ht="15.6" x14ac:dyDescent="0.3">
      <c r="C7" s="35" t="s">
        <v>33</v>
      </c>
      <c r="D7">
        <v>11.101333333333335</v>
      </c>
      <c r="E7">
        <v>25.53</v>
      </c>
      <c r="F7">
        <v>41.07</v>
      </c>
      <c r="G7">
        <v>57.72</v>
      </c>
      <c r="H7" s="11">
        <v>64.2</v>
      </c>
      <c r="I7" s="17">
        <v>3.846308013320475</v>
      </c>
      <c r="J7">
        <v>5.0866590214009708</v>
      </c>
      <c r="K7">
        <v>7.6903055856058238</v>
      </c>
      <c r="L7">
        <v>5.0866590214009832</v>
      </c>
      <c r="M7" s="11">
        <v>7.206247289678589</v>
      </c>
    </row>
    <row r="8" spans="2:15" ht="15" thickBot="1" x14ac:dyDescent="0.35">
      <c r="C8" s="12" t="s">
        <v>5</v>
      </c>
      <c r="D8" s="14">
        <v>5.5200000000000005</v>
      </c>
      <c r="E8" s="14">
        <v>11</v>
      </c>
      <c r="F8" s="14">
        <v>16.599999999999998</v>
      </c>
      <c r="G8" s="14">
        <v>16.599999999999998</v>
      </c>
      <c r="H8" s="15">
        <v>16.599999999999998</v>
      </c>
      <c r="I8" s="21">
        <v>5.0474944279315448</v>
      </c>
      <c r="J8" s="14">
        <v>6.8694977982382381</v>
      </c>
      <c r="K8" s="14">
        <v>3.3311259357760901</v>
      </c>
      <c r="L8" s="14">
        <v>3.3311259357760901</v>
      </c>
      <c r="M8" s="15">
        <v>3.3311259357760901</v>
      </c>
    </row>
    <row r="9" spans="2:15" ht="15" thickBot="1" x14ac:dyDescent="0.35"/>
    <row r="10" spans="2:15" ht="15" thickBot="1" x14ac:dyDescent="0.35">
      <c r="B10" s="2" t="s">
        <v>34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</row>
    <row r="11" spans="2:15" ht="15.6" x14ac:dyDescent="0.3">
      <c r="B11" s="35" t="s">
        <v>4</v>
      </c>
      <c r="C11" s="10" t="s">
        <v>24</v>
      </c>
      <c r="D11" s="10" t="s">
        <v>25</v>
      </c>
      <c r="E11" s="10" t="s">
        <v>26</v>
      </c>
      <c r="F11" s="10" t="s">
        <v>27</v>
      </c>
      <c r="G11" s="11" t="s">
        <v>28</v>
      </c>
      <c r="J11" s="31" t="s">
        <v>29</v>
      </c>
      <c r="K11" s="10" t="s">
        <v>24</v>
      </c>
      <c r="L11" s="10" t="s">
        <v>25</v>
      </c>
      <c r="M11" s="10" t="s">
        <v>26</v>
      </c>
      <c r="N11" s="10" t="s">
        <v>27</v>
      </c>
      <c r="O11" s="11" t="s">
        <v>28</v>
      </c>
    </row>
    <row r="12" spans="2:15" x14ac:dyDescent="0.3">
      <c r="B12" s="17" t="s">
        <v>6</v>
      </c>
      <c r="C12">
        <v>9.99</v>
      </c>
      <c r="D12">
        <v>33.33</v>
      </c>
      <c r="E12">
        <v>56.61</v>
      </c>
      <c r="F12">
        <v>66.67</v>
      </c>
      <c r="G12" s="11">
        <v>79.92</v>
      </c>
      <c r="J12" s="17" t="s">
        <v>6</v>
      </c>
      <c r="K12">
        <v>18</v>
      </c>
      <c r="L12">
        <v>43</v>
      </c>
      <c r="M12">
        <v>63.27</v>
      </c>
      <c r="N12">
        <v>69.900000000000006</v>
      </c>
      <c r="O12" s="11">
        <v>79.92</v>
      </c>
    </row>
    <row r="13" spans="2:15" x14ac:dyDescent="0.3">
      <c r="B13" s="17" t="s">
        <v>7</v>
      </c>
      <c r="C13">
        <v>13.32</v>
      </c>
      <c r="D13">
        <v>36.630000000000003</v>
      </c>
      <c r="E13">
        <v>63.27</v>
      </c>
      <c r="F13">
        <v>53.28</v>
      </c>
      <c r="G13" s="11">
        <v>66.599999999999994</v>
      </c>
      <c r="J13" s="17" t="s">
        <v>7</v>
      </c>
      <c r="K13">
        <v>9</v>
      </c>
      <c r="L13">
        <v>36</v>
      </c>
      <c r="M13">
        <v>56.6</v>
      </c>
      <c r="N13">
        <v>63.27</v>
      </c>
      <c r="O13" s="11">
        <v>73.260000000000005</v>
      </c>
    </row>
    <row r="14" spans="2:15" x14ac:dyDescent="0.3">
      <c r="B14" s="17" t="s">
        <v>9</v>
      </c>
      <c r="C14">
        <v>3.33</v>
      </c>
      <c r="D14">
        <v>26.64</v>
      </c>
      <c r="E14">
        <v>43.29</v>
      </c>
      <c r="F14">
        <v>56.61</v>
      </c>
      <c r="G14" s="11">
        <v>76.59</v>
      </c>
      <c r="J14" s="17" t="s">
        <v>9</v>
      </c>
      <c r="K14">
        <v>15</v>
      </c>
      <c r="L14">
        <v>41</v>
      </c>
      <c r="M14">
        <v>46.62</v>
      </c>
      <c r="N14">
        <v>56.6</v>
      </c>
      <c r="O14" s="11">
        <v>63.27</v>
      </c>
    </row>
    <row r="15" spans="2:15" x14ac:dyDescent="0.3">
      <c r="B15" s="17" t="s">
        <v>12</v>
      </c>
      <c r="C15">
        <f>AVERAGE(C12:C14)</f>
        <v>8.8800000000000008</v>
      </c>
      <c r="D15">
        <f t="shared" ref="D15:G15" si="0">AVERAGE(D12:D14)</f>
        <v>32.200000000000003</v>
      </c>
      <c r="E15">
        <f t="shared" si="0"/>
        <v>54.389999999999993</v>
      </c>
      <c r="F15">
        <f t="shared" si="0"/>
        <v>58.853333333333332</v>
      </c>
      <c r="G15" s="11">
        <f t="shared" si="0"/>
        <v>74.36999999999999</v>
      </c>
      <c r="J15" s="17" t="s">
        <v>12</v>
      </c>
      <c r="K15">
        <f>AVERAGE(K12:K14)</f>
        <v>14</v>
      </c>
      <c r="L15">
        <f t="shared" ref="L15:O15" si="1">AVERAGE(L12:L14)</f>
        <v>40</v>
      </c>
      <c r="M15">
        <f t="shared" si="1"/>
        <v>55.49666666666667</v>
      </c>
      <c r="N15">
        <f t="shared" si="1"/>
        <v>63.256666666666668</v>
      </c>
      <c r="O15" s="11">
        <f t="shared" si="1"/>
        <v>72.150000000000006</v>
      </c>
    </row>
    <row r="16" spans="2:15" ht="15" thickBot="1" x14ac:dyDescent="0.35">
      <c r="B16" s="21" t="s">
        <v>11</v>
      </c>
      <c r="C16" s="14">
        <f>STDEV(C12:C14)</f>
        <v>5.0866590214009832</v>
      </c>
      <c r="D16" s="14">
        <f t="shared" ref="D16:G16" si="2">STDEV(D12:D14)</f>
        <v>5.0899607071174895</v>
      </c>
      <c r="E16" s="14">
        <f t="shared" si="2"/>
        <v>10.173318042802009</v>
      </c>
      <c r="F16" s="14">
        <f t="shared" si="2"/>
        <v>6.971185934497325</v>
      </c>
      <c r="G16" s="15">
        <f t="shared" si="2"/>
        <v>6.9319477782222263</v>
      </c>
      <c r="J16" s="21" t="s">
        <v>11</v>
      </c>
      <c r="K16" s="14">
        <f>STDEV(K12:K14)</f>
        <v>4.5825756949558398</v>
      </c>
      <c r="L16" s="14">
        <f t="shared" ref="L16:O16" si="3">STDEV(L12:L14)</f>
        <v>3.6055512754639891</v>
      </c>
      <c r="M16" s="14">
        <f t="shared" si="3"/>
        <v>8.3796559197459271</v>
      </c>
      <c r="N16" s="14">
        <f t="shared" si="3"/>
        <v>6.650010025055102</v>
      </c>
      <c r="O16" s="15">
        <f t="shared" si="3"/>
        <v>8.3803162231505315</v>
      </c>
    </row>
    <row r="17" spans="2:15" ht="15" thickBot="1" x14ac:dyDescent="0.35">
      <c r="B17" s="17"/>
      <c r="O17" s="11"/>
    </row>
    <row r="18" spans="2:15" ht="15.6" x14ac:dyDescent="0.3">
      <c r="B18" s="37" t="s">
        <v>33</v>
      </c>
      <c r="C18" s="6" t="s">
        <v>24</v>
      </c>
      <c r="D18" s="6" t="s">
        <v>25</v>
      </c>
      <c r="E18" s="6" t="s">
        <v>26</v>
      </c>
      <c r="F18" s="6" t="s">
        <v>27</v>
      </c>
      <c r="G18" s="7" t="s">
        <v>28</v>
      </c>
      <c r="J18" s="16" t="s">
        <v>5</v>
      </c>
      <c r="K18" s="6" t="s">
        <v>24</v>
      </c>
      <c r="L18" s="6" t="s">
        <v>25</v>
      </c>
      <c r="M18" s="6" t="s">
        <v>26</v>
      </c>
      <c r="N18" s="6" t="s">
        <v>27</v>
      </c>
      <c r="O18" s="7" t="s">
        <v>28</v>
      </c>
    </row>
    <row r="19" spans="2:15" x14ac:dyDescent="0.3">
      <c r="B19" s="17" t="s">
        <v>6</v>
      </c>
      <c r="C19">
        <v>13.324</v>
      </c>
      <c r="D19">
        <v>26.64</v>
      </c>
      <c r="E19">
        <v>49.95</v>
      </c>
      <c r="F19">
        <v>63.27</v>
      </c>
      <c r="G19" s="11">
        <v>66.599999999999994</v>
      </c>
      <c r="J19" s="17" t="s">
        <v>6</v>
      </c>
      <c r="K19">
        <v>0</v>
      </c>
      <c r="L19">
        <v>3.3</v>
      </c>
      <c r="M19">
        <v>13.32</v>
      </c>
      <c r="N19">
        <v>13.32</v>
      </c>
      <c r="O19" s="11">
        <v>13.32</v>
      </c>
    </row>
    <row r="20" spans="2:15" x14ac:dyDescent="0.3">
      <c r="B20" s="17" t="s">
        <v>7</v>
      </c>
      <c r="C20">
        <v>13.32</v>
      </c>
      <c r="D20">
        <v>29.97</v>
      </c>
      <c r="E20">
        <v>36.630000000000003</v>
      </c>
      <c r="F20">
        <v>56.61</v>
      </c>
      <c r="G20" s="11">
        <v>69.900000000000006</v>
      </c>
      <c r="J20" s="17" t="s">
        <v>7</v>
      </c>
      <c r="K20">
        <v>9.9</v>
      </c>
      <c r="L20">
        <v>16.5</v>
      </c>
      <c r="M20">
        <v>16.5</v>
      </c>
      <c r="N20">
        <v>16.5</v>
      </c>
      <c r="O20" s="11">
        <v>16.5</v>
      </c>
    </row>
    <row r="21" spans="2:15" x14ac:dyDescent="0.3">
      <c r="B21" s="17" t="s">
        <v>9</v>
      </c>
      <c r="C21">
        <v>6.66</v>
      </c>
      <c r="D21">
        <v>19.98</v>
      </c>
      <c r="E21">
        <v>36.630000000000003</v>
      </c>
      <c r="F21">
        <v>53.28</v>
      </c>
      <c r="G21" s="11">
        <v>56.1</v>
      </c>
      <c r="J21" s="17" t="s">
        <v>9</v>
      </c>
      <c r="K21">
        <v>6.66</v>
      </c>
      <c r="L21">
        <v>13.2</v>
      </c>
      <c r="M21">
        <v>19.98</v>
      </c>
      <c r="N21">
        <v>19.98</v>
      </c>
      <c r="O21" s="11">
        <v>19.98</v>
      </c>
    </row>
    <row r="22" spans="2:15" x14ac:dyDescent="0.3">
      <c r="B22" s="17" t="s">
        <v>12</v>
      </c>
      <c r="C22">
        <f>AVERAGE(C19:C21)</f>
        <v>11.101333333333335</v>
      </c>
      <c r="D22">
        <f t="shared" ref="D22:G22" si="4">AVERAGE(D19:D21)</f>
        <v>25.53</v>
      </c>
      <c r="E22">
        <f t="shared" si="4"/>
        <v>41.07</v>
      </c>
      <c r="F22">
        <f t="shared" si="4"/>
        <v>57.72</v>
      </c>
      <c r="G22" s="11">
        <f t="shared" si="4"/>
        <v>64.2</v>
      </c>
      <c r="J22" s="17" t="s">
        <v>12</v>
      </c>
      <c r="K22">
        <f>AVERAGE(K19:K21)</f>
        <v>5.5200000000000005</v>
      </c>
      <c r="L22">
        <f t="shared" ref="L22:O22" si="5">AVERAGE(L19:L21)</f>
        <v>11</v>
      </c>
      <c r="M22">
        <f t="shared" si="5"/>
        <v>16.599999999999998</v>
      </c>
      <c r="N22">
        <f t="shared" si="5"/>
        <v>16.599999999999998</v>
      </c>
      <c r="O22" s="11">
        <f t="shared" si="5"/>
        <v>16.599999999999998</v>
      </c>
    </row>
    <row r="23" spans="2:15" ht="15" thickBot="1" x14ac:dyDescent="0.35">
      <c r="B23" s="21" t="s">
        <v>11</v>
      </c>
      <c r="C23" s="14">
        <f>STDEV(C19:C21)</f>
        <v>3.846308013320475</v>
      </c>
      <c r="D23" s="14">
        <f t="shared" ref="D23:G23" si="6">STDEV(D19:D21)</f>
        <v>5.0866590214009708</v>
      </c>
      <c r="E23" s="14">
        <f t="shared" si="6"/>
        <v>7.6903055856058238</v>
      </c>
      <c r="F23" s="14">
        <f t="shared" si="6"/>
        <v>5.0866590214009832</v>
      </c>
      <c r="G23" s="15">
        <f t="shared" si="6"/>
        <v>7.206247289678589</v>
      </c>
      <c r="H23" s="14"/>
      <c r="I23" s="14"/>
      <c r="J23" s="21" t="s">
        <v>11</v>
      </c>
      <c r="K23" s="14">
        <f>STDEV(K19:K21)</f>
        <v>5.0474944279315448</v>
      </c>
      <c r="L23" s="14">
        <f t="shared" ref="L23:O23" si="7">STDEV(L19:L21)</f>
        <v>6.8694977982382381</v>
      </c>
      <c r="M23" s="14">
        <f t="shared" si="7"/>
        <v>3.3311259357760901</v>
      </c>
      <c r="N23" s="14">
        <f t="shared" si="7"/>
        <v>3.3311259357760901</v>
      </c>
      <c r="O23" s="15">
        <f t="shared" si="7"/>
        <v>3.3311259357760901</v>
      </c>
    </row>
  </sheetData>
  <mergeCells count="4">
    <mergeCell ref="C1:M2"/>
    <mergeCell ref="D3:H3"/>
    <mergeCell ref="I3:M3"/>
    <mergeCell ref="B10:O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0673-146B-4CBA-859B-519886CC48FB}">
  <dimension ref="A1"/>
  <sheetViews>
    <sheetView workbookViewId="0">
      <selection activeCell="C5" sqref="C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CFCD8-B23C-4232-A4C3-FDB0618F41B0}">
  <dimension ref="A1:Q13"/>
  <sheetViews>
    <sheetView workbookViewId="0">
      <selection activeCell="P14" sqref="P14"/>
    </sheetView>
  </sheetViews>
  <sheetFormatPr defaultRowHeight="14.4" x14ac:dyDescent="0.3"/>
  <cols>
    <col min="5" max="5" width="10.33203125" customWidth="1"/>
  </cols>
  <sheetData>
    <row r="1" spans="1:17" ht="15" thickBot="1" x14ac:dyDescent="0.35">
      <c r="A1" s="2" t="s">
        <v>35</v>
      </c>
      <c r="B1" s="3"/>
      <c r="C1" s="3"/>
      <c r="D1" s="3"/>
      <c r="E1" s="4"/>
      <c r="G1" s="2" t="s">
        <v>44</v>
      </c>
      <c r="H1" s="3"/>
      <c r="I1" s="3"/>
      <c r="J1" s="4"/>
      <c r="N1" s="28" t="s">
        <v>46</v>
      </c>
      <c r="O1" s="45"/>
      <c r="P1" s="45"/>
      <c r="Q1" s="45"/>
    </row>
    <row r="2" spans="1:17" x14ac:dyDescent="0.3">
      <c r="A2" s="17"/>
      <c r="B2" s="22" t="s">
        <v>36</v>
      </c>
      <c r="C2" s="22" t="s">
        <v>37</v>
      </c>
      <c r="D2" s="22" t="s">
        <v>38</v>
      </c>
      <c r="E2" s="41" t="s">
        <v>39</v>
      </c>
      <c r="G2" s="18" t="s">
        <v>36</v>
      </c>
      <c r="H2" s="19"/>
      <c r="I2" s="19"/>
      <c r="J2" s="20"/>
      <c r="N2" s="36" t="s">
        <v>45</v>
      </c>
      <c r="O2" s="29"/>
      <c r="P2" s="29"/>
      <c r="Q2" s="30"/>
    </row>
    <row r="3" spans="1:17" x14ac:dyDescent="0.3">
      <c r="A3" s="31" t="s">
        <v>40</v>
      </c>
      <c r="B3">
        <v>16</v>
      </c>
      <c r="C3">
        <v>13</v>
      </c>
      <c r="D3">
        <v>16</v>
      </c>
      <c r="E3" s="11">
        <v>18</v>
      </c>
      <c r="G3" s="17" t="s">
        <v>40</v>
      </c>
      <c r="H3" s="10" t="s">
        <v>41</v>
      </c>
      <c r="I3" s="10" t="s">
        <v>42</v>
      </c>
      <c r="J3" s="11" t="s">
        <v>43</v>
      </c>
      <c r="N3" s="17" t="s">
        <v>40</v>
      </c>
      <c r="O3" s="10" t="s">
        <v>41</v>
      </c>
      <c r="P3" s="10" t="s">
        <v>42</v>
      </c>
      <c r="Q3" s="11" t="s">
        <v>43</v>
      </c>
    </row>
    <row r="4" spans="1:17" ht="15" thickBot="1" x14ac:dyDescent="0.35">
      <c r="A4" s="42" t="s">
        <v>41</v>
      </c>
      <c r="B4">
        <v>11</v>
      </c>
      <c r="C4">
        <v>16</v>
      </c>
      <c r="D4">
        <v>26</v>
      </c>
      <c r="E4" s="11">
        <v>42</v>
      </c>
      <c r="G4" s="17">
        <v>3.9823</v>
      </c>
      <c r="H4" s="10">
        <v>3.6549999999999998</v>
      </c>
      <c r="I4" s="10">
        <v>3.5935999999999999</v>
      </c>
      <c r="J4" s="11">
        <v>3.7970000000000002</v>
      </c>
      <c r="N4" s="21">
        <f>119.833333333333/6</f>
        <v>19.972222222222168</v>
      </c>
      <c r="O4" s="14">
        <f>73.8333333333335/4</f>
        <v>18.458333333333375</v>
      </c>
      <c r="P4" s="14">
        <f>87.166666666667/4</f>
        <v>21.79166666666675</v>
      </c>
      <c r="Q4" s="15">
        <f>74.925925925926/4</f>
        <v>18.731481481481499</v>
      </c>
    </row>
    <row r="5" spans="1:17" x14ac:dyDescent="0.3">
      <c r="A5" s="42" t="s">
        <v>42</v>
      </c>
      <c r="B5">
        <v>14</v>
      </c>
      <c r="C5">
        <v>18</v>
      </c>
      <c r="D5">
        <v>22</v>
      </c>
      <c r="E5" s="11">
        <v>48</v>
      </c>
      <c r="G5" s="24" t="s">
        <v>37</v>
      </c>
      <c r="H5" s="25"/>
      <c r="I5" s="25"/>
      <c r="J5" s="44"/>
      <c r="N5" s="36" t="s">
        <v>37</v>
      </c>
      <c r="O5" s="29"/>
      <c r="P5" s="29"/>
      <c r="Q5" s="30"/>
    </row>
    <row r="6" spans="1:17" ht="15" thickBot="1" x14ac:dyDescent="0.35">
      <c r="A6" s="43" t="s">
        <v>43</v>
      </c>
      <c r="B6" s="14">
        <v>11</v>
      </c>
      <c r="C6" s="14">
        <v>13</v>
      </c>
      <c r="D6" s="14">
        <v>26</v>
      </c>
      <c r="E6" s="15">
        <v>46</v>
      </c>
      <c r="G6" s="17" t="s">
        <v>40</v>
      </c>
      <c r="H6" s="10" t="s">
        <v>41</v>
      </c>
      <c r="I6" s="10" t="s">
        <v>42</v>
      </c>
      <c r="J6" s="11" t="s">
        <v>43</v>
      </c>
      <c r="N6" s="17" t="s">
        <v>40</v>
      </c>
      <c r="O6" s="10" t="s">
        <v>41</v>
      </c>
      <c r="P6" s="10" t="s">
        <v>42</v>
      </c>
      <c r="Q6" s="11" t="s">
        <v>43</v>
      </c>
    </row>
    <row r="7" spans="1:17" ht="15" thickBot="1" x14ac:dyDescent="0.35">
      <c r="G7" s="17">
        <v>3.76</v>
      </c>
      <c r="H7" s="10">
        <v>2.87</v>
      </c>
      <c r="I7" s="10">
        <v>2.5649999999999999</v>
      </c>
      <c r="J7" s="11">
        <v>2.4300000000000002</v>
      </c>
      <c r="N7" s="21">
        <f>154.833333333334/6</f>
        <v>25.805555555555667</v>
      </c>
      <c r="O7" s="14">
        <f>82.1666666666665/6</f>
        <v>13.694444444444416</v>
      </c>
      <c r="P7" s="14">
        <f>76.8333333333335/6</f>
        <v>12.805555555555584</v>
      </c>
      <c r="Q7" s="15">
        <f>84.925925925926/6</f>
        <v>14.154320987654332</v>
      </c>
    </row>
    <row r="8" spans="1:17" x14ac:dyDescent="0.3">
      <c r="G8" s="24" t="s">
        <v>38</v>
      </c>
      <c r="H8" s="25"/>
      <c r="I8" s="25"/>
      <c r="J8" s="44"/>
      <c r="N8" s="36" t="s">
        <v>38</v>
      </c>
      <c r="O8" s="29"/>
      <c r="P8" s="29"/>
      <c r="Q8" s="30"/>
    </row>
    <row r="9" spans="1:17" x14ac:dyDescent="0.3">
      <c r="G9" s="17" t="s">
        <v>40</v>
      </c>
      <c r="H9" s="10" t="s">
        <v>41</v>
      </c>
      <c r="I9" s="10" t="s">
        <v>42</v>
      </c>
      <c r="J9" s="11" t="s">
        <v>43</v>
      </c>
      <c r="N9" s="17" t="s">
        <v>40</v>
      </c>
      <c r="O9" s="10" t="s">
        <v>41</v>
      </c>
      <c r="P9" s="10" t="s">
        <v>42</v>
      </c>
      <c r="Q9" s="11" t="s">
        <v>43</v>
      </c>
    </row>
    <row r="10" spans="1:17" ht="15" thickBot="1" x14ac:dyDescent="0.35">
      <c r="G10" s="17">
        <v>3.9691999999999998</v>
      </c>
      <c r="H10" s="10">
        <v>1.34</v>
      </c>
      <c r="I10" s="10">
        <v>1.232</v>
      </c>
      <c r="J10" s="11">
        <v>1.546</v>
      </c>
      <c r="N10" s="21">
        <f>118.166666666667/6</f>
        <v>19.6944444444445</v>
      </c>
      <c r="O10" s="14">
        <f>57.1666666666665/6</f>
        <v>9.5277777777777501</v>
      </c>
      <c r="P10" s="14">
        <f>53.5/6</f>
        <v>8.9166666666666661</v>
      </c>
      <c r="Q10" s="15">
        <f>54.925925925926/6</f>
        <v>9.1543209876543337</v>
      </c>
    </row>
    <row r="11" spans="1:17" x14ac:dyDescent="0.3">
      <c r="G11" s="24" t="s">
        <v>39</v>
      </c>
      <c r="H11" s="25"/>
      <c r="I11" s="25"/>
      <c r="J11" s="44"/>
      <c r="N11" s="36" t="s">
        <v>39</v>
      </c>
      <c r="O11" s="29"/>
      <c r="P11" s="29"/>
      <c r="Q11" s="30"/>
    </row>
    <row r="12" spans="1:17" x14ac:dyDescent="0.3">
      <c r="G12" s="17" t="s">
        <v>40</v>
      </c>
      <c r="H12" s="10" t="s">
        <v>41</v>
      </c>
      <c r="I12" s="10" t="s">
        <v>42</v>
      </c>
      <c r="J12" s="11" t="s">
        <v>43</v>
      </c>
      <c r="N12" s="17" t="s">
        <v>40</v>
      </c>
      <c r="O12" s="10" t="s">
        <v>41</v>
      </c>
      <c r="P12" s="10" t="s">
        <v>42</v>
      </c>
      <c r="Q12" s="11" t="s">
        <v>43</v>
      </c>
    </row>
    <row r="13" spans="1:17" ht="15" thickBot="1" x14ac:dyDescent="0.35">
      <c r="G13" s="21">
        <v>3.68</v>
      </c>
      <c r="H13" s="14">
        <v>0.45600000000000002</v>
      </c>
      <c r="I13" s="14">
        <v>0.46400000000000002</v>
      </c>
      <c r="J13" s="15">
        <v>0.34200000000000003</v>
      </c>
      <c r="N13" s="21">
        <f>118.166666666667/6.5</f>
        <v>18.179487179487232</v>
      </c>
      <c r="O13" s="14">
        <f>23.6666666666665/4</f>
        <v>5.9166666666666252</v>
      </c>
      <c r="P13" s="14">
        <f>26.8333333333335/6</f>
        <v>4.4722222222222499</v>
      </c>
      <c r="Q13" s="15">
        <f>19.7592592592595/4</f>
        <v>4.9398148148148753</v>
      </c>
    </row>
  </sheetData>
  <mergeCells count="11">
    <mergeCell ref="N2:Q2"/>
    <mergeCell ref="N5:Q5"/>
    <mergeCell ref="N8:Q8"/>
    <mergeCell ref="N11:Q11"/>
    <mergeCell ref="N1:Q1"/>
    <mergeCell ref="A1:E1"/>
    <mergeCell ref="G2:J2"/>
    <mergeCell ref="G5:J5"/>
    <mergeCell ref="G8:J8"/>
    <mergeCell ref="G11:J1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294BA-67A6-4E01-9E8A-4261D664F42E}">
  <dimension ref="A1:O62"/>
  <sheetViews>
    <sheetView tabSelected="1" workbookViewId="0">
      <selection activeCell="Q9" sqref="Q9"/>
    </sheetView>
  </sheetViews>
  <sheetFormatPr defaultRowHeight="14.4" x14ac:dyDescent="0.3"/>
  <sheetData>
    <row r="1" spans="1:13" ht="15" thickBot="1" x14ac:dyDescent="0.35">
      <c r="A1" s="38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  <c r="M1" s="49"/>
    </row>
    <row r="2" spans="1:13" x14ac:dyDescent="0.3">
      <c r="A2" s="18" t="s">
        <v>47</v>
      </c>
      <c r="B2" s="19"/>
      <c r="C2" s="19"/>
      <c r="D2" s="19"/>
      <c r="E2" s="20"/>
      <c r="F2" s="23"/>
      <c r="G2" s="6"/>
      <c r="H2" s="18" t="s">
        <v>52</v>
      </c>
      <c r="I2" s="19"/>
      <c r="J2" s="19"/>
      <c r="K2" s="19"/>
      <c r="L2" s="20"/>
      <c r="M2" s="10"/>
    </row>
    <row r="3" spans="1:13" x14ac:dyDescent="0.3">
      <c r="A3" s="17"/>
      <c r="B3" s="46" t="s">
        <v>41</v>
      </c>
      <c r="C3" s="46" t="s">
        <v>42</v>
      </c>
      <c r="D3" s="46" t="s">
        <v>43</v>
      </c>
      <c r="E3" s="48" t="s">
        <v>40</v>
      </c>
      <c r="F3" s="10"/>
      <c r="G3" s="10"/>
      <c r="H3" s="17"/>
      <c r="I3" s="46" t="s">
        <v>41</v>
      </c>
      <c r="J3" s="46" t="s">
        <v>42</v>
      </c>
      <c r="K3" s="46" t="s">
        <v>43</v>
      </c>
      <c r="L3" s="48" t="s">
        <v>40</v>
      </c>
      <c r="M3" s="10"/>
    </row>
    <row r="4" spans="1:13" x14ac:dyDescent="0.3">
      <c r="A4" s="17" t="s">
        <v>12</v>
      </c>
      <c r="B4" s="10">
        <v>33.483333333333327</v>
      </c>
      <c r="C4" s="10">
        <v>19.706666666666667</v>
      </c>
      <c r="D4" s="10">
        <v>29.400000000000002</v>
      </c>
      <c r="E4" s="11">
        <v>57.206666666666671</v>
      </c>
      <c r="F4" s="10"/>
      <c r="G4" s="10"/>
      <c r="H4" s="17" t="s">
        <v>6</v>
      </c>
      <c r="I4" s="10">
        <v>39.979999999999997</v>
      </c>
      <c r="J4" s="10">
        <v>16.12</v>
      </c>
      <c r="K4" s="10">
        <v>30.58</v>
      </c>
      <c r="L4" s="11">
        <v>62.26</v>
      </c>
      <c r="M4" s="10"/>
    </row>
    <row r="5" spans="1:13" ht="15" thickBot="1" x14ac:dyDescent="0.35">
      <c r="A5" s="21" t="s">
        <v>11</v>
      </c>
      <c r="B5" s="14">
        <v>6.5815828896499839</v>
      </c>
      <c r="C5" s="14">
        <v>3.8949497215411539</v>
      </c>
      <c r="D5" s="14">
        <v>6.5403287379152326</v>
      </c>
      <c r="E5" s="15">
        <v>5.2170617528771217</v>
      </c>
      <c r="F5" s="10"/>
      <c r="G5" s="10"/>
      <c r="H5" s="17" t="s">
        <v>7</v>
      </c>
      <c r="I5" s="10">
        <v>26.82</v>
      </c>
      <c r="J5" s="10">
        <v>23.85</v>
      </c>
      <c r="K5" s="10">
        <v>22.35</v>
      </c>
      <c r="L5" s="11">
        <v>57.52</v>
      </c>
      <c r="M5" s="10"/>
    </row>
    <row r="6" spans="1:13" x14ac:dyDescent="0.3">
      <c r="A6" s="17"/>
      <c r="B6" s="10"/>
      <c r="C6" s="10"/>
      <c r="D6" s="10"/>
      <c r="E6" s="10"/>
      <c r="F6" s="10"/>
      <c r="G6" s="10"/>
      <c r="H6" s="17" t="s">
        <v>9</v>
      </c>
      <c r="I6" s="10">
        <v>33.65</v>
      </c>
      <c r="J6" s="10">
        <v>19.149999999999999</v>
      </c>
      <c r="K6" s="10">
        <v>35.270000000000003</v>
      </c>
      <c r="L6" s="11">
        <v>51.84</v>
      </c>
      <c r="M6" s="10"/>
    </row>
    <row r="7" spans="1:13" x14ac:dyDescent="0.3">
      <c r="A7" s="17"/>
      <c r="B7" s="47"/>
      <c r="C7" s="10"/>
      <c r="D7" s="10"/>
      <c r="E7" s="10"/>
      <c r="F7" s="10"/>
      <c r="G7" s="10"/>
      <c r="H7" s="17" t="s">
        <v>12</v>
      </c>
      <c r="I7" s="10">
        <f>AVERAGE(I4:I6)</f>
        <v>33.483333333333327</v>
      </c>
      <c r="J7" s="10">
        <f t="shared" ref="J7:L7" si="0">AVERAGE(J4:J6)</f>
        <v>19.706666666666667</v>
      </c>
      <c r="K7" s="10">
        <f t="shared" si="0"/>
        <v>29.400000000000002</v>
      </c>
      <c r="L7" s="11">
        <f t="shared" si="0"/>
        <v>57.206666666666671</v>
      </c>
      <c r="M7" s="10"/>
    </row>
    <row r="8" spans="1:13" ht="15" thickBot="1" x14ac:dyDescent="0.35">
      <c r="A8" s="21"/>
      <c r="B8" s="14"/>
      <c r="C8" s="14"/>
      <c r="D8" s="14"/>
      <c r="E8" s="14"/>
      <c r="F8" s="14"/>
      <c r="G8" s="14"/>
      <c r="H8" s="21" t="s">
        <v>11</v>
      </c>
      <c r="I8" s="14">
        <f>STDEV(I4:I6)</f>
        <v>6.5815828896499839</v>
      </c>
      <c r="J8" s="14">
        <f t="shared" ref="J8:L8" si="1">STDEV(J4:J6)</f>
        <v>3.8949497215411539</v>
      </c>
      <c r="K8" s="14">
        <f t="shared" si="1"/>
        <v>6.5403287379152326</v>
      </c>
      <c r="L8" s="15">
        <f t="shared" si="1"/>
        <v>5.2170617528771217</v>
      </c>
      <c r="M8" s="10"/>
    </row>
    <row r="9" spans="1:13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15" thickBot="1" x14ac:dyDescent="0.35">
      <c r="A10" s="10"/>
      <c r="B10" s="10"/>
      <c r="C10" s="10"/>
      <c r="D10" s="10"/>
      <c r="E10" s="10"/>
      <c r="F10" s="10"/>
      <c r="G10" s="10"/>
    </row>
    <row r="11" spans="1:13" ht="15" thickBot="1" x14ac:dyDescent="0.35">
      <c r="A11" s="38" t="s">
        <v>50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40"/>
    </row>
    <row r="12" spans="1:13" x14ac:dyDescent="0.3">
      <c r="A12" s="18" t="s">
        <v>49</v>
      </c>
      <c r="B12" s="19"/>
      <c r="C12" s="19"/>
      <c r="D12" s="19"/>
      <c r="E12" s="20"/>
      <c r="F12" s="10"/>
      <c r="G12" s="10"/>
      <c r="H12" s="18" t="s">
        <v>51</v>
      </c>
      <c r="I12" s="19"/>
      <c r="J12" s="19"/>
      <c r="K12" s="19"/>
      <c r="L12" s="20"/>
    </row>
    <row r="13" spans="1:13" x14ac:dyDescent="0.3">
      <c r="A13" s="50"/>
      <c r="B13" s="46" t="s">
        <v>41</v>
      </c>
      <c r="C13" s="46" t="s">
        <v>42</v>
      </c>
      <c r="D13" s="46" t="s">
        <v>43</v>
      </c>
      <c r="E13" s="48" t="s">
        <v>40</v>
      </c>
      <c r="F13" s="10"/>
      <c r="G13" s="10"/>
      <c r="H13" s="8"/>
      <c r="I13" s="9" t="s">
        <v>41</v>
      </c>
      <c r="J13" s="9" t="s">
        <v>42</v>
      </c>
      <c r="K13" s="9" t="s">
        <v>43</v>
      </c>
      <c r="L13" s="55" t="s">
        <v>40</v>
      </c>
    </row>
    <row r="14" spans="1:13" x14ac:dyDescent="0.3">
      <c r="A14" s="42" t="s">
        <v>12</v>
      </c>
      <c r="B14" s="51">
        <v>58.836666666666666</v>
      </c>
      <c r="C14" s="51">
        <v>67.313333333333333</v>
      </c>
      <c r="D14" s="51">
        <v>47.453333333333326</v>
      </c>
      <c r="E14" s="52">
        <v>15.4</v>
      </c>
      <c r="F14" s="10"/>
      <c r="G14" s="10"/>
      <c r="H14" s="17" t="s">
        <v>6</v>
      </c>
      <c r="I14" s="10">
        <v>66.63</v>
      </c>
      <c r="J14" s="10">
        <v>69.900000000000006</v>
      </c>
      <c r="K14" s="10">
        <v>56.14</v>
      </c>
      <c r="L14" s="11">
        <v>19.8</v>
      </c>
    </row>
    <row r="15" spans="1:13" ht="15" thickBot="1" x14ac:dyDescent="0.35">
      <c r="A15" s="43" t="s">
        <v>11</v>
      </c>
      <c r="B15" s="53">
        <v>6.9527644382168798</v>
      </c>
      <c r="C15" s="53">
        <v>10.130771606019714</v>
      </c>
      <c r="D15" s="53">
        <v>8.3014295957584459</v>
      </c>
      <c r="E15" s="54">
        <v>3.8105117766515275</v>
      </c>
      <c r="F15" s="10"/>
      <c r="G15" s="10"/>
      <c r="H15" s="17" t="s">
        <v>7</v>
      </c>
      <c r="I15" s="10">
        <v>56.61</v>
      </c>
      <c r="J15" s="10">
        <v>56.14</v>
      </c>
      <c r="K15" s="10">
        <v>46.62</v>
      </c>
      <c r="L15" s="11">
        <v>13.2</v>
      </c>
    </row>
    <row r="16" spans="1:13" x14ac:dyDescent="0.3">
      <c r="A16" s="17"/>
      <c r="B16" s="10"/>
      <c r="C16" s="10"/>
      <c r="D16" s="10"/>
      <c r="E16" s="10"/>
      <c r="F16" s="10"/>
      <c r="G16" s="10"/>
      <c r="H16" s="17" t="s">
        <v>9</v>
      </c>
      <c r="I16" s="10">
        <v>53.27</v>
      </c>
      <c r="J16" s="10">
        <v>75.900000000000006</v>
      </c>
      <c r="K16" s="10">
        <v>39.6</v>
      </c>
      <c r="L16" s="11">
        <v>13.2</v>
      </c>
    </row>
    <row r="17" spans="1:15" x14ac:dyDescent="0.3">
      <c r="A17" s="17"/>
      <c r="B17" s="10"/>
      <c r="C17" s="10"/>
      <c r="D17" s="10"/>
      <c r="E17" s="10"/>
      <c r="F17" s="10"/>
      <c r="G17" s="10"/>
      <c r="H17" s="17" t="s">
        <v>12</v>
      </c>
      <c r="I17" s="10">
        <f t="shared" ref="I17:L17" si="2">AVERAGE(I14:I16)</f>
        <v>58.836666666666666</v>
      </c>
      <c r="J17" s="10">
        <f t="shared" si="2"/>
        <v>67.313333333333333</v>
      </c>
      <c r="K17" s="10">
        <f t="shared" si="2"/>
        <v>47.453333333333326</v>
      </c>
      <c r="L17" s="11">
        <f t="shared" si="2"/>
        <v>15.4</v>
      </c>
    </row>
    <row r="18" spans="1:15" ht="15" thickBot="1" x14ac:dyDescent="0.35">
      <c r="A18" s="21"/>
      <c r="B18" s="14"/>
      <c r="C18" s="14"/>
      <c r="D18" s="14"/>
      <c r="E18" s="14"/>
      <c r="F18" s="14"/>
      <c r="G18" s="14"/>
      <c r="H18" s="21" t="s">
        <v>11</v>
      </c>
      <c r="I18" s="14">
        <f t="shared" ref="I18:L18" si="3">STDEV(I14:I16)</f>
        <v>6.9527644382168798</v>
      </c>
      <c r="J18" s="14">
        <f t="shared" si="3"/>
        <v>10.130771606019714</v>
      </c>
      <c r="K18" s="14">
        <f t="shared" si="3"/>
        <v>8.3014295957584459</v>
      </c>
      <c r="L18" s="15">
        <f t="shared" si="3"/>
        <v>3.8105117766515275</v>
      </c>
    </row>
    <row r="20" spans="1:15" ht="15" thickBot="1" x14ac:dyDescent="0.35"/>
    <row r="21" spans="1:15" ht="15" thickBot="1" x14ac:dyDescent="0.35">
      <c r="A21" s="2" t="s">
        <v>55</v>
      </c>
      <c r="B21" s="3"/>
      <c r="C21" s="3"/>
      <c r="D21" s="3"/>
      <c r="E21" s="3"/>
      <c r="F21" s="4"/>
      <c r="G21" s="27"/>
      <c r="H21" s="27"/>
      <c r="I21" s="27"/>
      <c r="J21" s="27"/>
      <c r="K21" s="27"/>
      <c r="L21" s="27"/>
      <c r="M21" s="27"/>
      <c r="N21" s="27"/>
      <c r="O21" s="27"/>
    </row>
    <row r="22" spans="1:15" ht="15" thickBot="1" x14ac:dyDescent="0.35">
      <c r="A22" s="2" t="s">
        <v>53</v>
      </c>
      <c r="B22" s="3"/>
      <c r="C22" s="3"/>
      <c r="D22" s="3"/>
      <c r="E22" s="3"/>
      <c r="F22" s="4"/>
      <c r="G22" s="27"/>
      <c r="H22" s="27"/>
      <c r="I22" s="27"/>
      <c r="J22" s="27"/>
      <c r="K22" s="27"/>
      <c r="L22" s="10"/>
      <c r="M22" s="10"/>
      <c r="N22" s="10"/>
      <c r="O22" s="10"/>
    </row>
    <row r="23" spans="1:15" ht="15" thickBot="1" x14ac:dyDescent="0.35">
      <c r="A23" s="2" t="s">
        <v>10</v>
      </c>
      <c r="B23" s="3"/>
      <c r="C23" s="3"/>
      <c r="D23" s="3"/>
      <c r="E23" s="3"/>
      <c r="F23" s="4"/>
      <c r="G23" s="10"/>
      <c r="H23" s="10"/>
      <c r="I23" s="10"/>
      <c r="J23" s="10"/>
      <c r="K23" s="10"/>
      <c r="L23" s="10"/>
      <c r="M23" s="10"/>
      <c r="N23" s="10"/>
      <c r="O23" s="10"/>
    </row>
    <row r="24" spans="1:15" x14ac:dyDescent="0.3">
      <c r="A24" s="17"/>
      <c r="B24" s="10" t="s">
        <v>24</v>
      </c>
      <c r="C24" s="10" t="s">
        <v>25</v>
      </c>
      <c r="D24" s="10" t="s">
        <v>26</v>
      </c>
      <c r="E24" s="10" t="s">
        <v>27</v>
      </c>
      <c r="F24" s="11" t="s">
        <v>28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x14ac:dyDescent="0.3">
      <c r="A25" s="17" t="s">
        <v>41</v>
      </c>
      <c r="B25" s="10">
        <v>0.76000000000000012</v>
      </c>
      <c r="C25" s="10">
        <v>0.49333333333333335</v>
      </c>
      <c r="D25" s="10">
        <v>0.43</v>
      </c>
      <c r="E25" s="10">
        <v>0.32</v>
      </c>
      <c r="F25" s="11">
        <v>0.12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x14ac:dyDescent="0.3">
      <c r="A26" s="17" t="s">
        <v>42</v>
      </c>
      <c r="B26" s="10">
        <v>0.65866666666666662</v>
      </c>
      <c r="C26" s="10">
        <v>0.33366666666666661</v>
      </c>
      <c r="D26" s="10">
        <v>0.21699999999999997</v>
      </c>
      <c r="E26" s="10">
        <v>0.18133333333333335</v>
      </c>
      <c r="F26" s="11">
        <v>9.5000000000000015E-2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x14ac:dyDescent="0.3">
      <c r="A27" s="17" t="s">
        <v>43</v>
      </c>
      <c r="B27" s="10">
        <v>0.82466666666666677</v>
      </c>
      <c r="C27" s="10">
        <v>0.48766666666666669</v>
      </c>
      <c r="D27" s="10">
        <v>0.38733333333333331</v>
      </c>
      <c r="E27" s="10">
        <v>0.33233333333333331</v>
      </c>
      <c r="F27" s="11">
        <v>8.4500000000000006E-2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5" thickBot="1" x14ac:dyDescent="0.35">
      <c r="A28" s="21" t="s">
        <v>40</v>
      </c>
      <c r="B28" s="14">
        <v>0.98299999999999998</v>
      </c>
      <c r="C28" s="14">
        <v>0.94866666666666666</v>
      </c>
      <c r="D28" s="14">
        <v>0.96200000000000008</v>
      </c>
      <c r="E28" s="14">
        <v>0.89066666666666672</v>
      </c>
      <c r="F28" s="15">
        <v>0.91549999999999987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x14ac:dyDescent="0.3">
      <c r="A29" s="18" t="s">
        <v>11</v>
      </c>
      <c r="B29" s="19"/>
      <c r="C29" s="19"/>
      <c r="D29" s="19"/>
      <c r="E29" s="19"/>
      <c r="F29" s="20"/>
      <c r="G29" s="10"/>
      <c r="H29" s="10"/>
      <c r="I29" s="10"/>
      <c r="J29" s="10"/>
      <c r="K29" s="10"/>
      <c r="L29" s="10"/>
      <c r="M29" s="10"/>
      <c r="N29" s="10"/>
      <c r="O29" s="10"/>
    </row>
    <row r="30" spans="1:15" x14ac:dyDescent="0.3">
      <c r="A30" s="17"/>
      <c r="B30" s="10" t="s">
        <v>24</v>
      </c>
      <c r="C30" s="10" t="s">
        <v>25</v>
      </c>
      <c r="D30" s="10" t="s">
        <v>26</v>
      </c>
      <c r="E30" s="10" t="s">
        <v>27</v>
      </c>
      <c r="F30" s="11" t="s">
        <v>28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x14ac:dyDescent="0.3">
      <c r="A31" s="17" t="s">
        <v>41</v>
      </c>
      <c r="B31" s="10">
        <v>0.11135528725659979</v>
      </c>
      <c r="C31" s="10">
        <v>7.6376261582597485E-2</v>
      </c>
      <c r="D31" s="10">
        <v>9.6436507609929417E-2</v>
      </c>
      <c r="E31" s="10">
        <v>6.0827625302982267E-2</v>
      </c>
      <c r="F31" s="11">
        <v>5.2201532544552766E-2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x14ac:dyDescent="0.3">
      <c r="A32" s="17" t="s">
        <v>42</v>
      </c>
      <c r="B32" s="10">
        <v>5.2003205029433841E-2</v>
      </c>
      <c r="C32" s="10">
        <v>8.2245567256438806E-2</v>
      </c>
      <c r="D32" s="10">
        <v>6.8767724987816956E-2</v>
      </c>
      <c r="E32" s="10">
        <v>4.4613152021946656E-2</v>
      </c>
      <c r="F32" s="11">
        <v>3.315116890850154E-2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x14ac:dyDescent="0.3">
      <c r="A33" s="17" t="s">
        <v>43</v>
      </c>
      <c r="B33" s="10">
        <v>4.593836450433704E-2</v>
      </c>
      <c r="C33" s="10">
        <v>6.8879121171319765E-2</v>
      </c>
      <c r="D33" s="10">
        <v>7.9223313067135454E-2</v>
      </c>
      <c r="E33" s="10">
        <v>8.6199381281615611E-2</v>
      </c>
      <c r="F33" s="11">
        <v>3.2500923063814628E-2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x14ac:dyDescent="0.3">
      <c r="A34" s="17" t="s">
        <v>40</v>
      </c>
      <c r="B34" s="10">
        <v>4.6184412955022E-2</v>
      </c>
      <c r="C34" s="10">
        <v>4.6694039591079838E-2</v>
      </c>
      <c r="D34" s="10">
        <v>3.2140317359976356E-2</v>
      </c>
      <c r="E34" s="10">
        <v>4.0054130040900103E-2</v>
      </c>
      <c r="F34" s="11">
        <v>4.5074937603950142E-2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10" customFormat="1" ht="15" thickBot="1" x14ac:dyDescent="0.35">
      <c r="A35" s="58"/>
      <c r="B35" s="57"/>
      <c r="C35" s="57"/>
      <c r="D35" s="57"/>
      <c r="E35" s="57"/>
      <c r="F35" s="59"/>
    </row>
    <row r="36" spans="1:15" ht="15" thickBot="1" x14ac:dyDescent="0.35">
      <c r="A36" s="2" t="s">
        <v>54</v>
      </c>
      <c r="B36" s="3"/>
      <c r="C36" s="3"/>
      <c r="D36" s="3"/>
      <c r="E36" s="3"/>
      <c r="F36" s="4"/>
      <c r="G36" s="27"/>
      <c r="H36" s="27"/>
      <c r="I36" s="27"/>
      <c r="J36" s="27"/>
      <c r="K36" s="27"/>
      <c r="L36" s="27"/>
      <c r="M36" s="27"/>
      <c r="N36" s="27"/>
      <c r="O36" s="27"/>
    </row>
    <row r="37" spans="1:15" x14ac:dyDescent="0.3">
      <c r="A37" s="42" t="s">
        <v>41</v>
      </c>
      <c r="B37" s="10" t="s">
        <v>24</v>
      </c>
      <c r="C37" s="10" t="s">
        <v>25</v>
      </c>
      <c r="D37" s="10" t="s">
        <v>26</v>
      </c>
      <c r="E37" s="10" t="s">
        <v>27</v>
      </c>
      <c r="F37" s="11" t="s">
        <v>28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x14ac:dyDescent="0.3">
      <c r="A38" s="17" t="s">
        <v>6</v>
      </c>
      <c r="B38" s="10">
        <v>0.64</v>
      </c>
      <c r="C38" s="10">
        <v>0.41</v>
      </c>
      <c r="D38" s="10">
        <v>0.36</v>
      </c>
      <c r="E38" s="10">
        <v>0.35</v>
      </c>
      <c r="F38" s="11">
        <v>0.18</v>
      </c>
      <c r="G38" s="10"/>
      <c r="H38" s="10"/>
      <c r="I38" s="10"/>
    </row>
    <row r="39" spans="1:15" x14ac:dyDescent="0.3">
      <c r="A39" s="17" t="s">
        <v>7</v>
      </c>
      <c r="B39" s="10">
        <v>0.86</v>
      </c>
      <c r="C39" s="10">
        <v>0.51</v>
      </c>
      <c r="D39" s="10">
        <v>0.54</v>
      </c>
      <c r="E39" s="10">
        <v>0.25</v>
      </c>
      <c r="F39" s="11">
        <v>8.5000000000000006E-2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x14ac:dyDescent="0.3">
      <c r="A40" s="17" t="s">
        <v>9</v>
      </c>
      <c r="B40" s="10">
        <v>0.78</v>
      </c>
      <c r="C40" s="10">
        <v>0.56000000000000005</v>
      </c>
      <c r="D40" s="10">
        <v>0.39</v>
      </c>
      <c r="E40" s="10">
        <v>0.36</v>
      </c>
      <c r="F40" s="11">
        <v>9.5000000000000001E-2</v>
      </c>
      <c r="G40" s="10"/>
      <c r="H40" s="10"/>
      <c r="I40" s="10"/>
      <c r="J40" s="10"/>
      <c r="K40" s="10"/>
      <c r="L40" s="10"/>
      <c r="M40" s="10"/>
      <c r="N40" s="10"/>
      <c r="O40" s="10"/>
    </row>
    <row r="41" spans="1:15" x14ac:dyDescent="0.3">
      <c r="A41" s="17" t="s">
        <v>12</v>
      </c>
      <c r="B41" s="10">
        <f>AVERAGE(B38:B40)</f>
        <v>0.76000000000000012</v>
      </c>
      <c r="C41" s="10">
        <f t="shared" ref="C41:F41" si="4">AVERAGE(C38:C40)</f>
        <v>0.49333333333333335</v>
      </c>
      <c r="D41" s="10">
        <f t="shared" si="4"/>
        <v>0.43</v>
      </c>
      <c r="E41" s="10">
        <f t="shared" si="4"/>
        <v>0.32</v>
      </c>
      <c r="F41" s="11">
        <f t="shared" si="4"/>
        <v>0.12</v>
      </c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5" thickBot="1" x14ac:dyDescent="0.35">
      <c r="A42" s="21" t="s">
        <v>11</v>
      </c>
      <c r="B42" s="14">
        <f>STDEV(B38:B40)</f>
        <v>0.11135528725659979</v>
      </c>
      <c r="C42" s="14">
        <f t="shared" ref="C42:F42" si="5">STDEV(C38:C40)</f>
        <v>7.6376261582597485E-2</v>
      </c>
      <c r="D42" s="14">
        <f t="shared" si="5"/>
        <v>9.6436507609929417E-2</v>
      </c>
      <c r="E42" s="14">
        <f t="shared" si="5"/>
        <v>6.0827625302982267E-2</v>
      </c>
      <c r="F42" s="15">
        <f t="shared" si="5"/>
        <v>5.2201532544552766E-2</v>
      </c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thickBot="1" x14ac:dyDescent="0.35">
      <c r="A43" s="17"/>
      <c r="B43" s="10"/>
      <c r="C43" s="10"/>
      <c r="D43" s="10"/>
      <c r="E43" s="10"/>
      <c r="F43" s="11"/>
      <c r="G43" s="10"/>
      <c r="H43" s="10"/>
      <c r="I43" s="10"/>
      <c r="J43" s="10"/>
      <c r="K43" s="10"/>
      <c r="L43" s="10"/>
      <c r="M43" s="10"/>
      <c r="N43" s="10"/>
      <c r="O43" s="10"/>
    </row>
    <row r="44" spans="1:15" x14ac:dyDescent="0.3">
      <c r="A44" s="56" t="s">
        <v>42</v>
      </c>
      <c r="B44" s="6" t="s">
        <v>24</v>
      </c>
      <c r="C44" s="6" t="s">
        <v>25</v>
      </c>
      <c r="D44" s="6" t="s">
        <v>26</v>
      </c>
      <c r="E44" s="6" t="s">
        <v>27</v>
      </c>
      <c r="F44" s="7" t="s">
        <v>28</v>
      </c>
      <c r="G44" s="10"/>
      <c r="H44" s="10"/>
      <c r="I44" s="10"/>
      <c r="J44" s="10"/>
      <c r="K44" s="10"/>
      <c r="L44" s="10"/>
      <c r="M44" s="10"/>
      <c r="N44" s="10"/>
      <c r="O44" s="10"/>
    </row>
    <row r="45" spans="1:15" x14ac:dyDescent="0.3">
      <c r="A45" s="17" t="s">
        <v>6</v>
      </c>
      <c r="B45" s="10">
        <v>0.67300000000000004</v>
      </c>
      <c r="C45" s="10">
        <v>0.39800000000000002</v>
      </c>
      <c r="D45" s="10">
        <v>0.14499999999999999</v>
      </c>
      <c r="E45" s="10">
        <v>0.224</v>
      </c>
      <c r="F45" s="11">
        <v>8.5000000000000006E-2</v>
      </c>
      <c r="G45" s="10"/>
      <c r="H45" s="10"/>
      <c r="I45" s="10"/>
      <c r="J45" s="10"/>
      <c r="K45" s="10"/>
      <c r="L45" s="10"/>
      <c r="M45" s="10"/>
      <c r="N45" s="10"/>
      <c r="O45" s="10"/>
    </row>
    <row r="46" spans="1:15" x14ac:dyDescent="0.3">
      <c r="A46" s="17" t="s">
        <v>7</v>
      </c>
      <c r="B46" s="10">
        <v>0.60099999999999998</v>
      </c>
      <c r="C46" s="10">
        <v>0.36199999999999999</v>
      </c>
      <c r="D46" s="10">
        <v>0.28199999999999997</v>
      </c>
      <c r="E46" s="10">
        <v>0.13500000000000001</v>
      </c>
      <c r="F46" s="11">
        <v>6.8000000000000005E-2</v>
      </c>
      <c r="G46" s="10"/>
      <c r="H46" s="10"/>
      <c r="I46" s="10"/>
      <c r="J46" s="10"/>
      <c r="K46" s="10"/>
      <c r="L46" s="10"/>
      <c r="M46" s="10"/>
      <c r="N46" s="10"/>
      <c r="O46" s="10"/>
    </row>
    <row r="47" spans="1:15" x14ac:dyDescent="0.3">
      <c r="A47" s="17" t="s">
        <v>9</v>
      </c>
      <c r="B47" s="10">
        <v>0.70199999999999996</v>
      </c>
      <c r="C47" s="10">
        <v>0.24099999999999999</v>
      </c>
      <c r="D47" s="10">
        <v>0.224</v>
      </c>
      <c r="E47" s="10">
        <v>0.185</v>
      </c>
      <c r="F47" s="11">
        <v>0.13200000000000001</v>
      </c>
      <c r="G47" s="10"/>
      <c r="H47" s="10"/>
      <c r="I47" s="10"/>
      <c r="J47" s="10"/>
      <c r="K47" s="10"/>
      <c r="L47" s="10"/>
      <c r="M47" s="10"/>
      <c r="N47" s="10"/>
      <c r="O47" s="10"/>
    </row>
    <row r="48" spans="1:15" x14ac:dyDescent="0.3">
      <c r="A48" s="17" t="s">
        <v>12</v>
      </c>
      <c r="B48" s="10">
        <f>AVERAGE(B45:B47)</f>
        <v>0.65866666666666662</v>
      </c>
      <c r="C48" s="10">
        <f t="shared" ref="C48:F48" si="6">AVERAGE(C45:C47)</f>
        <v>0.33366666666666661</v>
      </c>
      <c r="D48" s="10">
        <f t="shared" si="6"/>
        <v>0.21699999999999997</v>
      </c>
      <c r="E48" s="10">
        <f t="shared" si="6"/>
        <v>0.18133333333333335</v>
      </c>
      <c r="F48" s="11">
        <f t="shared" si="6"/>
        <v>9.5000000000000015E-2</v>
      </c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5" thickBot="1" x14ac:dyDescent="0.35">
      <c r="A49" s="21" t="s">
        <v>11</v>
      </c>
      <c r="B49" s="14">
        <f>STDEV(B45:B47)</f>
        <v>5.2003205029433841E-2</v>
      </c>
      <c r="C49" s="14">
        <f t="shared" ref="C49:F49" si="7">STDEV(C45:C47)</f>
        <v>8.2245567256438806E-2</v>
      </c>
      <c r="D49" s="14">
        <f t="shared" si="7"/>
        <v>6.8767724987816956E-2</v>
      </c>
      <c r="E49" s="14">
        <f t="shared" si="7"/>
        <v>4.4613152021946656E-2</v>
      </c>
      <c r="F49" s="15">
        <f t="shared" si="7"/>
        <v>3.315116890850154E-2</v>
      </c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5" thickBot="1" x14ac:dyDescent="0.35">
      <c r="A50" s="17"/>
      <c r="B50" s="10"/>
      <c r="C50" s="10"/>
      <c r="D50" s="10"/>
      <c r="E50" s="10"/>
      <c r="F50" s="11"/>
      <c r="G50" s="10"/>
      <c r="H50" s="10"/>
      <c r="I50" s="10"/>
      <c r="J50" s="10"/>
      <c r="K50" s="10"/>
      <c r="L50" s="10"/>
      <c r="M50" s="10"/>
      <c r="N50" s="10"/>
      <c r="O50" s="10"/>
    </row>
    <row r="51" spans="1:15" x14ac:dyDescent="0.3">
      <c r="A51" s="56" t="s">
        <v>43</v>
      </c>
      <c r="B51" s="6" t="s">
        <v>24</v>
      </c>
      <c r="C51" s="6" t="s">
        <v>25</v>
      </c>
      <c r="D51" s="6" t="s">
        <v>26</v>
      </c>
      <c r="E51" s="6" t="s">
        <v>27</v>
      </c>
      <c r="F51" s="7" t="s">
        <v>28</v>
      </c>
      <c r="G51" s="10"/>
      <c r="H51" s="10"/>
      <c r="I51" s="10"/>
      <c r="J51" s="10"/>
      <c r="K51" s="10"/>
      <c r="L51" s="10"/>
      <c r="M51" s="10"/>
      <c r="N51" s="10"/>
      <c r="O51" s="10"/>
    </row>
    <row r="52" spans="1:15" x14ac:dyDescent="0.3">
      <c r="A52" s="17" t="s">
        <v>6</v>
      </c>
      <c r="B52" s="10">
        <v>0.81399999999999995</v>
      </c>
      <c r="C52" s="10">
        <v>0.42599999999999999</v>
      </c>
      <c r="D52" s="10">
        <v>0.47199999999999998</v>
      </c>
      <c r="E52" s="10">
        <v>0.23799999999999999</v>
      </c>
      <c r="F52" s="11">
        <v>5.3100000000000001E-2</v>
      </c>
      <c r="G52" s="10"/>
      <c r="H52" s="10"/>
      <c r="I52" s="10"/>
      <c r="J52" s="10"/>
      <c r="K52" s="10"/>
      <c r="L52" s="10"/>
      <c r="M52" s="10"/>
      <c r="N52" s="10"/>
      <c r="O52" s="10"/>
    </row>
    <row r="53" spans="1:15" x14ac:dyDescent="0.3">
      <c r="A53" s="17" t="s">
        <v>7</v>
      </c>
      <c r="B53" s="10">
        <v>0.875</v>
      </c>
      <c r="C53" s="10">
        <v>0.56200000000000006</v>
      </c>
      <c r="D53" s="10">
        <v>0.375</v>
      </c>
      <c r="E53" s="10">
        <v>0.35199999999999998</v>
      </c>
      <c r="F53" s="11">
        <v>8.2400000000000001E-2</v>
      </c>
      <c r="G53" s="10"/>
      <c r="H53" s="10"/>
      <c r="I53" s="10"/>
      <c r="J53" s="10"/>
      <c r="K53" s="10"/>
      <c r="L53" s="10"/>
      <c r="M53" s="10"/>
      <c r="N53" s="10"/>
      <c r="O53" s="10"/>
    </row>
    <row r="54" spans="1:15" x14ac:dyDescent="0.3">
      <c r="A54" s="17" t="s">
        <v>9</v>
      </c>
      <c r="B54" s="10">
        <v>0.78500000000000003</v>
      </c>
      <c r="C54" s="10">
        <v>0.47499999999999998</v>
      </c>
      <c r="D54" s="10">
        <v>0.315</v>
      </c>
      <c r="E54" s="10">
        <v>0.40699999999999997</v>
      </c>
      <c r="F54" s="11">
        <v>0.11799999999999999</v>
      </c>
      <c r="G54" s="10"/>
      <c r="H54" s="10"/>
      <c r="I54" s="10"/>
      <c r="J54" s="10"/>
      <c r="K54" s="10"/>
      <c r="L54" s="10"/>
      <c r="M54" s="10"/>
      <c r="N54" s="10"/>
      <c r="O54" s="10"/>
    </row>
    <row r="55" spans="1:15" x14ac:dyDescent="0.3">
      <c r="A55" s="17" t="s">
        <v>12</v>
      </c>
      <c r="B55" s="10">
        <f>AVERAGE(B52:B54)</f>
        <v>0.82466666666666677</v>
      </c>
      <c r="C55" s="10">
        <f t="shared" ref="C55:F55" si="8">AVERAGE(C52:C54)</f>
        <v>0.48766666666666669</v>
      </c>
      <c r="D55" s="10">
        <f t="shared" si="8"/>
        <v>0.38733333333333331</v>
      </c>
      <c r="E55" s="10">
        <f t="shared" si="8"/>
        <v>0.33233333333333331</v>
      </c>
      <c r="F55" s="11">
        <f t="shared" si="8"/>
        <v>8.4500000000000006E-2</v>
      </c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5" thickBot="1" x14ac:dyDescent="0.35">
      <c r="A56" s="21" t="s">
        <v>11</v>
      </c>
      <c r="B56" s="14">
        <f>STDEV(B52:B54)</f>
        <v>4.593836450433704E-2</v>
      </c>
      <c r="C56" s="14">
        <f t="shared" ref="C56:F56" si="9">STDEV(C52:C54)</f>
        <v>6.8879121171319765E-2</v>
      </c>
      <c r="D56" s="14">
        <f t="shared" si="9"/>
        <v>7.9223313067135454E-2</v>
      </c>
      <c r="E56" s="14">
        <f t="shared" si="9"/>
        <v>8.6199381281615611E-2</v>
      </c>
      <c r="F56" s="15">
        <f t="shared" si="9"/>
        <v>3.2500923063814628E-2</v>
      </c>
      <c r="G56" s="10"/>
      <c r="H56" s="10"/>
      <c r="I56" s="10"/>
      <c r="J56" s="10"/>
      <c r="K56" s="10"/>
      <c r="L56" s="10"/>
      <c r="M56" s="10"/>
      <c r="N56" s="10"/>
      <c r="O56" s="10"/>
    </row>
    <row r="57" spans="1:15" x14ac:dyDescent="0.3">
      <c r="A57" s="42" t="s">
        <v>40</v>
      </c>
      <c r="B57" s="10" t="s">
        <v>24</v>
      </c>
      <c r="C57" s="10" t="s">
        <v>25</v>
      </c>
      <c r="D57" s="10" t="s">
        <v>26</v>
      </c>
      <c r="E57" s="10" t="s">
        <v>27</v>
      </c>
      <c r="F57" s="11" t="s">
        <v>28</v>
      </c>
      <c r="G57" s="10"/>
      <c r="H57" s="10"/>
      <c r="I57" s="10"/>
      <c r="J57" s="10"/>
      <c r="K57" s="10"/>
      <c r="L57" s="10"/>
      <c r="M57" s="10"/>
      <c r="N57" s="10"/>
      <c r="O57" s="10"/>
    </row>
    <row r="58" spans="1:15" x14ac:dyDescent="0.3">
      <c r="A58" s="17" t="s">
        <v>6</v>
      </c>
      <c r="B58" s="10">
        <v>1.034</v>
      </c>
      <c r="C58" s="10">
        <v>0.98499999999999999</v>
      </c>
      <c r="D58" s="10">
        <v>0.92500000000000004</v>
      </c>
      <c r="E58" s="10">
        <v>0.85499999999999998</v>
      </c>
      <c r="F58" s="11">
        <v>0.96199999999999997</v>
      </c>
      <c r="G58" s="10"/>
      <c r="H58" s="10"/>
      <c r="I58" s="10"/>
      <c r="J58" s="10"/>
      <c r="K58" s="10"/>
      <c r="L58" s="10"/>
      <c r="M58" s="10"/>
      <c r="N58" s="10"/>
      <c r="O58" s="10"/>
    </row>
    <row r="59" spans="1:15" x14ac:dyDescent="0.3">
      <c r="A59" s="17" t="s">
        <v>7</v>
      </c>
      <c r="B59" s="10">
        <v>0.97099999999999997</v>
      </c>
      <c r="C59" s="10">
        <v>0.96499999999999997</v>
      </c>
      <c r="D59" s="10">
        <v>0.97799999999999998</v>
      </c>
      <c r="E59" s="10">
        <v>0.88300000000000001</v>
      </c>
      <c r="F59" s="11">
        <v>0.91249999999999998</v>
      </c>
      <c r="G59" s="10"/>
      <c r="H59" s="10"/>
      <c r="I59" s="10"/>
      <c r="J59" s="10"/>
      <c r="K59" s="10"/>
      <c r="L59" s="10"/>
      <c r="M59" s="10"/>
      <c r="N59" s="10"/>
      <c r="O59" s="10"/>
    </row>
    <row r="60" spans="1:15" x14ac:dyDescent="0.3">
      <c r="A60" s="17" t="s">
        <v>9</v>
      </c>
      <c r="B60" s="10">
        <v>0.94399999999999995</v>
      </c>
      <c r="C60" s="10">
        <v>0.89600000000000002</v>
      </c>
      <c r="D60" s="10">
        <v>0.98299999999999998</v>
      </c>
      <c r="E60" s="10">
        <v>0.93400000000000005</v>
      </c>
      <c r="F60" s="11">
        <v>0.872</v>
      </c>
      <c r="G60" s="10"/>
      <c r="H60" s="10"/>
      <c r="I60" s="10"/>
      <c r="J60" s="10"/>
      <c r="K60" s="10"/>
      <c r="L60" s="10"/>
      <c r="M60" s="10"/>
      <c r="N60" s="10"/>
      <c r="O60" s="10"/>
    </row>
    <row r="61" spans="1:15" x14ac:dyDescent="0.3">
      <c r="A61" s="17" t="s">
        <v>12</v>
      </c>
      <c r="B61" s="10">
        <f>AVERAGE(B58:B60)</f>
        <v>0.98299999999999998</v>
      </c>
      <c r="C61" s="10">
        <f t="shared" ref="C61:F61" si="10">AVERAGE(C58:C60)</f>
        <v>0.94866666666666666</v>
      </c>
      <c r="D61" s="10">
        <f t="shared" si="10"/>
        <v>0.96200000000000008</v>
      </c>
      <c r="E61" s="10">
        <f t="shared" si="10"/>
        <v>0.89066666666666672</v>
      </c>
      <c r="F61" s="11">
        <f t="shared" si="10"/>
        <v>0.91549999999999987</v>
      </c>
    </row>
    <row r="62" spans="1:15" ht="15" thickBot="1" x14ac:dyDescent="0.35">
      <c r="A62" s="21" t="s">
        <v>11</v>
      </c>
      <c r="B62" s="14">
        <f>STDEV(B58:B60)</f>
        <v>4.6184412955022E-2</v>
      </c>
      <c r="C62" s="14">
        <f t="shared" ref="C62:F62" si="11">STDEV(C58:C60)</f>
        <v>4.6694039591079838E-2</v>
      </c>
      <c r="D62" s="14">
        <f t="shared" si="11"/>
        <v>3.2140317359976356E-2</v>
      </c>
      <c r="E62" s="14">
        <f t="shared" si="11"/>
        <v>4.0054130040900103E-2</v>
      </c>
      <c r="F62" s="15">
        <f t="shared" si="11"/>
        <v>4.5074937603950142E-2</v>
      </c>
    </row>
  </sheetData>
  <mergeCells count="11">
    <mergeCell ref="A29:F29"/>
    <mergeCell ref="A36:F36"/>
    <mergeCell ref="A21:F21"/>
    <mergeCell ref="A22:F22"/>
    <mergeCell ref="A11:L11"/>
    <mergeCell ref="A12:E12"/>
    <mergeCell ref="H12:L12"/>
    <mergeCell ref="A23:F23"/>
    <mergeCell ref="H2:L2"/>
    <mergeCell ref="A1:L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</vt:lpstr>
      <vt:lpstr>Figure 3</vt:lpstr>
      <vt:lpstr>Figure 4</vt:lpstr>
      <vt:lpstr>Figure 6</vt:lpstr>
      <vt:lpstr>Figure 7</vt:lpstr>
      <vt:lpstr>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Nauman Sharif</dc:creator>
  <cp:lastModifiedBy>Nauman Sharif</cp:lastModifiedBy>
  <dcterms:created xsi:type="dcterms:W3CDTF">2020-02-24T17:55:58Z</dcterms:created>
  <dcterms:modified xsi:type="dcterms:W3CDTF">2020-02-24T18:29:56Z</dcterms:modified>
</cp:coreProperties>
</file>