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82"/>
  <workbookPr/>
  <mc:AlternateContent xmlns:mc="http://schemas.openxmlformats.org/markup-compatibility/2006">
    <mc:Choice Requires="x15">
      <x15ac:absPath xmlns:x15ac="http://schemas.microsoft.com/office/spreadsheetml/2010/11/ac" url="C:\Users\Krzys\Documents\MEGA\Publikacje w trakcie\Masato\Manuscrypt\Responses\"/>
    </mc:Choice>
  </mc:AlternateContent>
  <xr:revisionPtr revIDLastSave="0" documentId="13_ncr:1_{290A88BC-08E4-4587-9343-910B9E0FE4A9}" xr6:coauthVersionLast="36" xr6:coauthVersionMax="36" xr10:uidLastSave="{00000000-0000-0000-0000-000000000000}"/>
  <workbookProtection workbookPassword="ACBC" lockStructure="1"/>
  <bookViews>
    <workbookView xWindow="-105" yWindow="-105" windowWidth="23250" windowHeight="12570" activeTab="2" xr2:uid="{00000000-000D-0000-FFFF-FFFF00000000}"/>
  </bookViews>
  <sheets>
    <sheet name="instructions" sheetId="1" r:id="rId1"/>
    <sheet name="general info" sheetId="2" r:id="rId2"/>
    <sheet name="animals" sheetId="3" r:id="rId3"/>
    <sheet name="eggs" sheetId="4" r:id="rId4"/>
    <sheet name="animals_stats (µm)" sheetId="5" r:id="rId5"/>
    <sheet name="animals_stats (pt)" sheetId="6" r:id="rId6"/>
    <sheet name="eggs_stats (µm)" sheetId="7" r:id="rId7"/>
  </sheets>
  <calcPr calcId="191029"/>
</workbook>
</file>

<file path=xl/calcChain.xml><?xml version="1.0" encoding="utf-8"?>
<calcChain xmlns="http://schemas.openxmlformats.org/spreadsheetml/2006/main">
  <c r="L44" i="3" l="1"/>
  <c r="P9" i="3"/>
  <c r="BB26" i="3" l="1"/>
  <c r="AV35" i="3"/>
  <c r="AR26" i="3"/>
  <c r="P48" i="3"/>
  <c r="Q10" i="4" l="1"/>
  <c r="R10" i="4"/>
  <c r="S10" i="4"/>
  <c r="T10" i="4"/>
  <c r="U10" i="4"/>
  <c r="V10" i="4"/>
  <c r="W10" i="4"/>
  <c r="X10" i="4"/>
  <c r="Y10" i="4"/>
  <c r="Z10" i="4"/>
  <c r="AA10" i="4"/>
  <c r="AB10" i="4"/>
  <c r="AC10" i="4"/>
  <c r="AD10" i="4"/>
  <c r="Q11" i="4"/>
  <c r="R11" i="4"/>
  <c r="S11" i="4"/>
  <c r="T11" i="4"/>
  <c r="U11" i="4"/>
  <c r="V11" i="4"/>
  <c r="W11" i="4"/>
  <c r="X11" i="4"/>
  <c r="Y11" i="4"/>
  <c r="Z11" i="4"/>
  <c r="AA11" i="4"/>
  <c r="AB11" i="4"/>
  <c r="AC11" i="4"/>
  <c r="AD11" i="4"/>
  <c r="Q12" i="4"/>
  <c r="R12" i="4"/>
  <c r="S12" i="4"/>
  <c r="T12" i="4"/>
  <c r="U12" i="4"/>
  <c r="V12" i="4"/>
  <c r="W12" i="4"/>
  <c r="X12" i="4"/>
  <c r="Y12" i="4"/>
  <c r="Z12" i="4"/>
  <c r="AA12" i="4"/>
  <c r="AB12" i="4"/>
  <c r="AC12" i="4"/>
  <c r="AD12" i="4"/>
  <c r="P10" i="4"/>
  <c r="P11" i="4"/>
  <c r="P12" i="4"/>
  <c r="C4" i="3" l="1"/>
  <c r="BX4" i="3" s="1"/>
  <c r="E4" i="3"/>
  <c r="D3" i="6" s="1"/>
  <c r="G4" i="3"/>
  <c r="I4" i="3"/>
  <c r="K4" i="3"/>
  <c r="D6" i="6" s="1"/>
  <c r="M4" i="3"/>
  <c r="D7" i="6" s="1"/>
  <c r="O4" i="3"/>
  <c r="D8" i="6" s="1"/>
  <c r="Q4" i="3"/>
  <c r="D9" i="6" s="1"/>
  <c r="S4" i="3"/>
  <c r="U4" i="3"/>
  <c r="W4" i="3"/>
  <c r="D12" i="6" s="1"/>
  <c r="Y4" i="3"/>
  <c r="AA4" i="3"/>
  <c r="AC4" i="3"/>
  <c r="D15" i="6" s="1"/>
  <c r="AE4" i="3"/>
  <c r="AG4" i="3"/>
  <c r="D17" i="6" s="1"/>
  <c r="AI4" i="3"/>
  <c r="AK4" i="3"/>
  <c r="AM4" i="3"/>
  <c r="AO4" i="3"/>
  <c r="AQ4" i="3"/>
  <c r="D22" i="6" s="1"/>
  <c r="AS4" i="3"/>
  <c r="D23" i="6" s="1"/>
  <c r="AU4" i="3"/>
  <c r="D24" i="6" s="1"/>
  <c r="AW4" i="3"/>
  <c r="D25" i="6" s="1"/>
  <c r="AY4" i="3"/>
  <c r="D26" i="6" s="1"/>
  <c r="BA4" i="3"/>
  <c r="BC4" i="3"/>
  <c r="BE4" i="3"/>
  <c r="BG4" i="3"/>
  <c r="BI4" i="3"/>
  <c r="D31" i="6" s="1"/>
  <c r="BK4" i="3"/>
  <c r="BL4" i="3"/>
  <c r="BM4" i="3"/>
  <c r="BN4" i="3" s="1"/>
  <c r="BO4" i="3"/>
  <c r="BS4" i="3"/>
  <c r="BU4" i="3"/>
  <c r="BW4" i="3"/>
  <c r="BK5" i="3"/>
  <c r="BM5" i="3"/>
  <c r="BK6" i="3"/>
  <c r="BL6" i="3"/>
  <c r="BM6" i="3"/>
  <c r="BN6" i="3" s="1"/>
  <c r="BO6" i="3"/>
  <c r="BP6" i="3"/>
  <c r="BR6" i="3"/>
  <c r="BS6" i="3"/>
  <c r="BU6" i="3"/>
  <c r="BW6" i="3"/>
  <c r="C7" i="3"/>
  <c r="BX7" i="3" s="1"/>
  <c r="E7" i="3"/>
  <c r="G7" i="3"/>
  <c r="I7" i="3"/>
  <c r="K7" i="3"/>
  <c r="E6" i="6" s="1"/>
  <c r="M7" i="3"/>
  <c r="O7" i="3"/>
  <c r="E8" i="6" s="1"/>
  <c r="Q7" i="3"/>
  <c r="E9" i="6" s="1"/>
  <c r="S7" i="3"/>
  <c r="U7" i="3"/>
  <c r="W7" i="3"/>
  <c r="Y7" i="3"/>
  <c r="AA7" i="3"/>
  <c r="AC7" i="3"/>
  <c r="E15" i="6" s="1"/>
  <c r="AE7" i="3"/>
  <c r="E16" i="6" s="1"/>
  <c r="AG7" i="3"/>
  <c r="E17" i="6" s="1"/>
  <c r="AI7" i="3"/>
  <c r="AK7" i="3"/>
  <c r="AM7" i="3"/>
  <c r="AO7" i="3"/>
  <c r="AQ7" i="3"/>
  <c r="AS7" i="3"/>
  <c r="E23" i="6" s="1"/>
  <c r="AU7" i="3"/>
  <c r="E24" i="6" s="1"/>
  <c r="AW7" i="3"/>
  <c r="E25" i="6" s="1"/>
  <c r="AY7" i="3"/>
  <c r="BA7" i="3"/>
  <c r="BC7" i="3"/>
  <c r="BE7" i="3"/>
  <c r="BG7" i="3"/>
  <c r="E30" i="6" s="1"/>
  <c r="BI7" i="3"/>
  <c r="E31" i="6" s="1"/>
  <c r="BK7" i="3"/>
  <c r="BL7" i="3"/>
  <c r="BM7" i="3"/>
  <c r="BN7" i="3" s="1"/>
  <c r="BO7" i="3"/>
  <c r="BS7" i="3"/>
  <c r="BU7" i="3"/>
  <c r="BW7" i="3"/>
  <c r="C8" i="3"/>
  <c r="E8" i="3"/>
  <c r="G8" i="3"/>
  <c r="F4" i="6" s="1"/>
  <c r="I8" i="3"/>
  <c r="F5" i="6" s="1"/>
  <c r="K8" i="3"/>
  <c r="F6" i="6" s="1"/>
  <c r="M8" i="3"/>
  <c r="F7" i="6" s="1"/>
  <c r="O8" i="3"/>
  <c r="Q8" i="3"/>
  <c r="F9" i="6" s="1"/>
  <c r="S8" i="3"/>
  <c r="F10" i="6" s="1"/>
  <c r="U8" i="3"/>
  <c r="F11" i="6" s="1"/>
  <c r="W8" i="3"/>
  <c r="F12" i="6" s="1"/>
  <c r="Y8" i="3"/>
  <c r="F13" i="6" s="1"/>
  <c r="AA8" i="3"/>
  <c r="AC8" i="3"/>
  <c r="AE8" i="3"/>
  <c r="AG8" i="3"/>
  <c r="F17" i="6" s="1"/>
  <c r="AI8" i="3"/>
  <c r="AK8" i="3"/>
  <c r="F19" i="6" s="1"/>
  <c r="AM8" i="3"/>
  <c r="AO8" i="3"/>
  <c r="F21" i="6" s="1"/>
  <c r="AQ8" i="3"/>
  <c r="AS8" i="3"/>
  <c r="AU8" i="3"/>
  <c r="AW8" i="3"/>
  <c r="AY8" i="3"/>
  <c r="F26" i="6" s="1"/>
  <c r="BA8" i="3"/>
  <c r="F27" i="6" s="1"/>
  <c r="BC8" i="3"/>
  <c r="F28" i="6" s="1"/>
  <c r="BE8" i="3"/>
  <c r="F29" i="6" s="1"/>
  <c r="BG8" i="3"/>
  <c r="BI8" i="3"/>
  <c r="BK8" i="3"/>
  <c r="BL8" i="3"/>
  <c r="BM8" i="3"/>
  <c r="BN8" i="3" s="1"/>
  <c r="BO8" i="3"/>
  <c r="BS8" i="3"/>
  <c r="BU8" i="3"/>
  <c r="BW8" i="3"/>
  <c r="B9" i="3"/>
  <c r="D9" i="3"/>
  <c r="F9" i="3"/>
  <c r="H9" i="3"/>
  <c r="H5" i="5" s="1"/>
  <c r="J9" i="3"/>
  <c r="H6" i="5" s="1"/>
  <c r="L9" i="3"/>
  <c r="H7" i="5" s="1"/>
  <c r="N9" i="3"/>
  <c r="T9" i="3"/>
  <c r="V9" i="3"/>
  <c r="X9" i="3"/>
  <c r="Z9" i="3"/>
  <c r="H14" i="5" s="1"/>
  <c r="AB9" i="3"/>
  <c r="H15" i="5" s="1"/>
  <c r="AD9" i="3"/>
  <c r="H16" i="5" s="1"/>
  <c r="AF9" i="3"/>
  <c r="H17" i="5" s="1"/>
  <c r="AH9" i="3"/>
  <c r="AJ9" i="3"/>
  <c r="AL9" i="3"/>
  <c r="AN9" i="3"/>
  <c r="AP9" i="3"/>
  <c r="AR9" i="3"/>
  <c r="AT9" i="3"/>
  <c r="AV9" i="3"/>
  <c r="AX9" i="3"/>
  <c r="AZ9" i="3"/>
  <c r="BD9" i="3"/>
  <c r="BF9" i="3"/>
  <c r="BH9" i="3"/>
  <c r="BK9" i="3"/>
  <c r="BP9" i="3"/>
  <c r="BR9" i="3"/>
  <c r="C10" i="3"/>
  <c r="BX10" i="3" s="1"/>
  <c r="E10" i="3"/>
  <c r="G3" i="6" s="1"/>
  <c r="G10" i="3"/>
  <c r="I10" i="3"/>
  <c r="G5" i="6" s="1"/>
  <c r="K10" i="3"/>
  <c r="G6" i="6" s="1"/>
  <c r="M10" i="3"/>
  <c r="G7" i="6" s="1"/>
  <c r="O10" i="3"/>
  <c r="G8" i="6" s="1"/>
  <c r="Q10" i="3"/>
  <c r="G9" i="6" s="1"/>
  <c r="S10" i="3"/>
  <c r="U10" i="3"/>
  <c r="W10" i="3"/>
  <c r="Y10" i="3"/>
  <c r="G13" i="6" s="1"/>
  <c r="AA10" i="3"/>
  <c r="AC10" i="3"/>
  <c r="G15" i="6" s="1"/>
  <c r="AE10" i="3"/>
  <c r="G16" i="6" s="1"/>
  <c r="AG10" i="3"/>
  <c r="G17" i="6" s="1"/>
  <c r="AI10" i="3"/>
  <c r="AK10" i="3"/>
  <c r="AM10" i="3"/>
  <c r="AO10" i="3"/>
  <c r="G21" i="6" s="1"/>
  <c r="AQ10" i="3"/>
  <c r="AS10" i="3"/>
  <c r="G23" i="6" s="1"/>
  <c r="AU10" i="3"/>
  <c r="G24" i="6" s="1"/>
  <c r="AW10" i="3"/>
  <c r="G25" i="6" s="1"/>
  <c r="AY10" i="3"/>
  <c r="BA10" i="3"/>
  <c r="BC10" i="3"/>
  <c r="BE10" i="3"/>
  <c r="G29" i="6" s="1"/>
  <c r="BG10" i="3"/>
  <c r="BI10" i="3"/>
  <c r="G31" i="6" s="1"/>
  <c r="BK10" i="3"/>
  <c r="BL10" i="3"/>
  <c r="BM10" i="3"/>
  <c r="BN10" i="3" s="1"/>
  <c r="BO10" i="3"/>
  <c r="BS10" i="3"/>
  <c r="BU10" i="3"/>
  <c r="BW10" i="3"/>
  <c r="C11" i="3"/>
  <c r="BX11" i="3" s="1"/>
  <c r="E11" i="3"/>
  <c r="H3" i="6" s="1"/>
  <c r="G11" i="3"/>
  <c r="H4" i="6" s="1"/>
  <c r="I11" i="3"/>
  <c r="K11" i="3"/>
  <c r="M11" i="3"/>
  <c r="H7" i="6" s="1"/>
  <c r="O11" i="3"/>
  <c r="H8" i="6" s="1"/>
  <c r="Q11" i="3"/>
  <c r="H9" i="6" s="1"/>
  <c r="S11" i="3"/>
  <c r="H10" i="6" s="1"/>
  <c r="U11" i="3"/>
  <c r="H11" i="6" s="1"/>
  <c r="W11" i="3"/>
  <c r="H12" i="6" s="1"/>
  <c r="Y11" i="3"/>
  <c r="H13" i="6" s="1"/>
  <c r="AA11" i="3"/>
  <c r="H14" i="6" s="1"/>
  <c r="AC11" i="3"/>
  <c r="AE11" i="3"/>
  <c r="H16" i="6" s="1"/>
  <c r="AG11" i="3"/>
  <c r="H17" i="6" s="1"/>
  <c r="AI11" i="3"/>
  <c r="H18" i="6" s="1"/>
  <c r="AK11" i="3"/>
  <c r="AM11" i="3"/>
  <c r="H20" i="6" s="1"/>
  <c r="AO11" i="3"/>
  <c r="AQ11" i="3"/>
  <c r="H22" i="6" s="1"/>
  <c r="AS11" i="3"/>
  <c r="AU11" i="3"/>
  <c r="H24" i="6" s="1"/>
  <c r="AW11" i="3"/>
  <c r="AY11" i="3"/>
  <c r="H26" i="6" s="1"/>
  <c r="BA11" i="3"/>
  <c r="BC11" i="3"/>
  <c r="H28" i="6" s="1"/>
  <c r="BE11" i="3"/>
  <c r="BG11" i="3"/>
  <c r="H30" i="6" s="1"/>
  <c r="BI11" i="3"/>
  <c r="BK11" i="3"/>
  <c r="BL11" i="3"/>
  <c r="BM11" i="3"/>
  <c r="BN11" i="3" s="1"/>
  <c r="BO11" i="3"/>
  <c r="BS11" i="3"/>
  <c r="BU11" i="3"/>
  <c r="BW11" i="3"/>
  <c r="C12" i="3"/>
  <c r="BX12" i="3" s="1"/>
  <c r="E12" i="3"/>
  <c r="I3" i="6" s="1"/>
  <c r="G12" i="3"/>
  <c r="I4" i="6" s="1"/>
  <c r="I12" i="3"/>
  <c r="I5" i="6" s="1"/>
  <c r="K12" i="3"/>
  <c r="I6" i="6" s="1"/>
  <c r="M12" i="3"/>
  <c r="I7" i="6" s="1"/>
  <c r="O12" i="3"/>
  <c r="Q12" i="3"/>
  <c r="I9" i="6" s="1"/>
  <c r="S12" i="3"/>
  <c r="U12" i="3"/>
  <c r="I11" i="6" s="1"/>
  <c r="W12" i="3"/>
  <c r="I12" i="6" s="1"/>
  <c r="Y12" i="3"/>
  <c r="I13" i="6" s="1"/>
  <c r="AA12" i="3"/>
  <c r="I14" i="6" s="1"/>
  <c r="AC12" i="3"/>
  <c r="I15" i="6" s="1"/>
  <c r="AE12" i="3"/>
  <c r="AG12" i="3"/>
  <c r="I17" i="6" s="1"/>
  <c r="AI12" i="3"/>
  <c r="AK12" i="3"/>
  <c r="I19" i="6" s="1"/>
  <c r="AM12" i="3"/>
  <c r="I20" i="6" s="1"/>
  <c r="AO12" i="3"/>
  <c r="I21" i="6" s="1"/>
  <c r="AQ12" i="3"/>
  <c r="I22" i="6" s="1"/>
  <c r="AS12" i="3"/>
  <c r="I23" i="6" s="1"/>
  <c r="AU12" i="3"/>
  <c r="AW12" i="3"/>
  <c r="AY12" i="3"/>
  <c r="BA12" i="3"/>
  <c r="I27" i="6" s="1"/>
  <c r="BC12" i="3"/>
  <c r="BE12" i="3"/>
  <c r="I29" i="6" s="1"/>
  <c r="BG12" i="3"/>
  <c r="I30" i="6" s="1"/>
  <c r="BI12" i="3"/>
  <c r="I31" i="6" s="1"/>
  <c r="BK12" i="3"/>
  <c r="BL12" i="3"/>
  <c r="BM12" i="3"/>
  <c r="BN12" i="3" s="1"/>
  <c r="BO12" i="3"/>
  <c r="BS12" i="3"/>
  <c r="BU12" i="3"/>
  <c r="BW12" i="3"/>
  <c r="C13" i="3"/>
  <c r="J2" i="6" s="1"/>
  <c r="E13" i="3"/>
  <c r="G13" i="3"/>
  <c r="I13" i="3"/>
  <c r="J5" i="6" s="1"/>
  <c r="K13" i="3"/>
  <c r="J6" i="6" s="1"/>
  <c r="M13" i="3"/>
  <c r="J7" i="6" s="1"/>
  <c r="O13" i="3"/>
  <c r="Q13" i="3"/>
  <c r="J9" i="6" s="1"/>
  <c r="S13" i="3"/>
  <c r="J10" i="6" s="1"/>
  <c r="U13" i="3"/>
  <c r="J11" i="6" s="1"/>
  <c r="W13" i="3"/>
  <c r="Y13" i="3"/>
  <c r="J13" i="6" s="1"/>
  <c r="AA13" i="3"/>
  <c r="J14" i="6" s="1"/>
  <c r="AC13" i="3"/>
  <c r="AE13" i="3"/>
  <c r="J16" i="6" s="1"/>
  <c r="AG13" i="3"/>
  <c r="J17" i="6" s="1"/>
  <c r="AI13" i="3"/>
  <c r="J18" i="6" s="1"/>
  <c r="AK13" i="3"/>
  <c r="J19" i="6" s="1"/>
  <c r="AM13" i="3"/>
  <c r="AO13" i="3"/>
  <c r="J21" i="6" s="1"/>
  <c r="AQ13" i="3"/>
  <c r="AS13" i="3"/>
  <c r="AU13" i="3"/>
  <c r="J24" i="6" s="1"/>
  <c r="AW13" i="3"/>
  <c r="J25" i="6" s="1"/>
  <c r="AY13" i="3"/>
  <c r="J26" i="6" s="1"/>
  <c r="BA13" i="3"/>
  <c r="J27" i="6" s="1"/>
  <c r="BC13" i="3"/>
  <c r="BE13" i="3"/>
  <c r="J29" i="6" s="1"/>
  <c r="BG13" i="3"/>
  <c r="J30" i="6" s="1"/>
  <c r="BI13" i="3"/>
  <c r="BK13" i="3"/>
  <c r="BL13" i="3"/>
  <c r="BM13" i="3"/>
  <c r="BN13" i="3" s="1"/>
  <c r="BO13" i="3"/>
  <c r="BS13" i="3"/>
  <c r="BU13" i="3"/>
  <c r="BW13" i="3"/>
  <c r="BK14" i="3"/>
  <c r="C15" i="3"/>
  <c r="K2" i="6" s="1"/>
  <c r="E15" i="3"/>
  <c r="K3" i="6" s="1"/>
  <c r="G15" i="3"/>
  <c r="K4" i="6" s="1"/>
  <c r="I15" i="3"/>
  <c r="K5" i="6" s="1"/>
  <c r="K15" i="3"/>
  <c r="M15" i="3"/>
  <c r="K7" i="6" s="1"/>
  <c r="O15" i="3"/>
  <c r="K8" i="6" s="1"/>
  <c r="Q15" i="3"/>
  <c r="K9" i="6" s="1"/>
  <c r="S15" i="3"/>
  <c r="K10" i="6" s="1"/>
  <c r="U15" i="3"/>
  <c r="K11" i="6" s="1"/>
  <c r="W15" i="3"/>
  <c r="K12" i="6" s="1"/>
  <c r="Y15" i="3"/>
  <c r="AA15" i="3"/>
  <c r="K14" i="6" s="1"/>
  <c r="AC15" i="3"/>
  <c r="K15" i="6" s="1"/>
  <c r="AE15" i="3"/>
  <c r="AG15" i="3"/>
  <c r="AI15" i="3"/>
  <c r="K18" i="6" s="1"/>
  <c r="AK15" i="3"/>
  <c r="K19" i="6" s="1"/>
  <c r="AM15" i="3"/>
  <c r="K20" i="6" s="1"/>
  <c r="AO15" i="3"/>
  <c r="AQ15" i="3"/>
  <c r="K22" i="6" s="1"/>
  <c r="AS15" i="3"/>
  <c r="K23" i="6" s="1"/>
  <c r="AU15" i="3"/>
  <c r="K24" i="6" s="1"/>
  <c r="AW15" i="3"/>
  <c r="K25" i="6" s="1"/>
  <c r="AY15" i="3"/>
  <c r="K26" i="6" s="1"/>
  <c r="BA15" i="3"/>
  <c r="K27" i="6" s="1"/>
  <c r="BC15" i="3"/>
  <c r="K28" i="6" s="1"/>
  <c r="BE15" i="3"/>
  <c r="BG15" i="3"/>
  <c r="K30" i="6" s="1"/>
  <c r="BI15" i="3"/>
  <c r="K31" i="6" s="1"/>
  <c r="BK15" i="3"/>
  <c r="BL15" i="3"/>
  <c r="BM15" i="3"/>
  <c r="BN15" i="3" s="1"/>
  <c r="BO15" i="3"/>
  <c r="BS15" i="3"/>
  <c r="BU15" i="3"/>
  <c r="BW15" i="3"/>
  <c r="C16" i="3"/>
  <c r="E16" i="3"/>
  <c r="L3" i="6" s="1"/>
  <c r="G16" i="3"/>
  <c r="L4" i="6" s="1"/>
  <c r="I16" i="3"/>
  <c r="L5" i="6" s="1"/>
  <c r="K16" i="3"/>
  <c r="L6" i="6" s="1"/>
  <c r="M16" i="3"/>
  <c r="L7" i="6" s="1"/>
  <c r="O16" i="3"/>
  <c r="Q16" i="3"/>
  <c r="L9" i="6" s="1"/>
  <c r="S16" i="3"/>
  <c r="L10" i="6" s="1"/>
  <c r="U16" i="3"/>
  <c r="L11" i="6" s="1"/>
  <c r="W16" i="3"/>
  <c r="L12" i="6" s="1"/>
  <c r="Y16" i="3"/>
  <c r="L13" i="6" s="1"/>
  <c r="AA16" i="3"/>
  <c r="L14" i="6" s="1"/>
  <c r="AC16" i="3"/>
  <c r="L15" i="6" s="1"/>
  <c r="AE16" i="3"/>
  <c r="AG16" i="3"/>
  <c r="L17" i="6" s="1"/>
  <c r="AI16" i="3"/>
  <c r="L18" i="6" s="1"/>
  <c r="AK16" i="3"/>
  <c r="L19" i="6" s="1"/>
  <c r="AM16" i="3"/>
  <c r="L20" i="6" s="1"/>
  <c r="AO16" i="3"/>
  <c r="L21" i="6" s="1"/>
  <c r="AQ16" i="3"/>
  <c r="L22" i="6" s="1"/>
  <c r="AS16" i="3"/>
  <c r="L23" i="6" s="1"/>
  <c r="AU16" i="3"/>
  <c r="AW16" i="3"/>
  <c r="AY16" i="3"/>
  <c r="L26" i="6" s="1"/>
  <c r="BA16" i="3"/>
  <c r="BC16" i="3"/>
  <c r="L28" i="6" s="1"/>
  <c r="BE16" i="3"/>
  <c r="L29" i="6" s="1"/>
  <c r="BG16" i="3"/>
  <c r="L30" i="6" s="1"/>
  <c r="BI16" i="3"/>
  <c r="L31" i="6" s="1"/>
  <c r="BK16" i="3"/>
  <c r="BL16" i="3"/>
  <c r="BM16" i="3"/>
  <c r="BN16" i="3" s="1"/>
  <c r="BO16" i="3"/>
  <c r="BS16" i="3"/>
  <c r="BU16" i="3"/>
  <c r="BW16" i="3"/>
  <c r="C17" i="3"/>
  <c r="BX17" i="3" s="1"/>
  <c r="E17" i="3"/>
  <c r="G17" i="3"/>
  <c r="M4" i="6" s="1"/>
  <c r="I17" i="3"/>
  <c r="M5" i="6" s="1"/>
  <c r="K17" i="3"/>
  <c r="M6" i="6" s="1"/>
  <c r="M17" i="3"/>
  <c r="M7" i="6" s="1"/>
  <c r="O17" i="3"/>
  <c r="M8" i="6" s="1"/>
  <c r="Q17" i="3"/>
  <c r="M9" i="6" s="1"/>
  <c r="S17" i="3"/>
  <c r="M10" i="6" s="1"/>
  <c r="U17" i="3"/>
  <c r="W17" i="3"/>
  <c r="Y17" i="3"/>
  <c r="AA17" i="3"/>
  <c r="M14" i="6" s="1"/>
  <c r="AC17" i="3"/>
  <c r="AE17" i="3"/>
  <c r="AG17" i="3"/>
  <c r="AI17" i="3"/>
  <c r="M18" i="6" s="1"/>
  <c r="AK17" i="3"/>
  <c r="AM17" i="3"/>
  <c r="M20" i="6" s="1"/>
  <c r="AO17" i="3"/>
  <c r="AQ17" i="3"/>
  <c r="M22" i="6" s="1"/>
  <c r="AS17" i="3"/>
  <c r="M23" i="6" s="1"/>
  <c r="AU17" i="3"/>
  <c r="AW17" i="3"/>
  <c r="M25" i="6" s="1"/>
  <c r="AY17" i="3"/>
  <c r="M26" i="6" s="1"/>
  <c r="BA17" i="3"/>
  <c r="BC17" i="3"/>
  <c r="M28" i="6" s="1"/>
  <c r="BE17" i="3"/>
  <c r="BG17" i="3"/>
  <c r="M30" i="6" s="1"/>
  <c r="BI17" i="3"/>
  <c r="BK17" i="3"/>
  <c r="BL17" i="3"/>
  <c r="BM17" i="3"/>
  <c r="BN17" i="3" s="1"/>
  <c r="BO17" i="3"/>
  <c r="BS17" i="3"/>
  <c r="BU17" i="3"/>
  <c r="BW17" i="3"/>
  <c r="C18" i="3"/>
  <c r="E18" i="3"/>
  <c r="G18" i="3"/>
  <c r="N4" i="6" s="1"/>
  <c r="I18" i="3"/>
  <c r="K18" i="3"/>
  <c r="N6" i="6" s="1"/>
  <c r="M18" i="3"/>
  <c r="N7" i="6" s="1"/>
  <c r="O18" i="3"/>
  <c r="N8" i="6" s="1"/>
  <c r="Q18" i="3"/>
  <c r="N9" i="6" s="1"/>
  <c r="S18" i="3"/>
  <c r="N10" i="6" s="1"/>
  <c r="U18" i="3"/>
  <c r="N11" i="6" s="1"/>
  <c r="W18" i="3"/>
  <c r="N12" i="6" s="1"/>
  <c r="Y18" i="3"/>
  <c r="AA18" i="3"/>
  <c r="AC18" i="3"/>
  <c r="AE18" i="3"/>
  <c r="AG18" i="3"/>
  <c r="AI18" i="3"/>
  <c r="N18" i="6" s="1"/>
  <c r="AK18" i="3"/>
  <c r="N19" i="6" s="1"/>
  <c r="AM18" i="3"/>
  <c r="N20" i="6" s="1"/>
  <c r="AO18" i="3"/>
  <c r="AQ18" i="3"/>
  <c r="AS18" i="3"/>
  <c r="AU18" i="3"/>
  <c r="N24" i="6" s="1"/>
  <c r="AW18" i="3"/>
  <c r="AY18" i="3"/>
  <c r="N26" i="6" s="1"/>
  <c r="BA18" i="3"/>
  <c r="N27" i="6" s="1"/>
  <c r="BC18" i="3"/>
  <c r="N28" i="6" s="1"/>
  <c r="BE18" i="3"/>
  <c r="BG18" i="3"/>
  <c r="N30" i="6" s="1"/>
  <c r="BI18" i="3"/>
  <c r="BK18" i="3"/>
  <c r="BL18" i="3"/>
  <c r="BM18" i="3"/>
  <c r="BN18" i="3" s="1"/>
  <c r="BO18" i="3"/>
  <c r="BS18" i="3"/>
  <c r="BU18" i="3"/>
  <c r="BW18" i="3"/>
  <c r="C19" i="3"/>
  <c r="O2" i="6" s="1"/>
  <c r="E19" i="3"/>
  <c r="G19" i="3"/>
  <c r="O4" i="6" s="1"/>
  <c r="I19" i="3"/>
  <c r="O5" i="6" s="1"/>
  <c r="K19" i="3"/>
  <c r="M19" i="3"/>
  <c r="O7" i="6" s="1"/>
  <c r="O19" i="3"/>
  <c r="O8" i="6" s="1"/>
  <c r="Q19" i="3"/>
  <c r="S19" i="3"/>
  <c r="U19" i="3"/>
  <c r="O11" i="6" s="1"/>
  <c r="W19" i="3"/>
  <c r="O12" i="6" s="1"/>
  <c r="Y19" i="3"/>
  <c r="O13" i="6" s="1"/>
  <c r="AA19" i="3"/>
  <c r="O14" i="6" s="1"/>
  <c r="AC19" i="3"/>
  <c r="O15" i="6" s="1"/>
  <c r="AE19" i="3"/>
  <c r="O16" i="6" s="1"/>
  <c r="AG19" i="3"/>
  <c r="O17" i="6" s="1"/>
  <c r="AI19" i="3"/>
  <c r="AK19" i="3"/>
  <c r="AM19" i="3"/>
  <c r="AO19" i="3"/>
  <c r="AQ19" i="3"/>
  <c r="O22" i="6" s="1"/>
  <c r="AS19" i="3"/>
  <c r="O23" i="6" s="1"/>
  <c r="AU19" i="3"/>
  <c r="O24" i="6" s="1"/>
  <c r="AW19" i="3"/>
  <c r="O25" i="6" s="1"/>
  <c r="AY19" i="3"/>
  <c r="BA19" i="3"/>
  <c r="O27" i="6" s="1"/>
  <c r="BC19" i="3"/>
  <c r="O28" i="6" s="1"/>
  <c r="BE19" i="3"/>
  <c r="BG19" i="3"/>
  <c r="O30" i="6" s="1"/>
  <c r="BI19" i="3"/>
  <c r="O31" i="6" s="1"/>
  <c r="BK19" i="3"/>
  <c r="BL19" i="3"/>
  <c r="BM19" i="3"/>
  <c r="BN19" i="3" s="1"/>
  <c r="BO19" i="3"/>
  <c r="BS19" i="3"/>
  <c r="BU19" i="3"/>
  <c r="BW19" i="3"/>
  <c r="C20" i="3"/>
  <c r="E20" i="3"/>
  <c r="G20" i="3"/>
  <c r="P4" i="6" s="1"/>
  <c r="I20" i="3"/>
  <c r="P5" i="6" s="1"/>
  <c r="K20" i="3"/>
  <c r="P6" i="6" s="1"/>
  <c r="M20" i="3"/>
  <c r="P7" i="6" s="1"/>
  <c r="O20" i="3"/>
  <c r="Q20" i="3"/>
  <c r="P9" i="6" s="1"/>
  <c r="S20" i="3"/>
  <c r="P10" i="6" s="1"/>
  <c r="U20" i="3"/>
  <c r="P11" i="6" s="1"/>
  <c r="W20" i="3"/>
  <c r="P12" i="6" s="1"/>
  <c r="Y20" i="3"/>
  <c r="AA20" i="3"/>
  <c r="P14" i="6" s="1"/>
  <c r="AC20" i="3"/>
  <c r="P15" i="6" s="1"/>
  <c r="AE20" i="3"/>
  <c r="P16" i="6" s="1"/>
  <c r="AG20" i="3"/>
  <c r="P17" i="6" s="1"/>
  <c r="AI20" i="3"/>
  <c r="P18" i="6" s="1"/>
  <c r="AK20" i="3"/>
  <c r="AM20" i="3"/>
  <c r="P20" i="6" s="1"/>
  <c r="AO20" i="3"/>
  <c r="AQ20" i="3"/>
  <c r="P22" i="6" s="1"/>
  <c r="AS20" i="3"/>
  <c r="AU20" i="3"/>
  <c r="AW20" i="3"/>
  <c r="P25" i="6" s="1"/>
  <c r="AY20" i="3"/>
  <c r="P26" i="6" s="1"/>
  <c r="BA20" i="3"/>
  <c r="BC20" i="3"/>
  <c r="BE20" i="3"/>
  <c r="BG20" i="3"/>
  <c r="BI20" i="3"/>
  <c r="P31" i="6" s="1"/>
  <c r="BK20" i="3"/>
  <c r="BL20" i="3"/>
  <c r="BM20" i="3"/>
  <c r="BN20" i="3" s="1"/>
  <c r="BO20" i="3"/>
  <c r="BS20" i="3"/>
  <c r="BU20" i="3"/>
  <c r="BW20" i="3"/>
  <c r="C21" i="3"/>
  <c r="BX21" i="3" s="1"/>
  <c r="E21" i="3"/>
  <c r="Q3" i="6" s="1"/>
  <c r="G21" i="3"/>
  <c r="Q4" i="6" s="1"/>
  <c r="I21" i="3"/>
  <c r="Q5" i="6" s="1"/>
  <c r="K21" i="3"/>
  <c r="M21" i="3"/>
  <c r="Q7" i="6" s="1"/>
  <c r="O21" i="3"/>
  <c r="Q8" i="6" s="1"/>
  <c r="Q21" i="3"/>
  <c r="Q9" i="6" s="1"/>
  <c r="S21" i="3"/>
  <c r="Q10" i="6" s="1"/>
  <c r="U21" i="3"/>
  <c r="Q11" i="6" s="1"/>
  <c r="W21" i="3"/>
  <c r="Q12" i="6" s="1"/>
  <c r="Y21" i="3"/>
  <c r="Q13" i="6" s="1"/>
  <c r="AA21" i="3"/>
  <c r="Q14" i="6" s="1"/>
  <c r="AC21" i="3"/>
  <c r="AE21" i="3"/>
  <c r="Q16" i="6" s="1"/>
  <c r="AG21" i="3"/>
  <c r="Q17" i="6" s="1"/>
  <c r="AI21" i="3"/>
  <c r="AK21" i="3"/>
  <c r="Q19" i="6" s="1"/>
  <c r="AM21" i="3"/>
  <c r="AO21" i="3"/>
  <c r="Q21" i="6" s="1"/>
  <c r="AQ21" i="3"/>
  <c r="Q22" i="6" s="1"/>
  <c r="AS21" i="3"/>
  <c r="AU21" i="3"/>
  <c r="Q24" i="6" s="1"/>
  <c r="AW21" i="3"/>
  <c r="AY21" i="3"/>
  <c r="BA21" i="3"/>
  <c r="BC21" i="3"/>
  <c r="Q28" i="6" s="1"/>
  <c r="BE21" i="3"/>
  <c r="Q29" i="6" s="1"/>
  <c r="BG21" i="3"/>
  <c r="Q30" i="6" s="1"/>
  <c r="BI21" i="3"/>
  <c r="BK21" i="3"/>
  <c r="BL21" i="3"/>
  <c r="BM21" i="3"/>
  <c r="BN21" i="3" s="1"/>
  <c r="BO21" i="3"/>
  <c r="BS21" i="3"/>
  <c r="BU21" i="3"/>
  <c r="BW21" i="3"/>
  <c r="BK22" i="3"/>
  <c r="C23" i="3"/>
  <c r="R2" i="6" s="1"/>
  <c r="E23" i="3"/>
  <c r="G23" i="3"/>
  <c r="R4" i="6" s="1"/>
  <c r="I23" i="3"/>
  <c r="R5" i="6" s="1"/>
  <c r="K23" i="3"/>
  <c r="R6" i="6" s="1"/>
  <c r="M23" i="3"/>
  <c r="R7" i="6" s="1"/>
  <c r="O23" i="3"/>
  <c r="Q23" i="3"/>
  <c r="R9" i="6" s="1"/>
  <c r="S23" i="3"/>
  <c r="U23" i="3"/>
  <c r="R11" i="6" s="1"/>
  <c r="W23" i="3"/>
  <c r="R12" i="6" s="1"/>
  <c r="Y23" i="3"/>
  <c r="AA23" i="3"/>
  <c r="R14" i="6" s="1"/>
  <c r="AC23" i="3"/>
  <c r="R15" i="6" s="1"/>
  <c r="AE23" i="3"/>
  <c r="AG23" i="3"/>
  <c r="R17" i="6" s="1"/>
  <c r="AI23" i="3"/>
  <c r="R18" i="6" s="1"/>
  <c r="AK23" i="3"/>
  <c r="R19" i="6" s="1"/>
  <c r="AM23" i="3"/>
  <c r="AO23" i="3"/>
  <c r="R21" i="6" s="1"/>
  <c r="AQ23" i="3"/>
  <c r="R22" i="6" s="1"/>
  <c r="AS23" i="3"/>
  <c r="R23" i="6" s="1"/>
  <c r="AU23" i="3"/>
  <c r="AW23" i="3"/>
  <c r="R25" i="6" s="1"/>
  <c r="AY23" i="3"/>
  <c r="BA23" i="3"/>
  <c r="R27" i="6" s="1"/>
  <c r="BC23" i="3"/>
  <c r="BE23" i="3"/>
  <c r="R29" i="6" s="1"/>
  <c r="BG23" i="3"/>
  <c r="R30" i="6" s="1"/>
  <c r="BI23" i="3"/>
  <c r="R31" i="6" s="1"/>
  <c r="BK23" i="3"/>
  <c r="BL23" i="3"/>
  <c r="BM23" i="3"/>
  <c r="BN23" i="3" s="1"/>
  <c r="BO23" i="3"/>
  <c r="BS23" i="3"/>
  <c r="BU23" i="3"/>
  <c r="BW23" i="3"/>
  <c r="C24" i="3"/>
  <c r="BX24" i="3" s="1"/>
  <c r="E24" i="3"/>
  <c r="G24" i="3"/>
  <c r="I24" i="3"/>
  <c r="S5" i="6" s="1"/>
  <c r="K24" i="3"/>
  <c r="S6" i="6" s="1"/>
  <c r="M24" i="3"/>
  <c r="S7" i="6" s="1"/>
  <c r="O24" i="3"/>
  <c r="S8" i="6" s="1"/>
  <c r="Q24" i="3"/>
  <c r="S9" i="6" s="1"/>
  <c r="S24" i="3"/>
  <c r="S10" i="6" s="1"/>
  <c r="U24" i="3"/>
  <c r="S11" i="6" s="1"/>
  <c r="W24" i="3"/>
  <c r="Y24" i="3"/>
  <c r="S13" i="6" s="1"/>
  <c r="AA24" i="3"/>
  <c r="S14" i="6" s="1"/>
  <c r="AC24" i="3"/>
  <c r="S15" i="6" s="1"/>
  <c r="AE24" i="3"/>
  <c r="S16" i="6" s="1"/>
  <c r="AG24" i="3"/>
  <c r="S17" i="6" s="1"/>
  <c r="AI24" i="3"/>
  <c r="AK24" i="3"/>
  <c r="AM24" i="3"/>
  <c r="AO24" i="3"/>
  <c r="S21" i="6" s="1"/>
  <c r="AQ24" i="3"/>
  <c r="S22" i="6" s="1"/>
  <c r="AS24" i="3"/>
  <c r="S23" i="6" s="1"/>
  <c r="AU24" i="3"/>
  <c r="S24" i="6" s="1"/>
  <c r="AW24" i="3"/>
  <c r="AY24" i="3"/>
  <c r="S26" i="6" s="1"/>
  <c r="BA24" i="3"/>
  <c r="BC24" i="3"/>
  <c r="BE24" i="3"/>
  <c r="S29" i="6" s="1"/>
  <c r="BG24" i="3"/>
  <c r="S30" i="6" s="1"/>
  <c r="BI24" i="3"/>
  <c r="BK24" i="3"/>
  <c r="BL24" i="3"/>
  <c r="BM24" i="3"/>
  <c r="BN24" i="3" s="1"/>
  <c r="BO24" i="3"/>
  <c r="BS24" i="3"/>
  <c r="BU24" i="3"/>
  <c r="BW24" i="3"/>
  <c r="C25" i="3"/>
  <c r="T2" i="6" s="1"/>
  <c r="E25" i="3"/>
  <c r="G25" i="3"/>
  <c r="T4" i="6" s="1"/>
  <c r="I25" i="3"/>
  <c r="T5" i="6" s="1"/>
  <c r="K25" i="3"/>
  <c r="M25" i="3"/>
  <c r="O25" i="3"/>
  <c r="T8" i="6" s="1"/>
  <c r="Q25" i="3"/>
  <c r="T9" i="6" s="1"/>
  <c r="S25" i="3"/>
  <c r="T10" i="6" s="1"/>
  <c r="U25" i="3"/>
  <c r="T11" i="6" s="1"/>
  <c r="W25" i="3"/>
  <c r="T12" i="6" s="1"/>
  <c r="Y25" i="3"/>
  <c r="T13" i="6" s="1"/>
  <c r="AA25" i="3"/>
  <c r="AC25" i="3"/>
  <c r="T15" i="6" s="1"/>
  <c r="AE25" i="3"/>
  <c r="AG25" i="3"/>
  <c r="T17" i="6" s="1"/>
  <c r="AI25" i="3"/>
  <c r="T18" i="6" s="1"/>
  <c r="AK25" i="3"/>
  <c r="T19" i="6" s="1"/>
  <c r="AM25" i="3"/>
  <c r="T20" i="6" s="1"/>
  <c r="AO25" i="3"/>
  <c r="T21" i="6" s="1"/>
  <c r="AQ25" i="3"/>
  <c r="AS25" i="3"/>
  <c r="T23" i="6" s="1"/>
  <c r="AU25" i="3"/>
  <c r="AW25" i="3"/>
  <c r="T25" i="6" s="1"/>
  <c r="AY25" i="3"/>
  <c r="T26" i="6" s="1"/>
  <c r="BA25" i="3"/>
  <c r="T27" i="6" s="1"/>
  <c r="BC25" i="3"/>
  <c r="T28" i="6" s="1"/>
  <c r="BE25" i="3"/>
  <c r="T29" i="6" s="1"/>
  <c r="BG25" i="3"/>
  <c r="BI25" i="3"/>
  <c r="BK25" i="3"/>
  <c r="BL25" i="3"/>
  <c r="BM25" i="3"/>
  <c r="BN25" i="3" s="1"/>
  <c r="BO25" i="3"/>
  <c r="BS25" i="3"/>
  <c r="BU25" i="3"/>
  <c r="BW25" i="3"/>
  <c r="B26" i="3"/>
  <c r="W2" i="5" s="1"/>
  <c r="D26" i="3"/>
  <c r="W3" i="5" s="1"/>
  <c r="F26" i="3"/>
  <c r="W4" i="5" s="1"/>
  <c r="H26" i="3"/>
  <c r="W5" i="5" s="1"/>
  <c r="J26" i="3"/>
  <c r="W6" i="5" s="1"/>
  <c r="L26" i="3"/>
  <c r="W7" i="5" s="1"/>
  <c r="N26" i="3"/>
  <c r="W8" i="5" s="1"/>
  <c r="P26" i="3"/>
  <c r="W9" i="5" s="1"/>
  <c r="R26" i="3"/>
  <c r="W10" i="5" s="1"/>
  <c r="T26" i="3"/>
  <c r="W11" i="5" s="1"/>
  <c r="V26" i="3"/>
  <c r="W12" i="5" s="1"/>
  <c r="X26" i="3"/>
  <c r="W13" i="5" s="1"/>
  <c r="Z26" i="3"/>
  <c r="W14" i="5" s="1"/>
  <c r="AB26" i="3"/>
  <c r="W15" i="5" s="1"/>
  <c r="AD26" i="3"/>
  <c r="W16" i="5" s="1"/>
  <c r="AF26" i="3"/>
  <c r="W17" i="5" s="1"/>
  <c r="AH26" i="3"/>
  <c r="W18" i="5" s="1"/>
  <c r="AJ26" i="3"/>
  <c r="W19" i="5" s="1"/>
  <c r="AL26" i="3"/>
  <c r="W20" i="5" s="1"/>
  <c r="AN26" i="3"/>
  <c r="W21" i="5" s="1"/>
  <c r="AP26" i="3"/>
  <c r="W22" i="5" s="1"/>
  <c r="W23" i="5"/>
  <c r="AT26" i="3"/>
  <c r="W24" i="5" s="1"/>
  <c r="AV26" i="3"/>
  <c r="W25" i="5" s="1"/>
  <c r="AX26" i="3"/>
  <c r="W26" i="5" s="1"/>
  <c r="AZ26" i="3"/>
  <c r="W27" i="5" s="1"/>
  <c r="W28" i="5"/>
  <c r="BD26" i="3"/>
  <c r="W29" i="5" s="1"/>
  <c r="BF26" i="3"/>
  <c r="W30" i="5" s="1"/>
  <c r="BH26" i="3"/>
  <c r="W31" i="5" s="1"/>
  <c r="BK26" i="3"/>
  <c r="BP26" i="3"/>
  <c r="BR26" i="3"/>
  <c r="C27" i="3"/>
  <c r="E27" i="3"/>
  <c r="G27" i="3"/>
  <c r="U4" i="6" s="1"/>
  <c r="I27" i="3"/>
  <c r="U5" i="6" s="1"/>
  <c r="K27" i="3"/>
  <c r="U6" i="6" s="1"/>
  <c r="M27" i="3"/>
  <c r="U7" i="6" s="1"/>
  <c r="O27" i="3"/>
  <c r="Q27" i="3"/>
  <c r="S27" i="3"/>
  <c r="U27" i="3"/>
  <c r="U11" i="6" s="1"/>
  <c r="W27" i="3"/>
  <c r="U12" i="6" s="1"/>
  <c r="Y27" i="3"/>
  <c r="U13" i="6" s="1"/>
  <c r="AA27" i="3"/>
  <c r="AC27" i="3"/>
  <c r="U15" i="6" s="1"/>
  <c r="AE27" i="3"/>
  <c r="AG27" i="3"/>
  <c r="U17" i="6" s="1"/>
  <c r="AI27" i="3"/>
  <c r="AK27" i="3"/>
  <c r="U19" i="6" s="1"/>
  <c r="AM27" i="3"/>
  <c r="U20" i="6" s="1"/>
  <c r="AO27" i="3"/>
  <c r="U21" i="6" s="1"/>
  <c r="AQ27" i="3"/>
  <c r="AS27" i="3"/>
  <c r="U23" i="6" s="1"/>
  <c r="AU27" i="3"/>
  <c r="AW27" i="3"/>
  <c r="AY27" i="3"/>
  <c r="BA27" i="3"/>
  <c r="U27" i="6" s="1"/>
  <c r="BC27" i="3"/>
  <c r="U28" i="6" s="1"/>
  <c r="BE27" i="3"/>
  <c r="U29" i="6" s="1"/>
  <c r="BG27" i="3"/>
  <c r="BI27" i="3"/>
  <c r="U31" i="6" s="1"/>
  <c r="BK27" i="3"/>
  <c r="BL27" i="3"/>
  <c r="BM27" i="3"/>
  <c r="BN27" i="3" s="1"/>
  <c r="BO27" i="3"/>
  <c r="BS27" i="3"/>
  <c r="BU27" i="3"/>
  <c r="BW27" i="3"/>
  <c r="C28" i="3"/>
  <c r="E28" i="3"/>
  <c r="V3" i="6" s="1"/>
  <c r="G28" i="3"/>
  <c r="I28" i="3"/>
  <c r="V5" i="6" s="1"/>
  <c r="K28" i="3"/>
  <c r="V6" i="6" s="1"/>
  <c r="M28" i="3"/>
  <c r="V7" i="6" s="1"/>
  <c r="O28" i="3"/>
  <c r="V8" i="6" s="1"/>
  <c r="Q28" i="3"/>
  <c r="V9" i="6" s="1"/>
  <c r="S28" i="3"/>
  <c r="V10" i="6" s="1"/>
  <c r="U28" i="3"/>
  <c r="V11" i="6" s="1"/>
  <c r="W28" i="3"/>
  <c r="Y28" i="3"/>
  <c r="AA28" i="3"/>
  <c r="V14" i="6" s="1"/>
  <c r="AC28" i="3"/>
  <c r="AE28" i="3"/>
  <c r="AG28" i="3"/>
  <c r="V17" i="6" s="1"/>
  <c r="AI28" i="3"/>
  <c r="V18" i="6" s="1"/>
  <c r="AK28" i="3"/>
  <c r="V19" i="6" s="1"/>
  <c r="AM28" i="3"/>
  <c r="AO28" i="3"/>
  <c r="AQ28" i="3"/>
  <c r="AS28" i="3"/>
  <c r="AU28" i="3"/>
  <c r="V24" i="6" s="1"/>
  <c r="AW28" i="3"/>
  <c r="V25" i="6" s="1"/>
  <c r="AY28" i="3"/>
  <c r="V26" i="6" s="1"/>
  <c r="BA28" i="3"/>
  <c r="V27" i="6" s="1"/>
  <c r="BC28" i="3"/>
  <c r="BE28" i="3"/>
  <c r="BG28" i="3"/>
  <c r="V30" i="6" s="1"/>
  <c r="BI28" i="3"/>
  <c r="BK28" i="3"/>
  <c r="BL28" i="3"/>
  <c r="BM28" i="3"/>
  <c r="BN28" i="3" s="1"/>
  <c r="BO28" i="3"/>
  <c r="BS28" i="3"/>
  <c r="BU28" i="3"/>
  <c r="BW28" i="3"/>
  <c r="C29" i="3"/>
  <c r="E29" i="3"/>
  <c r="G29" i="3"/>
  <c r="W4" i="6" s="1"/>
  <c r="I29" i="3"/>
  <c r="W5" i="6" s="1"/>
  <c r="K29" i="3"/>
  <c r="M29" i="3"/>
  <c r="W7" i="6" s="1"/>
  <c r="O29" i="3"/>
  <c r="Q29" i="3"/>
  <c r="W9" i="6" s="1"/>
  <c r="S29" i="3"/>
  <c r="W10" i="6" s="1"/>
  <c r="U29" i="3"/>
  <c r="W29" i="3"/>
  <c r="W12" i="6" s="1"/>
  <c r="Y29" i="3"/>
  <c r="W13" i="6" s="1"/>
  <c r="AA29" i="3"/>
  <c r="AC29" i="3"/>
  <c r="W15" i="6" s="1"/>
  <c r="AE29" i="3"/>
  <c r="AG29" i="3"/>
  <c r="W17" i="6" s="1"/>
  <c r="AI29" i="3"/>
  <c r="W18" i="6" s="1"/>
  <c r="AK29" i="3"/>
  <c r="W19" i="6" s="1"/>
  <c r="AM29" i="3"/>
  <c r="W20" i="6" s="1"/>
  <c r="AO29" i="3"/>
  <c r="W21" i="6" s="1"/>
  <c r="AQ29" i="3"/>
  <c r="AS29" i="3"/>
  <c r="W23" i="6" s="1"/>
  <c r="AU29" i="3"/>
  <c r="AW29" i="3"/>
  <c r="W25" i="6" s="1"/>
  <c r="AY29" i="3"/>
  <c r="W26" i="6" s="1"/>
  <c r="BA29" i="3"/>
  <c r="BC29" i="3"/>
  <c r="BE29" i="3"/>
  <c r="W29" i="6" s="1"/>
  <c r="BG29" i="3"/>
  <c r="BI29" i="3"/>
  <c r="BK29" i="3"/>
  <c r="BL29" i="3"/>
  <c r="BM29" i="3"/>
  <c r="BN29" i="3" s="1"/>
  <c r="BO29" i="3"/>
  <c r="BS29" i="3"/>
  <c r="BU29" i="3"/>
  <c r="BW29" i="3"/>
  <c r="B30" i="3"/>
  <c r="D30" i="3"/>
  <c r="AA3" i="5" s="1"/>
  <c r="F30" i="3"/>
  <c r="AA4" i="5" s="1"/>
  <c r="H30" i="3"/>
  <c r="AA5" i="5" s="1"/>
  <c r="J30" i="3"/>
  <c r="AA6" i="5" s="1"/>
  <c r="L30" i="3"/>
  <c r="AA7" i="5" s="1"/>
  <c r="N30" i="3"/>
  <c r="AA8" i="5" s="1"/>
  <c r="P30" i="3"/>
  <c r="AA9" i="5" s="1"/>
  <c r="R30" i="3"/>
  <c r="AA10" i="5" s="1"/>
  <c r="T30" i="3"/>
  <c r="AA11" i="5" s="1"/>
  <c r="V30" i="3"/>
  <c r="AA12" i="5" s="1"/>
  <c r="X30" i="3"/>
  <c r="AA13" i="5" s="1"/>
  <c r="Z30" i="3"/>
  <c r="AA14" i="5" s="1"/>
  <c r="AB30" i="3"/>
  <c r="AA15" i="5" s="1"/>
  <c r="AD30" i="3"/>
  <c r="AA16" i="5" s="1"/>
  <c r="AF30" i="3"/>
  <c r="AA17" i="5" s="1"/>
  <c r="AH30" i="3"/>
  <c r="AA18" i="5" s="1"/>
  <c r="AJ30" i="3"/>
  <c r="AA19" i="5" s="1"/>
  <c r="AL30" i="3"/>
  <c r="AA20" i="5" s="1"/>
  <c r="AN30" i="3"/>
  <c r="AA21" i="5" s="1"/>
  <c r="AP30" i="3"/>
  <c r="AA22" i="5" s="1"/>
  <c r="AR30" i="3"/>
  <c r="AA23" i="5" s="1"/>
  <c r="AT30" i="3"/>
  <c r="AA24" i="5" s="1"/>
  <c r="AV30" i="3"/>
  <c r="AA25" i="5" s="1"/>
  <c r="AX30" i="3"/>
  <c r="AA26" i="5" s="1"/>
  <c r="AZ30" i="3"/>
  <c r="AA27" i="5" s="1"/>
  <c r="BB30" i="3"/>
  <c r="AA28" i="5" s="1"/>
  <c r="BD30" i="3"/>
  <c r="AA29" i="5" s="1"/>
  <c r="BF30" i="3"/>
  <c r="AA30" i="5" s="1"/>
  <c r="BH30" i="3"/>
  <c r="AA31" i="5" s="1"/>
  <c r="BK30" i="3"/>
  <c r="BP30" i="3"/>
  <c r="BR30" i="3"/>
  <c r="BK31" i="3"/>
  <c r="C32" i="3"/>
  <c r="E32" i="3"/>
  <c r="G32" i="3"/>
  <c r="I32" i="3"/>
  <c r="X5" i="6" s="1"/>
  <c r="K32" i="3"/>
  <c r="X6" i="6" s="1"/>
  <c r="M32" i="3"/>
  <c r="O32" i="3"/>
  <c r="X8" i="6" s="1"/>
  <c r="Q32" i="3"/>
  <c r="X9" i="6" s="1"/>
  <c r="S32" i="3"/>
  <c r="X10" i="6" s="1"/>
  <c r="U32" i="3"/>
  <c r="X11" i="6" s="1"/>
  <c r="W32" i="3"/>
  <c r="X12" i="6" s="1"/>
  <c r="Y32" i="3"/>
  <c r="X13" i="6" s="1"/>
  <c r="AA32" i="3"/>
  <c r="X14" i="6" s="1"/>
  <c r="AC32" i="3"/>
  <c r="AE32" i="3"/>
  <c r="X16" i="6" s="1"/>
  <c r="AG32" i="3"/>
  <c r="AI32" i="3"/>
  <c r="X18" i="6" s="1"/>
  <c r="AK32" i="3"/>
  <c r="AM32" i="3"/>
  <c r="X20" i="6" s="1"/>
  <c r="AO32" i="3"/>
  <c r="X21" i="6" s="1"/>
  <c r="AQ32" i="3"/>
  <c r="X22" i="6" s="1"/>
  <c r="AS32" i="3"/>
  <c r="AU32" i="3"/>
  <c r="X24" i="6" s="1"/>
  <c r="AW32" i="3"/>
  <c r="X25" i="6" s="1"/>
  <c r="AY32" i="3"/>
  <c r="X26" i="6" s="1"/>
  <c r="BA32" i="3"/>
  <c r="X27" i="6" s="1"/>
  <c r="BC32" i="3"/>
  <c r="X28" i="6" s="1"/>
  <c r="BE32" i="3"/>
  <c r="X29" i="6" s="1"/>
  <c r="BG32" i="3"/>
  <c r="X30" i="6" s="1"/>
  <c r="BI32" i="3"/>
  <c r="BK32" i="3"/>
  <c r="BL32" i="3"/>
  <c r="BM32" i="3"/>
  <c r="BN32" i="3" s="1"/>
  <c r="BO32" i="3"/>
  <c r="BS32" i="3"/>
  <c r="BU32" i="3"/>
  <c r="BW32" i="3"/>
  <c r="C33" i="3"/>
  <c r="Y2" i="6" s="1"/>
  <c r="E33" i="3"/>
  <c r="G33" i="3"/>
  <c r="I33" i="3"/>
  <c r="Y5" i="6" s="1"/>
  <c r="K33" i="3"/>
  <c r="Y6" i="6" s="1"/>
  <c r="M33" i="3"/>
  <c r="Y7" i="6" s="1"/>
  <c r="O33" i="3"/>
  <c r="Y8" i="6" s="1"/>
  <c r="Q33" i="3"/>
  <c r="Y9" i="6" s="1"/>
  <c r="S33" i="3"/>
  <c r="U33" i="3"/>
  <c r="Y11" i="6" s="1"/>
  <c r="W33" i="3"/>
  <c r="Y12" i="6" s="1"/>
  <c r="Y33" i="3"/>
  <c r="Y13" i="6" s="1"/>
  <c r="AA33" i="3"/>
  <c r="Y14" i="6" s="1"/>
  <c r="AC33" i="3"/>
  <c r="AE33" i="3"/>
  <c r="Y16" i="6" s="1"/>
  <c r="AG33" i="3"/>
  <c r="Y17" i="6" s="1"/>
  <c r="AI33" i="3"/>
  <c r="AK33" i="3"/>
  <c r="AM33" i="3"/>
  <c r="AO33" i="3"/>
  <c r="Y21" i="6" s="1"/>
  <c r="AQ33" i="3"/>
  <c r="Y22" i="6" s="1"/>
  <c r="AS33" i="3"/>
  <c r="Y23" i="6" s="1"/>
  <c r="AU33" i="3"/>
  <c r="Y24" i="6" s="1"/>
  <c r="AW33" i="3"/>
  <c r="Y25" i="6" s="1"/>
  <c r="AY33" i="3"/>
  <c r="BA33" i="3"/>
  <c r="BC33" i="3"/>
  <c r="BE33" i="3"/>
  <c r="Y29" i="6" s="1"/>
  <c r="BG33" i="3"/>
  <c r="Y30" i="6" s="1"/>
  <c r="BI33" i="3"/>
  <c r="Y31" i="6" s="1"/>
  <c r="BK33" i="3"/>
  <c r="BL33" i="3"/>
  <c r="BM33" i="3"/>
  <c r="BN33" i="3" s="1"/>
  <c r="BO33" i="3"/>
  <c r="BS33" i="3"/>
  <c r="BU33" i="3"/>
  <c r="BW33" i="3"/>
  <c r="C34" i="3"/>
  <c r="E34" i="3"/>
  <c r="Z3" i="6" s="1"/>
  <c r="G34" i="3"/>
  <c r="Z4" i="6" s="1"/>
  <c r="I34" i="3"/>
  <c r="Z5" i="6" s="1"/>
  <c r="K34" i="3"/>
  <c r="M34" i="3"/>
  <c r="Z7" i="6" s="1"/>
  <c r="O34" i="3"/>
  <c r="Z8" i="6" s="1"/>
  <c r="Q34" i="3"/>
  <c r="Z9" i="6" s="1"/>
  <c r="S34" i="3"/>
  <c r="Z10" i="6" s="1"/>
  <c r="U34" i="3"/>
  <c r="W34" i="3"/>
  <c r="Z12" i="6" s="1"/>
  <c r="Y34" i="3"/>
  <c r="AA34" i="3"/>
  <c r="AC34" i="3"/>
  <c r="AE34" i="3"/>
  <c r="Z16" i="6" s="1"/>
  <c r="AG34" i="3"/>
  <c r="Z17" i="6" s="1"/>
  <c r="AI34" i="3"/>
  <c r="Z18" i="6" s="1"/>
  <c r="AK34" i="3"/>
  <c r="Z19" i="6" s="1"/>
  <c r="AM34" i="3"/>
  <c r="Z20" i="6" s="1"/>
  <c r="AO34" i="3"/>
  <c r="AQ34" i="3"/>
  <c r="AS34" i="3"/>
  <c r="AU34" i="3"/>
  <c r="Z24" i="6" s="1"/>
  <c r="AW34" i="3"/>
  <c r="Z25" i="6" s="1"/>
  <c r="AY34" i="3"/>
  <c r="Z26" i="6" s="1"/>
  <c r="BA34" i="3"/>
  <c r="Z27" i="6" s="1"/>
  <c r="BC34" i="3"/>
  <c r="Z28" i="6" s="1"/>
  <c r="BE34" i="3"/>
  <c r="Z29" i="6" s="1"/>
  <c r="BG34" i="3"/>
  <c r="Z30" i="6" s="1"/>
  <c r="BI34" i="3"/>
  <c r="BK34" i="3"/>
  <c r="BL34" i="3"/>
  <c r="BM34" i="3"/>
  <c r="BN34" i="3" s="1"/>
  <c r="BO34" i="3"/>
  <c r="BS34" i="3"/>
  <c r="BU34" i="3"/>
  <c r="BW34" i="3"/>
  <c r="B35" i="3"/>
  <c r="BW35" i="3" s="1"/>
  <c r="AE3" i="5"/>
  <c r="F35" i="3"/>
  <c r="AE4" i="5" s="1"/>
  <c r="H35" i="3"/>
  <c r="AE5" i="5" s="1"/>
  <c r="AE6" i="5"/>
  <c r="L35" i="3"/>
  <c r="AE7" i="5" s="1"/>
  <c r="N35" i="3"/>
  <c r="AE8" i="5" s="1"/>
  <c r="P35" i="3"/>
  <c r="AE9" i="5" s="1"/>
  <c r="R35" i="3"/>
  <c r="AE10" i="5" s="1"/>
  <c r="T35" i="3"/>
  <c r="AE11" i="5" s="1"/>
  <c r="V35" i="3"/>
  <c r="AE12" i="5" s="1"/>
  <c r="X35" i="3"/>
  <c r="AE13" i="5" s="1"/>
  <c r="Z35" i="3"/>
  <c r="AE14" i="5" s="1"/>
  <c r="AB35" i="3"/>
  <c r="AE15" i="5" s="1"/>
  <c r="AD35" i="3"/>
  <c r="AE16" i="5" s="1"/>
  <c r="AF35" i="3"/>
  <c r="AE17" i="5" s="1"/>
  <c r="AH35" i="3"/>
  <c r="AE18" i="5" s="1"/>
  <c r="AJ35" i="3"/>
  <c r="AE19" i="5" s="1"/>
  <c r="AL35" i="3"/>
  <c r="AE20" i="5" s="1"/>
  <c r="AN35" i="3"/>
  <c r="AE21" i="5" s="1"/>
  <c r="AP35" i="3"/>
  <c r="AE22" i="5" s="1"/>
  <c r="AR35" i="3"/>
  <c r="AE23" i="5" s="1"/>
  <c r="AT35" i="3"/>
  <c r="AE24" i="5" s="1"/>
  <c r="AE25" i="5"/>
  <c r="AX35" i="3"/>
  <c r="AE26" i="5" s="1"/>
  <c r="AZ35" i="3"/>
  <c r="AE27" i="5" s="1"/>
  <c r="BB35" i="3"/>
  <c r="AE28" i="5" s="1"/>
  <c r="BD35" i="3"/>
  <c r="AE29" i="5" s="1"/>
  <c r="BF35" i="3"/>
  <c r="AE30" i="5" s="1"/>
  <c r="BH35" i="3"/>
  <c r="AE31" i="5" s="1"/>
  <c r="BK35" i="3"/>
  <c r="BP35" i="3"/>
  <c r="BR35" i="3"/>
  <c r="C36" i="3"/>
  <c r="AA2" i="6" s="1"/>
  <c r="E36" i="3"/>
  <c r="AA3" i="6" s="1"/>
  <c r="G36" i="3"/>
  <c r="I36" i="3"/>
  <c r="AA5" i="6" s="1"/>
  <c r="K36" i="3"/>
  <c r="AA6" i="6" s="1"/>
  <c r="M36" i="3"/>
  <c r="AA7" i="6" s="1"/>
  <c r="O36" i="3"/>
  <c r="Q36" i="3"/>
  <c r="AA9" i="6" s="1"/>
  <c r="S36" i="3"/>
  <c r="AA10" i="6" s="1"/>
  <c r="U36" i="3"/>
  <c r="AA11" i="6" s="1"/>
  <c r="W36" i="3"/>
  <c r="AA12" i="6" s="1"/>
  <c r="Y36" i="3"/>
  <c r="AA13" i="6" s="1"/>
  <c r="AA36" i="3"/>
  <c r="AA14" i="6" s="1"/>
  <c r="AC36" i="3"/>
  <c r="AE36" i="3"/>
  <c r="AG36" i="3"/>
  <c r="AA17" i="6" s="1"/>
  <c r="AI36" i="3"/>
  <c r="AK36" i="3"/>
  <c r="AA19" i="6" s="1"/>
  <c r="AM36" i="3"/>
  <c r="AA20" i="6" s="1"/>
  <c r="AO36" i="3"/>
  <c r="AQ36" i="3"/>
  <c r="AA22" i="6" s="1"/>
  <c r="AS36" i="3"/>
  <c r="AU36" i="3"/>
  <c r="AW36" i="3"/>
  <c r="AA25" i="6" s="1"/>
  <c r="AY36" i="3"/>
  <c r="BA36" i="3"/>
  <c r="AA27" i="6" s="1"/>
  <c r="BC36" i="3"/>
  <c r="AA28" i="6" s="1"/>
  <c r="BE36" i="3"/>
  <c r="AA29" i="6" s="1"/>
  <c r="BG36" i="3"/>
  <c r="AA30" i="6" s="1"/>
  <c r="BI36" i="3"/>
  <c r="AA31" i="6" s="1"/>
  <c r="BK36" i="3"/>
  <c r="BL36" i="3"/>
  <c r="BM36" i="3"/>
  <c r="BN36" i="3" s="1"/>
  <c r="BO36" i="3"/>
  <c r="BS36" i="3"/>
  <c r="BU36" i="3"/>
  <c r="BW36" i="3"/>
  <c r="C37" i="3"/>
  <c r="E37" i="3"/>
  <c r="AB3" i="6" s="1"/>
  <c r="G37" i="3"/>
  <c r="AB4" i="6" s="1"/>
  <c r="I37" i="3"/>
  <c r="K37" i="3"/>
  <c r="AB6" i="6" s="1"/>
  <c r="M37" i="3"/>
  <c r="O37" i="3"/>
  <c r="AB8" i="6" s="1"/>
  <c r="Q37" i="3"/>
  <c r="AB9" i="6" s="1"/>
  <c r="S37" i="3"/>
  <c r="AB10" i="6" s="1"/>
  <c r="U37" i="3"/>
  <c r="W37" i="3"/>
  <c r="AB12" i="6" s="1"/>
  <c r="Y37" i="3"/>
  <c r="AA37" i="3"/>
  <c r="AB14" i="6" s="1"/>
  <c r="AC37" i="3"/>
  <c r="AB15" i="6" s="1"/>
  <c r="AE37" i="3"/>
  <c r="AB16" i="6" s="1"/>
  <c r="AG37" i="3"/>
  <c r="AB17" i="6" s="1"/>
  <c r="AI37" i="3"/>
  <c r="AB18" i="6" s="1"/>
  <c r="AK37" i="3"/>
  <c r="AM37" i="3"/>
  <c r="AB20" i="6" s="1"/>
  <c r="AO37" i="3"/>
  <c r="AQ37" i="3"/>
  <c r="AS37" i="3"/>
  <c r="AB23" i="6" s="1"/>
  <c r="AU37" i="3"/>
  <c r="AB24" i="6" s="1"/>
  <c r="AW37" i="3"/>
  <c r="AB25" i="6" s="1"/>
  <c r="AY37" i="3"/>
  <c r="AB26" i="6" s="1"/>
  <c r="BA37" i="3"/>
  <c r="BC37" i="3"/>
  <c r="AB28" i="6" s="1"/>
  <c r="BE37" i="3"/>
  <c r="BG37" i="3"/>
  <c r="AB30" i="6" s="1"/>
  <c r="BI37" i="3"/>
  <c r="AB31" i="6" s="1"/>
  <c r="BK37" i="3"/>
  <c r="BL37" i="3"/>
  <c r="BM37" i="3"/>
  <c r="BN37" i="3" s="1"/>
  <c r="BO37" i="3"/>
  <c r="BS37" i="3"/>
  <c r="BU37" i="3"/>
  <c r="BW37" i="3"/>
  <c r="C38" i="3"/>
  <c r="E38" i="3"/>
  <c r="AC3" i="6" s="1"/>
  <c r="G38" i="3"/>
  <c r="I38" i="3"/>
  <c r="K38" i="3"/>
  <c r="AC6" i="6" s="1"/>
  <c r="M38" i="3"/>
  <c r="AC7" i="6" s="1"/>
  <c r="O38" i="3"/>
  <c r="Q38" i="3"/>
  <c r="AC9" i="6" s="1"/>
  <c r="S38" i="3"/>
  <c r="AC10" i="6" s="1"/>
  <c r="U38" i="3"/>
  <c r="AC11" i="6" s="1"/>
  <c r="W38" i="3"/>
  <c r="AC12" i="6" s="1"/>
  <c r="Y38" i="3"/>
  <c r="AA38" i="3"/>
  <c r="AC14" i="6" s="1"/>
  <c r="AC38" i="3"/>
  <c r="AC15" i="6" s="1"/>
  <c r="AE38" i="3"/>
  <c r="AG38" i="3"/>
  <c r="AI38" i="3"/>
  <c r="AC18" i="6" s="1"/>
  <c r="AK38" i="3"/>
  <c r="AC19" i="6" s="1"/>
  <c r="AM38" i="3"/>
  <c r="AC20" i="6" s="1"/>
  <c r="AO38" i="3"/>
  <c r="AQ38" i="3"/>
  <c r="AC22" i="6" s="1"/>
  <c r="AS38" i="3"/>
  <c r="AC23" i="6" s="1"/>
  <c r="AU38" i="3"/>
  <c r="AW38" i="3"/>
  <c r="AC25" i="6" s="1"/>
  <c r="AY38" i="3"/>
  <c r="BA38" i="3"/>
  <c r="AC27" i="6" s="1"/>
  <c r="BC38" i="3"/>
  <c r="AC28" i="6" s="1"/>
  <c r="BE38" i="3"/>
  <c r="BG38" i="3"/>
  <c r="AC30" i="6" s="1"/>
  <c r="BI38" i="3"/>
  <c r="AC31" i="6" s="1"/>
  <c r="BK38" i="3"/>
  <c r="BL38" i="3"/>
  <c r="BM38" i="3"/>
  <c r="BN38" i="3" s="1"/>
  <c r="BO38" i="3"/>
  <c r="BS38" i="3"/>
  <c r="BU38" i="3"/>
  <c r="BW38" i="3"/>
  <c r="B39" i="3"/>
  <c r="AI2" i="5" s="1"/>
  <c r="D39" i="3"/>
  <c r="AI3" i="5" s="1"/>
  <c r="F39" i="3"/>
  <c r="AI4" i="5" s="1"/>
  <c r="H39" i="3"/>
  <c r="AI5" i="5" s="1"/>
  <c r="J39" i="3"/>
  <c r="AI6" i="5" s="1"/>
  <c r="L39" i="3"/>
  <c r="AI7" i="5" s="1"/>
  <c r="N39" i="3"/>
  <c r="AI8" i="5" s="1"/>
  <c r="P39" i="3"/>
  <c r="AI9" i="5" s="1"/>
  <c r="R39" i="3"/>
  <c r="AI10" i="5" s="1"/>
  <c r="T39" i="3"/>
  <c r="AI11" i="5" s="1"/>
  <c r="V39" i="3"/>
  <c r="AI12" i="5" s="1"/>
  <c r="X39" i="3"/>
  <c r="AI13" i="5" s="1"/>
  <c r="Z39" i="3"/>
  <c r="AI14" i="5" s="1"/>
  <c r="AB39" i="3"/>
  <c r="AI15" i="5" s="1"/>
  <c r="AD39" i="3"/>
  <c r="AI16" i="5" s="1"/>
  <c r="AF39" i="3"/>
  <c r="AI17" i="5" s="1"/>
  <c r="AH39" i="3"/>
  <c r="AI18" i="5" s="1"/>
  <c r="AJ39" i="3"/>
  <c r="AI19" i="5" s="1"/>
  <c r="AL39" i="3"/>
  <c r="AI20" i="5" s="1"/>
  <c r="AN39" i="3"/>
  <c r="AI21" i="5" s="1"/>
  <c r="AP39" i="3"/>
  <c r="AI22" i="5" s="1"/>
  <c r="AR39" i="3"/>
  <c r="AI23" i="5" s="1"/>
  <c r="AT39" i="3"/>
  <c r="AI24" i="5" s="1"/>
  <c r="AV39" i="3"/>
  <c r="AI25" i="5" s="1"/>
  <c r="AX39" i="3"/>
  <c r="AI26" i="5" s="1"/>
  <c r="AZ39" i="3"/>
  <c r="AI27" i="5" s="1"/>
  <c r="BB39" i="3"/>
  <c r="AI28" i="5" s="1"/>
  <c r="BD39" i="3"/>
  <c r="AI29" i="5" s="1"/>
  <c r="BF39" i="3"/>
  <c r="AI30" i="5" s="1"/>
  <c r="BH39" i="3"/>
  <c r="AI31" i="5" s="1"/>
  <c r="BK39" i="3"/>
  <c r="BP39" i="3"/>
  <c r="BR39" i="3"/>
  <c r="BK40" i="3"/>
  <c r="C41" i="3"/>
  <c r="BX41" i="3" s="1"/>
  <c r="E41" i="3"/>
  <c r="AD3" i="6" s="1"/>
  <c r="G41" i="3"/>
  <c r="AD4" i="6" s="1"/>
  <c r="I41" i="3"/>
  <c r="K41" i="3"/>
  <c r="M41" i="3"/>
  <c r="AD7" i="6" s="1"/>
  <c r="O41" i="3"/>
  <c r="AD8" i="6" s="1"/>
  <c r="Q41" i="3"/>
  <c r="AD9" i="6" s="1"/>
  <c r="S41" i="3"/>
  <c r="AD10" i="6" s="1"/>
  <c r="U41" i="3"/>
  <c r="AD11" i="6" s="1"/>
  <c r="W41" i="3"/>
  <c r="AD12" i="6" s="1"/>
  <c r="Y41" i="3"/>
  <c r="AA41" i="3"/>
  <c r="AC41" i="3"/>
  <c r="AD15" i="6" s="1"/>
  <c r="AE41" i="3"/>
  <c r="AD16" i="6" s="1"/>
  <c r="AG41" i="3"/>
  <c r="AD17" i="6" s="1"/>
  <c r="AI41" i="3"/>
  <c r="AK41" i="3"/>
  <c r="AD19" i="6" s="1"/>
  <c r="AM41" i="3"/>
  <c r="AO41" i="3"/>
  <c r="AD21" i="6" s="1"/>
  <c r="AQ41" i="3"/>
  <c r="AS41" i="3"/>
  <c r="AU41" i="3"/>
  <c r="AD24" i="6" s="1"/>
  <c r="AW41" i="3"/>
  <c r="AD25" i="6" s="1"/>
  <c r="AY41" i="3"/>
  <c r="AD26" i="6" s="1"/>
  <c r="BA41" i="3"/>
  <c r="AD27" i="6" s="1"/>
  <c r="BC41" i="3"/>
  <c r="AD28" i="6" s="1"/>
  <c r="BE41" i="3"/>
  <c r="AD29" i="6" s="1"/>
  <c r="BG41" i="3"/>
  <c r="AD30" i="6" s="1"/>
  <c r="BI41" i="3"/>
  <c r="BK41" i="3"/>
  <c r="BL41" i="3"/>
  <c r="BM41" i="3"/>
  <c r="BN41" i="3" s="1"/>
  <c r="BO41" i="3"/>
  <c r="BS41" i="3"/>
  <c r="BU41" i="3"/>
  <c r="BW41" i="3"/>
  <c r="C42" i="3"/>
  <c r="BX42" i="3" s="1"/>
  <c r="E42" i="3"/>
  <c r="AE3" i="6" s="1"/>
  <c r="G42" i="3"/>
  <c r="AE4" i="6" s="1"/>
  <c r="I42" i="3"/>
  <c r="AE5" i="6" s="1"/>
  <c r="K42" i="3"/>
  <c r="AE6" i="6" s="1"/>
  <c r="M42" i="3"/>
  <c r="AE7" i="6" s="1"/>
  <c r="O42" i="3"/>
  <c r="AE8" i="6" s="1"/>
  <c r="Q42" i="3"/>
  <c r="AE9" i="6" s="1"/>
  <c r="S42" i="3"/>
  <c r="U42" i="3"/>
  <c r="AE11" i="6" s="1"/>
  <c r="W42" i="3"/>
  <c r="AE12" i="6" s="1"/>
  <c r="Y42" i="3"/>
  <c r="AE13" i="6" s="1"/>
  <c r="AA42" i="3"/>
  <c r="AE14" i="6" s="1"/>
  <c r="AC42" i="3"/>
  <c r="AE15" i="6" s="1"/>
  <c r="AE42" i="3"/>
  <c r="AE16" i="6" s="1"/>
  <c r="AG42" i="3"/>
  <c r="AE17" i="6" s="1"/>
  <c r="AI42" i="3"/>
  <c r="AE18" i="6" s="1"/>
  <c r="AK42" i="3"/>
  <c r="AE19" i="6" s="1"/>
  <c r="AM42" i="3"/>
  <c r="AO42" i="3"/>
  <c r="AE21" i="6" s="1"/>
  <c r="AQ42" i="3"/>
  <c r="AE22" i="6" s="1"/>
  <c r="AS42" i="3"/>
  <c r="AE23" i="6" s="1"/>
  <c r="AU42" i="3"/>
  <c r="AW42" i="3"/>
  <c r="AY42" i="3"/>
  <c r="AE26" i="6" s="1"/>
  <c r="BA42" i="3"/>
  <c r="BC42" i="3"/>
  <c r="BE42" i="3"/>
  <c r="AE29" i="6" s="1"/>
  <c r="BG42" i="3"/>
  <c r="AE30" i="6" s="1"/>
  <c r="BI42" i="3"/>
  <c r="AE31" i="6" s="1"/>
  <c r="BK42" i="3"/>
  <c r="BL42" i="3"/>
  <c r="BM42" i="3"/>
  <c r="BN42" i="3" s="1"/>
  <c r="BO42" i="3"/>
  <c r="BS42" i="3"/>
  <c r="BU42" i="3"/>
  <c r="BW42" i="3"/>
  <c r="C43" i="3"/>
  <c r="BX43" i="3" s="1"/>
  <c r="E43" i="3"/>
  <c r="AF3" i="6" s="1"/>
  <c r="G43" i="3"/>
  <c r="I43" i="3"/>
  <c r="AF5" i="6" s="1"/>
  <c r="K43" i="3"/>
  <c r="M43" i="3"/>
  <c r="AF7" i="6" s="1"/>
  <c r="O43" i="3"/>
  <c r="AF8" i="6" s="1"/>
  <c r="Q43" i="3"/>
  <c r="AF9" i="6" s="1"/>
  <c r="S43" i="3"/>
  <c r="AF10" i="6" s="1"/>
  <c r="U43" i="3"/>
  <c r="AF11" i="6" s="1"/>
  <c r="W43" i="3"/>
  <c r="AF12" i="6" s="1"/>
  <c r="Y43" i="3"/>
  <c r="AF13" i="6" s="1"/>
  <c r="AA43" i="3"/>
  <c r="AC43" i="3"/>
  <c r="AF15" i="6" s="1"/>
  <c r="AE43" i="3"/>
  <c r="AF16" i="6" s="1"/>
  <c r="AG43" i="3"/>
  <c r="AF17" i="6" s="1"/>
  <c r="AI43" i="3"/>
  <c r="AK43" i="3"/>
  <c r="AF19" i="6" s="1"/>
  <c r="AM43" i="3"/>
  <c r="AO43" i="3"/>
  <c r="AF21" i="6" s="1"/>
  <c r="AQ43" i="3"/>
  <c r="AS43" i="3"/>
  <c r="AF23" i="6" s="1"/>
  <c r="AU43" i="3"/>
  <c r="AF24" i="6" s="1"/>
  <c r="AW43" i="3"/>
  <c r="AF25" i="6" s="1"/>
  <c r="AY43" i="3"/>
  <c r="BA43" i="3"/>
  <c r="AF27" i="6" s="1"/>
  <c r="BC43" i="3"/>
  <c r="BE43" i="3"/>
  <c r="BG43" i="3"/>
  <c r="BI43" i="3"/>
  <c r="AF31" i="6" s="1"/>
  <c r="BK43" i="3"/>
  <c r="BL43" i="3"/>
  <c r="BM43" i="3"/>
  <c r="BN43" i="3" s="1"/>
  <c r="BO43" i="3"/>
  <c r="BS43" i="3"/>
  <c r="BU43" i="3"/>
  <c r="BW43" i="3"/>
  <c r="B44" i="3"/>
  <c r="AM2" i="5" s="1"/>
  <c r="D44" i="3"/>
  <c r="AM3" i="5" s="1"/>
  <c r="F44" i="3"/>
  <c r="AM4" i="5" s="1"/>
  <c r="H44" i="3"/>
  <c r="AM5" i="5" s="1"/>
  <c r="J44" i="3"/>
  <c r="AM6" i="5" s="1"/>
  <c r="AM7" i="5"/>
  <c r="N44" i="3"/>
  <c r="AM8" i="5" s="1"/>
  <c r="P44" i="3"/>
  <c r="AM9" i="5" s="1"/>
  <c r="R44" i="3"/>
  <c r="AM10" i="5" s="1"/>
  <c r="T44" i="3"/>
  <c r="AM11" i="5" s="1"/>
  <c r="V44" i="3"/>
  <c r="AM12" i="5" s="1"/>
  <c r="X44" i="3"/>
  <c r="AM13" i="5" s="1"/>
  <c r="Z44" i="3"/>
  <c r="AM14" i="5" s="1"/>
  <c r="AB44" i="3"/>
  <c r="AM15" i="5" s="1"/>
  <c r="AD44" i="3"/>
  <c r="AM16" i="5" s="1"/>
  <c r="AF44" i="3"/>
  <c r="AM17" i="5" s="1"/>
  <c r="AH44" i="3"/>
  <c r="AM18" i="5" s="1"/>
  <c r="AJ44" i="3"/>
  <c r="AM19" i="5" s="1"/>
  <c r="AL44" i="3"/>
  <c r="AM20" i="5" s="1"/>
  <c r="AN44" i="3"/>
  <c r="AM21" i="5" s="1"/>
  <c r="AP44" i="3"/>
  <c r="AM22" i="5" s="1"/>
  <c r="AR44" i="3"/>
  <c r="AM23" i="5" s="1"/>
  <c r="AT44" i="3"/>
  <c r="AM24" i="5" s="1"/>
  <c r="AV44" i="3"/>
  <c r="AM25" i="5" s="1"/>
  <c r="AX44" i="3"/>
  <c r="AM26" i="5" s="1"/>
  <c r="AZ44" i="3"/>
  <c r="AM27" i="5" s="1"/>
  <c r="BB44" i="3"/>
  <c r="AM28" i="5" s="1"/>
  <c r="BD44" i="3"/>
  <c r="AM29" i="5" s="1"/>
  <c r="BF44" i="3"/>
  <c r="AM30" i="5" s="1"/>
  <c r="BH44" i="3"/>
  <c r="AM31" i="5" s="1"/>
  <c r="BK44" i="3"/>
  <c r="BP44" i="3"/>
  <c r="BR44" i="3"/>
  <c r="C45" i="3"/>
  <c r="BX45" i="3" s="1"/>
  <c r="E45" i="3"/>
  <c r="AG3" i="6" s="1"/>
  <c r="G45" i="3"/>
  <c r="AG4" i="6" s="1"/>
  <c r="I45" i="3"/>
  <c r="AG5" i="6" s="1"/>
  <c r="K45" i="3"/>
  <c r="M45" i="3"/>
  <c r="AG7" i="6" s="1"/>
  <c r="O45" i="3"/>
  <c r="Q45" i="3"/>
  <c r="AG9" i="6" s="1"/>
  <c r="S45" i="3"/>
  <c r="AG10" i="6" s="1"/>
  <c r="U45" i="3"/>
  <c r="AG11" i="6" s="1"/>
  <c r="W45" i="3"/>
  <c r="AG12" i="6" s="1"/>
  <c r="Y45" i="3"/>
  <c r="AG13" i="6" s="1"/>
  <c r="AA45" i="3"/>
  <c r="AC45" i="3"/>
  <c r="AG15" i="6" s="1"/>
  <c r="AE45" i="3"/>
  <c r="AG45" i="3"/>
  <c r="AG17" i="6" s="1"/>
  <c r="AI45" i="3"/>
  <c r="AG18" i="6" s="1"/>
  <c r="AK45" i="3"/>
  <c r="AG19" i="6" s="1"/>
  <c r="AM45" i="3"/>
  <c r="AG20" i="6" s="1"/>
  <c r="AO45" i="3"/>
  <c r="AG21" i="6" s="1"/>
  <c r="AQ45" i="3"/>
  <c r="AS45" i="3"/>
  <c r="AG23" i="6" s="1"/>
  <c r="AU45" i="3"/>
  <c r="AW45" i="3"/>
  <c r="AG25" i="6" s="1"/>
  <c r="AY45" i="3"/>
  <c r="AG26" i="6" s="1"/>
  <c r="BA45" i="3"/>
  <c r="AG27" i="6" s="1"/>
  <c r="BC45" i="3"/>
  <c r="AG28" i="6" s="1"/>
  <c r="BE45" i="3"/>
  <c r="AG29" i="6" s="1"/>
  <c r="BG45" i="3"/>
  <c r="BI45" i="3"/>
  <c r="AG31" i="6" s="1"/>
  <c r="BK45" i="3"/>
  <c r="BL45" i="3"/>
  <c r="BM45" i="3"/>
  <c r="BN45" i="3" s="1"/>
  <c r="BO45" i="3"/>
  <c r="BS45" i="3"/>
  <c r="BU45" i="3"/>
  <c r="BW45" i="3"/>
  <c r="C46" i="3"/>
  <c r="BX46" i="3" s="1"/>
  <c r="E46" i="3"/>
  <c r="AH3" i="6" s="1"/>
  <c r="G46" i="3"/>
  <c r="AH4" i="6" s="1"/>
  <c r="I46" i="3"/>
  <c r="AH5" i="6" s="1"/>
  <c r="K46" i="3"/>
  <c r="AH6" i="6" s="1"/>
  <c r="M46" i="3"/>
  <c r="AH7" i="6" s="1"/>
  <c r="O46" i="3"/>
  <c r="AH8" i="6" s="1"/>
  <c r="Q46" i="3"/>
  <c r="S46" i="3"/>
  <c r="AH10" i="6" s="1"/>
  <c r="U46" i="3"/>
  <c r="AH11" i="6" s="1"/>
  <c r="W46" i="3"/>
  <c r="Y46" i="3"/>
  <c r="AH13" i="6" s="1"/>
  <c r="AA46" i="3"/>
  <c r="AC46" i="3"/>
  <c r="AH15" i="6" s="1"/>
  <c r="AE46" i="3"/>
  <c r="AH16" i="6" s="1"/>
  <c r="AG46" i="3"/>
  <c r="AI46" i="3"/>
  <c r="AH18" i="6" s="1"/>
  <c r="AK46" i="3"/>
  <c r="AH19" i="6" s="1"/>
  <c r="AM46" i="3"/>
  <c r="AO46" i="3"/>
  <c r="AH21" i="6" s="1"/>
  <c r="AQ46" i="3"/>
  <c r="AH22" i="6" s="1"/>
  <c r="AS46" i="3"/>
  <c r="AH23" i="6" s="1"/>
  <c r="AU46" i="3"/>
  <c r="AH24" i="6" s="1"/>
  <c r="AW46" i="3"/>
  <c r="AH25" i="6" s="1"/>
  <c r="AY46" i="3"/>
  <c r="AH26" i="6" s="1"/>
  <c r="BA46" i="3"/>
  <c r="AH27" i="6" s="1"/>
  <c r="BC46" i="3"/>
  <c r="BE46" i="3"/>
  <c r="AH29" i="6" s="1"/>
  <c r="BG46" i="3"/>
  <c r="AH30" i="6" s="1"/>
  <c r="BI46" i="3"/>
  <c r="AH31" i="6" s="1"/>
  <c r="BK46" i="3"/>
  <c r="BL46" i="3"/>
  <c r="BM46" i="3"/>
  <c r="BN46" i="3" s="1"/>
  <c r="BO46" i="3"/>
  <c r="BS46" i="3"/>
  <c r="BU46" i="3"/>
  <c r="BW46" i="3"/>
  <c r="C47" i="3"/>
  <c r="AI2" i="6" s="1"/>
  <c r="E47" i="3"/>
  <c r="AI3" i="6" s="1"/>
  <c r="G47" i="3"/>
  <c r="AI4" i="6" s="1"/>
  <c r="I47" i="3"/>
  <c r="AI5" i="6" s="1"/>
  <c r="K47" i="3"/>
  <c r="AI6" i="6" s="1"/>
  <c r="M47" i="3"/>
  <c r="O47" i="3"/>
  <c r="AI8" i="6" s="1"/>
  <c r="Q47" i="3"/>
  <c r="AI9" i="6" s="1"/>
  <c r="S47" i="3"/>
  <c r="AI10" i="6" s="1"/>
  <c r="U47" i="3"/>
  <c r="AI11" i="6" s="1"/>
  <c r="W47" i="3"/>
  <c r="AI12" i="6" s="1"/>
  <c r="Y47" i="3"/>
  <c r="AI13" i="6" s="1"/>
  <c r="AA47" i="3"/>
  <c r="AC47" i="3"/>
  <c r="AE47" i="3"/>
  <c r="AG47" i="3"/>
  <c r="AI17" i="6" s="1"/>
  <c r="AI47" i="3"/>
  <c r="AI18" i="6" s="1"/>
  <c r="AK47" i="3"/>
  <c r="AI19" i="6" s="1"/>
  <c r="AM47" i="3"/>
  <c r="AO47" i="3"/>
  <c r="AI21" i="6" s="1"/>
  <c r="AQ47" i="3"/>
  <c r="AS47" i="3"/>
  <c r="AU47" i="3"/>
  <c r="AI24" i="6" s="1"/>
  <c r="AW47" i="3"/>
  <c r="AI25" i="6" s="1"/>
  <c r="AY47" i="3"/>
  <c r="AI26" i="6" s="1"/>
  <c r="BA47" i="3"/>
  <c r="AI27" i="6" s="1"/>
  <c r="BC47" i="3"/>
  <c r="AI28" i="6" s="1"/>
  <c r="BE47" i="3"/>
  <c r="AI29" i="6" s="1"/>
  <c r="BG47" i="3"/>
  <c r="BI47" i="3"/>
  <c r="BK47" i="3"/>
  <c r="BL47" i="3"/>
  <c r="BM47" i="3"/>
  <c r="BN47" i="3" s="1"/>
  <c r="BO47" i="3"/>
  <c r="BS47" i="3"/>
  <c r="BU47" i="3"/>
  <c r="BW47" i="3"/>
  <c r="B48" i="3"/>
  <c r="AQ2" i="5" s="1"/>
  <c r="D48" i="3"/>
  <c r="AQ3" i="5" s="1"/>
  <c r="F48" i="3"/>
  <c r="AQ4" i="5" s="1"/>
  <c r="H48" i="3"/>
  <c r="AQ5" i="5" s="1"/>
  <c r="J48" i="3"/>
  <c r="AQ6" i="5" s="1"/>
  <c r="L48" i="3"/>
  <c r="N48" i="3"/>
  <c r="AQ8" i="5" s="1"/>
  <c r="AQ9" i="5"/>
  <c r="R48" i="3"/>
  <c r="AQ10" i="5" s="1"/>
  <c r="T48" i="3"/>
  <c r="AQ11" i="5" s="1"/>
  <c r="V48" i="3"/>
  <c r="AQ12" i="5" s="1"/>
  <c r="X48" i="3"/>
  <c r="AQ13" i="5" s="1"/>
  <c r="Z48" i="3"/>
  <c r="AQ14" i="5" s="1"/>
  <c r="AB48" i="3"/>
  <c r="AQ15" i="5" s="1"/>
  <c r="AD48" i="3"/>
  <c r="AQ16" i="5" s="1"/>
  <c r="AF48" i="3"/>
  <c r="AQ17" i="5" s="1"/>
  <c r="AH48" i="3"/>
  <c r="AQ18" i="5" s="1"/>
  <c r="AJ48" i="3"/>
  <c r="AQ19" i="5" s="1"/>
  <c r="AL48" i="3"/>
  <c r="AQ20" i="5" s="1"/>
  <c r="AN48" i="3"/>
  <c r="AQ21" i="5" s="1"/>
  <c r="AP48" i="3"/>
  <c r="AQ22" i="5" s="1"/>
  <c r="AR48" i="3"/>
  <c r="AQ23" i="5" s="1"/>
  <c r="AT48" i="3"/>
  <c r="AQ24" i="5" s="1"/>
  <c r="AV48" i="3"/>
  <c r="AQ25" i="5" s="1"/>
  <c r="AX48" i="3"/>
  <c r="AQ26" i="5" s="1"/>
  <c r="AZ48" i="3"/>
  <c r="AQ27" i="5" s="1"/>
  <c r="BB48" i="3"/>
  <c r="AQ28" i="5" s="1"/>
  <c r="BD48" i="3"/>
  <c r="AQ29" i="5" s="1"/>
  <c r="BF48" i="3"/>
  <c r="AQ30" i="5" s="1"/>
  <c r="BH48" i="3"/>
  <c r="AQ31" i="5" s="1"/>
  <c r="BK48" i="3"/>
  <c r="BP48" i="3"/>
  <c r="BR48" i="3"/>
  <c r="BK49" i="3"/>
  <c r="C50" i="3"/>
  <c r="BX50" i="3" s="1"/>
  <c r="E50" i="3"/>
  <c r="AJ3" i="6" s="1"/>
  <c r="G50" i="3"/>
  <c r="AJ4" i="6" s="1"/>
  <c r="I50" i="3"/>
  <c r="AJ5" i="6" s="1"/>
  <c r="K50" i="3"/>
  <c r="M50" i="3"/>
  <c r="AJ7" i="6" s="1"/>
  <c r="O50" i="3"/>
  <c r="AJ8" i="6" s="1"/>
  <c r="Q50" i="3"/>
  <c r="AJ9" i="6" s="1"/>
  <c r="S50" i="3"/>
  <c r="AJ10" i="6" s="1"/>
  <c r="U50" i="3"/>
  <c r="AJ11" i="6" s="1"/>
  <c r="W50" i="3"/>
  <c r="AJ12" i="6" s="1"/>
  <c r="Y50" i="3"/>
  <c r="AJ13" i="6" s="1"/>
  <c r="AA50" i="3"/>
  <c r="AJ14" i="6" s="1"/>
  <c r="AC50" i="3"/>
  <c r="AJ15" i="6" s="1"/>
  <c r="AE50" i="3"/>
  <c r="AJ16" i="6" s="1"/>
  <c r="AG50" i="3"/>
  <c r="AJ17" i="6" s="1"/>
  <c r="AI50" i="3"/>
  <c r="AJ18" i="6" s="1"/>
  <c r="AK50" i="3"/>
  <c r="AJ19" i="6" s="1"/>
  <c r="AM50" i="3"/>
  <c r="AJ20" i="6" s="1"/>
  <c r="AO50" i="3"/>
  <c r="AJ21" i="6" s="1"/>
  <c r="AQ50" i="3"/>
  <c r="AS50" i="3"/>
  <c r="AU50" i="3"/>
  <c r="AJ24" i="6" s="1"/>
  <c r="AW50" i="3"/>
  <c r="AJ25" i="6" s="1"/>
  <c r="AY50" i="3"/>
  <c r="AJ26" i="6" s="1"/>
  <c r="BA50" i="3"/>
  <c r="BC50" i="3"/>
  <c r="AJ28" i="6" s="1"/>
  <c r="BE50" i="3"/>
  <c r="BG50" i="3"/>
  <c r="BI50" i="3"/>
  <c r="BK50" i="3"/>
  <c r="BL50" i="3"/>
  <c r="BM50" i="3"/>
  <c r="BN50" i="3" s="1"/>
  <c r="BO50" i="3"/>
  <c r="BS50" i="3"/>
  <c r="BU50" i="3"/>
  <c r="BW50" i="3"/>
  <c r="C51" i="3"/>
  <c r="E51" i="3"/>
  <c r="G51" i="3"/>
  <c r="AK4" i="6" s="1"/>
  <c r="I51" i="3"/>
  <c r="AK5" i="6" s="1"/>
  <c r="K51" i="3"/>
  <c r="AK6" i="6" s="1"/>
  <c r="M51" i="3"/>
  <c r="AK7" i="6" s="1"/>
  <c r="O51" i="3"/>
  <c r="Q51" i="3"/>
  <c r="AK9" i="6" s="1"/>
  <c r="S51" i="3"/>
  <c r="AK10" i="6" s="1"/>
  <c r="U51" i="3"/>
  <c r="AK11" i="6" s="1"/>
  <c r="W51" i="3"/>
  <c r="AK12" i="6" s="1"/>
  <c r="Y51" i="3"/>
  <c r="AK13" i="6" s="1"/>
  <c r="AA51" i="3"/>
  <c r="AK14" i="6" s="1"/>
  <c r="AC51" i="3"/>
  <c r="AK15" i="6" s="1"/>
  <c r="AE51" i="3"/>
  <c r="AG51" i="3"/>
  <c r="AK17" i="6" s="1"/>
  <c r="AI51" i="3"/>
  <c r="AK18" i="6" s="1"/>
  <c r="AK51" i="3"/>
  <c r="AK19" i="6" s="1"/>
  <c r="AM51" i="3"/>
  <c r="AK20" i="6" s="1"/>
  <c r="AO51" i="3"/>
  <c r="AK21" i="6" s="1"/>
  <c r="AQ51" i="3"/>
  <c r="AK22" i="6" s="1"/>
  <c r="AS51" i="3"/>
  <c r="AK23" i="6" s="1"/>
  <c r="AU51" i="3"/>
  <c r="AK24" i="6" s="1"/>
  <c r="AW51" i="3"/>
  <c r="AK25" i="6" s="1"/>
  <c r="AY51" i="3"/>
  <c r="AK26" i="6" s="1"/>
  <c r="BA51" i="3"/>
  <c r="AK27" i="6" s="1"/>
  <c r="BC51" i="3"/>
  <c r="AK28" i="6" s="1"/>
  <c r="BE51" i="3"/>
  <c r="AK29" i="6" s="1"/>
  <c r="BG51" i="3"/>
  <c r="BI51" i="3"/>
  <c r="AK31" i="6" s="1"/>
  <c r="BK51" i="3"/>
  <c r="BL51" i="3"/>
  <c r="BM51" i="3"/>
  <c r="BN51" i="3" s="1"/>
  <c r="BO51" i="3"/>
  <c r="BS51" i="3"/>
  <c r="BU51" i="3"/>
  <c r="BW51" i="3"/>
  <c r="C52" i="3"/>
  <c r="BX52" i="3" s="1"/>
  <c r="E52" i="3"/>
  <c r="AL3" i="6" s="1"/>
  <c r="G52" i="3"/>
  <c r="I52" i="3"/>
  <c r="AL5" i="6" s="1"/>
  <c r="K52" i="3"/>
  <c r="M52" i="3"/>
  <c r="AL7" i="6" s="1"/>
  <c r="O52" i="3"/>
  <c r="AL8" i="6" s="1"/>
  <c r="Q52" i="3"/>
  <c r="AL9" i="6" s="1"/>
  <c r="S52" i="3"/>
  <c r="AL10" i="6" s="1"/>
  <c r="U52" i="3"/>
  <c r="W52" i="3"/>
  <c r="AL12" i="6" s="1"/>
  <c r="Y52" i="3"/>
  <c r="AA52" i="3"/>
  <c r="AL14" i="6" s="1"/>
  <c r="AC52" i="3"/>
  <c r="AE52" i="3"/>
  <c r="AL16" i="6" s="1"/>
  <c r="AG52" i="3"/>
  <c r="AL17" i="6" s="1"/>
  <c r="AI52" i="3"/>
  <c r="AL18" i="6" s="1"/>
  <c r="AK52" i="3"/>
  <c r="AM52" i="3"/>
  <c r="AL20" i="6" s="1"/>
  <c r="AO52" i="3"/>
  <c r="AL21" i="6" s="1"/>
  <c r="AQ52" i="3"/>
  <c r="AL22" i="6" s="1"/>
  <c r="AS52" i="3"/>
  <c r="AL23" i="6" s="1"/>
  <c r="AU52" i="3"/>
  <c r="AL24" i="6" s="1"/>
  <c r="AW52" i="3"/>
  <c r="AL25" i="6" s="1"/>
  <c r="AY52" i="3"/>
  <c r="AL26" i="6" s="1"/>
  <c r="BA52" i="3"/>
  <c r="AL27" i="6" s="1"/>
  <c r="BC52" i="3"/>
  <c r="AL28" i="6" s="1"/>
  <c r="BE52" i="3"/>
  <c r="BG52" i="3"/>
  <c r="AL30" i="6" s="1"/>
  <c r="BI52" i="3"/>
  <c r="AL31" i="6" s="1"/>
  <c r="BK52" i="3"/>
  <c r="BL52" i="3"/>
  <c r="BM52" i="3"/>
  <c r="BN52" i="3" s="1"/>
  <c r="BO52" i="3"/>
  <c r="BS52" i="3"/>
  <c r="BU52" i="3"/>
  <c r="BW52" i="3"/>
  <c r="B53" i="3"/>
  <c r="AU2" i="5" s="1"/>
  <c r="D53" i="3"/>
  <c r="AU3" i="5" s="1"/>
  <c r="F53" i="3"/>
  <c r="AU4" i="5" s="1"/>
  <c r="H53" i="3"/>
  <c r="AU5" i="5" s="1"/>
  <c r="J53" i="3"/>
  <c r="AU6" i="5" s="1"/>
  <c r="L53" i="3"/>
  <c r="AU7" i="5" s="1"/>
  <c r="N53" i="3"/>
  <c r="AU8" i="5" s="1"/>
  <c r="P53" i="3"/>
  <c r="AU9" i="5" s="1"/>
  <c r="R53" i="3"/>
  <c r="AU10" i="5" s="1"/>
  <c r="T53" i="3"/>
  <c r="AU11" i="5" s="1"/>
  <c r="V53" i="3"/>
  <c r="AU12" i="5" s="1"/>
  <c r="X53" i="3"/>
  <c r="AU13" i="5" s="1"/>
  <c r="Z53" i="3"/>
  <c r="AU14" i="5" s="1"/>
  <c r="AB53" i="3"/>
  <c r="AU15" i="5" s="1"/>
  <c r="AD53" i="3"/>
  <c r="AU16" i="5" s="1"/>
  <c r="AF53" i="3"/>
  <c r="AU17" i="5" s="1"/>
  <c r="AH53" i="3"/>
  <c r="AU18" i="5" s="1"/>
  <c r="AJ53" i="3"/>
  <c r="AU19" i="5" s="1"/>
  <c r="AL53" i="3"/>
  <c r="AU20" i="5" s="1"/>
  <c r="AN53" i="3"/>
  <c r="AU21" i="5" s="1"/>
  <c r="AP53" i="3"/>
  <c r="AU22" i="5" s="1"/>
  <c r="AR53" i="3"/>
  <c r="AU23" i="5" s="1"/>
  <c r="AT53" i="3"/>
  <c r="AU24" i="5" s="1"/>
  <c r="AV53" i="3"/>
  <c r="AU25" i="5" s="1"/>
  <c r="AX53" i="3"/>
  <c r="AU26" i="5" s="1"/>
  <c r="AZ53" i="3"/>
  <c r="AU27" i="5" s="1"/>
  <c r="BB53" i="3"/>
  <c r="AU28" i="5" s="1"/>
  <c r="BD53" i="3"/>
  <c r="AU29" i="5" s="1"/>
  <c r="BF53" i="3"/>
  <c r="AU30" i="5" s="1"/>
  <c r="BH53" i="3"/>
  <c r="AU31" i="5" s="1"/>
  <c r="BK53" i="3"/>
  <c r="BP53" i="3"/>
  <c r="BR53" i="3"/>
  <c r="C54" i="3"/>
  <c r="E54" i="3"/>
  <c r="AM3" i="6" s="1"/>
  <c r="G54" i="3"/>
  <c r="AM4" i="6" s="1"/>
  <c r="I54" i="3"/>
  <c r="AM5" i="6" s="1"/>
  <c r="K54" i="3"/>
  <c r="M54" i="3"/>
  <c r="AM7" i="6" s="1"/>
  <c r="O54" i="3"/>
  <c r="AM8" i="6" s="1"/>
  <c r="Q54" i="3"/>
  <c r="AM9" i="6" s="1"/>
  <c r="S54" i="3"/>
  <c r="AM10" i="6" s="1"/>
  <c r="U54" i="3"/>
  <c r="AM11" i="6" s="1"/>
  <c r="W54" i="3"/>
  <c r="AM12" i="6" s="1"/>
  <c r="Y54" i="3"/>
  <c r="AM13" i="6" s="1"/>
  <c r="AA54" i="3"/>
  <c r="AM14" i="6" s="1"/>
  <c r="AC54" i="3"/>
  <c r="AM15" i="6" s="1"/>
  <c r="AE54" i="3"/>
  <c r="AM16" i="6" s="1"/>
  <c r="AG54" i="3"/>
  <c r="AM17" i="6" s="1"/>
  <c r="AI54" i="3"/>
  <c r="AM18" i="6" s="1"/>
  <c r="AK54" i="3"/>
  <c r="AM19" i="6" s="1"/>
  <c r="AM54" i="3"/>
  <c r="AM20" i="6" s="1"/>
  <c r="AO54" i="3"/>
  <c r="AQ54" i="3"/>
  <c r="AS54" i="3"/>
  <c r="AM23" i="6" s="1"/>
  <c r="AU54" i="3"/>
  <c r="AM24" i="6" s="1"/>
  <c r="AW54" i="3"/>
  <c r="AM25" i="6" s="1"/>
  <c r="AY54" i="3"/>
  <c r="AM26" i="6" s="1"/>
  <c r="BA54" i="3"/>
  <c r="AM27" i="6" s="1"/>
  <c r="BC54" i="3"/>
  <c r="AM28" i="6" s="1"/>
  <c r="BE54" i="3"/>
  <c r="AM29" i="6" s="1"/>
  <c r="BG54" i="3"/>
  <c r="AM30" i="6" s="1"/>
  <c r="BI54" i="3"/>
  <c r="BK54" i="3"/>
  <c r="BL54" i="3"/>
  <c r="BM54" i="3"/>
  <c r="BN54" i="3" s="1"/>
  <c r="BO54" i="3"/>
  <c r="BS54" i="3"/>
  <c r="BU54" i="3"/>
  <c r="BW54" i="3"/>
  <c r="C55" i="3"/>
  <c r="BX55" i="3" s="1"/>
  <c r="E55" i="3"/>
  <c r="AN3" i="6" s="1"/>
  <c r="G55" i="3"/>
  <c r="AN4" i="6" s="1"/>
  <c r="I55" i="3"/>
  <c r="AN5" i="6" s="1"/>
  <c r="K55" i="3"/>
  <c r="M55" i="3"/>
  <c r="AN7" i="6" s="1"/>
  <c r="O55" i="3"/>
  <c r="AN8" i="6" s="1"/>
  <c r="Q55" i="3"/>
  <c r="AN9" i="6" s="1"/>
  <c r="S55" i="3"/>
  <c r="AN10" i="6" s="1"/>
  <c r="U55" i="3"/>
  <c r="AN11" i="6" s="1"/>
  <c r="W55" i="3"/>
  <c r="AN12" i="6" s="1"/>
  <c r="Y55" i="3"/>
  <c r="AN13" i="6" s="1"/>
  <c r="AA55" i="3"/>
  <c r="AN14" i="6" s="1"/>
  <c r="AC55" i="3"/>
  <c r="AN15" i="6" s="1"/>
  <c r="AE55" i="3"/>
  <c r="AN16" i="6" s="1"/>
  <c r="AG55" i="3"/>
  <c r="AI55" i="3"/>
  <c r="AK55" i="3"/>
  <c r="AM55" i="3"/>
  <c r="AN20" i="6" s="1"/>
  <c r="AO55" i="3"/>
  <c r="AN21" i="6" s="1"/>
  <c r="AQ55" i="3"/>
  <c r="AN22" i="6" s="1"/>
  <c r="AS55" i="3"/>
  <c r="AN23" i="6" s="1"/>
  <c r="AU55" i="3"/>
  <c r="AN24" i="6" s="1"/>
  <c r="AW55" i="3"/>
  <c r="AN25" i="6" s="1"/>
  <c r="AY55" i="3"/>
  <c r="AN26" i="6" s="1"/>
  <c r="BA55" i="3"/>
  <c r="BC55" i="3"/>
  <c r="AN28" i="6" s="1"/>
  <c r="BE55" i="3"/>
  <c r="AN29" i="6" s="1"/>
  <c r="BG55" i="3"/>
  <c r="AN30" i="6" s="1"/>
  <c r="BI55" i="3"/>
  <c r="AN31" i="6" s="1"/>
  <c r="BK55" i="3"/>
  <c r="BL55" i="3"/>
  <c r="BM55" i="3"/>
  <c r="BN55" i="3" s="1"/>
  <c r="BO55" i="3"/>
  <c r="BS55" i="3"/>
  <c r="BU55" i="3"/>
  <c r="BW55" i="3"/>
  <c r="C56" i="3"/>
  <c r="AO2" i="6" s="1"/>
  <c r="E56" i="3"/>
  <c r="AO3" i="6" s="1"/>
  <c r="G56" i="3"/>
  <c r="AO4" i="6" s="1"/>
  <c r="I56" i="3"/>
  <c r="AO5" i="6" s="1"/>
  <c r="K56" i="3"/>
  <c r="AO6" i="6" s="1"/>
  <c r="M56" i="3"/>
  <c r="AO7" i="6" s="1"/>
  <c r="O56" i="3"/>
  <c r="AO8" i="6" s="1"/>
  <c r="Q56" i="3"/>
  <c r="AO9" i="6" s="1"/>
  <c r="S56" i="3"/>
  <c r="AO10" i="6" s="1"/>
  <c r="U56" i="3"/>
  <c r="AO11" i="6" s="1"/>
  <c r="W56" i="3"/>
  <c r="AO12" i="6" s="1"/>
  <c r="Y56" i="3"/>
  <c r="AO13" i="6" s="1"/>
  <c r="AA56" i="3"/>
  <c r="AO14" i="6" s="1"/>
  <c r="AC56" i="3"/>
  <c r="AE56" i="3"/>
  <c r="AO16" i="6" s="1"/>
  <c r="AG56" i="3"/>
  <c r="AO17" i="6" s="1"/>
  <c r="AI56" i="3"/>
  <c r="AO18" i="6" s="1"/>
  <c r="AK56" i="3"/>
  <c r="AM56" i="3"/>
  <c r="AO20" i="6" s="1"/>
  <c r="AO56" i="3"/>
  <c r="AO21" i="6" s="1"/>
  <c r="AQ56" i="3"/>
  <c r="AO22" i="6" s="1"/>
  <c r="AS56" i="3"/>
  <c r="AO23" i="6" s="1"/>
  <c r="AU56" i="3"/>
  <c r="AO24" i="6" s="1"/>
  <c r="AW56" i="3"/>
  <c r="AO25" i="6" s="1"/>
  <c r="AY56" i="3"/>
  <c r="AO26" i="6" s="1"/>
  <c r="BA56" i="3"/>
  <c r="BC56" i="3"/>
  <c r="AO28" i="6" s="1"/>
  <c r="BE56" i="3"/>
  <c r="AO29" i="6" s="1"/>
  <c r="BG56" i="3"/>
  <c r="BI56" i="3"/>
  <c r="AO31" i="6" s="1"/>
  <c r="BK56" i="3"/>
  <c r="BL56" i="3"/>
  <c r="BM56" i="3"/>
  <c r="BN56" i="3" s="1"/>
  <c r="BO56" i="3"/>
  <c r="BS56" i="3"/>
  <c r="BU56" i="3"/>
  <c r="BW56" i="3"/>
  <c r="B57" i="3"/>
  <c r="AY2" i="5" s="1"/>
  <c r="D57" i="3"/>
  <c r="AY3" i="5" s="1"/>
  <c r="F57" i="3"/>
  <c r="AY4" i="5" s="1"/>
  <c r="H57" i="3"/>
  <c r="AY5" i="5" s="1"/>
  <c r="J57" i="3"/>
  <c r="L57" i="3"/>
  <c r="AY7" i="5" s="1"/>
  <c r="N57" i="3"/>
  <c r="AY8" i="5" s="1"/>
  <c r="P57" i="3"/>
  <c r="AY9" i="5" s="1"/>
  <c r="R57" i="3"/>
  <c r="AY10" i="5" s="1"/>
  <c r="T57" i="3"/>
  <c r="AY11" i="5" s="1"/>
  <c r="V57" i="3"/>
  <c r="AY12" i="5" s="1"/>
  <c r="X57" i="3"/>
  <c r="AY13" i="5" s="1"/>
  <c r="Z57" i="3"/>
  <c r="AY14" i="5" s="1"/>
  <c r="AB57" i="3"/>
  <c r="AY15" i="5" s="1"/>
  <c r="AD57" i="3"/>
  <c r="AY16" i="5" s="1"/>
  <c r="AF57" i="3"/>
  <c r="AY17" i="5" s="1"/>
  <c r="AH57" i="3"/>
  <c r="AY18" i="5" s="1"/>
  <c r="AJ57" i="3"/>
  <c r="AY19" i="5" s="1"/>
  <c r="AL57" i="3"/>
  <c r="AY20" i="5" s="1"/>
  <c r="AN57" i="3"/>
  <c r="AY21" i="5" s="1"/>
  <c r="AP57" i="3"/>
  <c r="AY22" i="5" s="1"/>
  <c r="AR57" i="3"/>
  <c r="AY23" i="5" s="1"/>
  <c r="AT57" i="3"/>
  <c r="AY24" i="5" s="1"/>
  <c r="AV57" i="3"/>
  <c r="AY25" i="5" s="1"/>
  <c r="AX57" i="3"/>
  <c r="AY26" i="5" s="1"/>
  <c r="AZ57" i="3"/>
  <c r="AY27" i="5" s="1"/>
  <c r="BB57" i="3"/>
  <c r="AY28" i="5" s="1"/>
  <c r="BD57" i="3"/>
  <c r="AY29" i="5" s="1"/>
  <c r="BF57" i="3"/>
  <c r="AY30" i="5" s="1"/>
  <c r="BH57" i="3"/>
  <c r="AY31" i="5" s="1"/>
  <c r="BK57" i="3"/>
  <c r="BP57" i="3"/>
  <c r="BR57" i="3"/>
  <c r="BL59" i="3"/>
  <c r="BS59" i="3"/>
  <c r="BL60" i="3"/>
  <c r="BS60" i="3"/>
  <c r="BL61" i="3"/>
  <c r="BS61" i="3"/>
  <c r="BL62" i="3"/>
  <c r="BS62" i="3"/>
  <c r="BL63" i="3"/>
  <c r="BS63" i="3"/>
  <c r="BL64" i="3"/>
  <c r="BS64" i="3"/>
  <c r="BL65" i="3"/>
  <c r="BS65" i="3"/>
  <c r="BL66" i="3"/>
  <c r="BS66" i="3"/>
  <c r="BL67" i="3"/>
  <c r="BS67" i="3"/>
  <c r="BL68" i="3"/>
  <c r="BS68" i="3"/>
  <c r="C2" i="6"/>
  <c r="D2" i="6"/>
  <c r="E2" i="6"/>
  <c r="U2" i="6"/>
  <c r="V2" i="6"/>
  <c r="AE2" i="6"/>
  <c r="AH2" i="6"/>
  <c r="C3" i="6"/>
  <c r="E3" i="6"/>
  <c r="M3" i="6"/>
  <c r="N3" i="6"/>
  <c r="O3" i="6"/>
  <c r="P3" i="6"/>
  <c r="R3" i="6"/>
  <c r="S3" i="6"/>
  <c r="U3" i="6"/>
  <c r="W3" i="6"/>
  <c r="X3" i="6"/>
  <c r="Y3" i="6"/>
  <c r="AK3" i="6"/>
  <c r="C4" i="6"/>
  <c r="D4" i="6"/>
  <c r="E4" i="6"/>
  <c r="G4" i="6"/>
  <c r="J4" i="6"/>
  <c r="S4" i="6"/>
  <c r="V4" i="6"/>
  <c r="X4" i="6"/>
  <c r="Y4" i="6"/>
  <c r="AF4" i="6"/>
  <c r="AL4" i="6"/>
  <c r="C5" i="6"/>
  <c r="D5" i="6"/>
  <c r="E5" i="6"/>
  <c r="H5" i="6"/>
  <c r="N5" i="6"/>
  <c r="AB5" i="6"/>
  <c r="AC5" i="6"/>
  <c r="AD5" i="6"/>
  <c r="C6" i="6"/>
  <c r="H6" i="6"/>
  <c r="O6" i="6"/>
  <c r="T6" i="6"/>
  <c r="W6" i="6"/>
  <c r="Z6" i="6"/>
  <c r="AD6" i="6"/>
  <c r="AF6" i="6"/>
  <c r="AG6" i="6"/>
  <c r="AM6" i="6"/>
  <c r="C7" i="6"/>
  <c r="T7" i="6"/>
  <c r="X7" i="6"/>
  <c r="AB7" i="6"/>
  <c r="AI7" i="6"/>
  <c r="C8" i="6"/>
  <c r="F8" i="6"/>
  <c r="I8" i="6"/>
  <c r="J8" i="6"/>
  <c r="L8" i="6"/>
  <c r="P8" i="6"/>
  <c r="R8" i="6"/>
  <c r="U8" i="6"/>
  <c r="W8" i="6"/>
  <c r="AA8" i="6"/>
  <c r="AC8" i="6"/>
  <c r="AG8" i="6"/>
  <c r="AK8" i="6"/>
  <c r="C9" i="6"/>
  <c r="O9" i="6"/>
  <c r="U9" i="6"/>
  <c r="C10" i="6"/>
  <c r="D10" i="6"/>
  <c r="E10" i="6"/>
  <c r="G10" i="6"/>
  <c r="I10" i="6"/>
  <c r="O10" i="6"/>
  <c r="R10" i="6"/>
  <c r="U10" i="6"/>
  <c r="Y10" i="6"/>
  <c r="AE10" i="6"/>
  <c r="C11" i="6"/>
  <c r="D11" i="6"/>
  <c r="E11" i="6"/>
  <c r="G11" i="6"/>
  <c r="M11" i="6"/>
  <c r="W11" i="6"/>
  <c r="Z11" i="6"/>
  <c r="AB11" i="6"/>
  <c r="AL11" i="6"/>
  <c r="C12" i="6"/>
  <c r="E12" i="6"/>
  <c r="G12" i="6"/>
  <c r="J12" i="6"/>
  <c r="M12" i="6"/>
  <c r="S12" i="6"/>
  <c r="V12" i="6"/>
  <c r="AH12" i="6"/>
  <c r="C13" i="6"/>
  <c r="D13" i="6"/>
  <c r="E13" i="6"/>
  <c r="K13" i="6"/>
  <c r="M13" i="6"/>
  <c r="N13" i="6"/>
  <c r="P13" i="6"/>
  <c r="R13" i="6"/>
  <c r="V13" i="6"/>
  <c r="Z13" i="6"/>
  <c r="AB13" i="6"/>
  <c r="AC13" i="6"/>
  <c r="AD13" i="6"/>
  <c r="AL13" i="6"/>
  <c r="C14" i="6"/>
  <c r="D14" i="6"/>
  <c r="E14" i="6"/>
  <c r="F14" i="6"/>
  <c r="G14" i="6"/>
  <c r="N14" i="6"/>
  <c r="T14" i="6"/>
  <c r="U14" i="6"/>
  <c r="W14" i="6"/>
  <c r="Z14" i="6"/>
  <c r="AD14" i="6"/>
  <c r="AF14" i="6"/>
  <c r="AG14" i="6"/>
  <c r="AH14" i="6"/>
  <c r="AI14" i="6"/>
  <c r="C15" i="6"/>
  <c r="F15" i="6"/>
  <c r="H15" i="6"/>
  <c r="J15" i="6"/>
  <c r="M15" i="6"/>
  <c r="N15" i="6"/>
  <c r="Q15" i="6"/>
  <c r="V15" i="6"/>
  <c r="X15" i="6"/>
  <c r="Y15" i="6"/>
  <c r="Z15" i="6"/>
  <c r="AA15" i="6"/>
  <c r="AI15" i="6"/>
  <c r="AL15" i="6"/>
  <c r="AO15" i="6"/>
  <c r="C16" i="6"/>
  <c r="D16" i="6"/>
  <c r="F16" i="6"/>
  <c r="I16" i="6"/>
  <c r="K16" i="6"/>
  <c r="L16" i="6"/>
  <c r="M16" i="6"/>
  <c r="N16" i="6"/>
  <c r="R16" i="6"/>
  <c r="T16" i="6"/>
  <c r="U16" i="6"/>
  <c r="V16" i="6"/>
  <c r="W16" i="6"/>
  <c r="AA16" i="6"/>
  <c r="AC16" i="6"/>
  <c r="AG16" i="6"/>
  <c r="AI16" i="6"/>
  <c r="AK16" i="6"/>
  <c r="C17" i="6"/>
  <c r="K17" i="6"/>
  <c r="M17" i="6"/>
  <c r="N17" i="6"/>
  <c r="X17" i="6"/>
  <c r="AC17" i="6"/>
  <c r="AH17" i="6"/>
  <c r="AN17" i="6"/>
  <c r="C18" i="6"/>
  <c r="D18" i="6"/>
  <c r="E18" i="6"/>
  <c r="F18" i="6"/>
  <c r="G18" i="6"/>
  <c r="I18" i="6"/>
  <c r="O18" i="6"/>
  <c r="Q18" i="6"/>
  <c r="S18" i="6"/>
  <c r="U18" i="6"/>
  <c r="Y18" i="6"/>
  <c r="AA18" i="6"/>
  <c r="AD18" i="6"/>
  <c r="AF18" i="6"/>
  <c r="AN18" i="6"/>
  <c r="C19" i="6"/>
  <c r="D19" i="6"/>
  <c r="E19" i="6"/>
  <c r="G19" i="6"/>
  <c r="H19" i="6"/>
  <c r="M19" i="6"/>
  <c r="O19" i="6"/>
  <c r="P19" i="6"/>
  <c r="S19" i="6"/>
  <c r="X19" i="6"/>
  <c r="Y19" i="6"/>
  <c r="AB19" i="6"/>
  <c r="AL19" i="6"/>
  <c r="AN19" i="6"/>
  <c r="AO19" i="6"/>
  <c r="C20" i="6"/>
  <c r="D20" i="6"/>
  <c r="E20" i="6"/>
  <c r="F20" i="6"/>
  <c r="G20" i="6"/>
  <c r="J20" i="6"/>
  <c r="O20" i="6"/>
  <c r="Q20" i="6"/>
  <c r="R20" i="6"/>
  <c r="S20" i="6"/>
  <c r="V20" i="6"/>
  <c r="Y20" i="6"/>
  <c r="AD20" i="6"/>
  <c r="AE20" i="6"/>
  <c r="AF20" i="6"/>
  <c r="AH20" i="6"/>
  <c r="AI20" i="6"/>
  <c r="C21" i="6"/>
  <c r="D21" i="6"/>
  <c r="E21" i="6"/>
  <c r="H21" i="6"/>
  <c r="K21" i="6"/>
  <c r="M21" i="6"/>
  <c r="N21" i="6"/>
  <c r="O21" i="6"/>
  <c r="P21" i="6"/>
  <c r="V21" i="6"/>
  <c r="Z21" i="6"/>
  <c r="AA21" i="6"/>
  <c r="AB21" i="6"/>
  <c r="AC21" i="6"/>
  <c r="AM21" i="6"/>
  <c r="C22" i="6"/>
  <c r="E22" i="6"/>
  <c r="F22" i="6"/>
  <c r="G22" i="6"/>
  <c r="J22" i="6"/>
  <c r="N22" i="6"/>
  <c r="T22" i="6"/>
  <c r="U22" i="6"/>
  <c r="V22" i="6"/>
  <c r="W22" i="6"/>
  <c r="Z22" i="6"/>
  <c r="AB22" i="6"/>
  <c r="AD22" i="6"/>
  <c r="AF22" i="6"/>
  <c r="AG22" i="6"/>
  <c r="AI22" i="6"/>
  <c r="AJ22" i="6"/>
  <c r="AM22" i="6"/>
  <c r="C23" i="6"/>
  <c r="F23" i="6"/>
  <c r="H23" i="6"/>
  <c r="J23" i="6"/>
  <c r="N23" i="6"/>
  <c r="P23" i="6"/>
  <c r="Q23" i="6"/>
  <c r="V23" i="6"/>
  <c r="X23" i="6"/>
  <c r="Z23" i="6"/>
  <c r="AA23" i="6"/>
  <c r="AD23" i="6"/>
  <c r="AI23" i="6"/>
  <c r="AJ23" i="6"/>
  <c r="C24" i="6"/>
  <c r="F24" i="6"/>
  <c r="I24" i="6"/>
  <c r="L24" i="6"/>
  <c r="M24" i="6"/>
  <c r="P24" i="6"/>
  <c r="R24" i="6"/>
  <c r="T24" i="6"/>
  <c r="U24" i="6"/>
  <c r="W24" i="6"/>
  <c r="AA24" i="6"/>
  <c r="AC24" i="6"/>
  <c r="AE24" i="6"/>
  <c r="AG24" i="6"/>
  <c r="C25" i="6"/>
  <c r="F25" i="6"/>
  <c r="H25" i="6"/>
  <c r="I25" i="6"/>
  <c r="L25" i="6"/>
  <c r="N25" i="6"/>
  <c r="Q25" i="6"/>
  <c r="S25" i="6"/>
  <c r="U25" i="6"/>
  <c r="AE25" i="6"/>
  <c r="C26" i="6"/>
  <c r="E26" i="6"/>
  <c r="G26" i="6"/>
  <c r="I26" i="6"/>
  <c r="O26" i="6"/>
  <c r="Q26" i="6"/>
  <c r="R26" i="6"/>
  <c r="U26" i="6"/>
  <c r="Y26" i="6"/>
  <c r="AA26" i="6"/>
  <c r="AC26" i="6"/>
  <c r="AF26" i="6"/>
  <c r="C27" i="6"/>
  <c r="D27" i="6"/>
  <c r="E27" i="6"/>
  <c r="G27" i="6"/>
  <c r="H27" i="6"/>
  <c r="L27" i="6"/>
  <c r="M27" i="6"/>
  <c r="P27" i="6"/>
  <c r="Q27" i="6"/>
  <c r="S27" i="6"/>
  <c r="W27" i="6"/>
  <c r="Y27" i="6"/>
  <c r="AB27" i="6"/>
  <c r="AE27" i="6"/>
  <c r="AJ27" i="6"/>
  <c r="AN27" i="6"/>
  <c r="AO27" i="6"/>
  <c r="C28" i="6"/>
  <c r="D28" i="6"/>
  <c r="E28" i="6"/>
  <c r="G28" i="6"/>
  <c r="I28" i="6"/>
  <c r="J28" i="6"/>
  <c r="P28" i="6"/>
  <c r="R28" i="6"/>
  <c r="S28" i="6"/>
  <c r="V28" i="6"/>
  <c r="W28" i="6"/>
  <c r="Y28" i="6"/>
  <c r="AE28" i="6"/>
  <c r="AF28" i="6"/>
  <c r="AH28" i="6"/>
  <c r="C29" i="6"/>
  <c r="D29" i="6"/>
  <c r="E29" i="6"/>
  <c r="H29" i="6"/>
  <c r="K29" i="6"/>
  <c r="M29" i="6"/>
  <c r="N29" i="6"/>
  <c r="O29" i="6"/>
  <c r="P29" i="6"/>
  <c r="V29" i="6"/>
  <c r="AB29" i="6"/>
  <c r="AC29" i="6"/>
  <c r="AF29" i="6"/>
  <c r="AJ29" i="6"/>
  <c r="AL29" i="6"/>
  <c r="C30" i="6"/>
  <c r="D30" i="6"/>
  <c r="F30" i="6"/>
  <c r="G30" i="6"/>
  <c r="P30" i="6"/>
  <c r="T30" i="6"/>
  <c r="U30" i="6"/>
  <c r="W30" i="6"/>
  <c r="AF30" i="6"/>
  <c r="AG30" i="6"/>
  <c r="AI30" i="6"/>
  <c r="AJ30" i="6"/>
  <c r="AK30" i="6"/>
  <c r="AO30" i="6"/>
  <c r="C31" i="6"/>
  <c r="F31" i="6"/>
  <c r="H31" i="6"/>
  <c r="J31" i="6"/>
  <c r="M31" i="6"/>
  <c r="N31" i="6"/>
  <c r="Q31" i="6"/>
  <c r="S31" i="6"/>
  <c r="T31" i="6"/>
  <c r="V31" i="6"/>
  <c r="W31" i="6"/>
  <c r="X31" i="6"/>
  <c r="Z31" i="6"/>
  <c r="AD31" i="6"/>
  <c r="AI31" i="6"/>
  <c r="AJ31" i="6"/>
  <c r="AM31" i="6"/>
  <c r="AG2" i="4"/>
  <c r="AH2" i="4"/>
  <c r="AI2" i="4"/>
  <c r="AJ2" i="4" s="1"/>
  <c r="AK2" i="4"/>
  <c r="AL2" i="4"/>
  <c r="AM2" i="4"/>
  <c r="AG3" i="4"/>
  <c r="AH3" i="4"/>
  <c r="AI3" i="4"/>
  <c r="AJ3" i="4" s="1"/>
  <c r="AK3" i="4"/>
  <c r="AL3" i="4"/>
  <c r="AM3" i="4"/>
  <c r="AG4" i="4"/>
  <c r="AH4" i="4"/>
  <c r="AI4" i="4"/>
  <c r="AJ4" i="4" s="1"/>
  <c r="AK4" i="4"/>
  <c r="AL4" i="4"/>
  <c r="AM4" i="4"/>
  <c r="AG5" i="4"/>
  <c r="AH5" i="4"/>
  <c r="AI5" i="4"/>
  <c r="AJ5" i="4" s="1"/>
  <c r="AK5" i="4"/>
  <c r="AL5" i="4"/>
  <c r="AM5" i="4"/>
  <c r="AG6" i="4"/>
  <c r="AG7" i="4"/>
  <c r="AH7" i="4"/>
  <c r="AI7" i="4"/>
  <c r="AJ7" i="4" s="1"/>
  <c r="AK7" i="4"/>
  <c r="AL7" i="4"/>
  <c r="AM7" i="4"/>
  <c r="AG8" i="4"/>
  <c r="AH8" i="4"/>
  <c r="AI8" i="4"/>
  <c r="AJ8" i="4" s="1"/>
  <c r="AK8" i="4"/>
  <c r="AL8" i="4"/>
  <c r="AM8" i="4"/>
  <c r="AG9" i="4"/>
  <c r="AH9" i="4"/>
  <c r="AI9" i="4"/>
  <c r="AJ9" i="4"/>
  <c r="AK9" i="4"/>
  <c r="AL9" i="4"/>
  <c r="AM9" i="4"/>
  <c r="B10" i="4"/>
  <c r="C10" i="4"/>
  <c r="D10" i="4"/>
  <c r="E10" i="4"/>
  <c r="F10" i="4"/>
  <c r="G10" i="4"/>
  <c r="H10" i="4"/>
  <c r="H8" i="7" s="1"/>
  <c r="I10" i="4"/>
  <c r="J10" i="4"/>
  <c r="K10" i="4"/>
  <c r="L10" i="4"/>
  <c r="M10" i="4"/>
  <c r="N10" i="4"/>
  <c r="H14" i="7" s="1"/>
  <c r="O10" i="4"/>
  <c r="AE10" i="4"/>
  <c r="B11" i="4"/>
  <c r="C11" i="4"/>
  <c r="D11" i="4"/>
  <c r="E11" i="4"/>
  <c r="F11" i="4"/>
  <c r="G11" i="4"/>
  <c r="H11" i="4"/>
  <c r="I11" i="4"/>
  <c r="J11" i="4"/>
  <c r="K11" i="4"/>
  <c r="H11" i="7" s="1"/>
  <c r="L11" i="4"/>
  <c r="M11" i="4"/>
  <c r="N11" i="4"/>
  <c r="O11" i="4"/>
  <c r="AE11" i="4"/>
  <c r="B12" i="4"/>
  <c r="C12" i="4"/>
  <c r="D12" i="4"/>
  <c r="E12" i="4"/>
  <c r="F12" i="4"/>
  <c r="G12" i="4"/>
  <c r="H12" i="4"/>
  <c r="I12" i="4"/>
  <c r="J12" i="4"/>
  <c r="K12" i="4"/>
  <c r="L12" i="4"/>
  <c r="M12" i="4"/>
  <c r="N12" i="4"/>
  <c r="O12" i="4"/>
  <c r="AE12" i="4"/>
  <c r="A2" i="5"/>
  <c r="A26" i="6" s="1"/>
  <c r="B2" i="5"/>
  <c r="B3" i="6" s="1"/>
  <c r="C2" i="5"/>
  <c r="D2" i="5"/>
  <c r="E2" i="5"/>
  <c r="F2" i="5"/>
  <c r="G2" i="5"/>
  <c r="I2" i="5"/>
  <c r="J2" i="5"/>
  <c r="K2" i="5"/>
  <c r="L2" i="5"/>
  <c r="M2" i="5"/>
  <c r="N2" i="5"/>
  <c r="O2" i="5"/>
  <c r="P2" i="5"/>
  <c r="Q2" i="5"/>
  <c r="R2" i="5"/>
  <c r="S2" i="5"/>
  <c r="T2" i="5"/>
  <c r="U2" i="5"/>
  <c r="V2" i="5"/>
  <c r="X2" i="5"/>
  <c r="Y2" i="5"/>
  <c r="Z2" i="5"/>
  <c r="AB2" i="5"/>
  <c r="AC2" i="5"/>
  <c r="AD2" i="5"/>
  <c r="AF2" i="5"/>
  <c r="AG2" i="5"/>
  <c r="AH2" i="5"/>
  <c r="AJ2" i="5"/>
  <c r="AK2" i="5"/>
  <c r="AL2" i="5"/>
  <c r="AN2" i="5"/>
  <c r="AO2" i="5"/>
  <c r="AP2" i="5"/>
  <c r="AR2" i="5"/>
  <c r="AS2" i="5"/>
  <c r="AT2" i="5"/>
  <c r="AV2" i="5"/>
  <c r="AW2" i="5"/>
  <c r="AX2" i="5"/>
  <c r="C3" i="5"/>
  <c r="D3" i="5"/>
  <c r="E3" i="5"/>
  <c r="F3" i="5"/>
  <c r="G3" i="5"/>
  <c r="H3" i="5"/>
  <c r="I3" i="5"/>
  <c r="J3" i="5"/>
  <c r="K3" i="5"/>
  <c r="L3" i="5"/>
  <c r="M3" i="5"/>
  <c r="N3" i="5"/>
  <c r="O3" i="5"/>
  <c r="P3" i="5"/>
  <c r="Q3" i="5"/>
  <c r="R3" i="5"/>
  <c r="S3" i="5"/>
  <c r="T3" i="5"/>
  <c r="U3" i="5"/>
  <c r="V3" i="5"/>
  <c r="X3" i="5"/>
  <c r="Y3" i="5"/>
  <c r="Z3" i="5"/>
  <c r="AB3" i="5"/>
  <c r="AC3" i="5"/>
  <c r="AD3" i="5"/>
  <c r="AF3" i="5"/>
  <c r="AG3" i="5"/>
  <c r="AH3" i="5"/>
  <c r="AJ3" i="5"/>
  <c r="AK3" i="5"/>
  <c r="AL3" i="5"/>
  <c r="AN3" i="5"/>
  <c r="AO3" i="5"/>
  <c r="AP3" i="5"/>
  <c r="AR3" i="5"/>
  <c r="AS3" i="5"/>
  <c r="AT3" i="5"/>
  <c r="AV3" i="5"/>
  <c r="AW3" i="5"/>
  <c r="AX3" i="5"/>
  <c r="C4" i="5"/>
  <c r="D4" i="5"/>
  <c r="E4" i="5"/>
  <c r="F4" i="5"/>
  <c r="G4" i="5"/>
  <c r="H4" i="5"/>
  <c r="I4" i="5"/>
  <c r="J4" i="5"/>
  <c r="K4" i="5"/>
  <c r="L4" i="5"/>
  <c r="M4" i="5"/>
  <c r="N4" i="5"/>
  <c r="O4" i="5"/>
  <c r="P4" i="5"/>
  <c r="Q4" i="5"/>
  <c r="R4" i="5"/>
  <c r="S4" i="5"/>
  <c r="T4" i="5"/>
  <c r="U4" i="5"/>
  <c r="V4" i="5"/>
  <c r="X4" i="5"/>
  <c r="Y4" i="5"/>
  <c r="Z4" i="5"/>
  <c r="AB4" i="5"/>
  <c r="AC4" i="5"/>
  <c r="AD4" i="5"/>
  <c r="AF4" i="5"/>
  <c r="AG4" i="5"/>
  <c r="AH4" i="5"/>
  <c r="AJ4" i="5"/>
  <c r="AK4" i="5"/>
  <c r="AL4" i="5"/>
  <c r="AN4" i="5"/>
  <c r="AO4" i="5"/>
  <c r="AP4" i="5"/>
  <c r="AR4" i="5"/>
  <c r="AS4" i="5"/>
  <c r="AT4" i="5"/>
  <c r="AV4" i="5"/>
  <c r="AW4" i="5"/>
  <c r="AX4" i="5"/>
  <c r="C5" i="5"/>
  <c r="D5" i="5"/>
  <c r="E5" i="5"/>
  <c r="F5" i="5"/>
  <c r="G5" i="5"/>
  <c r="I5" i="5"/>
  <c r="J5" i="5"/>
  <c r="K5" i="5"/>
  <c r="L5" i="5"/>
  <c r="M5" i="5"/>
  <c r="N5" i="5"/>
  <c r="O5" i="5"/>
  <c r="P5" i="5"/>
  <c r="Q5" i="5"/>
  <c r="R5" i="5"/>
  <c r="S5" i="5"/>
  <c r="T5" i="5"/>
  <c r="U5" i="5"/>
  <c r="V5" i="5"/>
  <c r="X5" i="5"/>
  <c r="Y5" i="5"/>
  <c r="Z5" i="5"/>
  <c r="AB5" i="5"/>
  <c r="AC5" i="5"/>
  <c r="AD5" i="5"/>
  <c r="AF5" i="5"/>
  <c r="AG5" i="5"/>
  <c r="AH5" i="5"/>
  <c r="AJ5" i="5"/>
  <c r="AK5" i="5"/>
  <c r="AL5" i="5"/>
  <c r="AN5" i="5"/>
  <c r="AO5" i="5"/>
  <c r="AP5" i="5"/>
  <c r="AR5" i="5"/>
  <c r="AS5" i="5"/>
  <c r="AT5" i="5"/>
  <c r="AV5" i="5"/>
  <c r="AW5" i="5"/>
  <c r="AX5" i="5"/>
  <c r="C6" i="5"/>
  <c r="D6" i="5"/>
  <c r="E6" i="5"/>
  <c r="F6" i="5"/>
  <c r="G6" i="5"/>
  <c r="I6" i="5"/>
  <c r="J6" i="5"/>
  <c r="K6" i="5"/>
  <c r="L6" i="5"/>
  <c r="M6" i="5"/>
  <c r="N6" i="5"/>
  <c r="O6" i="5"/>
  <c r="P6" i="5"/>
  <c r="Q6" i="5"/>
  <c r="R6" i="5"/>
  <c r="S6" i="5"/>
  <c r="T6" i="5"/>
  <c r="U6" i="5"/>
  <c r="V6" i="5"/>
  <c r="X6" i="5"/>
  <c r="Y6" i="5"/>
  <c r="Z6" i="5"/>
  <c r="AB6" i="5"/>
  <c r="AC6" i="5"/>
  <c r="AD6" i="5"/>
  <c r="AF6" i="5"/>
  <c r="AG6" i="5"/>
  <c r="AH6" i="5"/>
  <c r="AJ6" i="5"/>
  <c r="AK6" i="5"/>
  <c r="AL6" i="5"/>
  <c r="AN6" i="5"/>
  <c r="AO6" i="5"/>
  <c r="AP6" i="5"/>
  <c r="AR6" i="5"/>
  <c r="AS6" i="5"/>
  <c r="AT6" i="5"/>
  <c r="AV6" i="5"/>
  <c r="AW6" i="5"/>
  <c r="AX6" i="5"/>
  <c r="C7" i="5"/>
  <c r="D7" i="5"/>
  <c r="E7" i="5"/>
  <c r="F7" i="5"/>
  <c r="G7" i="5"/>
  <c r="I7" i="5"/>
  <c r="J7" i="5"/>
  <c r="K7" i="5"/>
  <c r="L7" i="5"/>
  <c r="M7" i="5"/>
  <c r="N7" i="5"/>
  <c r="O7" i="5"/>
  <c r="P7" i="5"/>
  <c r="Q7" i="5"/>
  <c r="R7" i="5"/>
  <c r="S7" i="5"/>
  <c r="T7" i="5"/>
  <c r="U7" i="5"/>
  <c r="V7" i="5"/>
  <c r="X7" i="5"/>
  <c r="Y7" i="5"/>
  <c r="Z7" i="5"/>
  <c r="AB7" i="5"/>
  <c r="AC7" i="5"/>
  <c r="AD7" i="5"/>
  <c r="AF7" i="5"/>
  <c r="AG7" i="5"/>
  <c r="AH7" i="5"/>
  <c r="AJ7" i="5"/>
  <c r="AK7" i="5"/>
  <c r="AL7" i="5"/>
  <c r="AN7" i="5"/>
  <c r="AO7" i="5"/>
  <c r="AP7" i="5"/>
  <c r="AR7" i="5"/>
  <c r="AS7" i="5"/>
  <c r="AT7" i="5"/>
  <c r="AV7" i="5"/>
  <c r="AW7" i="5"/>
  <c r="AX7" i="5"/>
  <c r="C8" i="5"/>
  <c r="D8" i="5"/>
  <c r="E8" i="5"/>
  <c r="F8" i="5"/>
  <c r="G8" i="5"/>
  <c r="H8" i="5"/>
  <c r="I8" i="5"/>
  <c r="J8" i="5"/>
  <c r="K8" i="5"/>
  <c r="L8" i="5"/>
  <c r="M8" i="5"/>
  <c r="N8" i="5"/>
  <c r="O8" i="5"/>
  <c r="P8" i="5"/>
  <c r="Q8" i="5"/>
  <c r="R8" i="5"/>
  <c r="S8" i="5"/>
  <c r="T8" i="5"/>
  <c r="U8" i="5"/>
  <c r="V8" i="5"/>
  <c r="X8" i="5"/>
  <c r="Y8" i="5"/>
  <c r="Z8" i="5"/>
  <c r="AB8" i="5"/>
  <c r="AC8" i="5"/>
  <c r="AD8" i="5"/>
  <c r="AF8" i="5"/>
  <c r="AG8" i="5"/>
  <c r="AH8" i="5"/>
  <c r="AJ8" i="5"/>
  <c r="AK8" i="5"/>
  <c r="AL8" i="5"/>
  <c r="AN8" i="5"/>
  <c r="AO8" i="5"/>
  <c r="AP8" i="5"/>
  <c r="AR8" i="5"/>
  <c r="AS8" i="5"/>
  <c r="AT8" i="5"/>
  <c r="AV8" i="5"/>
  <c r="AW8" i="5"/>
  <c r="AX8" i="5"/>
  <c r="C9" i="5"/>
  <c r="D9" i="5"/>
  <c r="E9" i="5"/>
  <c r="F9" i="5"/>
  <c r="G9" i="5"/>
  <c r="H9" i="5"/>
  <c r="I9" i="5"/>
  <c r="J9" i="5"/>
  <c r="K9" i="5"/>
  <c r="L9" i="5"/>
  <c r="M9" i="5"/>
  <c r="N9" i="5"/>
  <c r="O9" i="5"/>
  <c r="P9" i="5"/>
  <c r="Q9" i="5"/>
  <c r="R9" i="5"/>
  <c r="S9" i="5"/>
  <c r="T9" i="5"/>
  <c r="U9" i="5"/>
  <c r="V9" i="5"/>
  <c r="X9" i="5"/>
  <c r="Y9" i="5"/>
  <c r="Z9" i="5"/>
  <c r="AB9" i="5"/>
  <c r="AC9" i="5"/>
  <c r="AD9" i="5"/>
  <c r="AF9" i="5"/>
  <c r="AG9" i="5"/>
  <c r="AH9" i="5"/>
  <c r="AJ9" i="5"/>
  <c r="AK9" i="5"/>
  <c r="AL9" i="5"/>
  <c r="AN9" i="5"/>
  <c r="AO9" i="5"/>
  <c r="AP9" i="5"/>
  <c r="AR9" i="5"/>
  <c r="AS9" i="5"/>
  <c r="AT9" i="5"/>
  <c r="AV9" i="5"/>
  <c r="AW9" i="5"/>
  <c r="AX9" i="5"/>
  <c r="C10" i="5"/>
  <c r="D10" i="5"/>
  <c r="E10" i="5"/>
  <c r="F10" i="5"/>
  <c r="G10" i="5"/>
  <c r="H10" i="5"/>
  <c r="I10" i="5"/>
  <c r="J10" i="5"/>
  <c r="K10" i="5"/>
  <c r="L10" i="5"/>
  <c r="M10" i="5"/>
  <c r="N10" i="5"/>
  <c r="O10" i="5"/>
  <c r="P10" i="5"/>
  <c r="Q10" i="5"/>
  <c r="R10" i="5"/>
  <c r="S10" i="5"/>
  <c r="T10" i="5"/>
  <c r="U10" i="5"/>
  <c r="V10" i="5"/>
  <c r="X10" i="5"/>
  <c r="Y10" i="5"/>
  <c r="Z10" i="5"/>
  <c r="AB10" i="5"/>
  <c r="AC10" i="5"/>
  <c r="AD10" i="5"/>
  <c r="AF10" i="5"/>
  <c r="AG10" i="5"/>
  <c r="AH10" i="5"/>
  <c r="AJ10" i="5"/>
  <c r="AK10" i="5"/>
  <c r="AL10" i="5"/>
  <c r="AN10" i="5"/>
  <c r="AO10" i="5"/>
  <c r="AP10" i="5"/>
  <c r="AR10" i="5"/>
  <c r="AS10" i="5"/>
  <c r="AT10" i="5"/>
  <c r="AV10" i="5"/>
  <c r="AW10" i="5"/>
  <c r="AX10" i="5"/>
  <c r="C11" i="5"/>
  <c r="D11" i="5"/>
  <c r="E11" i="5"/>
  <c r="F11" i="5"/>
  <c r="G11" i="5"/>
  <c r="H11" i="5"/>
  <c r="I11" i="5"/>
  <c r="J11" i="5"/>
  <c r="K11" i="5"/>
  <c r="L11" i="5"/>
  <c r="M11" i="5"/>
  <c r="N11" i="5"/>
  <c r="O11" i="5"/>
  <c r="P11" i="5"/>
  <c r="Q11" i="5"/>
  <c r="R11" i="5"/>
  <c r="S11" i="5"/>
  <c r="T11" i="5"/>
  <c r="U11" i="5"/>
  <c r="V11" i="5"/>
  <c r="X11" i="5"/>
  <c r="Y11" i="5"/>
  <c r="Z11" i="5"/>
  <c r="AB11" i="5"/>
  <c r="AC11" i="5"/>
  <c r="AD11" i="5"/>
  <c r="AF11" i="5"/>
  <c r="AG11" i="5"/>
  <c r="AH11" i="5"/>
  <c r="AJ11" i="5"/>
  <c r="AK11" i="5"/>
  <c r="AL11" i="5"/>
  <c r="AN11" i="5"/>
  <c r="AO11" i="5"/>
  <c r="AP11" i="5"/>
  <c r="AR11" i="5"/>
  <c r="AS11" i="5"/>
  <c r="AT11" i="5"/>
  <c r="AV11" i="5"/>
  <c r="AW11" i="5"/>
  <c r="AX11" i="5"/>
  <c r="C12" i="5"/>
  <c r="D12" i="5"/>
  <c r="E12" i="5"/>
  <c r="F12" i="5"/>
  <c r="G12" i="5"/>
  <c r="H12" i="5"/>
  <c r="I12" i="5"/>
  <c r="J12" i="5"/>
  <c r="K12" i="5"/>
  <c r="L12" i="5"/>
  <c r="M12" i="5"/>
  <c r="N12" i="5"/>
  <c r="O12" i="5"/>
  <c r="P12" i="5"/>
  <c r="Q12" i="5"/>
  <c r="R12" i="5"/>
  <c r="S12" i="5"/>
  <c r="T12" i="5"/>
  <c r="U12" i="5"/>
  <c r="V12" i="5"/>
  <c r="X12" i="5"/>
  <c r="Y12" i="5"/>
  <c r="Z12" i="5"/>
  <c r="AB12" i="5"/>
  <c r="AC12" i="5"/>
  <c r="AD12" i="5"/>
  <c r="AF12" i="5"/>
  <c r="AG12" i="5"/>
  <c r="AH12" i="5"/>
  <c r="AJ12" i="5"/>
  <c r="AK12" i="5"/>
  <c r="AL12" i="5"/>
  <c r="AN12" i="5"/>
  <c r="AO12" i="5"/>
  <c r="AP12" i="5"/>
  <c r="AR12" i="5"/>
  <c r="AS12" i="5"/>
  <c r="AT12" i="5"/>
  <c r="AV12" i="5"/>
  <c r="AW12" i="5"/>
  <c r="AX12" i="5"/>
  <c r="C13" i="5"/>
  <c r="D13" i="5"/>
  <c r="E13" i="5"/>
  <c r="F13" i="5"/>
  <c r="G13" i="5"/>
  <c r="H13" i="5"/>
  <c r="I13" i="5"/>
  <c r="J13" i="5"/>
  <c r="K13" i="5"/>
  <c r="L13" i="5"/>
  <c r="M13" i="5"/>
  <c r="N13" i="5"/>
  <c r="O13" i="5"/>
  <c r="P13" i="5"/>
  <c r="Q13" i="5"/>
  <c r="R13" i="5"/>
  <c r="S13" i="5"/>
  <c r="T13" i="5"/>
  <c r="U13" i="5"/>
  <c r="V13" i="5"/>
  <c r="X13" i="5"/>
  <c r="Y13" i="5"/>
  <c r="Z13" i="5"/>
  <c r="AB13" i="5"/>
  <c r="AC13" i="5"/>
  <c r="AD13" i="5"/>
  <c r="AF13" i="5"/>
  <c r="AG13" i="5"/>
  <c r="AH13" i="5"/>
  <c r="AJ13" i="5"/>
  <c r="AK13" i="5"/>
  <c r="AL13" i="5"/>
  <c r="AN13" i="5"/>
  <c r="AO13" i="5"/>
  <c r="AP13" i="5"/>
  <c r="AR13" i="5"/>
  <c r="AS13" i="5"/>
  <c r="AT13" i="5"/>
  <c r="AV13" i="5"/>
  <c r="AW13" i="5"/>
  <c r="AX13" i="5"/>
  <c r="A14" i="5"/>
  <c r="C14" i="5"/>
  <c r="D14" i="5"/>
  <c r="E14" i="5"/>
  <c r="F14" i="5"/>
  <c r="G14" i="5"/>
  <c r="I14" i="5"/>
  <c r="J14" i="5"/>
  <c r="K14" i="5"/>
  <c r="L14" i="5"/>
  <c r="M14" i="5"/>
  <c r="N14" i="5"/>
  <c r="O14" i="5"/>
  <c r="P14" i="5"/>
  <c r="Q14" i="5"/>
  <c r="R14" i="5"/>
  <c r="S14" i="5"/>
  <c r="T14" i="5"/>
  <c r="U14" i="5"/>
  <c r="V14" i="5"/>
  <c r="X14" i="5"/>
  <c r="Y14" i="5"/>
  <c r="Z14" i="5"/>
  <c r="AB14" i="5"/>
  <c r="AC14" i="5"/>
  <c r="AD14" i="5"/>
  <c r="AF14" i="5"/>
  <c r="AG14" i="5"/>
  <c r="AH14" i="5"/>
  <c r="AJ14" i="5"/>
  <c r="AK14" i="5"/>
  <c r="AL14" i="5"/>
  <c r="AN14" i="5"/>
  <c r="AO14" i="5"/>
  <c r="AP14" i="5"/>
  <c r="AR14" i="5"/>
  <c r="AS14" i="5"/>
  <c r="AT14" i="5"/>
  <c r="AV14" i="5"/>
  <c r="AW14" i="5"/>
  <c r="AX14" i="5"/>
  <c r="C15" i="5"/>
  <c r="D15" i="5"/>
  <c r="E15" i="5"/>
  <c r="F15" i="5"/>
  <c r="G15" i="5"/>
  <c r="I15" i="5"/>
  <c r="J15" i="5"/>
  <c r="K15" i="5"/>
  <c r="L15" i="5"/>
  <c r="M15" i="5"/>
  <c r="N15" i="5"/>
  <c r="O15" i="5"/>
  <c r="P15" i="5"/>
  <c r="Q15" i="5"/>
  <c r="R15" i="5"/>
  <c r="S15" i="5"/>
  <c r="T15" i="5"/>
  <c r="U15" i="5"/>
  <c r="V15" i="5"/>
  <c r="X15" i="5"/>
  <c r="Y15" i="5"/>
  <c r="Z15" i="5"/>
  <c r="AB15" i="5"/>
  <c r="AC15" i="5"/>
  <c r="AD15" i="5"/>
  <c r="AF15" i="5"/>
  <c r="AG15" i="5"/>
  <c r="AH15" i="5"/>
  <c r="AJ15" i="5"/>
  <c r="AK15" i="5"/>
  <c r="AL15" i="5"/>
  <c r="AN15" i="5"/>
  <c r="AO15" i="5"/>
  <c r="AP15" i="5"/>
  <c r="AR15" i="5"/>
  <c r="AS15" i="5"/>
  <c r="AT15" i="5"/>
  <c r="AV15" i="5"/>
  <c r="AW15" i="5"/>
  <c r="AX15" i="5"/>
  <c r="C16" i="5"/>
  <c r="D16" i="5"/>
  <c r="E16" i="5"/>
  <c r="F16" i="5"/>
  <c r="G16" i="5"/>
  <c r="I16" i="5"/>
  <c r="J16" i="5"/>
  <c r="K16" i="5"/>
  <c r="L16" i="5"/>
  <c r="M16" i="5"/>
  <c r="N16" i="5"/>
  <c r="O16" i="5"/>
  <c r="P16" i="5"/>
  <c r="Q16" i="5"/>
  <c r="R16" i="5"/>
  <c r="S16" i="5"/>
  <c r="T16" i="5"/>
  <c r="U16" i="5"/>
  <c r="V16" i="5"/>
  <c r="X16" i="5"/>
  <c r="Y16" i="5"/>
  <c r="Z16" i="5"/>
  <c r="AB16" i="5"/>
  <c r="AC16" i="5"/>
  <c r="AD16" i="5"/>
  <c r="AF16" i="5"/>
  <c r="AG16" i="5"/>
  <c r="AH16" i="5"/>
  <c r="AJ16" i="5"/>
  <c r="AK16" i="5"/>
  <c r="AL16" i="5"/>
  <c r="AN16" i="5"/>
  <c r="AO16" i="5"/>
  <c r="AP16" i="5"/>
  <c r="AR16" i="5"/>
  <c r="AS16" i="5"/>
  <c r="AT16" i="5"/>
  <c r="AV16" i="5"/>
  <c r="AW16" i="5"/>
  <c r="AX16" i="5"/>
  <c r="C17" i="5"/>
  <c r="D17" i="5"/>
  <c r="E17" i="5"/>
  <c r="F17" i="5"/>
  <c r="G17" i="5"/>
  <c r="I17" i="5"/>
  <c r="J17" i="5"/>
  <c r="K17" i="5"/>
  <c r="L17" i="5"/>
  <c r="M17" i="5"/>
  <c r="N17" i="5"/>
  <c r="O17" i="5"/>
  <c r="P17" i="5"/>
  <c r="Q17" i="5"/>
  <c r="R17" i="5"/>
  <c r="S17" i="5"/>
  <c r="T17" i="5"/>
  <c r="U17" i="5"/>
  <c r="V17" i="5"/>
  <c r="X17" i="5"/>
  <c r="Y17" i="5"/>
  <c r="Z17" i="5"/>
  <c r="AB17" i="5"/>
  <c r="AC17" i="5"/>
  <c r="AD17" i="5"/>
  <c r="AF17" i="5"/>
  <c r="AG17" i="5"/>
  <c r="AH17" i="5"/>
  <c r="AJ17" i="5"/>
  <c r="AK17" i="5"/>
  <c r="AL17" i="5"/>
  <c r="AN17" i="5"/>
  <c r="AO17" i="5"/>
  <c r="AP17" i="5"/>
  <c r="AR17" i="5"/>
  <c r="AS17" i="5"/>
  <c r="AT17" i="5"/>
  <c r="AV17" i="5"/>
  <c r="AW17" i="5"/>
  <c r="AX17" i="5"/>
  <c r="C18" i="5"/>
  <c r="D18" i="5"/>
  <c r="E18" i="5"/>
  <c r="F18" i="5"/>
  <c r="G18" i="5"/>
  <c r="H18" i="5"/>
  <c r="I18" i="5"/>
  <c r="J18" i="5"/>
  <c r="K18" i="5"/>
  <c r="L18" i="5"/>
  <c r="M18" i="5"/>
  <c r="N18" i="5"/>
  <c r="O18" i="5"/>
  <c r="P18" i="5"/>
  <c r="Q18" i="5"/>
  <c r="R18" i="5"/>
  <c r="S18" i="5"/>
  <c r="T18" i="5"/>
  <c r="U18" i="5"/>
  <c r="V18" i="5"/>
  <c r="X18" i="5"/>
  <c r="Y18" i="5"/>
  <c r="Z18" i="5"/>
  <c r="AB18" i="5"/>
  <c r="AC18" i="5"/>
  <c r="AD18" i="5"/>
  <c r="AF18" i="5"/>
  <c r="AG18" i="5"/>
  <c r="AH18" i="5"/>
  <c r="AJ18" i="5"/>
  <c r="AK18" i="5"/>
  <c r="AL18" i="5"/>
  <c r="AN18" i="5"/>
  <c r="AO18" i="5"/>
  <c r="AP18" i="5"/>
  <c r="AR18" i="5"/>
  <c r="AS18" i="5"/>
  <c r="AT18" i="5"/>
  <c r="AV18" i="5"/>
  <c r="AW18" i="5"/>
  <c r="AX18" i="5"/>
  <c r="C19" i="5"/>
  <c r="D19" i="5"/>
  <c r="E19" i="5"/>
  <c r="F19" i="5"/>
  <c r="G19" i="5"/>
  <c r="H19" i="5"/>
  <c r="I19" i="5"/>
  <c r="J19" i="5"/>
  <c r="K19" i="5"/>
  <c r="L19" i="5"/>
  <c r="M19" i="5"/>
  <c r="N19" i="5"/>
  <c r="O19" i="5"/>
  <c r="P19" i="5"/>
  <c r="Q19" i="5"/>
  <c r="R19" i="5"/>
  <c r="S19" i="5"/>
  <c r="T19" i="5"/>
  <c r="U19" i="5"/>
  <c r="V19" i="5"/>
  <c r="X19" i="5"/>
  <c r="Y19" i="5"/>
  <c r="Z19" i="5"/>
  <c r="AB19" i="5"/>
  <c r="AC19" i="5"/>
  <c r="AD19" i="5"/>
  <c r="AF19" i="5"/>
  <c r="AG19" i="5"/>
  <c r="AH19" i="5"/>
  <c r="AJ19" i="5"/>
  <c r="AK19" i="5"/>
  <c r="AL19" i="5"/>
  <c r="AN19" i="5"/>
  <c r="AO19" i="5"/>
  <c r="AP19" i="5"/>
  <c r="AR19" i="5"/>
  <c r="AS19" i="5"/>
  <c r="AT19" i="5"/>
  <c r="AV19" i="5"/>
  <c r="AW19" i="5"/>
  <c r="AX19" i="5"/>
  <c r="C20" i="5"/>
  <c r="D20" i="5"/>
  <c r="E20" i="5"/>
  <c r="F20" i="5"/>
  <c r="G20" i="5"/>
  <c r="H20" i="5"/>
  <c r="I20" i="5"/>
  <c r="J20" i="5"/>
  <c r="K20" i="5"/>
  <c r="L20" i="5"/>
  <c r="M20" i="5"/>
  <c r="N20" i="5"/>
  <c r="O20" i="5"/>
  <c r="P20" i="5"/>
  <c r="Q20" i="5"/>
  <c r="R20" i="5"/>
  <c r="S20" i="5"/>
  <c r="T20" i="5"/>
  <c r="U20" i="5"/>
  <c r="V20" i="5"/>
  <c r="X20" i="5"/>
  <c r="Y20" i="5"/>
  <c r="Z20" i="5"/>
  <c r="AB20" i="5"/>
  <c r="AC20" i="5"/>
  <c r="AD20" i="5"/>
  <c r="AF20" i="5"/>
  <c r="AG20" i="5"/>
  <c r="AH20" i="5"/>
  <c r="AJ20" i="5"/>
  <c r="AK20" i="5"/>
  <c r="AL20" i="5"/>
  <c r="AN20" i="5"/>
  <c r="AO20" i="5"/>
  <c r="AP20" i="5"/>
  <c r="AR20" i="5"/>
  <c r="AS20" i="5"/>
  <c r="AT20" i="5"/>
  <c r="AV20" i="5"/>
  <c r="AW20" i="5"/>
  <c r="AX20" i="5"/>
  <c r="C21" i="5"/>
  <c r="D21" i="5"/>
  <c r="E21" i="5"/>
  <c r="F21" i="5"/>
  <c r="G21" i="5"/>
  <c r="H21" i="5"/>
  <c r="I21" i="5"/>
  <c r="J21" i="5"/>
  <c r="K21" i="5"/>
  <c r="L21" i="5"/>
  <c r="M21" i="5"/>
  <c r="N21" i="5"/>
  <c r="O21" i="5"/>
  <c r="P21" i="5"/>
  <c r="Q21" i="5"/>
  <c r="R21" i="5"/>
  <c r="S21" i="5"/>
  <c r="T21" i="5"/>
  <c r="U21" i="5"/>
  <c r="V21" i="5"/>
  <c r="X21" i="5"/>
  <c r="Y21" i="5"/>
  <c r="Z21" i="5"/>
  <c r="AB21" i="5"/>
  <c r="AC21" i="5"/>
  <c r="AD21" i="5"/>
  <c r="AF21" i="5"/>
  <c r="AG21" i="5"/>
  <c r="AH21" i="5"/>
  <c r="AJ21" i="5"/>
  <c r="AK21" i="5"/>
  <c r="AL21" i="5"/>
  <c r="AN21" i="5"/>
  <c r="AO21" i="5"/>
  <c r="AP21" i="5"/>
  <c r="AR21" i="5"/>
  <c r="AS21" i="5"/>
  <c r="AT21" i="5"/>
  <c r="AV21" i="5"/>
  <c r="AW21" i="5"/>
  <c r="AX21" i="5"/>
  <c r="A22" i="5"/>
  <c r="C22" i="5"/>
  <c r="D22" i="5"/>
  <c r="E22" i="5"/>
  <c r="F22" i="5"/>
  <c r="G22" i="5"/>
  <c r="H22" i="5"/>
  <c r="I22" i="5"/>
  <c r="J22" i="5"/>
  <c r="K22" i="5"/>
  <c r="L22" i="5"/>
  <c r="M22" i="5"/>
  <c r="N22" i="5"/>
  <c r="O22" i="5"/>
  <c r="P22" i="5"/>
  <c r="Q22" i="5"/>
  <c r="R22" i="5"/>
  <c r="S22" i="5"/>
  <c r="T22" i="5"/>
  <c r="U22" i="5"/>
  <c r="V22" i="5"/>
  <c r="X22" i="5"/>
  <c r="Y22" i="5"/>
  <c r="Z22" i="5"/>
  <c r="AB22" i="5"/>
  <c r="AC22" i="5"/>
  <c r="AD22" i="5"/>
  <c r="AF22" i="5"/>
  <c r="AG22" i="5"/>
  <c r="AH22" i="5"/>
  <c r="AJ22" i="5"/>
  <c r="AK22" i="5"/>
  <c r="AL22" i="5"/>
  <c r="AN22" i="5"/>
  <c r="AO22" i="5"/>
  <c r="AP22" i="5"/>
  <c r="AR22" i="5"/>
  <c r="AS22" i="5"/>
  <c r="AT22" i="5"/>
  <c r="AV22" i="5"/>
  <c r="AW22" i="5"/>
  <c r="AX22" i="5"/>
  <c r="C23" i="5"/>
  <c r="D23" i="5"/>
  <c r="E23" i="5"/>
  <c r="F23" i="5"/>
  <c r="G23" i="5"/>
  <c r="H23" i="5"/>
  <c r="I23" i="5"/>
  <c r="J23" i="5"/>
  <c r="K23" i="5"/>
  <c r="L23" i="5"/>
  <c r="M23" i="5"/>
  <c r="N23" i="5"/>
  <c r="O23" i="5"/>
  <c r="P23" i="5"/>
  <c r="Q23" i="5"/>
  <c r="R23" i="5"/>
  <c r="S23" i="5"/>
  <c r="T23" i="5"/>
  <c r="U23" i="5"/>
  <c r="V23" i="5"/>
  <c r="X23" i="5"/>
  <c r="Y23" i="5"/>
  <c r="Z23" i="5"/>
  <c r="AB23" i="5"/>
  <c r="AC23" i="5"/>
  <c r="AD23" i="5"/>
  <c r="AF23" i="5"/>
  <c r="AG23" i="5"/>
  <c r="AH23" i="5"/>
  <c r="AJ23" i="5"/>
  <c r="AK23" i="5"/>
  <c r="AL23" i="5"/>
  <c r="AN23" i="5"/>
  <c r="AO23" i="5"/>
  <c r="AP23" i="5"/>
  <c r="AR23" i="5"/>
  <c r="AS23" i="5"/>
  <c r="AT23" i="5"/>
  <c r="AV23" i="5"/>
  <c r="AW23" i="5"/>
  <c r="AX23" i="5"/>
  <c r="C24" i="5"/>
  <c r="D24" i="5"/>
  <c r="E24" i="5"/>
  <c r="F24" i="5"/>
  <c r="G24" i="5"/>
  <c r="H24" i="5"/>
  <c r="I24" i="5"/>
  <c r="J24" i="5"/>
  <c r="K24" i="5"/>
  <c r="L24" i="5"/>
  <c r="M24" i="5"/>
  <c r="N24" i="5"/>
  <c r="O24" i="5"/>
  <c r="P24" i="5"/>
  <c r="Q24" i="5"/>
  <c r="R24" i="5"/>
  <c r="S24" i="5"/>
  <c r="T24" i="5"/>
  <c r="U24" i="5"/>
  <c r="V24" i="5"/>
  <c r="X24" i="5"/>
  <c r="Y24" i="5"/>
  <c r="Z24" i="5"/>
  <c r="AB24" i="5"/>
  <c r="AC24" i="5"/>
  <c r="AD24" i="5"/>
  <c r="AF24" i="5"/>
  <c r="AG24" i="5"/>
  <c r="AH24" i="5"/>
  <c r="AJ24" i="5"/>
  <c r="AK24" i="5"/>
  <c r="AL24" i="5"/>
  <c r="AN24" i="5"/>
  <c r="AO24" i="5"/>
  <c r="AP24" i="5"/>
  <c r="AR24" i="5"/>
  <c r="AS24" i="5"/>
  <c r="AT24" i="5"/>
  <c r="AV24" i="5"/>
  <c r="AW24" i="5"/>
  <c r="AX24" i="5"/>
  <c r="C25" i="5"/>
  <c r="D25" i="5"/>
  <c r="E25" i="5"/>
  <c r="F25" i="5"/>
  <c r="G25" i="5"/>
  <c r="H25" i="5"/>
  <c r="I25" i="5"/>
  <c r="J25" i="5"/>
  <c r="K25" i="5"/>
  <c r="L25" i="5"/>
  <c r="M25" i="5"/>
  <c r="N25" i="5"/>
  <c r="O25" i="5"/>
  <c r="P25" i="5"/>
  <c r="Q25" i="5"/>
  <c r="R25" i="5"/>
  <c r="S25" i="5"/>
  <c r="T25" i="5"/>
  <c r="U25" i="5"/>
  <c r="V25" i="5"/>
  <c r="X25" i="5"/>
  <c r="Y25" i="5"/>
  <c r="Z25" i="5"/>
  <c r="AB25" i="5"/>
  <c r="AC25" i="5"/>
  <c r="AD25" i="5"/>
  <c r="AF25" i="5"/>
  <c r="AG25" i="5"/>
  <c r="AH25" i="5"/>
  <c r="AJ25" i="5"/>
  <c r="AK25" i="5"/>
  <c r="AL25" i="5"/>
  <c r="AN25" i="5"/>
  <c r="AO25" i="5"/>
  <c r="AP25" i="5"/>
  <c r="AR25" i="5"/>
  <c r="AS25" i="5"/>
  <c r="AT25" i="5"/>
  <c r="AV25" i="5"/>
  <c r="AW25" i="5"/>
  <c r="AX25" i="5"/>
  <c r="C26" i="5"/>
  <c r="D26" i="5"/>
  <c r="E26" i="5"/>
  <c r="F26" i="5"/>
  <c r="G26" i="5"/>
  <c r="H26" i="5"/>
  <c r="I26" i="5"/>
  <c r="J26" i="5"/>
  <c r="K26" i="5"/>
  <c r="L26" i="5"/>
  <c r="M26" i="5"/>
  <c r="N26" i="5"/>
  <c r="O26" i="5"/>
  <c r="P26" i="5"/>
  <c r="Q26" i="5"/>
  <c r="R26" i="5"/>
  <c r="S26" i="5"/>
  <c r="T26" i="5"/>
  <c r="U26" i="5"/>
  <c r="V26" i="5"/>
  <c r="X26" i="5"/>
  <c r="Y26" i="5"/>
  <c r="Z26" i="5"/>
  <c r="AB26" i="5"/>
  <c r="AC26" i="5"/>
  <c r="AD26" i="5"/>
  <c r="AF26" i="5"/>
  <c r="AG26" i="5"/>
  <c r="AH26" i="5"/>
  <c r="AJ26" i="5"/>
  <c r="AK26" i="5"/>
  <c r="AL26" i="5"/>
  <c r="AN26" i="5"/>
  <c r="AO26" i="5"/>
  <c r="AP26" i="5"/>
  <c r="AR26" i="5"/>
  <c r="AS26" i="5"/>
  <c r="AT26" i="5"/>
  <c r="AV26" i="5"/>
  <c r="AW26" i="5"/>
  <c r="AX26" i="5"/>
  <c r="C27" i="5"/>
  <c r="D27" i="5"/>
  <c r="E27" i="5"/>
  <c r="F27" i="5"/>
  <c r="G27" i="5"/>
  <c r="H27" i="5"/>
  <c r="I27" i="5"/>
  <c r="J27" i="5"/>
  <c r="K27" i="5"/>
  <c r="L27" i="5"/>
  <c r="M27" i="5"/>
  <c r="N27" i="5"/>
  <c r="O27" i="5"/>
  <c r="P27" i="5"/>
  <c r="Q27" i="5"/>
  <c r="R27" i="5"/>
  <c r="S27" i="5"/>
  <c r="T27" i="5"/>
  <c r="U27" i="5"/>
  <c r="V27" i="5"/>
  <c r="X27" i="5"/>
  <c r="Y27" i="5"/>
  <c r="Z27" i="5"/>
  <c r="AB27" i="5"/>
  <c r="AC27" i="5"/>
  <c r="AD27" i="5"/>
  <c r="AF27" i="5"/>
  <c r="AG27" i="5"/>
  <c r="AH27" i="5"/>
  <c r="AJ27" i="5"/>
  <c r="AK27" i="5"/>
  <c r="AL27" i="5"/>
  <c r="AN27" i="5"/>
  <c r="AO27" i="5"/>
  <c r="AP27" i="5"/>
  <c r="AR27" i="5"/>
  <c r="AS27" i="5"/>
  <c r="AT27" i="5"/>
  <c r="AV27" i="5"/>
  <c r="AW27" i="5"/>
  <c r="AX27" i="5"/>
  <c r="C28" i="5"/>
  <c r="D28" i="5"/>
  <c r="E28" i="5"/>
  <c r="F28" i="5"/>
  <c r="G28" i="5"/>
  <c r="H28" i="5"/>
  <c r="I28" i="5"/>
  <c r="J28" i="5"/>
  <c r="K28" i="5"/>
  <c r="L28" i="5"/>
  <c r="M28" i="5"/>
  <c r="N28" i="5"/>
  <c r="O28" i="5"/>
  <c r="P28" i="5"/>
  <c r="Q28" i="5"/>
  <c r="R28" i="5"/>
  <c r="S28" i="5"/>
  <c r="T28" i="5"/>
  <c r="U28" i="5"/>
  <c r="V28" i="5"/>
  <c r="X28" i="5"/>
  <c r="Y28" i="5"/>
  <c r="Z28" i="5"/>
  <c r="AB28" i="5"/>
  <c r="AC28" i="5"/>
  <c r="AD28" i="5"/>
  <c r="AF28" i="5"/>
  <c r="AG28" i="5"/>
  <c r="AH28" i="5"/>
  <c r="AJ28" i="5"/>
  <c r="AK28" i="5"/>
  <c r="AL28" i="5"/>
  <c r="AN28" i="5"/>
  <c r="AO28" i="5"/>
  <c r="AP28" i="5"/>
  <c r="AR28" i="5"/>
  <c r="AS28" i="5"/>
  <c r="AT28" i="5"/>
  <c r="AV28" i="5"/>
  <c r="AW28" i="5"/>
  <c r="AX28" i="5"/>
  <c r="C29" i="5"/>
  <c r="D29" i="5"/>
  <c r="E29" i="5"/>
  <c r="F29" i="5"/>
  <c r="G29" i="5"/>
  <c r="H29" i="5"/>
  <c r="I29" i="5"/>
  <c r="J29" i="5"/>
  <c r="K29" i="5"/>
  <c r="L29" i="5"/>
  <c r="M29" i="5"/>
  <c r="N29" i="5"/>
  <c r="O29" i="5"/>
  <c r="P29" i="5"/>
  <c r="Q29" i="5"/>
  <c r="R29" i="5"/>
  <c r="S29" i="5"/>
  <c r="T29" i="5"/>
  <c r="U29" i="5"/>
  <c r="V29" i="5"/>
  <c r="X29" i="5"/>
  <c r="Y29" i="5"/>
  <c r="Z29" i="5"/>
  <c r="AB29" i="5"/>
  <c r="AC29" i="5"/>
  <c r="AD29" i="5"/>
  <c r="AF29" i="5"/>
  <c r="AG29" i="5"/>
  <c r="AH29" i="5"/>
  <c r="AJ29" i="5"/>
  <c r="AK29" i="5"/>
  <c r="AL29" i="5"/>
  <c r="AN29" i="5"/>
  <c r="AO29" i="5"/>
  <c r="AP29" i="5"/>
  <c r="AR29" i="5"/>
  <c r="AS29" i="5"/>
  <c r="AT29" i="5"/>
  <c r="AV29" i="5"/>
  <c r="AW29" i="5"/>
  <c r="AX29" i="5"/>
  <c r="C30" i="5"/>
  <c r="D30" i="5"/>
  <c r="E30" i="5"/>
  <c r="F30" i="5"/>
  <c r="G30" i="5"/>
  <c r="H30" i="5"/>
  <c r="I30" i="5"/>
  <c r="J30" i="5"/>
  <c r="K30" i="5"/>
  <c r="L30" i="5"/>
  <c r="M30" i="5"/>
  <c r="N30" i="5"/>
  <c r="O30" i="5"/>
  <c r="P30" i="5"/>
  <c r="Q30" i="5"/>
  <c r="R30" i="5"/>
  <c r="S30" i="5"/>
  <c r="T30" i="5"/>
  <c r="U30" i="5"/>
  <c r="V30" i="5"/>
  <c r="X30" i="5"/>
  <c r="Y30" i="5"/>
  <c r="Z30" i="5"/>
  <c r="AB30" i="5"/>
  <c r="AC30" i="5"/>
  <c r="AD30" i="5"/>
  <c r="AF30" i="5"/>
  <c r="AG30" i="5"/>
  <c r="AH30" i="5"/>
  <c r="AJ30" i="5"/>
  <c r="AK30" i="5"/>
  <c r="AL30" i="5"/>
  <c r="AN30" i="5"/>
  <c r="AO30" i="5"/>
  <c r="AP30" i="5"/>
  <c r="AR30" i="5"/>
  <c r="AS30" i="5"/>
  <c r="AT30" i="5"/>
  <c r="AV30" i="5"/>
  <c r="AW30" i="5"/>
  <c r="AX30" i="5"/>
  <c r="C31" i="5"/>
  <c r="D31" i="5"/>
  <c r="E31" i="5"/>
  <c r="F31" i="5"/>
  <c r="G31" i="5"/>
  <c r="H31" i="5"/>
  <c r="I31" i="5"/>
  <c r="J31" i="5"/>
  <c r="K31" i="5"/>
  <c r="L31" i="5"/>
  <c r="M31" i="5"/>
  <c r="N31" i="5"/>
  <c r="O31" i="5"/>
  <c r="P31" i="5"/>
  <c r="Q31" i="5"/>
  <c r="R31" i="5"/>
  <c r="S31" i="5"/>
  <c r="T31" i="5"/>
  <c r="U31" i="5"/>
  <c r="V31" i="5"/>
  <c r="X31" i="5"/>
  <c r="Y31" i="5"/>
  <c r="Z31" i="5"/>
  <c r="AB31" i="5"/>
  <c r="AC31" i="5"/>
  <c r="AD31" i="5"/>
  <c r="AF31" i="5"/>
  <c r="AG31" i="5"/>
  <c r="AH31" i="5"/>
  <c r="AJ31" i="5"/>
  <c r="AK31" i="5"/>
  <c r="AL31" i="5"/>
  <c r="AN31" i="5"/>
  <c r="AO31" i="5"/>
  <c r="AP31" i="5"/>
  <c r="AR31" i="5"/>
  <c r="AS31" i="5"/>
  <c r="AT31" i="5"/>
  <c r="AV31" i="5"/>
  <c r="AW31" i="5"/>
  <c r="AX31" i="5"/>
  <c r="C2" i="7"/>
  <c r="D2" i="7"/>
  <c r="E2" i="7"/>
  <c r="F2" i="7"/>
  <c r="G2" i="7"/>
  <c r="I2" i="7"/>
  <c r="J2" i="7"/>
  <c r="K2" i="7"/>
  <c r="C3" i="7"/>
  <c r="D3" i="7"/>
  <c r="E3" i="7"/>
  <c r="F3" i="7"/>
  <c r="G3" i="7"/>
  <c r="H3" i="7"/>
  <c r="I3" i="7"/>
  <c r="J3" i="7"/>
  <c r="K3" i="7"/>
  <c r="C4" i="7"/>
  <c r="D4" i="7"/>
  <c r="E4" i="7"/>
  <c r="F4" i="7"/>
  <c r="G4" i="7"/>
  <c r="I4" i="7"/>
  <c r="J4" i="7"/>
  <c r="K4" i="7"/>
  <c r="C5" i="7"/>
  <c r="D5" i="7"/>
  <c r="E5" i="7"/>
  <c r="F5" i="7"/>
  <c r="G5" i="7"/>
  <c r="I5" i="7"/>
  <c r="J5" i="7"/>
  <c r="K5" i="7"/>
  <c r="C6" i="7"/>
  <c r="D6" i="7"/>
  <c r="E6" i="7"/>
  <c r="F6" i="7"/>
  <c r="G6" i="7"/>
  <c r="H6" i="7"/>
  <c r="I6" i="7"/>
  <c r="J6" i="7"/>
  <c r="K6" i="7"/>
  <c r="C7" i="7"/>
  <c r="D7" i="7"/>
  <c r="E7" i="7"/>
  <c r="F7" i="7"/>
  <c r="G7" i="7"/>
  <c r="I7" i="7"/>
  <c r="J7" i="7"/>
  <c r="K7" i="7"/>
  <c r="C8" i="7"/>
  <c r="D8" i="7"/>
  <c r="E8" i="7"/>
  <c r="F8" i="7"/>
  <c r="G8" i="7"/>
  <c r="I8" i="7"/>
  <c r="J8" i="7"/>
  <c r="K8" i="7"/>
  <c r="C9" i="7"/>
  <c r="D9" i="7"/>
  <c r="E9" i="7"/>
  <c r="F9" i="7"/>
  <c r="G9" i="7"/>
  <c r="I9" i="7"/>
  <c r="J9" i="7"/>
  <c r="K9" i="7"/>
  <c r="C10" i="7"/>
  <c r="D10" i="7"/>
  <c r="E10" i="7"/>
  <c r="F10" i="7"/>
  <c r="G10" i="7"/>
  <c r="I10" i="7"/>
  <c r="J10" i="7"/>
  <c r="K10" i="7"/>
  <c r="C11" i="7"/>
  <c r="D11" i="7"/>
  <c r="E11" i="7"/>
  <c r="F11" i="7"/>
  <c r="G11" i="7"/>
  <c r="I11" i="7"/>
  <c r="J11" i="7"/>
  <c r="K11" i="7"/>
  <c r="A12" i="7"/>
  <c r="C12" i="7"/>
  <c r="D12" i="7"/>
  <c r="E12" i="7"/>
  <c r="F12" i="7"/>
  <c r="G12" i="7"/>
  <c r="I12" i="7"/>
  <c r="J12" i="7"/>
  <c r="K12" i="7"/>
  <c r="C13" i="7"/>
  <c r="D13" i="7"/>
  <c r="E13" i="7"/>
  <c r="F13" i="7"/>
  <c r="G13" i="7"/>
  <c r="I13" i="7"/>
  <c r="J13" i="7"/>
  <c r="K13" i="7"/>
  <c r="C14" i="7"/>
  <c r="D14" i="7"/>
  <c r="E14" i="7"/>
  <c r="F14" i="7"/>
  <c r="G14" i="7"/>
  <c r="I14" i="7"/>
  <c r="J14" i="7"/>
  <c r="K14" i="7"/>
  <c r="C15" i="7"/>
  <c r="D15" i="7"/>
  <c r="E15" i="7"/>
  <c r="F15" i="7"/>
  <c r="G15" i="7"/>
  <c r="H15" i="7"/>
  <c r="I15" i="7"/>
  <c r="J15" i="7"/>
  <c r="K15" i="7"/>
  <c r="C16" i="7"/>
  <c r="D16" i="7"/>
  <c r="E16" i="7"/>
  <c r="F16" i="7"/>
  <c r="G16" i="7"/>
  <c r="H16" i="7"/>
  <c r="I16" i="7"/>
  <c r="J16" i="7"/>
  <c r="K16" i="7"/>
  <c r="C17" i="7"/>
  <c r="D17" i="7"/>
  <c r="E17" i="7"/>
  <c r="F17" i="7"/>
  <c r="G17" i="7"/>
  <c r="H17" i="7"/>
  <c r="I17" i="7"/>
  <c r="J17" i="7"/>
  <c r="K17" i="7"/>
  <c r="C18" i="7"/>
  <c r="D18" i="7"/>
  <c r="E18" i="7"/>
  <c r="F18" i="7"/>
  <c r="G18" i="7"/>
  <c r="H18" i="7"/>
  <c r="I18" i="7"/>
  <c r="J18" i="7"/>
  <c r="K18" i="7"/>
  <c r="C19" i="7"/>
  <c r="D19" i="7"/>
  <c r="E19" i="7"/>
  <c r="F19" i="7"/>
  <c r="G19" i="7"/>
  <c r="H19" i="7"/>
  <c r="I19" i="7"/>
  <c r="J19" i="7"/>
  <c r="K19" i="7"/>
  <c r="C20" i="7"/>
  <c r="D20" i="7"/>
  <c r="E20" i="7"/>
  <c r="F20" i="7"/>
  <c r="G20" i="7"/>
  <c r="H20" i="7"/>
  <c r="I20" i="7"/>
  <c r="J20" i="7"/>
  <c r="K20" i="7"/>
  <c r="C21" i="7"/>
  <c r="D21" i="7"/>
  <c r="E21" i="7"/>
  <c r="F21" i="7"/>
  <c r="G21" i="7"/>
  <c r="H21" i="7"/>
  <c r="I21" i="7"/>
  <c r="J21" i="7"/>
  <c r="K21" i="7"/>
  <c r="C22" i="7"/>
  <c r="D22" i="7"/>
  <c r="E22" i="7"/>
  <c r="F22" i="7"/>
  <c r="G22" i="7"/>
  <c r="H22" i="7"/>
  <c r="I22" i="7"/>
  <c r="J22" i="7"/>
  <c r="K22" i="7"/>
  <c r="C23" i="7"/>
  <c r="D23" i="7"/>
  <c r="E23" i="7"/>
  <c r="F23" i="7"/>
  <c r="G23" i="7"/>
  <c r="H23" i="7"/>
  <c r="I23" i="7"/>
  <c r="J23" i="7"/>
  <c r="K23" i="7"/>
  <c r="C24" i="7"/>
  <c r="D24" i="7"/>
  <c r="E24" i="7"/>
  <c r="F24" i="7"/>
  <c r="G24" i="7"/>
  <c r="H24" i="7"/>
  <c r="I24" i="7"/>
  <c r="J24" i="7"/>
  <c r="K24" i="7"/>
  <c r="C25" i="7"/>
  <c r="D25" i="7"/>
  <c r="E25" i="7"/>
  <c r="F25" i="7"/>
  <c r="G25" i="7"/>
  <c r="H25" i="7"/>
  <c r="I25" i="7"/>
  <c r="J25" i="7"/>
  <c r="K25" i="7"/>
  <c r="C26" i="7"/>
  <c r="D26" i="7"/>
  <c r="E26" i="7"/>
  <c r="F26" i="7"/>
  <c r="G26" i="7"/>
  <c r="H26" i="7"/>
  <c r="I26" i="7"/>
  <c r="J26" i="7"/>
  <c r="K26" i="7"/>
  <c r="C27" i="7"/>
  <c r="D27" i="7"/>
  <c r="E27" i="7"/>
  <c r="F27" i="7"/>
  <c r="G27" i="7"/>
  <c r="H27" i="7"/>
  <c r="I27" i="7"/>
  <c r="J27" i="7"/>
  <c r="K27" i="7"/>
  <c r="C28" i="7"/>
  <c r="D28" i="7"/>
  <c r="E28" i="7"/>
  <c r="F28" i="7"/>
  <c r="G28" i="7"/>
  <c r="H28" i="7"/>
  <c r="I28" i="7"/>
  <c r="J28" i="7"/>
  <c r="K28" i="7"/>
  <c r="A29" i="7"/>
  <c r="C29" i="7"/>
  <c r="D29" i="7"/>
  <c r="E29" i="7"/>
  <c r="F29" i="7"/>
  <c r="G29" i="7"/>
  <c r="H29" i="7"/>
  <c r="I29" i="7"/>
  <c r="J29" i="7"/>
  <c r="K29" i="7"/>
  <c r="C30" i="7"/>
  <c r="D30" i="7"/>
  <c r="E30" i="7"/>
  <c r="F30" i="7"/>
  <c r="G30" i="7"/>
  <c r="H30" i="7"/>
  <c r="I30" i="7"/>
  <c r="J30" i="7"/>
  <c r="K30" i="7"/>
  <c r="C31" i="7"/>
  <c r="D31" i="7"/>
  <c r="E31" i="7"/>
  <c r="F31" i="7"/>
  <c r="G31" i="7"/>
  <c r="H31" i="7"/>
  <c r="I31" i="7"/>
  <c r="J31" i="7"/>
  <c r="K31" i="7"/>
  <c r="A4" i="7" l="1"/>
  <c r="A26" i="5"/>
  <c r="H7" i="7"/>
  <c r="M2" i="6"/>
  <c r="H2" i="6"/>
  <c r="A24" i="7"/>
  <c r="AL2" i="6"/>
  <c r="BW57" i="3"/>
  <c r="BX47" i="3"/>
  <c r="AD2" i="6"/>
  <c r="Q2" i="6"/>
  <c r="BR27" i="3"/>
  <c r="BL48" i="3"/>
  <c r="H13" i="7"/>
  <c r="H5" i="7"/>
  <c r="H12" i="7"/>
  <c r="H4" i="7"/>
  <c r="AL6" i="4"/>
  <c r="BP8" i="3"/>
  <c r="BQ8" i="3" s="1"/>
  <c r="H10" i="7"/>
  <c r="AM6" i="4"/>
  <c r="BO53" i="3"/>
  <c r="BS48" i="3"/>
  <c r="AQ7" i="5"/>
  <c r="BV47" i="3"/>
  <c r="BR29" i="3"/>
  <c r="H9" i="7"/>
  <c r="S2" i="6"/>
  <c r="BU57" i="3"/>
  <c r="AY6" i="5"/>
  <c r="BU35" i="3"/>
  <c r="AE2" i="5"/>
  <c r="BO35" i="3"/>
  <c r="BS9" i="3"/>
  <c r="BW48" i="3"/>
  <c r="BV46" i="3"/>
  <c r="BT41" i="3"/>
  <c r="BR38" i="3"/>
  <c r="BW30" i="3"/>
  <c r="AA2" i="5"/>
  <c r="BT27" i="3"/>
  <c r="BR47" i="3"/>
  <c r="BR7" i="3"/>
  <c r="BL26" i="3"/>
  <c r="A18" i="7"/>
  <c r="A27" i="5"/>
  <c r="A10" i="5"/>
  <c r="A28" i="7"/>
  <c r="A10" i="7"/>
  <c r="A2" i="7"/>
  <c r="A21" i="7"/>
  <c r="A16" i="7"/>
  <c r="A8" i="7"/>
  <c r="A19" i="5"/>
  <c r="A26" i="7"/>
  <c r="A30" i="5"/>
  <c r="A20" i="7"/>
  <c r="A18" i="5"/>
  <c r="A6" i="5"/>
  <c r="A13" i="7"/>
  <c r="A5" i="7"/>
  <c r="A11" i="5"/>
  <c r="B13" i="5"/>
  <c r="B23" i="5"/>
  <c r="B25" i="7"/>
  <c r="B28" i="7"/>
  <c r="B18" i="7"/>
  <c r="B11" i="7"/>
  <c r="B7" i="7"/>
  <c r="B26" i="5"/>
  <c r="B19" i="5"/>
  <c r="B16" i="5"/>
  <c r="B27" i="6"/>
  <c r="B3" i="7"/>
  <c r="B24" i="7"/>
  <c r="B10" i="7"/>
  <c r="B2" i="7"/>
  <c r="B29" i="5"/>
  <c r="B22" i="5"/>
  <c r="B12" i="5"/>
  <c r="B9" i="5"/>
  <c r="B5" i="5"/>
  <c r="B15" i="7"/>
  <c r="B14" i="7"/>
  <c r="B6" i="7"/>
  <c r="B15" i="5"/>
  <c r="B30" i="7"/>
  <c r="B27" i="7"/>
  <c r="B20" i="7"/>
  <c r="B17" i="7"/>
  <c r="B13" i="7"/>
  <c r="B9" i="7"/>
  <c r="B5" i="7"/>
  <c r="B28" i="5"/>
  <c r="B25" i="5"/>
  <c r="B18" i="5"/>
  <c r="B11" i="5"/>
  <c r="B8" i="5"/>
  <c r="B4" i="5"/>
  <c r="B30" i="6"/>
  <c r="B31" i="7"/>
  <c r="B31" i="5"/>
  <c r="B21" i="5"/>
  <c r="B14" i="5"/>
  <c r="B16" i="7"/>
  <c r="B12" i="7"/>
  <c r="B8" i="7"/>
  <c r="B4" i="7"/>
  <c r="B27" i="5"/>
  <c r="B24" i="5"/>
  <c r="B7" i="5"/>
  <c r="B3" i="5"/>
  <c r="B21" i="7"/>
  <c r="B29" i="7"/>
  <c r="B26" i="7"/>
  <c r="B23" i="7"/>
  <c r="B22" i="7"/>
  <c r="B19" i="7"/>
  <c r="B30" i="5"/>
  <c r="B20" i="5"/>
  <c r="B17" i="5"/>
  <c r="B10" i="5"/>
  <c r="A3" i="5"/>
  <c r="B19" i="6"/>
  <c r="A18" i="6"/>
  <c r="B31" i="6"/>
  <c r="B25" i="6"/>
  <c r="A2" i="6"/>
  <c r="BX29" i="3"/>
  <c r="W2" i="6"/>
  <c r="AJ2" i="6"/>
  <c r="BR43" i="3"/>
  <c r="BV43" i="3"/>
  <c r="BX33" i="3"/>
  <c r="BP47" i="3"/>
  <c r="BQ47" i="3" s="1"/>
  <c r="BR41" i="3"/>
  <c r="BV41" i="3"/>
  <c r="BX27" i="3"/>
  <c r="AN2" i="6"/>
  <c r="BR46" i="3"/>
  <c r="BL30" i="3"/>
  <c r="BM26" i="3"/>
  <c r="BN26" i="3" s="1"/>
  <c r="BS26" i="3"/>
  <c r="BU26" i="3"/>
  <c r="I2" i="6"/>
  <c r="F2" i="6"/>
  <c r="BX8" i="3"/>
  <c r="H2" i="5"/>
  <c r="BL9" i="3"/>
  <c r="AC2" i="6"/>
  <c r="G2" i="6"/>
  <c r="BT50" i="3"/>
  <c r="BV11" i="3"/>
  <c r="BX36" i="3"/>
  <c r="BX19" i="3"/>
  <c r="BX15" i="3"/>
  <c r="BX13" i="3"/>
  <c r="BP27" i="3"/>
  <c r="BQ27" i="3" s="1"/>
  <c r="BP24" i="3"/>
  <c r="BQ24" i="3" s="1"/>
  <c r="AG2" i="6"/>
  <c r="BT15" i="3"/>
  <c r="BP11" i="3"/>
  <c r="BQ11" i="3" s="1"/>
  <c r="BW9" i="3"/>
  <c r="AF2" i="6"/>
  <c r="BX38" i="3"/>
  <c r="BP41" i="3"/>
  <c r="BQ41" i="3" s="1"/>
  <c r="BV13" i="3"/>
  <c r="BO39" i="3"/>
  <c r="BS39" i="3"/>
  <c r="BL39" i="3"/>
  <c r="BW39" i="3"/>
  <c r="Q6" i="6"/>
  <c r="BP21" i="3"/>
  <c r="BQ21" i="3" s="1"/>
  <c r="BV28" i="3"/>
  <c r="BR21" i="3"/>
  <c r="BT12" i="3"/>
  <c r="J3" i="6"/>
  <c r="BV55" i="3"/>
  <c r="BP54" i="3"/>
  <c r="BQ54" i="3" s="1"/>
  <c r="BX54" i="3"/>
  <c r="BR54" i="3"/>
  <c r="AM2" i="6"/>
  <c r="BT54" i="3"/>
  <c r="BV54" i="3"/>
  <c r="BV52" i="3"/>
  <c r="BP51" i="3"/>
  <c r="BQ51" i="3" s="1"/>
  <c r="BX51" i="3"/>
  <c r="AK2" i="6"/>
  <c r="BR51" i="3"/>
  <c r="BT51" i="3"/>
  <c r="BV51" i="3"/>
  <c r="BM44" i="3"/>
  <c r="BN44" i="3" s="1"/>
  <c r="BO44" i="3"/>
  <c r="BV32" i="3"/>
  <c r="BP32" i="3"/>
  <c r="BQ32" i="3" s="1"/>
  <c r="BX32" i="3"/>
  <c r="BR32" i="3"/>
  <c r="X2" i="6"/>
  <c r="BT32" i="3"/>
  <c r="BP25" i="3"/>
  <c r="BQ25" i="3" s="1"/>
  <c r="BR23" i="3"/>
  <c r="BT21" i="3"/>
  <c r="BP17" i="3"/>
  <c r="BQ17" i="3" s="1"/>
  <c r="BR17" i="3"/>
  <c r="BP13" i="3"/>
  <c r="BQ13" i="3" s="1"/>
  <c r="BT10" i="3"/>
  <c r="BP10" i="3"/>
  <c r="BQ10" i="3" s="1"/>
  <c r="BT8" i="3"/>
  <c r="F3" i="6"/>
  <c r="BT4" i="3"/>
  <c r="BV4" i="3"/>
  <c r="BP4" i="3"/>
  <c r="BQ4" i="3" s="1"/>
  <c r="AK6" i="4"/>
  <c r="T3" i="6"/>
  <c r="BR25" i="3"/>
  <c r="BP20" i="3"/>
  <c r="BQ20" i="3" s="1"/>
  <c r="BX20" i="3"/>
  <c r="BR20" i="3"/>
  <c r="BT20" i="3"/>
  <c r="P2" i="6"/>
  <c r="BV20" i="3"/>
  <c r="BP12" i="3"/>
  <c r="BQ12" i="3" s="1"/>
  <c r="A24" i="5"/>
  <c r="A16" i="5"/>
  <c r="A8" i="5"/>
  <c r="A31" i="6"/>
  <c r="A25" i="6"/>
  <c r="A31" i="7"/>
  <c r="A23" i="7"/>
  <c r="A15" i="7"/>
  <c r="A7" i="7"/>
  <c r="H2" i="7"/>
  <c r="A29" i="5"/>
  <c r="A21" i="5"/>
  <c r="A13" i="5"/>
  <c r="A5" i="5"/>
  <c r="B4" i="6"/>
  <c r="B12" i="6"/>
  <c r="B20" i="6"/>
  <c r="B28" i="6"/>
  <c r="B5" i="6"/>
  <c r="B13" i="6"/>
  <c r="B21" i="6"/>
  <c r="B29" i="6"/>
  <c r="B6" i="6"/>
  <c r="B14" i="6"/>
  <c r="B22" i="6"/>
  <c r="B7" i="6"/>
  <c r="B15" i="6"/>
  <c r="B23" i="6"/>
  <c r="B8" i="6"/>
  <c r="B16" i="6"/>
  <c r="B2" i="6"/>
  <c r="B10" i="6"/>
  <c r="B18" i="6"/>
  <c r="B26" i="6"/>
  <c r="AI6" i="4"/>
  <c r="AJ6" i="4" s="1"/>
  <c r="A27" i="6"/>
  <c r="B24" i="6"/>
  <c r="B17" i="6"/>
  <c r="A12" i="6"/>
  <c r="BO48" i="3"/>
  <c r="BV45" i="3"/>
  <c r="BS44" i="3"/>
  <c r="AA4" i="6"/>
  <c r="BV36" i="3"/>
  <c r="BP36" i="3"/>
  <c r="BQ36" i="3" s="1"/>
  <c r="BV33" i="3"/>
  <c r="BP33" i="3"/>
  <c r="BQ33" i="3" s="1"/>
  <c r="BT28" i="3"/>
  <c r="BT24" i="3"/>
  <c r="BP23" i="3"/>
  <c r="BQ23" i="3" s="1"/>
  <c r="BT17" i="3"/>
  <c r="BP16" i="3"/>
  <c r="BQ16" i="3" s="1"/>
  <c r="BX16" i="3"/>
  <c r="L2" i="6"/>
  <c r="BR16" i="3"/>
  <c r="BT16" i="3"/>
  <c r="BV16" i="3"/>
  <c r="BR12" i="3"/>
  <c r="BR8" i="3"/>
  <c r="BM39" i="3"/>
  <c r="BN39" i="3" s="1"/>
  <c r="BT52" i="3"/>
  <c r="BR33" i="3"/>
  <c r="BV25" i="3"/>
  <c r="BR10" i="3"/>
  <c r="BV10" i="3"/>
  <c r="BR4" i="3"/>
  <c r="BT46" i="3"/>
  <c r="BR42" i="3"/>
  <c r="BR36" i="3"/>
  <c r="A23" i="5"/>
  <c r="A15" i="5"/>
  <c r="A7" i="5"/>
  <c r="B11" i="6"/>
  <c r="A10" i="6"/>
  <c r="AH9" i="6"/>
  <c r="BO57" i="3"/>
  <c r="BP56" i="3"/>
  <c r="BQ56" i="3" s="1"/>
  <c r="BX56" i="3"/>
  <c r="BR56" i="3"/>
  <c r="BT56" i="3"/>
  <c r="BV56" i="3"/>
  <c r="BS53" i="3"/>
  <c r="BU53" i="3"/>
  <c r="BL53" i="3"/>
  <c r="BW53" i="3"/>
  <c r="BM48" i="3"/>
  <c r="BN48" i="3" s="1"/>
  <c r="BV37" i="3"/>
  <c r="AB2" i="6"/>
  <c r="BP37" i="3"/>
  <c r="BQ37" i="3" s="1"/>
  <c r="BX37" i="3"/>
  <c r="BR37" i="3"/>
  <c r="BT37" i="3"/>
  <c r="BV34" i="3"/>
  <c r="BP34" i="3"/>
  <c r="BQ34" i="3" s="1"/>
  <c r="BX34" i="3"/>
  <c r="BR34" i="3"/>
  <c r="BT34" i="3"/>
  <c r="Z2" i="6"/>
  <c r="BP29" i="3"/>
  <c r="BQ29" i="3" s="1"/>
  <c r="BV29" i="3"/>
  <c r="BV23" i="3"/>
  <c r="BP19" i="3"/>
  <c r="BQ19" i="3" s="1"/>
  <c r="BR13" i="3"/>
  <c r="BV12" i="3"/>
  <c r="BU9" i="3"/>
  <c r="BV8" i="3"/>
  <c r="BV24" i="3"/>
  <c r="AH6" i="4"/>
  <c r="BT55" i="3"/>
  <c r="A25" i="7"/>
  <c r="A17" i="7"/>
  <c r="A9" i="7"/>
  <c r="A31" i="5"/>
  <c r="A30" i="7"/>
  <c r="A22" i="7"/>
  <c r="A14" i="7"/>
  <c r="A28" i="5"/>
  <c r="A20" i="5"/>
  <c r="A12" i="5"/>
  <c r="A4" i="5"/>
  <c r="A28" i="6"/>
  <c r="BM53" i="3"/>
  <c r="BN53" i="3" s="1"/>
  <c r="BP50" i="3"/>
  <c r="BQ50" i="3" s="1"/>
  <c r="AJ6" i="6"/>
  <c r="BP45" i="3"/>
  <c r="BQ45" i="3" s="1"/>
  <c r="BV42" i="3"/>
  <c r="BU39" i="3"/>
  <c r="AC4" i="6"/>
  <c r="BV38" i="3"/>
  <c r="BP38" i="3"/>
  <c r="BQ38" i="3" s="1"/>
  <c r="BU30" i="3"/>
  <c r="BM30" i="3"/>
  <c r="BN30" i="3" s="1"/>
  <c r="BV27" i="3"/>
  <c r="BT25" i="3"/>
  <c r="BT19" i="3"/>
  <c r="BP18" i="3"/>
  <c r="BQ18" i="3" s="1"/>
  <c r="BX18" i="3"/>
  <c r="BR18" i="3"/>
  <c r="N2" i="6"/>
  <c r="BT18" i="3"/>
  <c r="BV18" i="3"/>
  <c r="BR11" i="3"/>
  <c r="BM9" i="3"/>
  <c r="BN9" i="3" s="1"/>
  <c r="BV7" i="3"/>
  <c r="BP7" i="3"/>
  <c r="BQ7" i="3" s="1"/>
  <c r="E7" i="6"/>
  <c r="AN6" i="6"/>
  <c r="BP55" i="3"/>
  <c r="BQ55" i="3" s="1"/>
  <c r="BP52" i="3"/>
  <c r="BQ52" i="3" s="1"/>
  <c r="AL6" i="6"/>
  <c r="BR45" i="3"/>
  <c r="BP42" i="3"/>
  <c r="BQ42" i="3" s="1"/>
  <c r="A5" i="6"/>
  <c r="A13" i="6"/>
  <c r="A21" i="6"/>
  <c r="A29" i="6"/>
  <c r="A6" i="6"/>
  <c r="A14" i="6"/>
  <c r="A22" i="6"/>
  <c r="A30" i="6"/>
  <c r="A7" i="6"/>
  <c r="A15" i="6"/>
  <c r="A23" i="6"/>
  <c r="A8" i="6"/>
  <c r="A16" i="6"/>
  <c r="A24" i="6"/>
  <c r="A9" i="6"/>
  <c r="A17" i="6"/>
  <c r="A3" i="6"/>
  <c r="A11" i="6"/>
  <c r="A19" i="6"/>
  <c r="BP46" i="3"/>
  <c r="BQ46" i="3" s="1"/>
  <c r="A6" i="7"/>
  <c r="A27" i="7"/>
  <c r="A19" i="7"/>
  <c r="A11" i="7"/>
  <c r="A3" i="7"/>
  <c r="A25" i="5"/>
  <c r="A17" i="5"/>
  <c r="A9" i="5"/>
  <c r="B6" i="5"/>
  <c r="A20" i="6"/>
  <c r="B9" i="6"/>
  <c r="A4" i="6"/>
  <c r="BL57" i="3"/>
  <c r="BV50" i="3"/>
  <c r="BT43" i="3"/>
  <c r="BP43" i="3"/>
  <c r="BQ43" i="3" s="1"/>
  <c r="BT38" i="3"/>
  <c r="BS35" i="3"/>
  <c r="BO30" i="3"/>
  <c r="BT29" i="3"/>
  <c r="BP28" i="3"/>
  <c r="BQ28" i="3" s="1"/>
  <c r="BO26" i="3"/>
  <c r="BR24" i="3"/>
  <c r="BT23" i="3"/>
  <c r="K6" i="6"/>
  <c r="BP15" i="3"/>
  <c r="BQ15" i="3" s="1"/>
  <c r="BT7" i="3"/>
  <c r="BS57" i="3"/>
  <c r="BR55" i="3"/>
  <c r="BR52" i="3"/>
  <c r="BR50" i="3"/>
  <c r="BU48" i="3"/>
  <c r="BR19" i="3"/>
  <c r="BR15" i="3"/>
  <c r="BT47" i="3"/>
  <c r="BT45" i="3"/>
  <c r="BW44" i="3"/>
  <c r="BL44" i="3"/>
  <c r="BT42" i="3"/>
  <c r="BM35" i="3"/>
  <c r="BN35" i="3" s="1"/>
  <c r="BS30" i="3"/>
  <c r="BR28" i="3"/>
  <c r="BT13" i="3"/>
  <c r="BT11" i="3"/>
  <c r="BU44" i="3"/>
  <c r="BT36" i="3"/>
  <c r="BL35" i="3"/>
  <c r="BT33" i="3"/>
  <c r="BV21" i="3"/>
  <c r="BV19" i="3"/>
  <c r="BV17" i="3"/>
  <c r="BV15" i="3"/>
  <c r="BO9" i="3"/>
  <c r="BM57" i="3"/>
  <c r="BN57" i="3" s="1"/>
  <c r="BX28" i="3"/>
  <c r="BW26" i="3"/>
  <c r="BX25" i="3"/>
  <c r="BX23" i="3"/>
</calcChain>
</file>

<file path=xl/sharedStrings.xml><?xml version="1.0" encoding="utf-8"?>
<sst xmlns="http://schemas.openxmlformats.org/spreadsheetml/2006/main" count="617" uniqueCount="135">
  <si>
    <t>INSTRUCTIONS and TERMS OF USE</t>
  </si>
  <si>
    <r>
      <t xml:space="preserve">This is a morphometric template for species of the Tardigrada Order </t>
    </r>
    <r>
      <rPr>
        <b/>
        <sz val="12"/>
        <rFont val="Calibri"/>
        <family val="2"/>
        <charset val="238"/>
      </rPr>
      <t>Parachela.</t>
    </r>
  </si>
  <si>
    <t>The "individuals" sheet automatically calculates basic statistics (number of measurements, range, mean and SD). The table with these statistics is placed after the last (30th) specimen. The summary table can be then copied and pasted directly to MS Word.</t>
  </si>
  <si>
    <r>
      <t xml:space="preserve">If a trait listed is not present in the species you are measuring, </t>
    </r>
    <r>
      <rPr>
        <b/>
        <sz val="12"/>
        <rFont val="Calibri"/>
        <family val="2"/>
        <charset val="238"/>
      </rPr>
      <t>remove the entire row</t>
    </r>
    <r>
      <rPr>
        <sz val="12"/>
        <rFont val="Calibri"/>
        <family val="2"/>
        <charset val="238"/>
      </rPr>
      <t xml:space="preserve"> (highlight the row, right mouse click, choose "delete").</t>
    </r>
  </si>
  <si>
    <t>Data from the sheet "individuals" are automatically copied to the four remaining "stats" sheets. Data in those sheets are arranged for statistical analyses in the majority of statistical software.</t>
  </si>
  <si>
    <r>
      <t xml:space="preserve">If you want to see the formulas behind this template, press </t>
    </r>
    <r>
      <rPr>
        <b/>
        <sz val="12"/>
        <rFont val="Calibri"/>
        <family val="2"/>
        <charset val="238"/>
      </rPr>
      <t>Ctrl</t>
    </r>
    <r>
      <rPr>
        <sz val="12"/>
        <rFont val="Calibri"/>
        <family val="2"/>
        <charset val="238"/>
      </rPr>
      <t>+</t>
    </r>
    <r>
      <rPr>
        <b/>
        <sz val="12"/>
        <rFont val="Calibri"/>
        <family val="2"/>
        <charset val="238"/>
      </rPr>
      <t>`</t>
    </r>
    <r>
      <rPr>
        <sz val="12"/>
        <rFont val="Calibri"/>
        <family val="2"/>
        <charset val="238"/>
      </rPr>
      <t xml:space="preserve"> (usually just before "1" on the keyboard). To return to the value view, press Ctrl+` again.</t>
    </r>
  </si>
  <si>
    <t>Copyright by Łukasz Michalczyk. Enquires and suggestions: LM@tardigrada.net</t>
  </si>
  <si>
    <t>Species</t>
  </si>
  <si>
    <t>Genus species</t>
  </si>
  <si>
    <t>Population</t>
  </si>
  <si>
    <t>Country.sample</t>
  </si>
  <si>
    <t>Type series</t>
  </si>
  <si>
    <t>YES/NO</t>
  </si>
  <si>
    <t>Author</t>
  </si>
  <si>
    <t>Name Surname</t>
  </si>
  <si>
    <t>Date</t>
  </si>
  <si>
    <t>DD.MM.YYYY</t>
  </si>
  <si>
    <t>SPECIMEN</t>
  </si>
  <si>
    <t>CHARACTER</t>
  </si>
  <si>
    <t>N</t>
  </si>
  <si>
    <t>RANGE</t>
  </si>
  <si>
    <t>MEAN</t>
  </si>
  <si>
    <t>SD</t>
  </si>
  <si>
    <t>Holotype</t>
  </si>
  <si>
    <t>µm</t>
  </si>
  <si>
    <t>pt</t>
  </si>
  <si>
    <t>Body length</t>
  </si>
  <si>
    <t>Buccopharyngeal tube</t>
  </si>
  <si>
    <t xml:space="preserve">     Buccal tube length</t>
  </si>
  <si>
    <t>–</t>
  </si>
  <si>
    <t xml:space="preserve">     Pharyngeal tube length</t>
  </si>
  <si>
    <t xml:space="preserve">     Buccopharyngeal tube length</t>
  </si>
  <si>
    <t xml:space="preserve">     Buccal/pharyngeal tube length ratio</t>
  </si>
  <si>
    <t xml:space="preserve">     Stylet support insertion point</t>
  </si>
  <si>
    <t xml:space="preserve">     Buccal tube external width</t>
  </si>
  <si>
    <t xml:space="preserve">     Buccal tube internal width</t>
  </si>
  <si>
    <t xml:space="preserve">     Ventral lamina length</t>
  </si>
  <si>
    <t>Placoid lengths</t>
  </si>
  <si>
    <t xml:space="preserve">     Macroplacoid 1</t>
  </si>
  <si>
    <t xml:space="preserve">     Macroplacoid 2</t>
  </si>
  <si>
    <t xml:space="preserve">     Macroplacoid 3</t>
  </si>
  <si>
    <t xml:space="preserve">     Microplacoid</t>
  </si>
  <si>
    <t xml:space="preserve">     Septulum</t>
  </si>
  <si>
    <t xml:space="preserve">     Macroplacoid row</t>
  </si>
  <si>
    <t xml:space="preserve">     Placoid row</t>
  </si>
  <si>
    <t>Claw 1 heights</t>
  </si>
  <si>
    <t xml:space="preserve">     External base</t>
  </si>
  <si>
    <t xml:space="preserve">     External primary branch</t>
  </si>
  <si>
    <t xml:space="preserve">     External secondary branch</t>
  </si>
  <si>
    <r>
      <t xml:space="preserve">     External base/primary branch (</t>
    </r>
    <r>
      <rPr>
        <i/>
        <sz val="10"/>
        <rFont val="Calibri"/>
        <family val="2"/>
        <charset val="238"/>
      </rPr>
      <t>cct</t>
    </r>
    <r>
      <rPr>
        <sz val="10"/>
        <rFont val="Calibri"/>
        <family val="2"/>
        <charset val="238"/>
      </rPr>
      <t>)</t>
    </r>
  </si>
  <si>
    <t xml:space="preserve">     Internal base</t>
  </si>
  <si>
    <t xml:space="preserve">     Internal primary branch</t>
  </si>
  <si>
    <t xml:space="preserve">     Internal secondary branch</t>
  </si>
  <si>
    <r>
      <t xml:space="preserve">     Internal base/primary branch (</t>
    </r>
    <r>
      <rPr>
        <i/>
        <sz val="10"/>
        <rFont val="Calibri"/>
        <family val="2"/>
        <charset val="238"/>
      </rPr>
      <t>cct</t>
    </r>
    <r>
      <rPr>
        <sz val="10"/>
        <rFont val="Calibri"/>
        <family val="2"/>
        <charset val="238"/>
      </rPr>
      <t>)</t>
    </r>
  </si>
  <si>
    <t>Claw 2 heights</t>
  </si>
  <si>
    <t>Claw 3 heights</t>
  </si>
  <si>
    <t>Claw 4 heights</t>
  </si>
  <si>
    <t xml:space="preserve">     Anterior base</t>
  </si>
  <si>
    <t xml:space="preserve">     Anterior primary branch</t>
  </si>
  <si>
    <t xml:space="preserve">     Anterior secondary branch</t>
  </si>
  <si>
    <r>
      <t xml:space="preserve">     Anterior base/primary branch (</t>
    </r>
    <r>
      <rPr>
        <i/>
        <sz val="10"/>
        <rFont val="Calibri"/>
        <family val="2"/>
        <charset val="238"/>
      </rPr>
      <t>cct</t>
    </r>
    <r>
      <rPr>
        <sz val="10"/>
        <rFont val="Calibri"/>
        <family val="2"/>
        <charset val="238"/>
      </rPr>
      <t>)</t>
    </r>
  </si>
  <si>
    <t xml:space="preserve">     Posterior base</t>
  </si>
  <si>
    <t xml:space="preserve">     Posterior primary branch</t>
  </si>
  <si>
    <t xml:space="preserve">     Posterior secondary branch</t>
  </si>
  <si>
    <r>
      <t xml:space="preserve">     Posterior base/primary branch (</t>
    </r>
    <r>
      <rPr>
        <i/>
        <sz val="10"/>
        <rFont val="Calibri"/>
        <family val="2"/>
        <charset val="238"/>
      </rPr>
      <t>cct</t>
    </r>
    <r>
      <rPr>
        <sz val="10"/>
        <rFont val="Calibri"/>
        <family val="2"/>
        <charset val="238"/>
      </rPr>
      <t>)</t>
    </r>
  </si>
  <si>
    <t>Eyes (0 = absent; 1 = present)</t>
  </si>
  <si>
    <t>Cuticular pores (0/1)</t>
  </si>
  <si>
    <t>Lunules I with teeth (0/1)</t>
  </si>
  <si>
    <t>Lunules II with teeth (0/1)</t>
  </si>
  <si>
    <t>Lunules III with teeth (0/1)</t>
  </si>
  <si>
    <t>Lunules IV with teeth (0/1)</t>
  </si>
  <si>
    <t>Granulation on legs I (0/1)</t>
  </si>
  <si>
    <t>Granulation on legs II (0/1)</t>
  </si>
  <si>
    <t>Granulation on legs III (0/1)</t>
  </si>
  <si>
    <t>Granulation on legs IV (0/1)</t>
  </si>
  <si>
    <t>Egg bare diameter</t>
  </si>
  <si>
    <t>Egg full diameter</t>
  </si>
  <si>
    <t>Process height</t>
  </si>
  <si>
    <t>Process base width</t>
  </si>
  <si>
    <t>Process base/height ratio</t>
  </si>
  <si>
    <t>Terminal disc width</t>
  </si>
  <si>
    <t>Inter-process distance</t>
  </si>
  <si>
    <t>Number of processes on the egg circumference</t>
  </si>
  <si>
    <t>Individual</t>
  </si>
  <si>
    <t>Buccal tube length</t>
  </si>
  <si>
    <t>Pharyngeal tube length</t>
  </si>
  <si>
    <t>Buccopharyngeal tube length</t>
  </si>
  <si>
    <t>Buccal/pharyngeal tube length ratio</t>
  </si>
  <si>
    <t>Stylet support insertion point</t>
  </si>
  <si>
    <t>Buccal tube external width</t>
  </si>
  <si>
    <t>Buccal tube internal width</t>
  </si>
  <si>
    <t>Ventral lamina length</t>
  </si>
  <si>
    <t>Macroplacoid 1</t>
  </si>
  <si>
    <t>Macroplacoid 2</t>
  </si>
  <si>
    <t>Macroplacoid 3</t>
  </si>
  <si>
    <t>Microplacoid</t>
  </si>
  <si>
    <t>Septulum</t>
  </si>
  <si>
    <t>Macroplacoid row</t>
  </si>
  <si>
    <t>Placoid row</t>
  </si>
  <si>
    <t>Claw 1 external base</t>
  </si>
  <si>
    <t>Claw 1 external primary branch</t>
  </si>
  <si>
    <t>Claw 1 external secondary branch</t>
  </si>
  <si>
    <t>Claw 1 internal base</t>
  </si>
  <si>
    <t>Claw 1 internal primary branch</t>
  </si>
  <si>
    <t>Claw 1 internal secondary branch</t>
  </si>
  <si>
    <t>Claw 2 external base</t>
  </si>
  <si>
    <t>Claw 2 external primary branch</t>
  </si>
  <si>
    <t>Claw 2 external secondary branch</t>
  </si>
  <si>
    <t>Claw 2 internal base</t>
  </si>
  <si>
    <t>Claw 2 internal primary branch</t>
  </si>
  <si>
    <t>Claw 2 internal secondary branch</t>
  </si>
  <si>
    <t>Claw 3 external base</t>
  </si>
  <si>
    <t>Claw 3 external primary branch</t>
  </si>
  <si>
    <t>Claw 3 external secondary branch</t>
  </si>
  <si>
    <t>Claw 3 internal base</t>
  </si>
  <si>
    <t>Claw 3 internal primary branch</t>
  </si>
  <si>
    <t>Claw 3 internal secondary branch</t>
  </si>
  <si>
    <t>Claw 4 anterior base</t>
  </si>
  <si>
    <t>Claw 4 anterior primary branch</t>
  </si>
  <si>
    <t>Claw 4 anterior secondary branch</t>
  </si>
  <si>
    <t>Claw 4 posterior base</t>
  </si>
  <si>
    <t>Claw 4 posterior primary branch</t>
  </si>
  <si>
    <t>Claw 4 posterior secondary branch</t>
  </si>
  <si>
    <t>egg</t>
  </si>
  <si>
    <r>
      <t xml:space="preserve">The template caluclates the </t>
    </r>
    <r>
      <rPr>
        <i/>
        <sz val="12"/>
        <rFont val="Calibri"/>
        <family val="2"/>
        <charset val="238"/>
      </rPr>
      <t>pt</t>
    </r>
    <r>
      <rPr>
        <sz val="12"/>
        <rFont val="Calibri"/>
        <family val="2"/>
        <charset val="238"/>
      </rPr>
      <t xml:space="preserve"> ratio and other relative measures only if all measurements required to calculate a ratio are provided (otherwise the ratio cell remains empty, meaning lack of data). The only numbers you need to enter are absolute measurements in micrometres [μm] in the sheet "individuals". If a structure is not measurable leave the cell empty (enetring zeros will mean that the trait has a value of 0).</t>
    </r>
  </si>
  <si>
    <t>If measurements are done on the type series, please enter the holotype in the first column (this way holotype data are automatically copied to the summary table at end of the sheet). If measurements are not done on the type series, you may delete the last two columns in the summary table. You may change specimen/slide names as desired.</t>
  </si>
  <si>
    <r>
      <t xml:space="preserve">This template can be freely used but each published use must be credited as </t>
    </r>
    <r>
      <rPr>
        <b/>
        <sz val="12"/>
        <rFont val="Calibri"/>
        <family val="2"/>
        <charset val="238"/>
      </rPr>
      <t xml:space="preserve">Morphometric data were handled using the Parachela ver. 1.7 template available from the Tardigrada Register, www.tardigrada.net/register (Michalczyk &amp; Kaczmarek 2013). </t>
    </r>
    <r>
      <rPr>
        <sz val="12"/>
        <rFont val="Calibri"/>
        <family val="2"/>
        <charset val="238"/>
      </rPr>
      <t>The reference is: Michalczyk, Ł. &amp; Kaczmarek, Ł. (2013) The Tardigrada Register: a comprehensive online data repository for tardigrade taxonomy. Journal of Limnology, 72(S1): 175-181. DOI:10.4081/jlimnol.2013.s1.e22</t>
    </r>
  </si>
  <si>
    <t>Claw 1 external base/primary branch</t>
  </si>
  <si>
    <t>Claw 1 internal base/primary branch</t>
  </si>
  <si>
    <t>Claw 4 anterior base/primary branch</t>
  </si>
  <si>
    <t>Claw 4 posterior base/primary branch</t>
  </si>
  <si>
    <t>Claw 2 external base/primary branch</t>
  </si>
  <si>
    <t>Claw 3 external base/primary branch</t>
  </si>
  <si>
    <t>Claw 3 internal base/primary branch</t>
  </si>
  <si>
    <t>Claw 2 internal base/primary branch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</si>
</sst>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28">
    <font>
      <sz val="10"/>
      <name val="Arial CE"/>
      <charset val="238"/>
    </font>
    <font>
      <sz val="10"/>
      <name val="Arial CE"/>
      <charset val="238"/>
    </font>
    <font>
      <b/>
      <sz val="12"/>
      <name val="Calibri"/>
      <family val="2"/>
      <charset val="238"/>
    </font>
    <font>
      <i/>
      <sz val="12"/>
      <name val="Calibri"/>
      <family val="2"/>
      <charset val="238"/>
    </font>
    <font>
      <sz val="12"/>
      <name val="Calibri"/>
      <family val="2"/>
      <charset val="238"/>
    </font>
    <font>
      <b/>
      <sz val="10"/>
      <name val="Calibri"/>
      <family val="2"/>
      <charset val="238"/>
    </font>
    <font>
      <sz val="10"/>
      <name val="Calibri"/>
      <family val="2"/>
      <charset val="238"/>
    </font>
    <font>
      <b/>
      <i/>
      <sz val="10"/>
      <name val="Calibri"/>
      <family val="2"/>
      <charset val="238"/>
    </font>
    <font>
      <i/>
      <sz val="10"/>
      <name val="Calibri"/>
      <family val="2"/>
      <charset val="238"/>
    </font>
    <font>
      <i/>
      <sz val="10"/>
      <color indexed="12"/>
      <name val="Calibri"/>
      <family val="2"/>
      <charset val="238"/>
    </font>
    <font>
      <sz val="10"/>
      <color indexed="17"/>
      <name val="Calibri"/>
      <family val="2"/>
      <charset val="238"/>
    </font>
    <font>
      <i/>
      <sz val="10"/>
      <color indexed="17"/>
      <name val="Calibri"/>
      <family val="2"/>
      <charset val="238"/>
    </font>
    <font>
      <sz val="16"/>
      <name val="Arial CE"/>
      <charset val="238"/>
    </font>
    <font>
      <b/>
      <i/>
      <sz val="16"/>
      <name val="Arial CE"/>
      <charset val="238"/>
    </font>
    <font>
      <b/>
      <sz val="16"/>
      <name val="Arial CE"/>
      <charset val="238"/>
    </font>
    <font>
      <b/>
      <sz val="16"/>
      <color indexed="23"/>
      <name val="Arial CE"/>
      <charset val="238"/>
    </font>
    <font>
      <b/>
      <i/>
      <sz val="10"/>
      <color indexed="12"/>
      <name val="Calibri"/>
      <family val="2"/>
      <charset val="238"/>
    </font>
    <font>
      <b/>
      <sz val="10"/>
      <color indexed="17"/>
      <name val="Calibri"/>
      <family val="2"/>
      <charset val="238"/>
    </font>
    <font>
      <u/>
      <sz val="10"/>
      <color theme="10"/>
      <name val="Arial CE"/>
      <charset val="238"/>
    </font>
    <font>
      <i/>
      <sz val="10"/>
      <name val="Calibri"/>
      <family val="2"/>
      <charset val="238"/>
      <scheme val="minor"/>
    </font>
    <font>
      <sz val="10"/>
      <name val="Calibri"/>
      <family val="2"/>
      <charset val="238"/>
      <scheme val="minor"/>
    </font>
    <font>
      <b/>
      <sz val="10"/>
      <name val="Calibri"/>
      <family val="2"/>
      <charset val="238"/>
      <scheme val="minor"/>
    </font>
    <font>
      <b/>
      <sz val="14"/>
      <color rgb="FFFF0000"/>
      <name val="Calibri"/>
      <family val="2"/>
      <charset val="238"/>
      <scheme val="minor"/>
    </font>
    <font>
      <b/>
      <sz val="12"/>
      <name val="Calibri"/>
      <family val="2"/>
      <charset val="238"/>
      <scheme val="minor"/>
    </font>
    <font>
      <sz val="12"/>
      <name val="Calibri"/>
      <family val="2"/>
      <charset val="238"/>
      <scheme val="minor"/>
    </font>
    <font>
      <b/>
      <sz val="12"/>
      <color rgb="FFFF0000"/>
      <name val="Calibri"/>
      <family val="2"/>
      <charset val="238"/>
      <scheme val="minor"/>
    </font>
    <font>
      <sz val="12"/>
      <color rgb="FF3333FF"/>
      <name val="Calibri"/>
      <family val="2"/>
      <charset val="238"/>
      <scheme val="minor"/>
    </font>
    <font>
      <sz val="6"/>
      <name val="ＭＳ Ｐゴシック"/>
      <family val="3"/>
      <charset val="128"/>
    </font>
  </fonts>
  <fills count="8">
    <fill>
      <patternFill patternType="none"/>
    </fill>
    <fill>
      <patternFill patternType="gray125"/>
    </fill>
    <fill>
      <patternFill patternType="solid">
        <fgColor indexed="55"/>
        <bgColor indexed="64"/>
      </patternFill>
    </fill>
    <fill>
      <patternFill patternType="solid">
        <fgColor indexed="63"/>
        <bgColor indexed="64"/>
      </patternFill>
    </fill>
    <fill>
      <patternFill patternType="solid">
        <fgColor indexed="22"/>
        <bgColor indexed="64"/>
      </patternFill>
    </fill>
    <fill>
      <patternFill patternType="solid">
        <fgColor indexed="9"/>
        <bgColor indexed="64"/>
      </patternFill>
    </fill>
    <fill>
      <patternFill patternType="solid">
        <fgColor rgb="FFFFFFCC"/>
        <bgColor indexed="64"/>
      </patternFill>
    </fill>
    <fill>
      <patternFill patternType="solid">
        <fgColor rgb="FFFFFF00"/>
        <bgColor indexed="64"/>
      </patternFill>
    </fill>
  </fills>
  <borders count="5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right style="double">
        <color indexed="64"/>
      </right>
      <top/>
      <bottom style="thin">
        <color indexed="64"/>
      </bottom>
      <diagonal/>
    </border>
    <border>
      <left/>
      <right style="double">
        <color indexed="64"/>
      </right>
      <top/>
      <bottom/>
      <diagonal/>
    </border>
    <border>
      <left/>
      <right style="thin">
        <color indexed="64"/>
      </right>
      <top/>
      <bottom/>
      <diagonal/>
    </border>
    <border>
      <left/>
      <right style="double">
        <color indexed="64"/>
      </right>
      <top/>
      <bottom style="medium">
        <color indexed="64"/>
      </bottom>
      <diagonal/>
    </border>
    <border>
      <left/>
      <right style="thin">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bottom style="thin">
        <color indexed="64"/>
      </bottom>
      <diagonal/>
    </border>
    <border>
      <left/>
      <right style="medium">
        <color indexed="64"/>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style="thin">
        <color indexed="64"/>
      </left>
      <right/>
      <top/>
      <bottom/>
      <diagonal/>
    </border>
    <border>
      <left style="thin">
        <color indexed="64"/>
      </left>
      <right/>
      <top/>
      <bottom style="medium">
        <color indexed="64"/>
      </bottom>
      <diagonal/>
    </border>
    <border>
      <left/>
      <right/>
      <top/>
      <bottom style="medium">
        <color indexed="64"/>
      </bottom>
      <diagonal/>
    </border>
    <border>
      <left/>
      <right style="thin">
        <color indexed="64"/>
      </right>
      <top style="thin">
        <color indexed="64"/>
      </top>
      <bottom style="thin">
        <color indexed="64"/>
      </bottom>
      <diagonal/>
    </border>
    <border>
      <left/>
      <right/>
      <top style="medium">
        <color indexed="64"/>
      </top>
      <bottom/>
      <diagonal/>
    </border>
    <border>
      <left style="thin">
        <color indexed="64"/>
      </left>
      <right style="medium">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medium">
        <color indexed="64"/>
      </right>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thin">
        <color indexed="64"/>
      </top>
      <bottom/>
      <diagonal/>
    </border>
    <border>
      <left style="medium">
        <color indexed="64"/>
      </left>
      <right style="medium">
        <color indexed="64"/>
      </right>
      <top style="medium">
        <color indexed="64"/>
      </top>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double">
        <color indexed="64"/>
      </right>
      <top style="medium">
        <color indexed="64"/>
      </top>
      <bottom/>
      <diagonal/>
    </border>
    <border>
      <left/>
      <right style="thin">
        <color indexed="64"/>
      </right>
      <top style="medium">
        <color indexed="64"/>
      </top>
      <bottom/>
      <diagonal/>
    </border>
    <border>
      <left/>
      <right/>
      <top style="medium">
        <color indexed="64"/>
      </top>
      <bottom style="thin">
        <color indexed="64"/>
      </bottom>
      <diagonal/>
    </border>
    <border>
      <left style="double">
        <color indexed="64"/>
      </left>
      <right style="thin">
        <color indexed="64"/>
      </right>
      <top/>
      <bottom style="medium">
        <color indexed="64"/>
      </bottom>
      <diagonal/>
    </border>
    <border>
      <left style="double">
        <color indexed="64"/>
      </left>
      <right/>
      <top/>
      <bottom style="medium">
        <color indexed="64"/>
      </bottom>
      <diagonal/>
    </border>
  </borders>
  <cellStyleXfs count="3">
    <xf numFmtId="0" fontId="0" fillId="0" borderId="0"/>
    <xf numFmtId="0" fontId="18" fillId="0" borderId="0" applyNumberFormat="0" applyFill="0" applyBorder="0" applyAlignment="0" applyProtection="0">
      <alignment vertical="top"/>
      <protection locked="0"/>
    </xf>
    <xf numFmtId="9" fontId="1" fillId="0" borderId="0" applyFont="0" applyFill="0" applyBorder="0" applyAlignment="0" applyProtection="0"/>
  </cellStyleXfs>
  <cellXfs count="218">
    <xf numFmtId="0" fontId="0" fillId="0" borderId="0" xfId="0"/>
    <xf numFmtId="0" fontId="5" fillId="0" borderId="1" xfId="0" applyFont="1" applyFill="1" applyBorder="1" applyAlignment="1">
      <alignment horizontal="right"/>
    </xf>
    <xf numFmtId="0" fontId="6" fillId="0" borderId="0" xfId="0" applyFont="1" applyFill="1" applyBorder="1" applyAlignment="1">
      <alignment horizontal="center"/>
    </xf>
    <xf numFmtId="0" fontId="5" fillId="0" borderId="1" xfId="0" applyFont="1" applyFill="1" applyBorder="1" applyAlignment="1">
      <alignment horizontal="left"/>
    </xf>
    <xf numFmtId="0" fontId="6" fillId="0" borderId="1" xfId="0" applyFont="1" applyFill="1" applyBorder="1" applyAlignment="1">
      <alignment horizontal="center"/>
    </xf>
    <xf numFmtId="0" fontId="5" fillId="0" borderId="2" xfId="0" applyFont="1" applyFill="1" applyBorder="1" applyAlignment="1">
      <alignment horizontal="center" vertical="center"/>
    </xf>
    <xf numFmtId="0" fontId="7" fillId="0" borderId="3" xfId="0" applyFont="1" applyFill="1" applyBorder="1" applyAlignment="1">
      <alignment horizontal="center" vertical="center"/>
    </xf>
    <xf numFmtId="0" fontId="7" fillId="0" borderId="4" xfId="0" applyFont="1" applyFill="1" applyBorder="1" applyAlignment="1">
      <alignment horizontal="center" vertical="center"/>
    </xf>
    <xf numFmtId="0" fontId="7" fillId="0" borderId="2" xfId="0" applyFont="1" applyFill="1" applyBorder="1" applyAlignment="1">
      <alignment horizontal="center" vertical="center"/>
    </xf>
    <xf numFmtId="0" fontId="6" fillId="0" borderId="1" xfId="0" applyFont="1" applyFill="1" applyBorder="1" applyAlignment="1">
      <alignment horizontal="left"/>
    </xf>
    <xf numFmtId="164" fontId="6" fillId="0" borderId="1" xfId="0" applyNumberFormat="1" applyFont="1" applyFill="1" applyBorder="1" applyAlignment="1">
      <alignment horizontal="center"/>
    </xf>
    <xf numFmtId="0" fontId="6" fillId="0" borderId="5" xfId="0" applyFont="1" applyFill="1" applyBorder="1" applyAlignment="1">
      <alignment horizontal="left"/>
    </xf>
    <xf numFmtId="0" fontId="6" fillId="0" borderId="6" xfId="0" applyFont="1" applyFill="1" applyBorder="1" applyAlignment="1">
      <alignment horizontal="center" vertical="center"/>
    </xf>
    <xf numFmtId="164" fontId="6" fillId="0" borderId="0" xfId="0" applyNumberFormat="1" applyFont="1" applyFill="1" applyBorder="1" applyAlignment="1">
      <alignment horizontal="center" vertical="center"/>
    </xf>
    <xf numFmtId="164" fontId="8" fillId="0" borderId="0" xfId="0" applyNumberFormat="1" applyFont="1" applyFill="1" applyBorder="1" applyAlignment="1">
      <alignment horizontal="center" vertical="center"/>
    </xf>
    <xf numFmtId="0" fontId="6" fillId="0" borderId="0" xfId="0" applyFont="1" applyFill="1" applyBorder="1" applyAlignment="1">
      <alignment horizontal="center" vertical="center"/>
    </xf>
    <xf numFmtId="0" fontId="6" fillId="0" borderId="7" xfId="0" applyFont="1" applyFill="1" applyBorder="1" applyAlignment="1">
      <alignment horizontal="left"/>
    </xf>
    <xf numFmtId="0" fontId="6" fillId="0" borderId="0" xfId="0" applyFont="1" applyFill="1" applyBorder="1" applyAlignment="1">
      <alignment horizontal="left"/>
    </xf>
    <xf numFmtId="0" fontId="9" fillId="0" borderId="1" xfId="0" applyFont="1" applyFill="1" applyBorder="1" applyAlignment="1">
      <alignment horizontal="center"/>
    </xf>
    <xf numFmtId="164" fontId="9" fillId="0" borderId="1" xfId="0" applyNumberFormat="1" applyFont="1" applyFill="1" applyBorder="1" applyAlignment="1">
      <alignment horizontal="center"/>
    </xf>
    <xf numFmtId="0" fontId="6" fillId="0" borderId="9" xfId="0" applyFont="1" applyFill="1" applyBorder="1"/>
    <xf numFmtId="9" fontId="6" fillId="0" borderId="0" xfId="2" applyFont="1" applyFill="1" applyBorder="1" applyAlignment="1">
      <alignment horizontal="center" vertical="center"/>
    </xf>
    <xf numFmtId="9" fontId="6" fillId="0" borderId="0" xfId="2" applyFont="1" applyFill="1" applyBorder="1" applyAlignment="1">
      <alignment horizontal="right" vertical="center"/>
    </xf>
    <xf numFmtId="9" fontId="6" fillId="0" borderId="0" xfId="2" applyFont="1" applyFill="1" applyBorder="1" applyAlignment="1">
      <alignment horizontal="left" vertical="center"/>
    </xf>
    <xf numFmtId="164" fontId="6" fillId="2" borderId="9" xfId="0" applyNumberFormat="1" applyFont="1" applyFill="1" applyBorder="1" applyAlignment="1">
      <alignment horizontal="center"/>
    </xf>
    <xf numFmtId="164" fontId="9" fillId="2" borderId="10" xfId="0" applyNumberFormat="1" applyFont="1" applyFill="1" applyBorder="1" applyAlignment="1">
      <alignment horizontal="center"/>
    </xf>
    <xf numFmtId="1" fontId="8" fillId="0" borderId="6" xfId="0" applyNumberFormat="1" applyFont="1" applyFill="1" applyBorder="1" applyAlignment="1">
      <alignment horizontal="left" vertical="center"/>
    </xf>
    <xf numFmtId="1" fontId="8" fillId="0" borderId="6" xfId="0" applyNumberFormat="1" applyFont="1" applyFill="1" applyBorder="1" applyAlignment="1">
      <alignment horizontal="center" vertical="center"/>
    </xf>
    <xf numFmtId="1" fontId="8" fillId="0" borderId="5" xfId="0" applyNumberFormat="1" applyFont="1" applyFill="1" applyBorder="1" applyAlignment="1">
      <alignment horizontal="center" vertical="center"/>
    </xf>
    <xf numFmtId="1" fontId="8" fillId="0" borderId="0" xfId="0" applyNumberFormat="1" applyFont="1" applyFill="1" applyBorder="1" applyAlignment="1">
      <alignment horizontal="center" vertical="center"/>
    </xf>
    <xf numFmtId="1" fontId="8" fillId="0" borderId="0" xfId="0" applyNumberFormat="1" applyFont="1" applyFill="1" applyBorder="1" applyAlignment="1">
      <alignment horizontal="right" vertical="center"/>
    </xf>
    <xf numFmtId="1" fontId="6" fillId="0" borderId="1" xfId="0" applyNumberFormat="1" applyFont="1" applyFill="1" applyBorder="1" applyAlignment="1">
      <alignment horizontal="center"/>
    </xf>
    <xf numFmtId="1" fontId="9" fillId="0" borderId="1" xfId="0" applyNumberFormat="1" applyFont="1" applyFill="1" applyBorder="1" applyAlignment="1">
      <alignment horizontal="center"/>
    </xf>
    <xf numFmtId="1" fontId="6" fillId="0" borderId="6" xfId="0" applyNumberFormat="1" applyFont="1" applyFill="1" applyBorder="1" applyAlignment="1">
      <alignment horizontal="center" vertical="center"/>
    </xf>
    <xf numFmtId="1" fontId="6" fillId="0" borderId="0" xfId="0" applyNumberFormat="1" applyFont="1" applyFill="1" applyBorder="1" applyAlignment="1">
      <alignment horizontal="right" vertical="center"/>
    </xf>
    <xf numFmtId="1" fontId="6" fillId="0" borderId="0" xfId="0" applyNumberFormat="1" applyFont="1" applyFill="1" applyBorder="1" applyAlignment="1">
      <alignment horizontal="center" vertical="center"/>
    </xf>
    <xf numFmtId="1" fontId="6" fillId="0" borderId="0" xfId="0" applyNumberFormat="1" applyFont="1" applyFill="1" applyBorder="1" applyAlignment="1">
      <alignment horizontal="left" vertical="center"/>
    </xf>
    <xf numFmtId="0" fontId="0" fillId="0" borderId="0" xfId="0" applyAlignment="1">
      <alignment vertical="top"/>
    </xf>
    <xf numFmtId="9" fontId="10" fillId="0" borderId="1" xfId="2" applyFont="1" applyFill="1" applyBorder="1" applyAlignment="1">
      <alignment horizontal="center"/>
    </xf>
    <xf numFmtId="1" fontId="6" fillId="0" borderId="17" xfId="0" applyNumberFormat="1" applyFont="1" applyFill="1" applyBorder="1" applyAlignment="1">
      <alignment horizontal="center" vertical="center"/>
    </xf>
    <xf numFmtId="9" fontId="6" fillId="0" borderId="17" xfId="2" applyFont="1" applyFill="1" applyBorder="1" applyAlignment="1">
      <alignment horizontal="center" vertical="center"/>
    </xf>
    <xf numFmtId="164" fontId="6" fillId="0" borderId="0" xfId="0" applyNumberFormat="1" applyFont="1" applyFill="1" applyBorder="1" applyAlignment="1">
      <alignment horizontal="right" vertical="center"/>
    </xf>
    <xf numFmtId="164" fontId="6" fillId="0" borderId="0" xfId="0" applyNumberFormat="1" applyFont="1" applyFill="1" applyBorder="1" applyAlignment="1">
      <alignment horizontal="left" vertical="center"/>
    </xf>
    <xf numFmtId="164" fontId="8" fillId="0" borderId="0" xfId="0" applyNumberFormat="1" applyFont="1" applyFill="1" applyBorder="1" applyAlignment="1">
      <alignment horizontal="right" vertical="center"/>
    </xf>
    <xf numFmtId="164" fontId="8" fillId="0" borderId="6" xfId="0" applyNumberFormat="1" applyFont="1" applyFill="1" applyBorder="1" applyAlignment="1">
      <alignment horizontal="left" vertical="center"/>
    </xf>
    <xf numFmtId="164" fontId="6" fillId="0" borderId="17" xfId="0" applyNumberFormat="1" applyFont="1" applyFill="1" applyBorder="1" applyAlignment="1">
      <alignment horizontal="center" vertical="center"/>
    </xf>
    <xf numFmtId="164" fontId="8" fillId="0" borderId="6" xfId="0" applyNumberFormat="1" applyFont="1" applyFill="1" applyBorder="1" applyAlignment="1">
      <alignment horizontal="center" vertical="center"/>
    </xf>
    <xf numFmtId="164" fontId="8" fillId="0" borderId="5" xfId="0" applyNumberFormat="1" applyFont="1" applyFill="1" applyBorder="1" applyAlignment="1">
      <alignment horizontal="center" vertical="center"/>
    </xf>
    <xf numFmtId="164" fontId="6" fillId="0" borderId="19" xfId="0" applyNumberFormat="1" applyFont="1" applyFill="1" applyBorder="1" applyAlignment="1">
      <alignment horizontal="center" vertical="center"/>
    </xf>
    <xf numFmtId="164" fontId="9" fillId="2" borderId="20" xfId="0" applyNumberFormat="1" applyFont="1" applyFill="1" applyBorder="1" applyAlignment="1">
      <alignment horizontal="center"/>
    </xf>
    <xf numFmtId="0" fontId="5" fillId="0" borderId="21" xfId="0" applyFont="1" applyFill="1" applyBorder="1" applyAlignment="1">
      <alignment horizontal="center" vertical="center"/>
    </xf>
    <xf numFmtId="0" fontId="6" fillId="0" borderId="0" xfId="0" applyFont="1" applyFill="1" applyAlignment="1">
      <alignment horizontal="center" vertical="center" wrapText="1"/>
    </xf>
    <xf numFmtId="0" fontId="6" fillId="0" borderId="0" xfId="0" applyFont="1" applyFill="1" applyBorder="1" applyAlignment="1">
      <alignment horizontal="center" vertical="center" wrapText="1"/>
    </xf>
    <xf numFmtId="0" fontId="6" fillId="0" borderId="0" xfId="0" applyFont="1" applyFill="1" applyBorder="1" applyAlignment="1">
      <alignment horizontal="left" vertical="center" wrapText="1"/>
    </xf>
    <xf numFmtId="1" fontId="6" fillId="0" borderId="22" xfId="0" applyNumberFormat="1" applyFont="1" applyFill="1" applyBorder="1" applyAlignment="1">
      <alignment horizontal="center" vertical="center" wrapText="1"/>
    </xf>
    <xf numFmtId="1" fontId="6" fillId="0" borderId="18" xfId="0" applyNumberFormat="1" applyFont="1" applyFill="1" applyBorder="1" applyAlignment="1">
      <alignment horizontal="center" vertical="center" wrapText="1"/>
    </xf>
    <xf numFmtId="1" fontId="6" fillId="0" borderId="23" xfId="0" applyNumberFormat="1" applyFont="1" applyFill="1" applyBorder="1" applyAlignment="1">
      <alignment horizontal="center" vertical="center" wrapText="1"/>
    </xf>
    <xf numFmtId="1" fontId="6" fillId="0" borderId="8" xfId="0" applyNumberFormat="1" applyFont="1" applyFill="1" applyBorder="1" applyAlignment="1">
      <alignment horizontal="center" vertical="center" wrapText="1"/>
    </xf>
    <xf numFmtId="0" fontId="6" fillId="0" borderId="24" xfId="0" applyFont="1" applyFill="1" applyBorder="1" applyAlignment="1">
      <alignment horizontal="left"/>
    </xf>
    <xf numFmtId="2" fontId="6" fillId="0" borderId="0" xfId="0" applyNumberFormat="1" applyFont="1" applyFill="1" applyBorder="1" applyAlignment="1">
      <alignment horizontal="center"/>
    </xf>
    <xf numFmtId="164" fontId="6" fillId="0" borderId="0" xfId="0" applyNumberFormat="1" applyFont="1" applyFill="1" applyBorder="1" applyAlignment="1">
      <alignment horizontal="center"/>
    </xf>
    <xf numFmtId="164" fontId="6" fillId="0" borderId="25" xfId="0" applyNumberFormat="1" applyFont="1" applyFill="1" applyBorder="1" applyAlignment="1">
      <alignment horizontal="center"/>
    </xf>
    <xf numFmtId="164" fontId="6" fillId="0" borderId="26" xfId="0" applyNumberFormat="1" applyFont="1" applyFill="1" applyBorder="1" applyAlignment="1">
      <alignment horizontal="center" vertical="center" wrapText="1"/>
    </xf>
    <xf numFmtId="164" fontId="6" fillId="0" borderId="27" xfId="0" applyNumberFormat="1" applyFont="1" applyFill="1" applyBorder="1" applyAlignment="1">
      <alignment horizontal="center" vertical="center" wrapText="1"/>
    </xf>
    <xf numFmtId="164" fontId="6" fillId="0" borderId="28" xfId="0" applyNumberFormat="1" applyFont="1" applyFill="1" applyBorder="1" applyAlignment="1">
      <alignment horizontal="center" vertical="center" wrapText="1"/>
    </xf>
    <xf numFmtId="0" fontId="6" fillId="0" borderId="29" xfId="0" applyFont="1" applyFill="1" applyBorder="1" applyAlignment="1">
      <alignment horizontal="left" vertical="center" wrapText="1"/>
    </xf>
    <xf numFmtId="164" fontId="6" fillId="0" borderId="30" xfId="0" applyNumberFormat="1" applyFont="1" applyFill="1" applyBorder="1" applyAlignment="1">
      <alignment horizontal="center"/>
    </xf>
    <xf numFmtId="164" fontId="6" fillId="0" borderId="9" xfId="0" applyNumberFormat="1" applyFont="1" applyFill="1" applyBorder="1" applyAlignment="1">
      <alignment horizontal="center" vertical="center" wrapText="1"/>
    </xf>
    <xf numFmtId="164" fontId="6" fillId="0" borderId="1" xfId="0" applyNumberFormat="1" applyFont="1" applyFill="1" applyBorder="1" applyAlignment="1">
      <alignment horizontal="center" vertical="center" wrapText="1"/>
    </xf>
    <xf numFmtId="164" fontId="6" fillId="0" borderId="20" xfId="0" applyNumberFormat="1" applyFont="1" applyFill="1" applyBorder="1" applyAlignment="1">
      <alignment horizontal="center" vertical="center" wrapText="1"/>
    </xf>
    <xf numFmtId="0" fontId="6" fillId="0" borderId="31" xfId="0" applyFont="1" applyFill="1" applyBorder="1" applyAlignment="1">
      <alignment horizontal="left" vertical="center" wrapText="1"/>
    </xf>
    <xf numFmtId="164" fontId="6" fillId="0" borderId="32" xfId="0" applyNumberFormat="1" applyFont="1" applyFill="1" applyBorder="1" applyAlignment="1">
      <alignment horizontal="center"/>
    </xf>
    <xf numFmtId="164" fontId="6" fillId="0" borderId="33" xfId="0" applyNumberFormat="1" applyFont="1" applyFill="1" applyBorder="1" applyAlignment="1">
      <alignment horizontal="center" vertical="center" wrapText="1"/>
    </xf>
    <xf numFmtId="164" fontId="6" fillId="0" borderId="34" xfId="0" applyNumberFormat="1" applyFont="1" applyFill="1" applyBorder="1" applyAlignment="1">
      <alignment horizontal="center" vertical="center" wrapText="1"/>
    </xf>
    <xf numFmtId="164" fontId="6" fillId="0" borderId="35" xfId="0" applyNumberFormat="1" applyFont="1" applyFill="1" applyBorder="1" applyAlignment="1">
      <alignment horizontal="center" vertical="center" wrapText="1"/>
    </xf>
    <xf numFmtId="0" fontId="6" fillId="0" borderId="36" xfId="0" applyFont="1" applyFill="1" applyBorder="1" applyAlignment="1">
      <alignment horizontal="left" vertical="center" wrapText="1"/>
    </xf>
    <xf numFmtId="9" fontId="11" fillId="0" borderId="25" xfId="2" applyFont="1" applyFill="1" applyBorder="1" applyAlignment="1">
      <alignment horizontal="center"/>
    </xf>
    <xf numFmtId="9" fontId="11" fillId="0" borderId="27" xfId="2" applyFont="1" applyFill="1" applyBorder="1" applyAlignment="1">
      <alignment horizontal="center"/>
    </xf>
    <xf numFmtId="9" fontId="11" fillId="0" borderId="37" xfId="2" applyFont="1" applyFill="1" applyBorder="1" applyAlignment="1">
      <alignment horizontal="center"/>
    </xf>
    <xf numFmtId="9" fontId="11" fillId="0" borderId="30" xfId="2" applyFont="1" applyFill="1" applyBorder="1" applyAlignment="1">
      <alignment horizontal="center"/>
    </xf>
    <xf numFmtId="9" fontId="11" fillId="0" borderId="1" xfId="2" applyFont="1" applyFill="1" applyBorder="1" applyAlignment="1">
      <alignment horizontal="center"/>
    </xf>
    <xf numFmtId="9" fontId="11" fillId="0" borderId="38" xfId="2" applyFont="1" applyFill="1" applyBorder="1" applyAlignment="1">
      <alignment horizontal="center"/>
    </xf>
    <xf numFmtId="9" fontId="11" fillId="0" borderId="32" xfId="2" applyFont="1" applyFill="1" applyBorder="1" applyAlignment="1">
      <alignment horizontal="center"/>
    </xf>
    <xf numFmtId="9" fontId="11" fillId="0" borderId="34" xfId="2" applyFont="1" applyFill="1" applyBorder="1" applyAlignment="1">
      <alignment horizontal="center"/>
    </xf>
    <xf numFmtId="9" fontId="11" fillId="0" borderId="39" xfId="2" applyFont="1" applyFill="1" applyBorder="1" applyAlignment="1">
      <alignment horizontal="center"/>
    </xf>
    <xf numFmtId="1" fontId="6" fillId="0" borderId="19" xfId="0" applyNumberFormat="1" applyFont="1" applyFill="1" applyBorder="1" applyAlignment="1">
      <alignment horizontal="left" vertical="center"/>
    </xf>
    <xf numFmtId="1" fontId="6" fillId="0" borderId="19" xfId="0" applyNumberFormat="1" applyFont="1" applyFill="1" applyBorder="1" applyAlignment="1">
      <alignment horizontal="right" vertical="center"/>
    </xf>
    <xf numFmtId="0" fontId="6" fillId="0" borderId="19" xfId="0" applyFont="1" applyFill="1" applyBorder="1" applyAlignment="1">
      <alignment horizontal="center" vertical="center"/>
    </xf>
    <xf numFmtId="0" fontId="6" fillId="0" borderId="19" xfId="0" applyFont="1" applyFill="1" applyBorder="1" applyAlignment="1">
      <alignment horizontal="left"/>
    </xf>
    <xf numFmtId="164" fontId="6" fillId="0" borderId="32" xfId="0" applyNumberFormat="1" applyFont="1" applyFill="1" applyBorder="1" applyAlignment="1">
      <alignment horizontal="center" vertical="center" wrapText="1"/>
    </xf>
    <xf numFmtId="0" fontId="6" fillId="0" borderId="36" xfId="0" applyFont="1" applyFill="1" applyBorder="1" applyAlignment="1">
      <alignment horizontal="left"/>
    </xf>
    <xf numFmtId="164" fontId="6" fillId="0" borderId="25" xfId="0" applyNumberFormat="1" applyFont="1" applyFill="1" applyBorder="1" applyAlignment="1">
      <alignment horizontal="center" vertical="center" wrapText="1"/>
    </xf>
    <xf numFmtId="164" fontId="6" fillId="0" borderId="30" xfId="0" applyNumberFormat="1" applyFont="1" applyFill="1" applyBorder="1" applyAlignment="1">
      <alignment horizontal="center" vertical="center" wrapText="1"/>
    </xf>
    <xf numFmtId="164" fontId="6" fillId="0" borderId="40" xfId="0" applyNumberFormat="1" applyFont="1" applyFill="1" applyBorder="1" applyAlignment="1">
      <alignment horizontal="center" vertical="center" wrapText="1"/>
    </xf>
    <xf numFmtId="164" fontId="6" fillId="0" borderId="41" xfId="0" applyNumberFormat="1" applyFont="1" applyFill="1" applyBorder="1" applyAlignment="1">
      <alignment horizontal="center" vertical="center" wrapText="1"/>
    </xf>
    <xf numFmtId="164" fontId="6" fillId="0" borderId="42" xfId="0" applyNumberFormat="1" applyFont="1" applyFill="1" applyBorder="1" applyAlignment="1">
      <alignment horizontal="center" vertical="center" wrapText="1"/>
    </xf>
    <xf numFmtId="164" fontId="6" fillId="0" borderId="43" xfId="0" applyNumberFormat="1" applyFont="1" applyFill="1" applyBorder="1" applyAlignment="1">
      <alignment horizontal="center" vertical="center" wrapText="1"/>
    </xf>
    <xf numFmtId="0" fontId="6" fillId="0" borderId="44" xfId="0" applyFont="1" applyFill="1" applyBorder="1" applyAlignment="1">
      <alignment horizontal="left"/>
    </xf>
    <xf numFmtId="164" fontId="6" fillId="0" borderId="45" xfId="0" applyNumberFormat="1" applyFont="1" applyFill="1" applyBorder="1" applyAlignment="1">
      <alignment horizontal="center" vertical="center"/>
    </xf>
    <xf numFmtId="164" fontId="6" fillId="0" borderId="45" xfId="0" applyNumberFormat="1" applyFont="1" applyFill="1" applyBorder="1" applyAlignment="1">
      <alignment horizontal="left" vertical="center"/>
    </xf>
    <xf numFmtId="164" fontId="6" fillId="0" borderId="45" xfId="0" applyNumberFormat="1" applyFont="1" applyFill="1" applyBorder="1" applyAlignment="1">
      <alignment horizontal="right" vertical="center"/>
    </xf>
    <xf numFmtId="0" fontId="6" fillId="0" borderId="45" xfId="0" applyFont="1" applyFill="1" applyBorder="1" applyAlignment="1">
      <alignment horizontal="center" vertical="center"/>
    </xf>
    <xf numFmtId="0" fontId="6" fillId="0" borderId="45" xfId="0" applyFont="1" applyFill="1" applyBorder="1" applyAlignment="1">
      <alignment horizontal="left"/>
    </xf>
    <xf numFmtId="0" fontId="5" fillId="0" borderId="21" xfId="0" applyFont="1" applyFill="1" applyBorder="1" applyAlignment="1">
      <alignment horizontal="left" vertical="center" wrapText="1"/>
    </xf>
    <xf numFmtId="0" fontId="6" fillId="0" borderId="40" xfId="0" applyFont="1" applyFill="1" applyBorder="1" applyAlignment="1">
      <alignment horizontal="center" vertical="center" wrapText="1"/>
    </xf>
    <xf numFmtId="0" fontId="6" fillId="0" borderId="42" xfId="0" applyFont="1" applyFill="1" applyBorder="1" applyAlignment="1">
      <alignment horizontal="center" vertical="center" wrapText="1"/>
    </xf>
    <xf numFmtId="0" fontId="6" fillId="0" borderId="43" xfId="0" applyFont="1" applyFill="1" applyBorder="1" applyAlignment="1">
      <alignment horizontal="center" vertical="center" wrapText="1"/>
    </xf>
    <xf numFmtId="0" fontId="5" fillId="0" borderId="46" xfId="0" applyFont="1" applyFill="1" applyBorder="1" applyAlignment="1">
      <alignment horizontal="left" vertical="center" wrapText="1"/>
    </xf>
    <xf numFmtId="164" fontId="8" fillId="0" borderId="0" xfId="0" applyNumberFormat="1" applyFont="1" applyFill="1" applyBorder="1" applyAlignment="1">
      <alignment horizontal="left" vertical="center"/>
    </xf>
    <xf numFmtId="0" fontId="6" fillId="3" borderId="0" xfId="0" applyFont="1" applyFill="1" applyBorder="1" applyAlignment="1">
      <alignment vertical="top"/>
    </xf>
    <xf numFmtId="9" fontId="10" fillId="3" borderId="45" xfId="2" applyFont="1" applyFill="1" applyBorder="1" applyAlignment="1">
      <alignment horizontal="center"/>
    </xf>
    <xf numFmtId="164" fontId="9" fillId="3" borderId="45" xfId="0" applyNumberFormat="1" applyFont="1" applyFill="1" applyBorder="1" applyAlignment="1">
      <alignment horizontal="center"/>
    </xf>
    <xf numFmtId="0" fontId="6" fillId="0" borderId="1" xfId="0" applyFont="1" applyFill="1" applyBorder="1" applyAlignment="1">
      <alignment horizontal="center" vertical="center"/>
    </xf>
    <xf numFmtId="0" fontId="5" fillId="0" borderId="1" xfId="0" applyFont="1" applyFill="1" applyBorder="1" applyAlignment="1">
      <alignment horizontal="center"/>
    </xf>
    <xf numFmtId="1" fontId="5" fillId="0" borderId="1" xfId="0" applyNumberFormat="1" applyFont="1" applyFill="1" applyBorder="1" applyAlignment="1">
      <alignment horizontal="center"/>
    </xf>
    <xf numFmtId="0" fontId="12" fillId="4" borderId="0" xfId="0" applyFont="1" applyFill="1"/>
    <xf numFmtId="49" fontId="13" fillId="5" borderId="0" xfId="0" applyNumberFormat="1" applyFont="1" applyFill="1" applyAlignment="1">
      <alignment horizontal="right" vertical="top"/>
    </xf>
    <xf numFmtId="49" fontId="14" fillId="5" borderId="0" xfId="0" applyNumberFormat="1" applyFont="1" applyFill="1" applyAlignment="1">
      <alignment horizontal="right" vertical="top"/>
    </xf>
    <xf numFmtId="49" fontId="14" fillId="4" borderId="0" xfId="0" applyNumberFormat="1" applyFont="1" applyFill="1" applyAlignment="1">
      <alignment horizontal="right" vertical="top"/>
    </xf>
    <xf numFmtId="0" fontId="15" fillId="5" borderId="0" xfId="0" applyFont="1" applyFill="1" applyAlignment="1">
      <alignment vertical="top"/>
    </xf>
    <xf numFmtId="0" fontId="15" fillId="4" borderId="0" xfId="0" applyFont="1" applyFill="1" applyAlignment="1">
      <alignment vertical="top"/>
    </xf>
    <xf numFmtId="0" fontId="16" fillId="0" borderId="1" xfId="0" applyFont="1" applyFill="1" applyBorder="1" applyAlignment="1">
      <alignment horizontal="center"/>
    </xf>
    <xf numFmtId="1" fontId="16" fillId="0" borderId="1" xfId="0" applyNumberFormat="1" applyFont="1" applyFill="1" applyBorder="1" applyAlignment="1">
      <alignment horizontal="center"/>
    </xf>
    <xf numFmtId="164" fontId="5" fillId="2" borderId="9" xfId="0" applyNumberFormat="1" applyFont="1" applyFill="1" applyBorder="1" applyAlignment="1">
      <alignment horizontal="center"/>
    </xf>
    <xf numFmtId="164" fontId="16" fillId="2" borderId="10" xfId="0" applyNumberFormat="1" applyFont="1" applyFill="1" applyBorder="1" applyAlignment="1">
      <alignment horizontal="center"/>
    </xf>
    <xf numFmtId="164" fontId="5" fillId="0" borderId="1" xfId="0" applyNumberFormat="1" applyFont="1" applyFill="1" applyBorder="1" applyAlignment="1">
      <alignment horizontal="center"/>
    </xf>
    <xf numFmtId="164" fontId="16" fillId="0" borderId="1" xfId="0" applyNumberFormat="1" applyFont="1" applyFill="1" applyBorder="1" applyAlignment="1">
      <alignment horizontal="center"/>
    </xf>
    <xf numFmtId="9" fontId="17" fillId="0" borderId="1" xfId="2" applyFont="1" applyFill="1" applyBorder="1" applyAlignment="1">
      <alignment horizontal="center"/>
    </xf>
    <xf numFmtId="9" fontId="17" fillId="3" borderId="45" xfId="2" applyFont="1" applyFill="1" applyBorder="1" applyAlignment="1">
      <alignment horizontal="center"/>
    </xf>
    <xf numFmtId="164" fontId="16" fillId="3" borderId="45" xfId="0" applyNumberFormat="1" applyFont="1" applyFill="1" applyBorder="1" applyAlignment="1">
      <alignment horizontal="center"/>
    </xf>
    <xf numFmtId="0" fontId="5" fillId="0" borderId="0" xfId="0" applyFont="1" applyFill="1" applyBorder="1" applyAlignment="1">
      <alignment horizontal="center"/>
    </xf>
    <xf numFmtId="164" fontId="7" fillId="0" borderId="1" xfId="0" applyNumberFormat="1" applyFont="1" applyFill="1" applyBorder="1" applyAlignment="1">
      <alignment horizontal="center"/>
    </xf>
    <xf numFmtId="164" fontId="8" fillId="0" borderId="1" xfId="0" applyNumberFormat="1" applyFont="1" applyFill="1" applyBorder="1" applyAlignment="1">
      <alignment horizontal="center"/>
    </xf>
    <xf numFmtId="9" fontId="6" fillId="0" borderId="1" xfId="2" applyFont="1" applyFill="1" applyBorder="1" applyAlignment="1">
      <alignment horizontal="centerContinuous" vertical="center"/>
    </xf>
    <xf numFmtId="0" fontId="5" fillId="0" borderId="1" xfId="0" applyFont="1" applyFill="1" applyBorder="1" applyAlignment="1">
      <alignment horizontal="centerContinuous"/>
    </xf>
    <xf numFmtId="1" fontId="5" fillId="0" borderId="1" xfId="0" applyNumberFormat="1" applyFont="1" applyFill="1" applyBorder="1" applyAlignment="1">
      <alignment horizontal="centerContinuous"/>
    </xf>
    <xf numFmtId="0" fontId="5" fillId="0" borderId="2" xfId="0" applyFont="1" applyFill="1" applyBorder="1" applyAlignment="1">
      <alignment horizontal="centerContinuous" vertical="center"/>
    </xf>
    <xf numFmtId="0" fontId="5" fillId="0" borderId="21" xfId="0" applyFont="1" applyFill="1" applyBorder="1" applyAlignment="1">
      <alignment horizontal="centerContinuous" vertical="center"/>
    </xf>
    <xf numFmtId="0" fontId="5" fillId="0" borderId="50" xfId="0" applyFont="1" applyFill="1" applyBorder="1" applyAlignment="1">
      <alignment horizontal="left" vertical="center"/>
    </xf>
    <xf numFmtId="0" fontId="5" fillId="0" borderId="4" xfId="0" applyFont="1" applyFill="1" applyBorder="1" applyAlignment="1">
      <alignment horizontal="left" vertical="center"/>
    </xf>
    <xf numFmtId="0" fontId="5" fillId="0" borderId="51" xfId="0" applyFont="1" applyFill="1" applyBorder="1" applyAlignment="1">
      <alignment horizontal="centerContinuous" vertical="center"/>
    </xf>
    <xf numFmtId="0" fontId="5" fillId="0" borderId="50" xfId="0" applyFont="1" applyFill="1" applyBorder="1" applyAlignment="1">
      <alignment horizontal="centerContinuous" vertical="center"/>
    </xf>
    <xf numFmtId="0" fontId="7" fillId="0" borderId="2" xfId="0" applyFont="1" applyFill="1" applyBorder="1" applyAlignment="1">
      <alignment horizontal="centerContinuous" vertical="center"/>
    </xf>
    <xf numFmtId="0" fontId="7" fillId="0" borderId="3" xfId="0" applyFont="1" applyFill="1" applyBorder="1" applyAlignment="1">
      <alignment horizontal="centerContinuous" vertical="center"/>
    </xf>
    <xf numFmtId="0" fontId="5" fillId="0" borderId="6" xfId="0" applyFont="1" applyFill="1" applyBorder="1" applyAlignment="1">
      <alignment horizontal="centerContinuous" vertical="center"/>
    </xf>
    <xf numFmtId="0" fontId="5" fillId="0" borderId="3" xfId="0" applyFont="1" applyFill="1" applyBorder="1" applyAlignment="1">
      <alignment horizontal="centerContinuous" vertical="center"/>
    </xf>
    <xf numFmtId="0" fontId="5" fillId="0" borderId="52" xfId="0" applyFont="1" applyFill="1" applyBorder="1" applyAlignment="1">
      <alignment horizontal="centerContinuous" vertical="center"/>
    </xf>
    <xf numFmtId="0" fontId="19" fillId="0" borderId="1" xfId="0" applyFont="1" applyFill="1" applyBorder="1" applyAlignment="1">
      <alignment horizontal="left" vertical="center"/>
    </xf>
    <xf numFmtId="0" fontId="20" fillId="0" borderId="1" xfId="0" applyFont="1" applyBorder="1" applyAlignment="1">
      <alignment horizontal="left" vertical="center" wrapText="1"/>
    </xf>
    <xf numFmtId="0" fontId="20" fillId="0" borderId="1" xfId="0" applyFont="1" applyFill="1" applyBorder="1" applyAlignment="1">
      <alignment horizontal="center" vertical="center"/>
    </xf>
    <xf numFmtId="0" fontId="20" fillId="0" borderId="1" xfId="0" applyFont="1" applyFill="1" applyBorder="1" applyAlignment="1">
      <alignment horizontal="left" vertical="top" wrapText="1"/>
    </xf>
    <xf numFmtId="0" fontId="20" fillId="0" borderId="0" xfId="0" applyFont="1" applyFill="1" applyAlignment="1">
      <alignment horizontal="center" vertical="top"/>
    </xf>
    <xf numFmtId="0" fontId="20" fillId="0" borderId="1" xfId="0" applyFont="1" applyFill="1" applyBorder="1" applyAlignment="1">
      <alignment horizontal="left" vertical="center"/>
    </xf>
    <xf numFmtId="1" fontId="21" fillId="0" borderId="1" xfId="0" applyNumberFormat="1" applyFont="1" applyFill="1" applyBorder="1" applyAlignment="1">
      <alignment horizontal="center" vertical="center"/>
    </xf>
    <xf numFmtId="2" fontId="20" fillId="0" borderId="1" xfId="0" applyNumberFormat="1" applyFont="1" applyFill="1" applyBorder="1" applyAlignment="1">
      <alignment horizontal="center" vertical="center" wrapText="1"/>
    </xf>
    <xf numFmtId="164" fontId="20" fillId="0" borderId="1" xfId="0" applyNumberFormat="1" applyFont="1" applyFill="1" applyBorder="1" applyAlignment="1">
      <alignment horizontal="center" vertical="center" wrapText="1"/>
    </xf>
    <xf numFmtId="9" fontId="20" fillId="0" borderId="1" xfId="2" applyFont="1" applyFill="1" applyBorder="1" applyAlignment="1">
      <alignment horizontal="center" vertical="center" wrapText="1"/>
    </xf>
    <xf numFmtId="0" fontId="20" fillId="0" borderId="0" xfId="0" applyFont="1" applyFill="1" applyAlignment="1">
      <alignment horizontal="center" vertical="center"/>
    </xf>
    <xf numFmtId="0" fontId="19" fillId="0" borderId="0" xfId="0" applyFont="1" applyFill="1" applyAlignment="1">
      <alignment horizontal="left" vertical="center"/>
    </xf>
    <xf numFmtId="0" fontId="20" fillId="0" borderId="0" xfId="0" applyFont="1" applyAlignment="1">
      <alignment horizontal="left" vertical="center" wrapText="1"/>
    </xf>
    <xf numFmtId="0" fontId="21" fillId="0" borderId="0" xfId="0" applyFont="1" applyFill="1" applyAlignment="1">
      <alignment horizontal="center" vertical="center"/>
    </xf>
    <xf numFmtId="0" fontId="20" fillId="0" borderId="0" xfId="0" applyFont="1" applyFill="1" applyAlignment="1">
      <alignment horizontal="center" vertical="center" wrapText="1"/>
    </xf>
    <xf numFmtId="164" fontId="20" fillId="0" borderId="0" xfId="0" applyNumberFormat="1" applyFont="1" applyFill="1" applyAlignment="1">
      <alignment horizontal="center" vertical="center" wrapText="1"/>
    </xf>
    <xf numFmtId="1" fontId="20" fillId="0" borderId="0" xfId="0" applyNumberFormat="1" applyFont="1" applyFill="1" applyAlignment="1">
      <alignment horizontal="center" vertical="center" wrapText="1"/>
    </xf>
    <xf numFmtId="1" fontId="21" fillId="0" borderId="1" xfId="0" applyNumberFormat="1" applyFont="1" applyBorder="1" applyAlignment="1">
      <alignment horizontal="center" vertical="center" wrapText="1"/>
    </xf>
    <xf numFmtId="1" fontId="19" fillId="0" borderId="1" xfId="0" applyNumberFormat="1" applyFont="1" applyFill="1" applyBorder="1" applyAlignment="1">
      <alignment horizontal="center" vertical="center" wrapText="1"/>
    </xf>
    <xf numFmtId="164" fontId="19" fillId="0" borderId="1" xfId="0" applyNumberFormat="1" applyFont="1" applyFill="1" applyBorder="1" applyAlignment="1">
      <alignment horizontal="center" vertical="center" wrapText="1"/>
    </xf>
    <xf numFmtId="164" fontId="19" fillId="0" borderId="1" xfId="2" applyNumberFormat="1" applyFont="1" applyFill="1" applyBorder="1" applyAlignment="1">
      <alignment horizontal="center" vertical="center" wrapText="1"/>
    </xf>
    <xf numFmtId="49" fontId="19" fillId="0" borderId="1" xfId="0" applyNumberFormat="1" applyFont="1" applyFill="1" applyBorder="1" applyAlignment="1">
      <alignment horizontal="left" vertical="center"/>
    </xf>
    <xf numFmtId="1" fontId="20" fillId="0" borderId="1" xfId="0" applyNumberFormat="1" applyFont="1" applyBorder="1" applyAlignment="1">
      <alignment horizontal="left" vertical="center" wrapText="1"/>
    </xf>
    <xf numFmtId="1" fontId="20" fillId="0" borderId="1" xfId="0" applyNumberFormat="1" applyFont="1" applyFill="1" applyBorder="1" applyAlignment="1">
      <alignment horizontal="center" vertical="center" wrapText="1"/>
    </xf>
    <xf numFmtId="164" fontId="20" fillId="0" borderId="1" xfId="0" applyNumberFormat="1" applyFont="1" applyBorder="1" applyAlignment="1">
      <alignment horizontal="center" vertical="center" wrapText="1"/>
    </xf>
    <xf numFmtId="164" fontId="20" fillId="0" borderId="1" xfId="2" applyNumberFormat="1" applyFont="1" applyBorder="1" applyAlignment="1">
      <alignment horizontal="center" vertical="center" wrapText="1"/>
    </xf>
    <xf numFmtId="164" fontId="20" fillId="0" borderId="1" xfId="2" applyNumberFormat="1" applyFont="1" applyFill="1" applyBorder="1" applyAlignment="1">
      <alignment horizontal="center" vertical="center" wrapText="1"/>
    </xf>
    <xf numFmtId="0" fontId="23" fillId="6" borderId="11" xfId="0" applyFont="1" applyFill="1" applyBorder="1" applyAlignment="1">
      <alignment horizontal="center" vertical="top" wrapText="1"/>
    </xf>
    <xf numFmtId="0" fontId="24" fillId="6" borderId="12" xfId="0" applyFont="1" applyFill="1" applyBorder="1" applyAlignment="1">
      <alignment horizontal="left" vertical="top" wrapText="1"/>
    </xf>
    <xf numFmtId="0" fontId="23" fillId="6" borderId="13" xfId="0" applyFont="1" applyFill="1" applyBorder="1" applyAlignment="1">
      <alignment horizontal="center" vertical="top" wrapText="1"/>
    </xf>
    <xf numFmtId="0" fontId="24" fillId="6" borderId="14" xfId="0" applyFont="1" applyFill="1" applyBorder="1" applyAlignment="1">
      <alignment horizontal="left" vertical="top" wrapText="1"/>
    </xf>
    <xf numFmtId="0" fontId="24" fillId="6" borderId="15" xfId="0" applyFont="1" applyFill="1" applyBorder="1" applyAlignment="1">
      <alignment horizontal="left" vertical="top" wrapText="1"/>
    </xf>
    <xf numFmtId="0" fontId="25" fillId="7" borderId="13" xfId="0" applyFont="1" applyFill="1" applyBorder="1" applyAlignment="1">
      <alignment horizontal="center" vertical="top" wrapText="1"/>
    </xf>
    <xf numFmtId="0" fontId="24" fillId="7" borderId="15" xfId="0" applyFont="1" applyFill="1" applyBorder="1" applyAlignment="1">
      <alignment horizontal="left" vertical="top" wrapText="1"/>
    </xf>
    <xf numFmtId="0" fontId="23" fillId="6" borderId="16" xfId="0" applyFont="1" applyFill="1" applyBorder="1" applyAlignment="1">
      <alignment horizontal="center" vertical="top" wrapText="1"/>
    </xf>
    <xf numFmtId="0" fontId="26" fillId="6" borderId="47" xfId="1" applyFont="1" applyFill="1" applyBorder="1" applyAlignment="1" applyProtection="1">
      <alignment horizontal="left" vertical="top" wrapText="1"/>
    </xf>
    <xf numFmtId="0" fontId="20" fillId="0" borderId="1" xfId="0" applyNumberFormat="1" applyFont="1" applyFill="1" applyBorder="1" applyAlignment="1">
      <alignment horizontal="left" vertical="top" wrapText="1"/>
    </xf>
    <xf numFmtId="0" fontId="6" fillId="0" borderId="53" xfId="0" applyFont="1" applyFill="1" applyBorder="1" applyAlignment="1">
      <alignment horizontal="center" vertical="center"/>
    </xf>
    <xf numFmtId="164" fontId="6" fillId="0" borderId="17" xfId="0" applyNumberFormat="1" applyFont="1" applyFill="1" applyBorder="1" applyAlignment="1">
      <alignment horizontal="right" vertical="center"/>
    </xf>
    <xf numFmtId="165" fontId="6" fillId="0" borderId="0" xfId="2" applyNumberFormat="1" applyFont="1" applyFill="1" applyBorder="1" applyAlignment="1">
      <alignment horizontal="right" vertical="center"/>
    </xf>
    <xf numFmtId="165" fontId="6" fillId="0" borderId="0" xfId="2" applyNumberFormat="1" applyFont="1" applyFill="1" applyBorder="1" applyAlignment="1">
      <alignment horizontal="center" vertical="center"/>
    </xf>
    <xf numFmtId="165" fontId="6" fillId="0" borderId="0" xfId="2" applyNumberFormat="1" applyFont="1" applyFill="1" applyBorder="1" applyAlignment="1">
      <alignment horizontal="left" vertical="center"/>
    </xf>
    <xf numFmtId="165" fontId="8" fillId="0" borderId="0" xfId="2" applyNumberFormat="1" applyFont="1" applyFill="1" applyBorder="1" applyAlignment="1">
      <alignment horizontal="right" vertical="center"/>
    </xf>
    <xf numFmtId="165" fontId="6" fillId="0" borderId="0" xfId="2" applyNumberFormat="1" applyFont="1" applyFill="1" applyBorder="1" applyAlignment="1">
      <alignment horizontal="center"/>
    </xf>
    <xf numFmtId="165" fontId="8" fillId="0" borderId="6" xfId="2" applyNumberFormat="1" applyFont="1" applyFill="1" applyBorder="1" applyAlignment="1">
      <alignment horizontal="left" vertical="center"/>
    </xf>
    <xf numFmtId="165" fontId="6" fillId="0" borderId="17" xfId="2" applyNumberFormat="1" applyFont="1" applyFill="1" applyBorder="1" applyAlignment="1">
      <alignment horizontal="center" vertical="center"/>
    </xf>
    <xf numFmtId="165" fontId="8" fillId="0" borderId="6" xfId="2" applyNumberFormat="1" applyFont="1" applyFill="1" applyBorder="1" applyAlignment="1">
      <alignment horizontal="center" vertical="center"/>
    </xf>
    <xf numFmtId="165" fontId="8" fillId="0" borderId="5" xfId="2" applyNumberFormat="1" applyFont="1" applyFill="1" applyBorder="1" applyAlignment="1">
      <alignment horizontal="center" vertical="center"/>
    </xf>
    <xf numFmtId="165" fontId="8" fillId="0" borderId="0" xfId="2" applyNumberFormat="1" applyFont="1" applyFill="1" applyBorder="1" applyAlignment="1">
      <alignment horizontal="center" vertical="center"/>
    </xf>
    <xf numFmtId="165" fontId="6" fillId="0" borderId="0" xfId="0" applyNumberFormat="1" applyFont="1" applyFill="1" applyBorder="1" applyAlignment="1">
      <alignment horizontal="center" vertical="center"/>
    </xf>
    <xf numFmtId="165" fontId="8" fillId="0" borderId="0" xfId="0" applyNumberFormat="1" applyFont="1" applyFill="1" applyBorder="1" applyAlignment="1">
      <alignment horizontal="right" vertical="center"/>
    </xf>
    <xf numFmtId="165" fontId="6" fillId="0" borderId="0" xfId="0" applyNumberFormat="1" applyFont="1" applyFill="1" applyBorder="1" applyAlignment="1">
      <alignment horizontal="center"/>
    </xf>
    <xf numFmtId="165" fontId="8" fillId="0" borderId="6" xfId="0" applyNumberFormat="1" applyFont="1" applyFill="1" applyBorder="1" applyAlignment="1">
      <alignment horizontal="left" vertical="center"/>
    </xf>
    <xf numFmtId="165" fontId="8" fillId="0" borderId="6" xfId="0" applyNumberFormat="1" applyFont="1" applyFill="1" applyBorder="1" applyAlignment="1">
      <alignment horizontal="center" vertical="center"/>
    </xf>
    <xf numFmtId="165" fontId="8" fillId="0" borderId="5" xfId="0" applyNumberFormat="1" applyFont="1" applyFill="1" applyBorder="1" applyAlignment="1">
      <alignment horizontal="center" vertical="center"/>
    </xf>
    <xf numFmtId="165" fontId="8" fillId="0" borderId="0" xfId="0" applyNumberFormat="1" applyFont="1" applyFill="1" applyBorder="1" applyAlignment="1">
      <alignment horizontal="center" vertical="center"/>
    </xf>
    <xf numFmtId="165" fontId="6" fillId="0" borderId="18" xfId="2" applyNumberFormat="1" applyFont="1" applyFill="1" applyBorder="1" applyAlignment="1">
      <alignment horizontal="right" vertical="center"/>
    </xf>
    <xf numFmtId="165" fontId="6" fillId="0" borderId="19" xfId="0" applyNumberFormat="1" applyFont="1" applyFill="1" applyBorder="1" applyAlignment="1">
      <alignment horizontal="center" vertical="center"/>
    </xf>
    <xf numFmtId="165" fontId="6" fillId="0" borderId="19" xfId="2" applyNumberFormat="1" applyFont="1" applyFill="1" applyBorder="1" applyAlignment="1">
      <alignment horizontal="left" vertical="center"/>
    </xf>
    <xf numFmtId="165" fontId="8" fillId="0" borderId="19" xfId="0" applyNumberFormat="1" applyFont="1" applyFill="1" applyBorder="1" applyAlignment="1">
      <alignment horizontal="right" vertical="center"/>
    </xf>
    <xf numFmtId="165" fontId="6" fillId="0" borderId="19" xfId="0" applyNumberFormat="1" applyFont="1" applyFill="1" applyBorder="1" applyAlignment="1">
      <alignment horizontal="center"/>
    </xf>
    <xf numFmtId="165" fontId="8" fillId="0" borderId="8" xfId="0" applyNumberFormat="1" applyFont="1" applyFill="1" applyBorder="1" applyAlignment="1">
      <alignment horizontal="left" vertical="center"/>
    </xf>
    <xf numFmtId="165" fontId="6" fillId="0" borderId="18" xfId="2" applyNumberFormat="1" applyFont="1" applyFill="1" applyBorder="1" applyAlignment="1">
      <alignment horizontal="center" vertical="center"/>
    </xf>
    <xf numFmtId="165" fontId="8" fillId="0" borderId="8" xfId="0" applyNumberFormat="1" applyFont="1" applyFill="1" applyBorder="1" applyAlignment="1">
      <alignment horizontal="center" vertical="center"/>
    </xf>
    <xf numFmtId="165" fontId="8" fillId="0" borderId="7" xfId="0" applyNumberFormat="1" applyFont="1" applyFill="1" applyBorder="1" applyAlignment="1">
      <alignment horizontal="center" vertical="center"/>
    </xf>
    <xf numFmtId="165" fontId="6" fillId="0" borderId="54" xfId="2" applyNumberFormat="1" applyFont="1" applyFill="1" applyBorder="1" applyAlignment="1">
      <alignment horizontal="center" vertical="center"/>
    </xf>
    <xf numFmtId="165" fontId="8" fillId="0" borderId="19" xfId="0" applyNumberFormat="1" applyFont="1" applyFill="1" applyBorder="1" applyAlignment="1">
      <alignment horizontal="center" vertical="center"/>
    </xf>
    <xf numFmtId="0" fontId="22" fillId="6" borderId="48" xfId="0" applyFont="1" applyFill="1" applyBorder="1" applyAlignment="1">
      <alignment horizontal="center" vertical="center" wrapText="1"/>
    </xf>
    <xf numFmtId="0" fontId="22" fillId="6" borderId="49" xfId="0" applyFont="1" applyFill="1" applyBorder="1" applyAlignment="1">
      <alignment horizontal="center" vertical="center" wrapText="1"/>
    </xf>
    <xf numFmtId="0" fontId="5" fillId="0" borderId="9" xfId="0" applyFont="1" applyFill="1" applyBorder="1" applyAlignment="1">
      <alignment horizontal="center"/>
    </xf>
    <xf numFmtId="0" fontId="5" fillId="0" borderId="20" xfId="0" applyFont="1" applyFill="1" applyBorder="1" applyAlignment="1">
      <alignment horizontal="center"/>
    </xf>
  </cellXfs>
  <cellStyles count="3">
    <cellStyle name="Hiperłącze" xfId="1" builtinId="8"/>
    <cellStyle name="Normalny" xfId="0" builtinId="0"/>
    <cellStyle name="Procentowy" xfId="2" builtinId="5"/>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FF00"/>
      <color rgb="FF0000FF"/>
      <color rgb="FF77777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Lukasz%20Michalczyk%20%3cLM@tardigrada.net%3e?subject=Tardigrada%20Morphometric%20Template%20(Hypsibioidea%20&amp;%20Isohypsibioidea%20ver.%201.0)"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1"/>
  </sheetPr>
  <dimension ref="B1:C11"/>
  <sheetViews>
    <sheetView workbookViewId="0">
      <selection activeCell="B2" sqref="B2:C2"/>
    </sheetView>
  </sheetViews>
  <sheetFormatPr defaultColWidth="8.7109375" defaultRowHeight="12.75"/>
  <cols>
    <col min="1" max="1" width="3" customWidth="1"/>
    <col min="2" max="2" width="3.7109375" style="37" customWidth="1"/>
    <col min="3" max="3" width="116.42578125" customWidth="1"/>
  </cols>
  <sheetData>
    <row r="1" spans="2:3" ht="13.5" thickBot="1"/>
    <row r="2" spans="2:3" ht="19.149999999999999" customHeight="1" thickBot="1">
      <c r="B2" s="214" t="s">
        <v>0</v>
      </c>
      <c r="C2" s="215"/>
    </row>
    <row r="3" spans="2:3" ht="15.75">
      <c r="B3" s="174">
        <v>1</v>
      </c>
      <c r="C3" s="175" t="s">
        <v>1</v>
      </c>
    </row>
    <row r="4" spans="2:3" ht="63">
      <c r="B4" s="176">
        <v>2</v>
      </c>
      <c r="C4" s="177" t="s">
        <v>124</v>
      </c>
    </row>
    <row r="5" spans="2:3" ht="47.25">
      <c r="B5" s="174">
        <v>3</v>
      </c>
      <c r="C5" s="177" t="s">
        <v>2</v>
      </c>
    </row>
    <row r="6" spans="2:3" ht="47.25">
      <c r="B6" s="176">
        <v>4</v>
      </c>
      <c r="C6" s="177" t="s">
        <v>125</v>
      </c>
    </row>
    <row r="7" spans="2:3" ht="31.5">
      <c r="B7" s="174">
        <v>5</v>
      </c>
      <c r="C7" s="177" t="s">
        <v>3</v>
      </c>
    </row>
    <row r="8" spans="2:3" ht="31.5">
      <c r="B8" s="176">
        <v>6</v>
      </c>
      <c r="C8" s="177" t="s">
        <v>4</v>
      </c>
    </row>
    <row r="9" spans="2:3" ht="31.5">
      <c r="B9" s="174">
        <v>7</v>
      </c>
      <c r="C9" s="178" t="s">
        <v>5</v>
      </c>
    </row>
    <row r="10" spans="2:3" ht="63">
      <c r="B10" s="179">
        <v>8</v>
      </c>
      <c r="C10" s="180" t="s">
        <v>126</v>
      </c>
    </row>
    <row r="11" spans="2:3" ht="16.5" thickBot="1">
      <c r="B11" s="181">
        <v>9</v>
      </c>
      <c r="C11" s="182" t="s">
        <v>6</v>
      </c>
    </row>
  </sheetData>
  <mergeCells count="1">
    <mergeCell ref="B2:C2"/>
  </mergeCells>
  <phoneticPr fontId="27"/>
  <hyperlinks>
    <hyperlink ref="C11" r:id="rId1" xr:uid="{00000000-0004-0000-0000-000000000000}"/>
  </hyperlinks>
  <pageMargins left="0.7" right="0.7" top="0.75" bottom="0.75" header="0.3" footer="0.3"/>
  <pageSetup paperSize="9" orientation="portrait" horizontalDpi="1200" verticalDpi="1200" r:id="rId2"/>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777777"/>
  </sheetPr>
  <dimension ref="B2:D7"/>
  <sheetViews>
    <sheetView zoomScale="55" zoomScaleNormal="55" workbookViewId="0">
      <selection activeCell="D2" sqref="D2"/>
    </sheetView>
  </sheetViews>
  <sheetFormatPr defaultColWidth="8.7109375" defaultRowHeight="20.25"/>
  <cols>
    <col min="1" max="1" width="3.7109375" style="115" customWidth="1"/>
    <col min="2" max="2" width="20.42578125" style="115" customWidth="1"/>
    <col min="3" max="3" width="3.7109375" style="115" customWidth="1"/>
    <col min="4" max="4" width="55.7109375" style="115" customWidth="1"/>
    <col min="5" max="16384" width="8.7109375" style="115"/>
  </cols>
  <sheetData>
    <row r="2" spans="2:4">
      <c r="B2" s="119" t="s">
        <v>7</v>
      </c>
      <c r="D2" s="116" t="s">
        <v>8</v>
      </c>
    </row>
    <row r="3" spans="2:4">
      <c r="B3" s="119" t="s">
        <v>9</v>
      </c>
      <c r="D3" s="117" t="s">
        <v>10</v>
      </c>
    </row>
    <row r="4" spans="2:4">
      <c r="B4" s="119" t="s">
        <v>11</v>
      </c>
      <c r="D4" s="117" t="s">
        <v>12</v>
      </c>
    </row>
    <row r="5" spans="2:4">
      <c r="B5" s="120"/>
      <c r="D5" s="118"/>
    </row>
    <row r="6" spans="2:4">
      <c r="B6" s="119" t="s">
        <v>13</v>
      </c>
      <c r="D6" s="117" t="s">
        <v>14</v>
      </c>
    </row>
    <row r="7" spans="2:4">
      <c r="B7" s="119" t="s">
        <v>15</v>
      </c>
      <c r="D7" s="117" t="s">
        <v>16</v>
      </c>
    </row>
  </sheetData>
  <phoneticPr fontId="27"/>
  <pageMargins left="0.7" right="0.7" top="0.75" bottom="0.75" header="0.3" footer="0.3"/>
  <pageSetup paperSize="9" orientation="portrait" horizontalDpi="4294967294" verticalDpi="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50"/>
  </sheetPr>
  <dimension ref="A1:BX68"/>
  <sheetViews>
    <sheetView tabSelected="1" zoomScale="90" zoomScaleNormal="90" workbookViewId="0">
      <pane xSplit="1" ySplit="3" topLeftCell="AN4" activePane="bottomRight" state="frozen"/>
      <selection pane="topRight" activeCell="B1" sqref="B1"/>
      <selection pane="bottomLeft" activeCell="A3" sqref="A3"/>
      <selection pane="bottomRight" sqref="A1:XFD1"/>
    </sheetView>
  </sheetViews>
  <sheetFormatPr defaultColWidth="9.140625" defaultRowHeight="12.75"/>
  <cols>
    <col min="1" max="1" width="32.140625" style="2" customWidth="1"/>
    <col min="2" max="2" width="19.85546875" style="130" customWidth="1"/>
    <col min="3" max="3" width="6.7109375" style="130" customWidth="1"/>
    <col min="4" max="61" width="6.7109375" style="2" customWidth="1"/>
    <col min="62" max="62" width="2.7109375" style="2" customWidth="1"/>
    <col min="63" max="63" width="35.42578125" style="2" customWidth="1"/>
    <col min="64" max="64" width="3.42578125" style="2" customWidth="1"/>
    <col min="65" max="65" width="6.140625" style="2" customWidth="1"/>
    <col min="66" max="66" width="2.42578125" style="2" customWidth="1"/>
    <col min="67" max="67" width="6.140625" style="2" customWidth="1"/>
    <col min="68" max="68" width="7.42578125" style="2" customWidth="1"/>
    <col min="69" max="69" width="2.42578125" style="2" customWidth="1"/>
    <col min="70" max="70" width="7.42578125" style="2" customWidth="1"/>
    <col min="71" max="71" width="7.7109375" style="2" customWidth="1"/>
    <col min="72" max="72" width="7.42578125" style="2" customWidth="1"/>
    <col min="73" max="73" width="7.7109375" style="2" customWidth="1"/>
    <col min="74" max="74" width="7.42578125" style="2" customWidth="1"/>
    <col min="75" max="75" width="5.7109375" style="2" customWidth="1"/>
    <col min="76" max="76" width="7.42578125" style="2" customWidth="1"/>
    <col min="77" max="16384" width="9.140625" style="2"/>
  </cols>
  <sheetData>
    <row r="1" spans="1:76" ht="13.5" thickBot="1"/>
    <row r="2" spans="1:76" ht="13.5" customHeight="1">
      <c r="A2" s="1" t="s">
        <v>17</v>
      </c>
      <c r="B2" s="135">
        <v>1</v>
      </c>
      <c r="C2" s="135"/>
      <c r="D2" s="135">
        <v>2</v>
      </c>
      <c r="E2" s="135"/>
      <c r="F2" s="135">
        <v>3</v>
      </c>
      <c r="G2" s="135"/>
      <c r="H2" s="135">
        <v>4</v>
      </c>
      <c r="I2" s="135"/>
      <c r="J2" s="135">
        <v>5</v>
      </c>
      <c r="K2" s="135"/>
      <c r="L2" s="135">
        <v>6</v>
      </c>
      <c r="M2" s="135"/>
      <c r="N2" s="135">
        <v>7</v>
      </c>
      <c r="O2" s="135"/>
      <c r="P2" s="135">
        <v>8</v>
      </c>
      <c r="Q2" s="135"/>
      <c r="R2" s="135">
        <v>9</v>
      </c>
      <c r="S2" s="135"/>
      <c r="T2" s="135">
        <v>10</v>
      </c>
      <c r="U2" s="135"/>
      <c r="V2" s="135">
        <v>11</v>
      </c>
      <c r="W2" s="135"/>
      <c r="X2" s="134">
        <v>12</v>
      </c>
      <c r="Y2" s="134"/>
      <c r="Z2" s="134">
        <v>13</v>
      </c>
      <c r="AA2" s="134"/>
      <c r="AB2" s="134">
        <v>14</v>
      </c>
      <c r="AC2" s="134"/>
      <c r="AD2" s="134">
        <v>15</v>
      </c>
      <c r="AE2" s="134"/>
      <c r="AF2" s="134">
        <v>16</v>
      </c>
      <c r="AG2" s="134"/>
      <c r="AH2" s="134">
        <v>17</v>
      </c>
      <c r="AI2" s="134"/>
      <c r="AJ2" s="134">
        <v>18</v>
      </c>
      <c r="AK2" s="134"/>
      <c r="AL2" s="134">
        <v>19</v>
      </c>
      <c r="AM2" s="134"/>
      <c r="AN2" s="134">
        <v>20</v>
      </c>
      <c r="AO2" s="134"/>
      <c r="AP2" s="134">
        <v>21</v>
      </c>
      <c r="AQ2" s="134"/>
      <c r="AR2" s="134">
        <v>22</v>
      </c>
      <c r="AS2" s="134"/>
      <c r="AT2" s="134">
        <v>23</v>
      </c>
      <c r="AU2" s="134"/>
      <c r="AV2" s="134">
        <v>24</v>
      </c>
      <c r="AW2" s="134"/>
      <c r="AX2" s="134">
        <v>25</v>
      </c>
      <c r="AY2" s="134"/>
      <c r="AZ2" s="134">
        <v>26</v>
      </c>
      <c r="BA2" s="134"/>
      <c r="BB2" s="134">
        <v>27</v>
      </c>
      <c r="BC2" s="134"/>
      <c r="BD2" s="134">
        <v>28</v>
      </c>
      <c r="BE2" s="134"/>
      <c r="BF2" s="134">
        <v>29</v>
      </c>
      <c r="BG2" s="134"/>
      <c r="BH2" s="134">
        <v>30</v>
      </c>
      <c r="BI2" s="134"/>
      <c r="BK2" s="138" t="s">
        <v>18</v>
      </c>
      <c r="BL2" s="144" t="s">
        <v>19</v>
      </c>
      <c r="BM2" s="137" t="s">
        <v>20</v>
      </c>
      <c r="BN2" s="137"/>
      <c r="BO2" s="137"/>
      <c r="BP2" s="137"/>
      <c r="BQ2" s="137"/>
      <c r="BR2" s="140"/>
      <c r="BS2" s="137" t="s">
        <v>21</v>
      </c>
      <c r="BT2" s="140"/>
      <c r="BU2" s="137" t="s">
        <v>22</v>
      </c>
      <c r="BV2" s="141"/>
      <c r="BW2" s="137" t="s">
        <v>23</v>
      </c>
      <c r="BX2" s="137"/>
    </row>
    <row r="3" spans="1:76">
      <c r="A3" s="3" t="s">
        <v>18</v>
      </c>
      <c r="B3" s="113" t="s">
        <v>24</v>
      </c>
      <c r="C3" s="121" t="s">
        <v>25</v>
      </c>
      <c r="D3" s="4" t="s">
        <v>24</v>
      </c>
      <c r="E3" s="18" t="s">
        <v>25</v>
      </c>
      <c r="F3" s="4" t="s">
        <v>24</v>
      </c>
      <c r="G3" s="18" t="s">
        <v>25</v>
      </c>
      <c r="H3" s="4" t="s">
        <v>24</v>
      </c>
      <c r="I3" s="18" t="s">
        <v>25</v>
      </c>
      <c r="J3" s="4" t="s">
        <v>24</v>
      </c>
      <c r="K3" s="18" t="s">
        <v>25</v>
      </c>
      <c r="L3" s="4" t="s">
        <v>24</v>
      </c>
      <c r="M3" s="18" t="s">
        <v>25</v>
      </c>
      <c r="N3" s="4" t="s">
        <v>24</v>
      </c>
      <c r="O3" s="18" t="s">
        <v>25</v>
      </c>
      <c r="P3" s="4" t="s">
        <v>24</v>
      </c>
      <c r="Q3" s="18" t="s">
        <v>25</v>
      </c>
      <c r="R3" s="4" t="s">
        <v>24</v>
      </c>
      <c r="S3" s="18" t="s">
        <v>25</v>
      </c>
      <c r="T3" s="4" t="s">
        <v>24</v>
      </c>
      <c r="U3" s="18" t="s">
        <v>25</v>
      </c>
      <c r="V3" s="4" t="s">
        <v>24</v>
      </c>
      <c r="W3" s="18" t="s">
        <v>25</v>
      </c>
      <c r="X3" s="4" t="s">
        <v>24</v>
      </c>
      <c r="Y3" s="18" t="s">
        <v>25</v>
      </c>
      <c r="Z3" s="4" t="s">
        <v>24</v>
      </c>
      <c r="AA3" s="18" t="s">
        <v>25</v>
      </c>
      <c r="AB3" s="4" t="s">
        <v>24</v>
      </c>
      <c r="AC3" s="18" t="s">
        <v>25</v>
      </c>
      <c r="AD3" s="4" t="s">
        <v>24</v>
      </c>
      <c r="AE3" s="18" t="s">
        <v>25</v>
      </c>
      <c r="AF3" s="4" t="s">
        <v>24</v>
      </c>
      <c r="AG3" s="18" t="s">
        <v>25</v>
      </c>
      <c r="AH3" s="4" t="s">
        <v>24</v>
      </c>
      <c r="AI3" s="18" t="s">
        <v>25</v>
      </c>
      <c r="AJ3" s="4" t="s">
        <v>24</v>
      </c>
      <c r="AK3" s="18" t="s">
        <v>25</v>
      </c>
      <c r="AL3" s="4" t="s">
        <v>24</v>
      </c>
      <c r="AM3" s="18" t="s">
        <v>25</v>
      </c>
      <c r="AN3" s="4" t="s">
        <v>24</v>
      </c>
      <c r="AO3" s="18" t="s">
        <v>25</v>
      </c>
      <c r="AP3" s="4" t="s">
        <v>24</v>
      </c>
      <c r="AQ3" s="18" t="s">
        <v>25</v>
      </c>
      <c r="AR3" s="4" t="s">
        <v>24</v>
      </c>
      <c r="AS3" s="18" t="s">
        <v>25</v>
      </c>
      <c r="AT3" s="4" t="s">
        <v>24</v>
      </c>
      <c r="AU3" s="18" t="s">
        <v>25</v>
      </c>
      <c r="AV3" s="4" t="s">
        <v>24</v>
      </c>
      <c r="AW3" s="18" t="s">
        <v>25</v>
      </c>
      <c r="AX3" s="4" t="s">
        <v>24</v>
      </c>
      <c r="AY3" s="18" t="s">
        <v>25</v>
      </c>
      <c r="AZ3" s="4" t="s">
        <v>24</v>
      </c>
      <c r="BA3" s="18" t="s">
        <v>25</v>
      </c>
      <c r="BB3" s="4" t="s">
        <v>24</v>
      </c>
      <c r="BC3" s="18" t="s">
        <v>25</v>
      </c>
      <c r="BD3" s="4" t="s">
        <v>24</v>
      </c>
      <c r="BE3" s="18" t="s">
        <v>25</v>
      </c>
      <c r="BF3" s="4" t="s">
        <v>24</v>
      </c>
      <c r="BG3" s="18" t="s">
        <v>25</v>
      </c>
      <c r="BH3" s="4" t="s">
        <v>24</v>
      </c>
      <c r="BI3" s="18" t="s">
        <v>25</v>
      </c>
      <c r="BK3" s="139"/>
      <c r="BL3" s="145"/>
      <c r="BM3" s="136" t="s">
        <v>24</v>
      </c>
      <c r="BN3" s="136"/>
      <c r="BO3" s="136"/>
      <c r="BP3" s="142" t="s">
        <v>25</v>
      </c>
      <c r="BQ3" s="142"/>
      <c r="BR3" s="143"/>
      <c r="BS3" s="5" t="s">
        <v>24</v>
      </c>
      <c r="BT3" s="6" t="s">
        <v>25</v>
      </c>
      <c r="BU3" s="5" t="s">
        <v>24</v>
      </c>
      <c r="BV3" s="7" t="s">
        <v>25</v>
      </c>
      <c r="BW3" s="5" t="s">
        <v>24</v>
      </c>
      <c r="BX3" s="8" t="s">
        <v>25</v>
      </c>
    </row>
    <row r="4" spans="1:76">
      <c r="A4" s="9" t="s">
        <v>26</v>
      </c>
      <c r="B4" s="114">
        <v>460.1</v>
      </c>
      <c r="C4" s="122">
        <f>IF(AND((B4&gt;0),(B$6&gt;0)),(B4/B$6*100),"")</f>
        <v>1260.5479452054794</v>
      </c>
      <c r="D4" s="31">
        <v>543.29999999999995</v>
      </c>
      <c r="E4" s="32">
        <f>IF(AND((D4&gt;0),(D$6&gt;0)),(D4/D$6*100),"")</f>
        <v>1823.1543624161072</v>
      </c>
      <c r="F4" s="31">
        <v>476.7</v>
      </c>
      <c r="G4" s="32">
        <f>IF(AND((F4&gt;0),(F$6&gt;0)),(F4/F$6*100),"")</f>
        <v>1350.4249291784704</v>
      </c>
      <c r="H4" s="31">
        <v>493.1</v>
      </c>
      <c r="I4" s="32">
        <f>IF(AND((H4&gt;0),(H$6&gt;0)),(H4/H$6*100),"")</f>
        <v>1560.4430379746836</v>
      </c>
      <c r="J4" s="31">
        <v>487.8</v>
      </c>
      <c r="K4" s="32">
        <f>IF(AND((J4&gt;0),(J$6&gt;0)),(J4/J$6*100),"")</f>
        <v>1496.3190184049079</v>
      </c>
      <c r="L4" s="31">
        <v>315.7</v>
      </c>
      <c r="M4" s="32">
        <f>IF(AND((L4&gt;0),(L$6&gt;0)),(L4/L$6*100),"")</f>
        <v>1343.4042553191489</v>
      </c>
      <c r="N4" s="31">
        <v>381.6</v>
      </c>
      <c r="O4" s="32">
        <f>IF(AND((N4&gt;0),(N$6&gt;0)),(N4/N$6*100),"")</f>
        <v>1227.0096463022508</v>
      </c>
      <c r="P4" s="31">
        <v>498.7</v>
      </c>
      <c r="Q4" s="32">
        <f>IF(AND((P4&gt;0),(P$6&gt;0)),(P4/P$6*100),"")</f>
        <v>1479.8219584569731</v>
      </c>
      <c r="R4" s="31">
        <v>492.9</v>
      </c>
      <c r="S4" s="32" t="str">
        <f>IF(AND((R4&gt;0),(R$6&gt;0)),(R4/R$6*100),"")</f>
        <v/>
      </c>
      <c r="T4" s="31">
        <v>429.3</v>
      </c>
      <c r="U4" s="32">
        <f>IF(AND((T4&gt;0),(T$6&gt;0)),(T4/T$6*100),"")</f>
        <v>1421.523178807947</v>
      </c>
      <c r="V4" s="31">
        <v>396.5</v>
      </c>
      <c r="W4" s="32">
        <f>IF(AND((V4&gt;0),(V$6&gt;0)),(V4/V$6*100),"")</f>
        <v>1339.5270270270271</v>
      </c>
      <c r="X4" s="31">
        <v>392.7</v>
      </c>
      <c r="Y4" s="32">
        <f>IF(AND((X4&gt;0),(X$6&gt;0)),(X4/X$6*100),"")</f>
        <v>1433.2116788321168</v>
      </c>
      <c r="Z4" s="31"/>
      <c r="AA4" s="32" t="str">
        <f>IF(AND((Z4&gt;0),(Z$6&gt;0)),(Z4/Z$6*100),"")</f>
        <v/>
      </c>
      <c r="AB4" s="31">
        <v>350</v>
      </c>
      <c r="AC4" s="32">
        <f>IF(AND((AB4&gt;0),(AB$6&gt;0)),(AB4/AB$6*100),"")</f>
        <v>1301.1152416356879</v>
      </c>
      <c r="AD4" s="31"/>
      <c r="AE4" s="32" t="str">
        <f>IF(AND((AD4&gt;0),(AD$6&gt;0)),(AD4/AD$6*100),"")</f>
        <v/>
      </c>
      <c r="AF4" s="31"/>
      <c r="AG4" s="32" t="str">
        <f>IF(AND((AF4&gt;0),(AF$6&gt;0)),(AF4/AF$6*100),"")</f>
        <v/>
      </c>
      <c r="AH4" s="31"/>
      <c r="AI4" s="32" t="str">
        <f>IF(AND((AH4&gt;0),(AH$6&gt;0)),(AH4/AH$6*100),"")</f>
        <v/>
      </c>
      <c r="AJ4" s="31"/>
      <c r="AK4" s="32" t="str">
        <f>IF(AND((AJ4&gt;0),(AJ$6&gt;0)),(AJ4/AJ$6*100),"")</f>
        <v/>
      </c>
      <c r="AL4" s="31"/>
      <c r="AM4" s="32" t="str">
        <f>IF(AND((AL4&gt;0),(AL$6&gt;0)),(AL4/AL$6*100),"")</f>
        <v/>
      </c>
      <c r="AN4" s="31"/>
      <c r="AO4" s="32" t="str">
        <f>IF(AND((AN4&gt;0),(AN$6&gt;0)),(AN4/AN$6*100),"")</f>
        <v/>
      </c>
      <c r="AP4" s="31">
        <v>344.5</v>
      </c>
      <c r="AQ4" s="32" t="str">
        <f>IF(AND((AP4&gt;0),(AP$6&gt;0)),(AP4/AP$6*100),"")</f>
        <v/>
      </c>
      <c r="AR4" s="31">
        <v>388.7</v>
      </c>
      <c r="AS4" s="32">
        <f>IF(AND((AR4&gt;0),(AR$6&gt;0)),(AR4/AR$6*100),"")</f>
        <v>1477.9467680608366</v>
      </c>
      <c r="AT4" s="31">
        <v>336.8</v>
      </c>
      <c r="AU4" s="32">
        <f>IF(AND((AT4&gt;0),(AT$6&gt;0)),(AT4/AT$6*100),"")</f>
        <v>1215.884476534296</v>
      </c>
      <c r="AV4" s="31">
        <v>367.2</v>
      </c>
      <c r="AW4" s="32">
        <f>IF(AND((AV4&gt;0),(AV$6&gt;0)),(AV4/AV$6*100),"")</f>
        <v>1457.1428571428571</v>
      </c>
      <c r="AX4" s="31">
        <v>256.39999999999998</v>
      </c>
      <c r="AY4" s="32">
        <f>IF(AND((AX4&gt;0),(AX$6&gt;0)),(AX4/AX$6*100),"")</f>
        <v>1029.7188755020081</v>
      </c>
      <c r="AZ4" s="31">
        <v>204.2</v>
      </c>
      <c r="BA4" s="32">
        <f>IF(AND((AZ4&gt;0),(AZ$6&gt;0)),(AZ4/AZ$6*100),"")</f>
        <v>936.69724770642199</v>
      </c>
      <c r="BB4" s="31"/>
      <c r="BC4" s="32" t="str">
        <f>IF(AND((BB4&gt;0),(BB$6&gt;0)),(BB4/BB$6*100),"")</f>
        <v/>
      </c>
      <c r="BD4" s="31">
        <v>227</v>
      </c>
      <c r="BE4" s="32">
        <f>IF(AND((BD4&gt;0),(BD$6&gt;0)),(BD4/BD$6*100),"")</f>
        <v>1070.7547169811321</v>
      </c>
      <c r="BF4" s="31"/>
      <c r="BG4" s="32" t="str">
        <f>IF(AND((BF4&gt;0),(BF$6&gt;0)),(BF4/BF$6*100),"")</f>
        <v/>
      </c>
      <c r="BH4" s="31">
        <v>414.7</v>
      </c>
      <c r="BI4" s="32">
        <f>IF(AND((BH4&gt;0),(BH$6&gt;0)),(BH4/BH$6*100),"")</f>
        <v>1524.6323529411764</v>
      </c>
      <c r="BK4" s="11" t="str">
        <f t="shared" ref="BK4:BK57" si="0">A4</f>
        <v>Body length</v>
      </c>
      <c r="BL4" s="33">
        <f>COUNT(B4,D4,F4,H4,J4,L4,N4,P4,R4,T4,V4,X4,Z4,AB4,AD4,AF4,AH4,AJ4,AL4,AN4,AP4,AR4,AT4,AV4,AX4,AZ4,BB4,BD4,BF4,BH4)</f>
        <v>21</v>
      </c>
      <c r="BM4" s="34">
        <f>IF(SUM(B4,D4,F4,H4,J4,L4,N4,P4,R4,T4,V4,X4,Z4,AB4,AD4,AF4,AH4,AJ4,AL4,AN4,AP4,AR4,AT4,AV4,AX4,AZ4,BB4,BD4,BF4,BH4)&gt;0,MIN(B4,D4,F4,H4,J4,L4,N4,P4,R4,T4,V4,X4,Z4,AB4,AD4,AF4,AH4,AJ4,AL4,AN4,AP4,AR4,AT4,AV4,AX4,AZ4,BB4,BD4,BF4,BH4),"")</f>
        <v>204.2</v>
      </c>
      <c r="BN4" s="35" t="str">
        <f>IF(COUNT(BM4)&gt;0,"–","?")</f>
        <v>–</v>
      </c>
      <c r="BO4" s="36">
        <f>IF(SUM(B4,D4,F4,H4,J4,L4,N4,P4,R4,T4,V4,X4,Z4,AB4,AD4,AF4,AH4,AJ4,AL4,AN4,AP4,AR4,AT4,AV4,AX4,AZ4,BB4,BD4,BF4,BH4)&gt;0,MAX(B4,D4,F4,H4,J4,L4,N4,P4,R4,T4,V4,X4,Z4,AB4,AD4,AF4,AH4,AJ4,AL4,AN4,AP4,AR4,AT4,AV4,AX4,AZ4,BB4,BD4,BF4,BH4),"")</f>
        <v>543.29999999999995</v>
      </c>
      <c r="BP4" s="30">
        <f>IF(SUM(C4,E4,G4,I4,K4,M4,O4,Q4,S4,U4,W4,Y4,AA4,AC4,AE4,AG4,AI4,AK4,AM4,AO4,AQ4,AS4,AU4,AW4,AY4,BA4,BC4,BE4,BG4,BI4)&gt;0,MIN(C4,E4,G4,I4,K4,M4,O4,Q4,S4,U4,W4,Y4,AA4,AC4,AE4,AG4,AI4,AK4,AM4,AO4,AQ4,AS4,AU4,AW4,AY4,BA4,BC4,BE4,BG4,BI4),"")</f>
        <v>936.69724770642199</v>
      </c>
      <c r="BQ4" s="29" t="str">
        <f>IF(COUNT(BP4)&gt;0,"–","?")</f>
        <v>–</v>
      </c>
      <c r="BR4" s="26">
        <f>IF(SUM(C4,E4,G4,I4,K4,M4,O4,Q4,S4,U4,W4,Y4,AA4,AC4,AE4,AG4,AI4,AK4,AM4,AO4,AQ4,AS4,AU4,AW4,AY4,BA4,BC4,BE4,BG4,BI4)&gt;0,MAX(C4,E4,G4,I4,K4,M4,O4,Q4,S4,U4,W4,Y4,AA4,AC4,AE4,AG4,AI4,AK4,AM4,AO4,AQ4,AS4,AU4,AW4,AY4,BA4,BC4,BE4,BG4,BI4),"")</f>
        <v>1823.1543624161072</v>
      </c>
      <c r="BS4" s="39">
        <f>IF(SUM(B4,D4,F4,H4,J4,L4,N4,P4,R4,T4,V4,X4,Z4,AB4,AD4,AF4,AH4,AJ4,AL4,AN4,AP4,AR4,AT4,AV4,AX4,AZ4,BB4,BD4,BF4,BH4)&gt;0,AVERAGE(B4,D4,F4,H4,J4,L4,N4,P4,R4,T4,V4,X4,Z4,AB4,AD4,AF4,AH4,AJ4,AL4,AN4,AP4,AR4,AT4,AV4,AX4,AZ4,BB4,BD4,BF4,BH4),"?")</f>
        <v>393.23333333333329</v>
      </c>
      <c r="BT4" s="27">
        <f>IF(SUM(C4,E4,G4,I4,K4,M4,O4,Q4,S4,U4,W4,Y4,AA4,AC4,AE4,AG4,AI4,AK4,AM4,AO4,AQ4,AS4,AU4,AW4,AY4,BA4,BC4,BE4,BG4,BI4)&gt;0,AVERAGE(C4,E4,G4,I4,K4,M4,O4,Q4,S4,U4,W4,Y4,AA4,AC4,AE4,AG4,AI4,AK4,AM4,AO4,AQ4,AS4,AU4,AW4,AY4,BA4,BC4,BE4,BG4,BI4),"?")</f>
        <v>1355.2252407594488</v>
      </c>
      <c r="BU4" s="35">
        <f>IF(COUNT(B4,D4,F4,H4,J4,L4,N4,P4,R4,T4,V4,X4,Z4,AB4,AD4,AF4,AH4,AJ4,AL4,AN4,AP4,AR4,AT4,AV4,AX4,AZ4,BB4,BD4,BF4,BH4)&gt;1,STDEV(B4,D4,F4,H4,J4,L4,N4,P4,R4,T4,V4,X4,Z4,AB4,AD4,AF4,AH4,AJ4,AL4,AN4,AP4,AR4,AT4,AV4,AX4,AZ4,BB4,BD4,BF4,BH4),"?")</f>
        <v>92.754403309672284</v>
      </c>
      <c r="BV4" s="28">
        <f>IF(COUNT(C4,E4,G4,I4,K4,M4,O4,Q4,S4,U4,W4,Y4,AA4,AC4,AE4,AG4,AI4,AK4,AM4,AO4,AQ4,AS4,AU4,AW4,AY4,BA4,BC4,BE4,BG4,BI4)&gt;1,STDEV(C4,E4,G4,I4,K4,M4,O4,Q4,S4,U4,W4,Y4,AA4,AC4,AE4,AG4,AI4,AK4,AM4,AO4,AQ4,AS4,AU4,AW4,AY4,BA4,BC4,BE4,BG4,BI4),"?")</f>
        <v>207.00606321383049</v>
      </c>
      <c r="BW4" s="35">
        <f>IF(COUNT(B4)&gt;0,B4,"?")</f>
        <v>460.1</v>
      </c>
      <c r="BX4" s="29">
        <f>IF(COUNT(C4)&gt;0,C4,"?")</f>
        <v>1260.5479452054794</v>
      </c>
    </row>
    <row r="5" spans="1:76">
      <c r="A5" s="20" t="s">
        <v>27</v>
      </c>
      <c r="B5" s="123"/>
      <c r="C5" s="124"/>
      <c r="D5" s="25"/>
      <c r="E5" s="25"/>
      <c r="F5" s="25"/>
      <c r="G5" s="25"/>
      <c r="H5" s="25"/>
      <c r="I5" s="25"/>
      <c r="J5" s="25"/>
      <c r="K5" s="25"/>
      <c r="L5" s="25"/>
      <c r="M5" s="25"/>
      <c r="N5" s="25"/>
      <c r="O5" s="25"/>
      <c r="P5" s="25"/>
      <c r="Q5" s="25"/>
      <c r="R5" s="25"/>
      <c r="S5" s="25"/>
      <c r="T5" s="25"/>
      <c r="U5" s="25"/>
      <c r="V5" s="25"/>
      <c r="W5" s="25"/>
      <c r="X5" s="25"/>
      <c r="Y5" s="25"/>
      <c r="Z5" s="25"/>
      <c r="AA5" s="25"/>
      <c r="AB5" s="25"/>
      <c r="AC5" s="25"/>
      <c r="AD5" s="25"/>
      <c r="AE5" s="49"/>
      <c r="AF5" s="24"/>
      <c r="AG5" s="25"/>
      <c r="AH5" s="25"/>
      <c r="AI5" s="25"/>
      <c r="AJ5" s="25"/>
      <c r="AK5" s="25"/>
      <c r="AL5" s="25"/>
      <c r="AM5" s="25"/>
      <c r="AN5" s="25"/>
      <c r="AO5" s="25"/>
      <c r="AP5" s="25"/>
      <c r="AQ5" s="25"/>
      <c r="AR5" s="25"/>
      <c r="AS5" s="25"/>
      <c r="AT5" s="25"/>
      <c r="AU5" s="25"/>
      <c r="AV5" s="25"/>
      <c r="AW5" s="25"/>
      <c r="AX5" s="25"/>
      <c r="AY5" s="25"/>
      <c r="AZ5" s="25"/>
      <c r="BA5" s="25"/>
      <c r="BB5" s="25"/>
      <c r="BC5" s="25"/>
      <c r="BD5" s="25"/>
      <c r="BE5" s="25"/>
      <c r="BF5" s="25"/>
      <c r="BG5" s="25"/>
      <c r="BH5" s="25"/>
      <c r="BI5" s="49"/>
      <c r="BK5" s="11" t="str">
        <f t="shared" si="0"/>
        <v>Buccopharyngeal tube</v>
      </c>
      <c r="BL5" s="12"/>
      <c r="BM5" s="34" t="str">
        <f t="shared" ref="BM5:BM56" si="1">IF(SUM(B5,D5,F5,H5,J5,L5,N5,P5,R5,T5,V5,X5,Z5,AB5,AD5,AF5,AH5,AJ5,AL5,AN5,AP5,AR5,AT5,AV5,AX5,AZ5,BB5,BD5,BF5,BH5)&gt;0,MIN(B5,D5,F5,H5,J5,L5,N5,P5,R5,T5,V5,X5,Z5,AB5,AD5,AF5,AH5,AJ5,AL5,AN5,AP5,AR5,AT5,AV5,AX5,AZ5,BB5,BD5,BF5,BH5),"")</f>
        <v/>
      </c>
      <c r="BN5" s="35"/>
      <c r="BO5" s="36"/>
      <c r="BP5" s="30"/>
      <c r="BQ5" s="29"/>
      <c r="BR5" s="26"/>
      <c r="BS5" s="39"/>
      <c r="BT5" s="27"/>
      <c r="BU5" s="35"/>
      <c r="BV5" s="28"/>
      <c r="BW5" s="35"/>
      <c r="BX5" s="29"/>
    </row>
    <row r="6" spans="1:76">
      <c r="A6" s="9" t="s">
        <v>28</v>
      </c>
      <c r="B6" s="125">
        <v>36.5</v>
      </c>
      <c r="C6" s="126" t="s">
        <v>29</v>
      </c>
      <c r="D6" s="10">
        <v>29.8</v>
      </c>
      <c r="E6" s="19" t="s">
        <v>29</v>
      </c>
      <c r="F6" s="10">
        <v>35.299999999999997</v>
      </c>
      <c r="G6" s="19" t="s">
        <v>29</v>
      </c>
      <c r="H6" s="10">
        <v>31.6</v>
      </c>
      <c r="I6" s="19" t="s">
        <v>29</v>
      </c>
      <c r="J6" s="10">
        <v>32.6</v>
      </c>
      <c r="K6" s="19" t="s">
        <v>29</v>
      </c>
      <c r="L6" s="10">
        <v>23.5</v>
      </c>
      <c r="M6" s="19" t="s">
        <v>29</v>
      </c>
      <c r="N6" s="10">
        <v>31.1</v>
      </c>
      <c r="O6" s="19" t="s">
        <v>29</v>
      </c>
      <c r="P6" s="10">
        <v>33.700000000000003</v>
      </c>
      <c r="Q6" s="19" t="s">
        <v>29</v>
      </c>
      <c r="R6" s="10"/>
      <c r="S6" s="19" t="s">
        <v>29</v>
      </c>
      <c r="T6" s="10">
        <v>30.2</v>
      </c>
      <c r="U6" s="19" t="s">
        <v>29</v>
      </c>
      <c r="V6" s="10">
        <v>29.6</v>
      </c>
      <c r="W6" s="19" t="s">
        <v>29</v>
      </c>
      <c r="X6" s="10">
        <v>27.4</v>
      </c>
      <c r="Y6" s="19" t="s">
        <v>29</v>
      </c>
      <c r="Z6" s="10">
        <v>28.2</v>
      </c>
      <c r="AA6" s="19" t="s">
        <v>29</v>
      </c>
      <c r="AB6" s="10">
        <v>26.9</v>
      </c>
      <c r="AC6" s="19" t="s">
        <v>29</v>
      </c>
      <c r="AD6" s="10"/>
      <c r="AE6" s="19" t="s">
        <v>29</v>
      </c>
      <c r="AF6" s="10">
        <v>28.6</v>
      </c>
      <c r="AG6" s="19" t="s">
        <v>29</v>
      </c>
      <c r="AH6" s="10">
        <v>26.8</v>
      </c>
      <c r="AI6" s="19" t="s">
        <v>29</v>
      </c>
      <c r="AJ6" s="10"/>
      <c r="AK6" s="19" t="s">
        <v>29</v>
      </c>
      <c r="AL6" s="10"/>
      <c r="AM6" s="19" t="s">
        <v>29</v>
      </c>
      <c r="AN6" s="10">
        <v>27.1</v>
      </c>
      <c r="AO6" s="19" t="s">
        <v>29</v>
      </c>
      <c r="AP6" s="10"/>
      <c r="AQ6" s="19" t="s">
        <v>29</v>
      </c>
      <c r="AR6" s="10">
        <v>26.3</v>
      </c>
      <c r="AS6" s="19" t="s">
        <v>29</v>
      </c>
      <c r="AT6" s="10">
        <v>27.7</v>
      </c>
      <c r="AU6" s="19" t="s">
        <v>29</v>
      </c>
      <c r="AV6" s="10">
        <v>25.2</v>
      </c>
      <c r="AW6" s="19" t="s">
        <v>29</v>
      </c>
      <c r="AX6" s="10">
        <v>24.9</v>
      </c>
      <c r="AY6" s="19" t="s">
        <v>29</v>
      </c>
      <c r="AZ6" s="10">
        <v>21.8</v>
      </c>
      <c r="BA6" s="19" t="s">
        <v>29</v>
      </c>
      <c r="BB6" s="10"/>
      <c r="BC6" s="19" t="s">
        <v>29</v>
      </c>
      <c r="BD6" s="10">
        <v>21.2</v>
      </c>
      <c r="BE6" s="19" t="s">
        <v>29</v>
      </c>
      <c r="BF6" s="10">
        <v>28.1</v>
      </c>
      <c r="BG6" s="19" t="s">
        <v>29</v>
      </c>
      <c r="BH6" s="10">
        <v>27.2</v>
      </c>
      <c r="BI6" s="19" t="s">
        <v>29</v>
      </c>
      <c r="BK6" s="11" t="str">
        <f t="shared" si="0"/>
        <v xml:space="preserve">     Buccal tube length</v>
      </c>
      <c r="BL6" s="12">
        <f t="shared" ref="BL6:BL56" si="2">COUNT(B6,D6,F6,H6,J6,L6,N6,P6,R6,T6,V6,X6,Z6,AB6,AD6,AF6,AH6,AJ6,AL6,AN6,AP6,AR6,AT6,AV6,AX6,AZ6,BB6,BD6,BF6,BH6)</f>
        <v>24</v>
      </c>
      <c r="BM6" s="41">
        <f t="shared" si="1"/>
        <v>21.2</v>
      </c>
      <c r="BN6" s="13" t="str">
        <f t="shared" ref="BN6:BN56" si="3">IF(COUNT(BM6)&gt;0,"–","?")</f>
        <v>–</v>
      </c>
      <c r="BO6" s="42">
        <f t="shared" ref="BO6:BO56" si="4">IF(SUM(B6,D6,F6,H6,J6,L6,N6,P6,R6,T6,V6,X6,Z6,AB6,AD6,AF6,AH6,AJ6,AL6,AN6,AP6,AR6,AT6,AV6,AX6,AZ6,BB6,BD6,BF6,BH6)&gt;0,MAX(B6,D6,F6,H6,J6,L6,N6,P6,R6,T6,V6,X6,Z6,AB6,AD6,AF6,AH6,AJ6,AL6,AN6,AP6,AR6,AT6,AV6,AX6,AZ6,BB6,BD6,BF6,BH6),"")</f>
        <v>36.5</v>
      </c>
      <c r="BP6" s="43" t="str">
        <f t="shared" ref="BP6:BP56" si="5">IF(SUM(C6,E6,G6,I6,K6,M6,O6,Q6,S6,U6,W6,Y6,AA6,AC6,AE6,AG6,AI6,AK6,AM6,AO6,AQ6,AS6,AU6,AW6,AY6,BA6,BC6,BE6,BG6,BI6)&gt;0,MIN(C6,E6,G6,I6,K6,M6,O6,Q6,S6,U6,W6,Y6,AA6,AC6,AE6,AG6,AI6,AK6,AM6,AO6,AQ6,AS6,AU6,AW6,AY6,BA6,BC6,BE6,BG6,BI6),"")</f>
        <v/>
      </c>
      <c r="BQ6" s="2" t="s">
        <v>29</v>
      </c>
      <c r="BR6" s="44" t="str">
        <f t="shared" ref="BR6:BR56" si="6">IF(SUM(C6,E6,G6,I6,K6,M6,O6,Q6,S6,U6,W6,Y6,AA6,AC6,AE6,AG6,AI6,AK6,AM6,AO6,AQ6,AS6,AU6,AW6,AY6,BA6,BC6,BE6,BG6,BI6)&gt;0,MAX(C6,E6,G6,I6,K6,M6,O6,Q6,S6,U6,W6,Y6,AA6,AC6,AE6,AG6,AI6,AK6,AM6,AO6,AQ6,AS6,AU6,AW6,AY6,BA6,BC6,BE6,BG6,BI6),"")</f>
        <v/>
      </c>
      <c r="BS6" s="45">
        <f t="shared" ref="BS6:BS56" si="7">IF(SUM(B6,D6,F6,H6,J6,L6,N6,P6,R6,T6,V6,X6,Z6,AB6,AD6,AF6,AH6,AJ6,AL6,AN6,AP6,AR6,AT6,AV6,AX6,AZ6,BB6,BD6,BF6,BH6)&gt;0,AVERAGE(B6,D6,F6,H6,J6,L6,N6,P6,R6,T6,V6,X6,Z6,AB6,AD6,AF6,AH6,AJ6,AL6,AN6,AP6,AR6,AT6,AV6,AX6,AZ6,BB6,BD6,BF6,BH6),"?")</f>
        <v>28.387500000000003</v>
      </c>
      <c r="BT6" s="46" t="s">
        <v>29</v>
      </c>
      <c r="BU6" s="13">
        <f t="shared" ref="BU6:BU56" si="8">IF(COUNT(B6,D6,F6,H6,J6,L6,N6,P6,R6,T6,V6,X6,Z6,AB6,AD6,AF6,AH6,AJ6,AL6,AN6,AP6,AR6,AT6,AV6,AX6,AZ6,BB6,BD6,BF6,BH6)&gt;1,STDEV(B6,D6,F6,H6,J6,L6,N6,P6,R6,T6,V6,X6,Z6,AB6,AD6,AF6,AH6,AJ6,AL6,AN6,AP6,AR6,AT6,AV6,AX6,AZ6,BB6,BD6,BF6,BH6),"?")</f>
        <v>3.8393061533472728</v>
      </c>
      <c r="BV6" s="47" t="s">
        <v>29</v>
      </c>
      <c r="BW6" s="13">
        <f t="shared" ref="BW6:BW56" si="9">IF(COUNT(B6)&gt;0,B6,"?")</f>
        <v>36.5</v>
      </c>
      <c r="BX6" s="14" t="s">
        <v>29</v>
      </c>
    </row>
    <row r="7" spans="1:76">
      <c r="A7" s="9" t="s">
        <v>30</v>
      </c>
      <c r="B7" s="125"/>
      <c r="C7" s="126" t="str">
        <f>IF(AND((B7&gt;0),(B$6&gt;0)),(B7/B$6*100),"")</f>
        <v/>
      </c>
      <c r="D7" s="10"/>
      <c r="E7" s="19" t="str">
        <f>IF(AND((D7&gt;0),(D$6&gt;0)),(D7/D$6*100),"")</f>
        <v/>
      </c>
      <c r="F7" s="10"/>
      <c r="G7" s="19" t="str">
        <f>IF(AND((F7&gt;0),(F$6&gt;0)),(F7/F$6*100),"")</f>
        <v/>
      </c>
      <c r="H7" s="10"/>
      <c r="I7" s="19" t="str">
        <f>IF(AND((H7&gt;0),(H$6&gt;0)),(H7/H$6*100),"")</f>
        <v/>
      </c>
      <c r="J7" s="10"/>
      <c r="K7" s="19" t="str">
        <f>IF(AND((J7&gt;0),(J$6&gt;0)),(J7/J$6*100),"")</f>
        <v/>
      </c>
      <c r="L7" s="10"/>
      <c r="M7" s="19" t="str">
        <f>IF(AND((L7&gt;0),(L$6&gt;0)),(L7/L$6*100),"")</f>
        <v/>
      </c>
      <c r="N7" s="10"/>
      <c r="O7" s="19" t="str">
        <f>IF(AND((N7&gt;0),(N$6&gt;0)),(N7/N$6*100),"")</f>
        <v/>
      </c>
      <c r="P7" s="10"/>
      <c r="Q7" s="19" t="str">
        <f>IF(AND((P7&gt;0),(P$6&gt;0)),(P7/P$6*100),"")</f>
        <v/>
      </c>
      <c r="R7" s="10"/>
      <c r="S7" s="19" t="str">
        <f>IF(AND((R7&gt;0),(R$6&gt;0)),(R7/R$6*100),"")</f>
        <v/>
      </c>
      <c r="T7" s="10"/>
      <c r="U7" s="19" t="str">
        <f>IF(AND((T7&gt;0),(T$6&gt;0)),(T7/T$6*100),"")</f>
        <v/>
      </c>
      <c r="V7" s="10"/>
      <c r="W7" s="19" t="str">
        <f>IF(AND((V7&gt;0),(V$6&gt;0)),(V7/V$6*100),"")</f>
        <v/>
      </c>
      <c r="X7" s="10"/>
      <c r="Y7" s="19" t="str">
        <f>IF(AND((X7&gt;0),(X$6&gt;0)),(X7/X$6*100),"")</f>
        <v/>
      </c>
      <c r="Z7" s="10"/>
      <c r="AA7" s="19" t="str">
        <f>IF(AND((Z7&gt;0),(Z$6&gt;0)),(Z7/Z$6*100),"")</f>
        <v/>
      </c>
      <c r="AB7" s="10"/>
      <c r="AC7" s="19" t="str">
        <f>IF(AND((AB7&gt;0),(AB$6&gt;0)),(AB7/AB$6*100),"")</f>
        <v/>
      </c>
      <c r="AD7" s="10"/>
      <c r="AE7" s="19" t="str">
        <f>IF(AND((AD7&gt;0),(AD$6&gt;0)),(AD7/AD$6*100),"")</f>
        <v/>
      </c>
      <c r="AF7" s="10"/>
      <c r="AG7" s="19" t="str">
        <f>IF(AND((AF7&gt;0),(AF$6&gt;0)),(AF7/AF$6*100),"")</f>
        <v/>
      </c>
      <c r="AH7" s="10"/>
      <c r="AI7" s="19" t="str">
        <f>IF(AND((AH7&gt;0),(AH$6&gt;0)),(AH7/AH$6*100),"")</f>
        <v/>
      </c>
      <c r="AJ7" s="10"/>
      <c r="AK7" s="19" t="str">
        <f>IF(AND((AJ7&gt;0),(AJ$6&gt;0)),(AJ7/AJ$6*100),"")</f>
        <v/>
      </c>
      <c r="AL7" s="10"/>
      <c r="AM7" s="19" t="str">
        <f>IF(AND((AL7&gt;0),(AL$6&gt;0)),(AL7/AL$6*100),"")</f>
        <v/>
      </c>
      <c r="AN7" s="10"/>
      <c r="AO7" s="19" t="str">
        <f>IF(AND((AN7&gt;0),(AN$6&gt;0)),(AN7/AN$6*100),"")</f>
        <v/>
      </c>
      <c r="AP7" s="10"/>
      <c r="AQ7" s="19" t="str">
        <f>IF(AND((AP7&gt;0),(AP$6&gt;0)),(AP7/AP$6*100),"")</f>
        <v/>
      </c>
      <c r="AR7" s="10"/>
      <c r="AS7" s="19" t="str">
        <f>IF(AND((AR7&gt;0),(AR$6&gt;0)),(AR7/AR$6*100),"")</f>
        <v/>
      </c>
      <c r="AT7" s="10"/>
      <c r="AU7" s="19" t="str">
        <f>IF(AND((AT7&gt;0),(AT$6&gt;0)),(AT7/AT$6*100),"")</f>
        <v/>
      </c>
      <c r="AV7" s="10"/>
      <c r="AW7" s="19" t="str">
        <f>IF(AND((AV7&gt;0),(AV$6&gt;0)),(AV7/AV$6*100),"")</f>
        <v/>
      </c>
      <c r="AX7" s="10"/>
      <c r="AY7" s="19" t="str">
        <f>IF(AND((AX7&gt;0),(AX$6&gt;0)),(AX7/AX$6*100),"")</f>
        <v/>
      </c>
      <c r="AZ7" s="10"/>
      <c r="BA7" s="19" t="str">
        <f>IF(AND((AZ7&gt;0),(AZ$6&gt;0)),(AZ7/AZ$6*100),"")</f>
        <v/>
      </c>
      <c r="BB7" s="10"/>
      <c r="BC7" s="19" t="str">
        <f>IF(AND((BB7&gt;0),(BB$6&gt;0)),(BB7/BB$6*100),"")</f>
        <v/>
      </c>
      <c r="BD7" s="10"/>
      <c r="BE7" s="19" t="str">
        <f>IF(AND((BD7&gt;0),(BD$6&gt;0)),(BD7/BD$6*100),"")</f>
        <v/>
      </c>
      <c r="BF7" s="10"/>
      <c r="BG7" s="19" t="str">
        <f>IF(AND((BF7&gt;0),(BF$6&gt;0)),(BF7/BF$6*100),"")</f>
        <v/>
      </c>
      <c r="BH7" s="10"/>
      <c r="BI7" s="19" t="str">
        <f>IF(AND((BH7&gt;0),(BH$6&gt;0)),(BH7/BH$6*100),"")</f>
        <v/>
      </c>
      <c r="BK7" s="11" t="str">
        <f t="shared" si="0"/>
        <v xml:space="preserve">     Pharyngeal tube length</v>
      </c>
      <c r="BL7" s="12">
        <f t="shared" si="2"/>
        <v>0</v>
      </c>
      <c r="BM7" s="41" t="str">
        <f t="shared" si="1"/>
        <v/>
      </c>
      <c r="BN7" s="13" t="str">
        <f t="shared" si="3"/>
        <v>?</v>
      </c>
      <c r="BO7" s="42" t="str">
        <f t="shared" si="4"/>
        <v/>
      </c>
      <c r="BP7" s="43" t="str">
        <f t="shared" si="5"/>
        <v/>
      </c>
      <c r="BQ7" s="14" t="str">
        <f t="shared" ref="BQ7:BQ56" si="10">IF(COUNT(BP7)&gt;0,"–","?")</f>
        <v>?</v>
      </c>
      <c r="BR7" s="44" t="str">
        <f t="shared" si="6"/>
        <v/>
      </c>
      <c r="BS7" s="45" t="str">
        <f t="shared" si="7"/>
        <v>?</v>
      </c>
      <c r="BT7" s="46" t="str">
        <f t="shared" ref="BT7:BT56" si="11">IF(SUM(C7,E7,G7,I7,K7,M7,O7,Q7,S7,U7,W7,Y7,AA7,AC7,AE7,AG7,AI7,AK7,AM7,AO7,AQ7,AS7,AU7,AW7,AY7,BA7,BC7,BE7,BG7,BI7)&gt;0,AVERAGE(C7,E7,G7,I7,K7,M7,O7,Q7,S7,U7,W7,Y7,AA7,AC7,AE7,AG7,AI7,AK7,AM7,AO7,AQ7,AS7,AU7,AW7,AY7,BA7,BC7,BE7,BG7,BI7),"?")</f>
        <v>?</v>
      </c>
      <c r="BU7" s="13" t="str">
        <f t="shared" si="8"/>
        <v>?</v>
      </c>
      <c r="BV7" s="47" t="str">
        <f t="shared" ref="BV7:BV56" si="12">IF(COUNT(C7,E7,G7,I7,K7,M7,O7,Q7,S7,U7,W7,Y7,AA7,AC7,AE7,AG7,AI7,AK7,AM7,AO7,AQ7,AS7,AU7,AW7,AY7,BA7,BC7,BE7,BG7,BI7)&gt;1,STDEV(C7,E7,G7,I7,K7,M7,O7,Q7,S7,U7,W7,Y7,AA7,AC7,AE7,AG7,AI7,AK7,AM7,AO7,AQ7,AS7,AU7,AW7,AY7,BA7,BC7,BE7,BG7,BI7),"?")</f>
        <v>?</v>
      </c>
      <c r="BW7" s="13" t="str">
        <f t="shared" si="9"/>
        <v>?</v>
      </c>
      <c r="BX7" s="14" t="str">
        <f t="shared" ref="BX7:BX56" si="13">IF(COUNT(C7)&gt;0,C7,"?")</f>
        <v>?</v>
      </c>
    </row>
    <row r="8" spans="1:76">
      <c r="A8" s="9" t="s">
        <v>31</v>
      </c>
      <c r="B8" s="125"/>
      <c r="C8" s="126" t="str">
        <f>IF(AND((B8&gt;0),(B$6&gt;0)),(B8/B$6*100),"")</f>
        <v/>
      </c>
      <c r="D8" s="10"/>
      <c r="E8" s="19" t="str">
        <f>IF(AND((D8&gt;0),(D$6&gt;0)),(D8/D$6*100),"")</f>
        <v/>
      </c>
      <c r="F8" s="10"/>
      <c r="G8" s="19" t="str">
        <f>IF(AND((F8&gt;0),(F$6&gt;0)),(F8/F$6*100),"")</f>
        <v/>
      </c>
      <c r="H8" s="10"/>
      <c r="I8" s="19" t="str">
        <f>IF(AND((H8&gt;0),(H$6&gt;0)),(H8/H$6*100),"")</f>
        <v/>
      </c>
      <c r="J8" s="10"/>
      <c r="K8" s="19" t="str">
        <f>IF(AND((J8&gt;0),(J$6&gt;0)),(J8/J$6*100),"")</f>
        <v/>
      </c>
      <c r="L8" s="10"/>
      <c r="M8" s="19" t="str">
        <f>IF(AND((L8&gt;0),(L$6&gt;0)),(L8/L$6*100),"")</f>
        <v/>
      </c>
      <c r="N8" s="10"/>
      <c r="O8" s="19" t="str">
        <f>IF(AND((N8&gt;0),(N$6&gt;0)),(N8/N$6*100),"")</f>
        <v/>
      </c>
      <c r="P8" s="10"/>
      <c r="Q8" s="19" t="str">
        <f>IF(AND((P8&gt;0),(P$6&gt;0)),(P8/P$6*100),"")</f>
        <v/>
      </c>
      <c r="R8" s="10"/>
      <c r="S8" s="19" t="str">
        <f>IF(AND((R8&gt;0),(R$6&gt;0)),(R8/R$6*100),"")</f>
        <v/>
      </c>
      <c r="T8" s="10"/>
      <c r="U8" s="19" t="str">
        <f>IF(AND((T8&gt;0),(T$6&gt;0)),(T8/T$6*100),"")</f>
        <v/>
      </c>
      <c r="V8" s="10"/>
      <c r="W8" s="19" t="str">
        <f>IF(AND((V8&gt;0),(V$6&gt;0)),(V8/V$6*100),"")</f>
        <v/>
      </c>
      <c r="X8" s="10"/>
      <c r="Y8" s="19" t="str">
        <f>IF(AND((X8&gt;0),(X$6&gt;0)),(X8/X$6*100),"")</f>
        <v/>
      </c>
      <c r="Z8" s="10"/>
      <c r="AA8" s="19" t="str">
        <f>IF(AND((Z8&gt;0),(Z$6&gt;0)),(Z8/Z$6*100),"")</f>
        <v/>
      </c>
      <c r="AB8" s="10"/>
      <c r="AC8" s="19" t="str">
        <f>IF(AND((AB8&gt;0),(AB$6&gt;0)),(AB8/AB$6*100),"")</f>
        <v/>
      </c>
      <c r="AD8" s="10"/>
      <c r="AE8" s="19" t="str">
        <f>IF(AND((AD8&gt;0),(AD$6&gt;0)),(AD8/AD$6*100),"")</f>
        <v/>
      </c>
      <c r="AF8" s="10"/>
      <c r="AG8" s="19" t="str">
        <f>IF(AND((AF8&gt;0),(AF$6&gt;0)),(AF8/AF$6*100),"")</f>
        <v/>
      </c>
      <c r="AH8" s="10"/>
      <c r="AI8" s="19" t="str">
        <f>IF(AND((AH8&gt;0),(AH$6&gt;0)),(AH8/AH$6*100),"")</f>
        <v/>
      </c>
      <c r="AJ8" s="10"/>
      <c r="AK8" s="19" t="str">
        <f>IF(AND((AJ8&gt;0),(AJ$6&gt;0)),(AJ8/AJ$6*100),"")</f>
        <v/>
      </c>
      <c r="AL8" s="10"/>
      <c r="AM8" s="19" t="str">
        <f>IF(AND((AL8&gt;0),(AL$6&gt;0)),(AL8/AL$6*100),"")</f>
        <v/>
      </c>
      <c r="AN8" s="10"/>
      <c r="AO8" s="19" t="str">
        <f>IF(AND((AN8&gt;0),(AN$6&gt;0)),(AN8/AN$6*100),"")</f>
        <v/>
      </c>
      <c r="AP8" s="10"/>
      <c r="AQ8" s="19" t="str">
        <f>IF(AND((AP8&gt;0),(AP$6&gt;0)),(AP8/AP$6*100),"")</f>
        <v/>
      </c>
      <c r="AR8" s="10"/>
      <c r="AS8" s="19" t="str">
        <f>IF(AND((AR8&gt;0),(AR$6&gt;0)),(AR8/AR$6*100),"")</f>
        <v/>
      </c>
      <c r="AT8" s="10"/>
      <c r="AU8" s="19" t="str">
        <f>IF(AND((AT8&gt;0),(AT$6&gt;0)),(AT8/AT$6*100),"")</f>
        <v/>
      </c>
      <c r="AV8" s="10"/>
      <c r="AW8" s="19" t="str">
        <f>IF(AND((AV8&gt;0),(AV$6&gt;0)),(AV8/AV$6*100),"")</f>
        <v/>
      </c>
      <c r="AX8" s="10"/>
      <c r="AY8" s="19" t="str">
        <f>IF(AND((AX8&gt;0),(AX$6&gt;0)),(AX8/AX$6*100),"")</f>
        <v/>
      </c>
      <c r="AZ8" s="10"/>
      <c r="BA8" s="19" t="str">
        <f>IF(AND((AZ8&gt;0),(AZ$6&gt;0)),(AZ8/AZ$6*100),"")</f>
        <v/>
      </c>
      <c r="BB8" s="10"/>
      <c r="BC8" s="19" t="str">
        <f>IF(AND((BB8&gt;0),(BB$6&gt;0)),(BB8/BB$6*100),"")</f>
        <v/>
      </c>
      <c r="BD8" s="10"/>
      <c r="BE8" s="19" t="str">
        <f>IF(AND((BD8&gt;0),(BD$6&gt;0)),(BD8/BD$6*100),"")</f>
        <v/>
      </c>
      <c r="BF8" s="10"/>
      <c r="BG8" s="19" t="str">
        <f>IF(AND((BF8&gt;0),(BF$6&gt;0)),(BF8/BF$6*100),"")</f>
        <v/>
      </c>
      <c r="BH8" s="10"/>
      <c r="BI8" s="19" t="str">
        <f>IF(AND((BH8&gt;0),(BH$6&gt;0)),(BH8/BH$6*100),"")</f>
        <v/>
      </c>
      <c r="BK8" s="11" t="str">
        <f t="shared" si="0"/>
        <v xml:space="preserve">     Buccopharyngeal tube length</v>
      </c>
      <c r="BL8" s="12">
        <f t="shared" si="2"/>
        <v>0</v>
      </c>
      <c r="BM8" s="41" t="str">
        <f t="shared" si="1"/>
        <v/>
      </c>
      <c r="BN8" s="13" t="str">
        <f t="shared" si="3"/>
        <v>?</v>
      </c>
      <c r="BO8" s="42" t="str">
        <f t="shared" si="4"/>
        <v/>
      </c>
      <c r="BP8" s="43" t="str">
        <f t="shared" si="5"/>
        <v/>
      </c>
      <c r="BQ8" s="14" t="str">
        <f t="shared" si="10"/>
        <v>?</v>
      </c>
      <c r="BR8" s="44" t="str">
        <f t="shared" si="6"/>
        <v/>
      </c>
      <c r="BS8" s="45" t="str">
        <f t="shared" si="7"/>
        <v>?</v>
      </c>
      <c r="BT8" s="46" t="str">
        <f t="shared" si="11"/>
        <v>?</v>
      </c>
      <c r="BU8" s="13" t="str">
        <f t="shared" si="8"/>
        <v>?</v>
      </c>
      <c r="BV8" s="47" t="str">
        <f t="shared" si="12"/>
        <v>?</v>
      </c>
      <c r="BW8" s="13" t="str">
        <f t="shared" si="9"/>
        <v>?</v>
      </c>
      <c r="BX8" s="14" t="str">
        <f t="shared" si="13"/>
        <v>?</v>
      </c>
    </row>
    <row r="9" spans="1:76">
      <c r="A9" s="9" t="s">
        <v>32</v>
      </c>
      <c r="B9" s="127" t="str">
        <f>IF(AND((B6&gt;0),(B7&gt;0)),(B6/B7),"")</f>
        <v/>
      </c>
      <c r="C9" s="126" t="s">
        <v>29</v>
      </c>
      <c r="D9" s="38" t="str">
        <f>IF(AND((D6&gt;0),(D7&gt;0)),(D6/D7),"")</f>
        <v/>
      </c>
      <c r="E9" s="19" t="s">
        <v>29</v>
      </c>
      <c r="F9" s="38" t="str">
        <f>IF(AND((F6&gt;0),(F7&gt;0)),(F6/F7),"")</f>
        <v/>
      </c>
      <c r="G9" s="19" t="s">
        <v>29</v>
      </c>
      <c r="H9" s="38" t="str">
        <f>IF(AND((H6&gt;0),(H7&gt;0)),(H6/H7),"")</f>
        <v/>
      </c>
      <c r="I9" s="19" t="s">
        <v>29</v>
      </c>
      <c r="J9" s="38" t="str">
        <f>IF(AND((J6&gt;0),(J7&gt;0)),(J6/J7),"")</f>
        <v/>
      </c>
      <c r="K9" s="19" t="s">
        <v>29</v>
      </c>
      <c r="L9" s="38" t="str">
        <f>IF(AND((L6&gt;0),(L7&gt;0)),(L6/L7),"")</f>
        <v/>
      </c>
      <c r="M9" s="19" t="s">
        <v>29</v>
      </c>
      <c r="N9" s="38" t="str">
        <f>IF(AND((N6&gt;0),(N7&gt;0)),(N6/N7),"")</f>
        <v/>
      </c>
      <c r="O9" s="19" t="s">
        <v>29</v>
      </c>
      <c r="P9" s="38" t="str">
        <f>IF(AND((P6&gt;0),(P7&gt;0)),(P6/P7),"")</f>
        <v/>
      </c>
      <c r="Q9" s="19" t="s">
        <v>29</v>
      </c>
      <c r="R9" s="38"/>
      <c r="S9" s="19" t="s">
        <v>29</v>
      </c>
      <c r="T9" s="38" t="str">
        <f>IF(AND((T6&gt;0),(T7&gt;0)),(T6/T7),"")</f>
        <v/>
      </c>
      <c r="U9" s="19" t="s">
        <v>29</v>
      </c>
      <c r="V9" s="38" t="str">
        <f>IF(AND((V6&gt;0),(V7&gt;0)),(V6/V7),"")</f>
        <v/>
      </c>
      <c r="W9" s="19" t="s">
        <v>29</v>
      </c>
      <c r="X9" s="38" t="str">
        <f>IF(AND((X6&gt;0),(X7&gt;0)),(X6/X7),"")</f>
        <v/>
      </c>
      <c r="Y9" s="19" t="s">
        <v>29</v>
      </c>
      <c r="Z9" s="38" t="str">
        <f>IF(AND((Z6&gt;0),(Z7&gt;0)),(Z6/Z7),"")</f>
        <v/>
      </c>
      <c r="AA9" s="19" t="s">
        <v>29</v>
      </c>
      <c r="AB9" s="38" t="str">
        <f>IF(AND((AB6&gt;0),(AB7&gt;0)),(AB6/AB7),"")</f>
        <v/>
      </c>
      <c r="AC9" s="19" t="s">
        <v>29</v>
      </c>
      <c r="AD9" s="38" t="str">
        <f>IF(AND((AD6&gt;0),(AD7&gt;0)),(AD6/AD7),"")</f>
        <v/>
      </c>
      <c r="AE9" s="19" t="s">
        <v>29</v>
      </c>
      <c r="AF9" s="38" t="str">
        <f>IF(AND((AF6&gt;0),(AF7&gt;0)),(AF6/AF7),"")</f>
        <v/>
      </c>
      <c r="AG9" s="19" t="s">
        <v>29</v>
      </c>
      <c r="AH9" s="38" t="str">
        <f>IF(AND((AH6&gt;0),(AH7&gt;0)),(AH6/AH7),"")</f>
        <v/>
      </c>
      <c r="AI9" s="19" t="s">
        <v>29</v>
      </c>
      <c r="AJ9" s="38" t="str">
        <f>IF(AND((AJ6&gt;0),(AJ7&gt;0)),(AJ6/AJ7),"")</f>
        <v/>
      </c>
      <c r="AK9" s="19" t="s">
        <v>29</v>
      </c>
      <c r="AL9" s="38" t="str">
        <f>IF(AND((AL6&gt;0),(AL7&gt;0)),(AL6/AL7),"")</f>
        <v/>
      </c>
      <c r="AM9" s="19" t="s">
        <v>29</v>
      </c>
      <c r="AN9" s="38" t="str">
        <f>IF(AND((AN6&gt;0),(AN7&gt;0)),(AN6/AN7),"")</f>
        <v/>
      </c>
      <c r="AO9" s="19" t="s">
        <v>29</v>
      </c>
      <c r="AP9" s="38" t="str">
        <f>IF(AND((AP6&gt;0),(AP7&gt;0)),(AP6/AP7),"")</f>
        <v/>
      </c>
      <c r="AQ9" s="19" t="s">
        <v>29</v>
      </c>
      <c r="AR9" s="38" t="str">
        <f>IF(AND((AR6&gt;0),(AR7&gt;0)),(AR6/AR7),"")</f>
        <v/>
      </c>
      <c r="AS9" s="19" t="s">
        <v>29</v>
      </c>
      <c r="AT9" s="38" t="str">
        <f>IF(AND((AT6&gt;0),(AT7&gt;0)),(AT6/AT7),"")</f>
        <v/>
      </c>
      <c r="AU9" s="19" t="s">
        <v>29</v>
      </c>
      <c r="AV9" s="38" t="str">
        <f>IF(AND((AV6&gt;0),(AV7&gt;0)),(AV6/AV7),"")</f>
        <v/>
      </c>
      <c r="AW9" s="19" t="s">
        <v>29</v>
      </c>
      <c r="AX9" s="38" t="str">
        <f>IF(AND((AX6&gt;0),(AX7&gt;0)),(AX6/AX7),"")</f>
        <v/>
      </c>
      <c r="AY9" s="19" t="s">
        <v>29</v>
      </c>
      <c r="AZ9" s="38" t="str">
        <f>IF(AND((AZ6&gt;0),(AZ7&gt;0)),(AZ6/AZ7),"")</f>
        <v/>
      </c>
      <c r="BA9" s="19" t="s">
        <v>29</v>
      </c>
      <c r="BB9" s="38"/>
      <c r="BC9" s="19" t="s">
        <v>29</v>
      </c>
      <c r="BD9" s="38" t="str">
        <f>IF(AND((BD6&gt;0),(BD7&gt;0)),(BD6/BD7),"")</f>
        <v/>
      </c>
      <c r="BE9" s="19" t="s">
        <v>29</v>
      </c>
      <c r="BF9" s="38" t="str">
        <f>IF(AND((BF6&gt;0),(BF7&gt;0)),(BF6/BF7),"")</f>
        <v/>
      </c>
      <c r="BG9" s="19" t="s">
        <v>29</v>
      </c>
      <c r="BH9" s="38" t="str">
        <f>IF(AND((BH6&gt;0),(BH7&gt;0)),(BH6/BH7),"")</f>
        <v/>
      </c>
      <c r="BI9" s="19" t="s">
        <v>29</v>
      </c>
      <c r="BK9" s="11" t="str">
        <f t="shared" si="0"/>
        <v xml:space="preserve">     Buccal/pharyngeal tube length ratio</v>
      </c>
      <c r="BL9" s="12">
        <f t="shared" si="2"/>
        <v>0</v>
      </c>
      <c r="BM9" s="22" t="str">
        <f t="shared" si="1"/>
        <v/>
      </c>
      <c r="BN9" s="35" t="str">
        <f t="shared" si="3"/>
        <v>?</v>
      </c>
      <c r="BO9" s="23" t="str">
        <f t="shared" si="4"/>
        <v/>
      </c>
      <c r="BP9" s="30" t="str">
        <f t="shared" si="5"/>
        <v/>
      </c>
      <c r="BQ9" s="2" t="s">
        <v>29</v>
      </c>
      <c r="BR9" s="26" t="str">
        <f t="shared" si="6"/>
        <v/>
      </c>
      <c r="BS9" s="40" t="str">
        <f t="shared" si="7"/>
        <v>?</v>
      </c>
      <c r="BT9" s="27" t="s">
        <v>29</v>
      </c>
      <c r="BU9" s="21" t="str">
        <f t="shared" si="8"/>
        <v>?</v>
      </c>
      <c r="BV9" s="28" t="s">
        <v>29</v>
      </c>
      <c r="BW9" s="21" t="str">
        <f t="shared" si="9"/>
        <v>?</v>
      </c>
      <c r="BX9" s="29" t="s">
        <v>29</v>
      </c>
    </row>
    <row r="10" spans="1:76">
      <c r="A10" s="9" t="s">
        <v>33</v>
      </c>
      <c r="B10" s="125">
        <v>22.9</v>
      </c>
      <c r="C10" s="126">
        <f>IF(AND((B10&gt;0),(B$6&gt;0)),(B10/B$6*100),"")</f>
        <v>62.739726027397261</v>
      </c>
      <c r="D10" s="10"/>
      <c r="E10" s="19" t="str">
        <f>IF(AND((D10&gt;0),(D$6&gt;0)),(D10/D$6*100),"")</f>
        <v/>
      </c>
      <c r="F10" s="10">
        <v>23.2</v>
      </c>
      <c r="G10" s="19">
        <f>IF(AND((F10&gt;0),(F$6&gt;0)),(F10/F$6*100),"")</f>
        <v>65.722379603399446</v>
      </c>
      <c r="H10" s="10">
        <v>20.2</v>
      </c>
      <c r="I10" s="19">
        <f>IF(AND((H10&gt;0),(H$6&gt;0)),(H10/H$6*100),"")</f>
        <v>63.924050632911388</v>
      </c>
      <c r="J10" s="10">
        <v>20.9</v>
      </c>
      <c r="K10" s="19">
        <f>IF(AND((J10&gt;0),(J$6&gt;0)),(J10/J$6*100),"")</f>
        <v>64.110429447852752</v>
      </c>
      <c r="L10" s="10">
        <v>15.9</v>
      </c>
      <c r="M10" s="19">
        <f>IF(AND((L10&gt;0),(L$6&gt;0)),(L10/L$6*100),"")</f>
        <v>67.659574468085111</v>
      </c>
      <c r="N10" s="10">
        <v>21.1</v>
      </c>
      <c r="O10" s="19">
        <f>IF(AND((N10&gt;0),(N$6&gt;0)),(N10/N$6*100),"")</f>
        <v>67.845659163987136</v>
      </c>
      <c r="P10" s="10">
        <v>21</v>
      </c>
      <c r="Q10" s="19">
        <f>IF(AND((P10&gt;0),(P$6&gt;0)),(P10/P$6*100),"")</f>
        <v>62.314540059347181</v>
      </c>
      <c r="R10" s="10"/>
      <c r="S10" s="19" t="str">
        <f>IF(AND((R10&gt;0),(R$6&gt;0)),(R10/R$6*100),"")</f>
        <v/>
      </c>
      <c r="T10" s="10">
        <v>19.600000000000001</v>
      </c>
      <c r="U10" s="19">
        <f>IF(AND((T10&gt;0),(T$6&gt;0)),(T10/T$6*100),"")</f>
        <v>64.900662251655632</v>
      </c>
      <c r="V10" s="10">
        <v>17.3</v>
      </c>
      <c r="W10" s="19">
        <f>IF(AND((V10&gt;0),(V$6&gt;0)),(V10/V$6*100),"")</f>
        <v>58.445945945945944</v>
      </c>
      <c r="X10" s="10">
        <v>17</v>
      </c>
      <c r="Y10" s="19">
        <f>IF(AND((X10&gt;0),(X$6&gt;0)),(X10/X$6*100),"")</f>
        <v>62.043795620437962</v>
      </c>
      <c r="Z10" s="10">
        <v>17.7</v>
      </c>
      <c r="AA10" s="19">
        <f>IF(AND((Z10&gt;0),(Z$6&gt;0)),(Z10/Z$6*100),"")</f>
        <v>62.765957446808507</v>
      </c>
      <c r="AB10" s="10">
        <v>16.100000000000001</v>
      </c>
      <c r="AC10" s="19">
        <f>IF(AND((AB10&gt;0),(AB$6&gt;0)),(AB10/AB$6*100),"")</f>
        <v>59.85130111524164</v>
      </c>
      <c r="AD10" s="10"/>
      <c r="AE10" s="19" t="str">
        <f>IF(AND((AD10&gt;0),(AD$6&gt;0)),(AD10/AD$6*100),"")</f>
        <v/>
      </c>
      <c r="AF10" s="10">
        <v>17.100000000000001</v>
      </c>
      <c r="AG10" s="19">
        <f>IF(AND((AF10&gt;0),(AF$6&gt;0)),(AF10/AF$6*100),"")</f>
        <v>59.790209790209794</v>
      </c>
      <c r="AH10" s="10">
        <v>17.100000000000001</v>
      </c>
      <c r="AI10" s="19">
        <f>IF(AND((AH10&gt;0),(AH$6&gt;0)),(AH10/AH$6*100),"")</f>
        <v>63.805970149253731</v>
      </c>
      <c r="AJ10" s="10"/>
      <c r="AK10" s="19" t="str">
        <f>IF(AND((AJ10&gt;0),(AJ$6&gt;0)),(AJ10/AJ$6*100),"")</f>
        <v/>
      </c>
      <c r="AL10" s="10"/>
      <c r="AM10" s="19" t="str">
        <f>IF(AND((AL10&gt;0),(AL$6&gt;0)),(AL10/AL$6*100),"")</f>
        <v/>
      </c>
      <c r="AN10" s="10">
        <v>17.5</v>
      </c>
      <c r="AO10" s="19">
        <f>IF(AND((AN10&gt;0),(AN$6&gt;0)),(AN10/AN$6*100),"")</f>
        <v>64.575645756457561</v>
      </c>
      <c r="AP10" s="10"/>
      <c r="AQ10" s="19" t="str">
        <f>IF(AND((AP10&gt;0),(AP$6&gt;0)),(AP10/AP$6*100),"")</f>
        <v/>
      </c>
      <c r="AR10" s="10">
        <v>15.8</v>
      </c>
      <c r="AS10" s="19">
        <f>IF(AND((AR10&gt;0),(AR$6&gt;0)),(AR10/AR$6*100),"")</f>
        <v>60.076045627376431</v>
      </c>
      <c r="AT10" s="10">
        <v>16.600000000000001</v>
      </c>
      <c r="AU10" s="19">
        <f>IF(AND((AT10&gt;0),(AT$6&gt;0)),(AT10/AT$6*100),"")</f>
        <v>59.927797833935024</v>
      </c>
      <c r="AV10" s="10">
        <v>16.100000000000001</v>
      </c>
      <c r="AW10" s="19">
        <f>IF(AND((AV10&gt;0),(AV$6&gt;0)),(AV10/AV$6*100),"")</f>
        <v>63.888888888888893</v>
      </c>
      <c r="AX10" s="10">
        <v>16.100000000000001</v>
      </c>
      <c r="AY10" s="19">
        <f>IF(AND((AX10&gt;0),(AX$6&gt;0)),(AX10/AX$6*100),"")</f>
        <v>64.658634538152612</v>
      </c>
      <c r="AZ10" s="10">
        <v>13.9</v>
      </c>
      <c r="BA10" s="19">
        <f>IF(AND((AZ10&gt;0),(AZ$6&gt;0)),(AZ10/AZ$6*100),"")</f>
        <v>63.761467889908253</v>
      </c>
      <c r="BB10" s="10"/>
      <c r="BC10" s="19" t="str">
        <f>IF(AND((BB10&gt;0),(BB$6&gt;0)),(BB10/BB$6*100),"")</f>
        <v/>
      </c>
      <c r="BD10" s="10">
        <v>13.6</v>
      </c>
      <c r="BE10" s="19">
        <f>IF(AND((BD10&gt;0),(BD$6&gt;0)),(BD10/BD$6*100),"")</f>
        <v>64.15094339622641</v>
      </c>
      <c r="BF10" s="10">
        <v>17</v>
      </c>
      <c r="BG10" s="19">
        <f>IF(AND((BF10&gt;0),(BF$6&gt;0)),(BF10/BF$6*100),"")</f>
        <v>60.498220640569386</v>
      </c>
      <c r="BH10" s="10">
        <v>16.5</v>
      </c>
      <c r="BI10" s="19">
        <f>IF(AND((BH10&gt;0),(BH$6&gt;0)),(BH10/BH$6*100),"")</f>
        <v>60.661764705882362</v>
      </c>
      <c r="BK10" s="11" t="str">
        <f t="shared" si="0"/>
        <v xml:space="preserve">     Stylet support insertion point</v>
      </c>
      <c r="BL10" s="12">
        <f t="shared" si="2"/>
        <v>23</v>
      </c>
      <c r="BM10" s="41">
        <f t="shared" si="1"/>
        <v>13.6</v>
      </c>
      <c r="BN10" s="13" t="str">
        <f t="shared" si="3"/>
        <v>–</v>
      </c>
      <c r="BO10" s="42">
        <f t="shared" si="4"/>
        <v>23.2</v>
      </c>
      <c r="BP10" s="43">
        <f t="shared" si="5"/>
        <v>58.445945945945944</v>
      </c>
      <c r="BQ10" s="14" t="str">
        <f t="shared" si="10"/>
        <v>–</v>
      </c>
      <c r="BR10" s="44">
        <f t="shared" si="6"/>
        <v>67.845659163987136</v>
      </c>
      <c r="BS10" s="45">
        <f t="shared" si="7"/>
        <v>17.834782608695654</v>
      </c>
      <c r="BT10" s="46">
        <f t="shared" si="11"/>
        <v>62.961722217388292</v>
      </c>
      <c r="BU10" s="13">
        <f t="shared" si="8"/>
        <v>2.6090068984284778</v>
      </c>
      <c r="BV10" s="47">
        <f t="shared" si="12"/>
        <v>2.5138202391218019</v>
      </c>
      <c r="BW10" s="13">
        <f t="shared" si="9"/>
        <v>22.9</v>
      </c>
      <c r="BX10" s="14">
        <f t="shared" si="13"/>
        <v>62.739726027397261</v>
      </c>
    </row>
    <row r="11" spans="1:76">
      <c r="A11" s="9" t="s">
        <v>34</v>
      </c>
      <c r="B11" s="125">
        <v>4</v>
      </c>
      <c r="C11" s="126">
        <f>IF(AND((B11&gt;0),(B$6&gt;0)),(B11/B$6*100),"")</f>
        <v>10.95890410958904</v>
      </c>
      <c r="D11" s="10">
        <v>4.5999999999999996</v>
      </c>
      <c r="E11" s="19">
        <f>IF(AND((D11&gt;0),(D$6&gt;0)),(D11/D$6*100),"")</f>
        <v>15.436241610738252</v>
      </c>
      <c r="F11" s="10">
        <v>3.1</v>
      </c>
      <c r="G11" s="19">
        <f>IF(AND((F11&gt;0),(F$6&gt;0)),(F11/F$6*100),"")</f>
        <v>8.7818696883852709</v>
      </c>
      <c r="H11" s="10">
        <v>3.2</v>
      </c>
      <c r="I11" s="19">
        <f>IF(AND((H11&gt;0),(H$6&gt;0)),(H11/H$6*100),"")</f>
        <v>10.126582278481013</v>
      </c>
      <c r="J11" s="10">
        <v>3.2</v>
      </c>
      <c r="K11" s="19">
        <f>IF(AND((J11&gt;0),(J$6&gt;0)),(J11/J$6*100),"")</f>
        <v>9.8159509202453989</v>
      </c>
      <c r="L11" s="10">
        <v>3.4</v>
      </c>
      <c r="M11" s="19">
        <f>IF(AND((L11&gt;0),(L$6&gt;0)),(L11/L$6*100),"")</f>
        <v>14.468085106382977</v>
      </c>
      <c r="N11" s="10">
        <v>3.1</v>
      </c>
      <c r="O11" s="19">
        <f>IF(AND((N11&gt;0),(N$6&gt;0)),(N11/N$6*100),"")</f>
        <v>9.9678456591639879</v>
      </c>
      <c r="P11" s="10">
        <v>3.2</v>
      </c>
      <c r="Q11" s="19">
        <f>IF(AND((P11&gt;0),(P$6&gt;0)),(P11/P$6*100),"")</f>
        <v>9.4955489614243334</v>
      </c>
      <c r="R11" s="10"/>
      <c r="S11" s="19" t="str">
        <f>IF(AND((R11&gt;0),(R$6&gt;0)),(R11/R$6*100),"")</f>
        <v/>
      </c>
      <c r="T11" s="10">
        <v>3.6</v>
      </c>
      <c r="U11" s="19">
        <f>IF(AND((T11&gt;0),(T$6&gt;0)),(T11/T$6*100),"")</f>
        <v>11.920529801324504</v>
      </c>
      <c r="V11" s="10">
        <v>2.9</v>
      </c>
      <c r="W11" s="19">
        <f>IF(AND((V11&gt;0),(V$6&gt;0)),(V11/V$6*100),"")</f>
        <v>9.7972972972972965</v>
      </c>
      <c r="X11" s="10">
        <v>3</v>
      </c>
      <c r="Y11" s="19">
        <f>IF(AND((X11&gt;0),(X$6&gt;0)),(X11/X$6*100),"")</f>
        <v>10.948905109489052</v>
      </c>
      <c r="Z11" s="10">
        <v>3.1</v>
      </c>
      <c r="AA11" s="19">
        <f>IF(AND((Z11&gt;0),(Z$6&gt;0)),(Z11/Z$6*100),"")</f>
        <v>10.99290780141844</v>
      </c>
      <c r="AB11" s="10">
        <v>3.4</v>
      </c>
      <c r="AC11" s="19">
        <f>IF(AND((AB11&gt;0),(AB$6&gt;0)),(AB11/AB$6*100),"")</f>
        <v>12.639405204460965</v>
      </c>
      <c r="AD11" s="10">
        <v>2.8</v>
      </c>
      <c r="AE11" s="19" t="str">
        <f>IF(AND((AD11&gt;0),(AD$6&gt;0)),(AD11/AD$6*100),"")</f>
        <v/>
      </c>
      <c r="AF11" s="10">
        <v>3</v>
      </c>
      <c r="AG11" s="19">
        <f>IF(AND((AF11&gt;0),(AF$6&gt;0)),(AF11/AF$6*100),"")</f>
        <v>10.48951048951049</v>
      </c>
      <c r="AH11" s="10">
        <v>2.6</v>
      </c>
      <c r="AI11" s="19">
        <f>IF(AND((AH11&gt;0),(AH$6&gt;0)),(AH11/AH$6*100),"")</f>
        <v>9.7014925373134329</v>
      </c>
      <c r="AJ11" s="10">
        <v>2.8</v>
      </c>
      <c r="AK11" s="19" t="str">
        <f>IF(AND((AJ11&gt;0),(AJ$6&gt;0)),(AJ11/AJ$6*100),"")</f>
        <v/>
      </c>
      <c r="AL11" s="10">
        <v>3</v>
      </c>
      <c r="AM11" s="19" t="str">
        <f>IF(AND((AL11&gt;0),(AL$6&gt;0)),(AL11/AL$6*100),"")</f>
        <v/>
      </c>
      <c r="AN11" s="10">
        <v>2.8</v>
      </c>
      <c r="AO11" s="19">
        <f>IF(AND((AN11&gt;0),(AN$6&gt;0)),(AN11/AN$6*100),"")</f>
        <v>10.332103321033209</v>
      </c>
      <c r="AP11" s="10">
        <v>2.8</v>
      </c>
      <c r="AQ11" s="19" t="str">
        <f>IF(AND((AP11&gt;0),(AP$6&gt;0)),(AP11/AP$6*100),"")</f>
        <v/>
      </c>
      <c r="AR11" s="10">
        <v>2.8</v>
      </c>
      <c r="AS11" s="19">
        <f>IF(AND((AR11&gt;0),(AR$6&gt;0)),(AR11/AR$6*100),"")</f>
        <v>10.646387832699618</v>
      </c>
      <c r="AT11" s="10">
        <v>3.2</v>
      </c>
      <c r="AU11" s="19">
        <f>IF(AND((AT11&gt;0),(AT$6&gt;0)),(AT11/AT$6*100),"")</f>
        <v>11.552346570397113</v>
      </c>
      <c r="AV11" s="10">
        <v>3</v>
      </c>
      <c r="AW11" s="19">
        <f>IF(AND((AV11&gt;0),(AV$6&gt;0)),(AV11/AV$6*100),"")</f>
        <v>11.904761904761905</v>
      </c>
      <c r="AX11" s="10">
        <v>2.6</v>
      </c>
      <c r="AY11" s="19">
        <f>IF(AND((AX11&gt;0),(AX$6&gt;0)),(AX11/AX$6*100),"")</f>
        <v>10.441767068273093</v>
      </c>
      <c r="AZ11" s="10">
        <v>3</v>
      </c>
      <c r="BA11" s="19">
        <f>IF(AND((AZ11&gt;0),(AZ$6&gt;0)),(AZ11/AZ$6*100),"")</f>
        <v>13.761467889908257</v>
      </c>
      <c r="BB11" s="10"/>
      <c r="BC11" s="19" t="str">
        <f>IF(AND((BB11&gt;0),(BB$6&gt;0)),(BB11/BB$6*100),"")</f>
        <v/>
      </c>
      <c r="BD11" s="10">
        <v>2.9</v>
      </c>
      <c r="BE11" s="19">
        <f>IF(AND((BD11&gt;0),(BD$6&gt;0)),(BD11/BD$6*100),"")</f>
        <v>13.679245283018867</v>
      </c>
      <c r="BF11" s="10">
        <v>2.8</v>
      </c>
      <c r="BG11" s="19">
        <f>IF(AND((BF11&gt;0),(BF$6&gt;0)),(BF11/BF$6*100),"")</f>
        <v>9.9644128113878985</v>
      </c>
      <c r="BH11" s="10">
        <v>3.2</v>
      </c>
      <c r="BI11" s="19">
        <f>IF(AND((BH11&gt;0),(BH$6&gt;0)),(BH11/BH$6*100),"")</f>
        <v>11.764705882352942</v>
      </c>
      <c r="BK11" s="11" t="str">
        <f t="shared" si="0"/>
        <v xml:space="preserve">     Buccal tube external width</v>
      </c>
      <c r="BL11" s="12">
        <f t="shared" si="2"/>
        <v>28</v>
      </c>
      <c r="BM11" s="41">
        <f t="shared" si="1"/>
        <v>2.6</v>
      </c>
      <c r="BN11" s="13" t="str">
        <f t="shared" si="3"/>
        <v>–</v>
      </c>
      <c r="BO11" s="42">
        <f t="shared" si="4"/>
        <v>4.5999999999999996</v>
      </c>
      <c r="BP11" s="43">
        <f t="shared" si="5"/>
        <v>8.7818696883852709</v>
      </c>
      <c r="BQ11" s="14" t="str">
        <f t="shared" si="10"/>
        <v>–</v>
      </c>
      <c r="BR11" s="44">
        <f t="shared" si="6"/>
        <v>15.436241610738252</v>
      </c>
      <c r="BS11" s="45">
        <f t="shared" si="7"/>
        <v>3.1107142857142853</v>
      </c>
      <c r="BT11" s="46">
        <f t="shared" si="11"/>
        <v>11.232844797460722</v>
      </c>
      <c r="BU11" s="13">
        <f t="shared" si="8"/>
        <v>0.4175229297001537</v>
      </c>
      <c r="BV11" s="47">
        <f t="shared" si="12"/>
        <v>1.6968077357679952</v>
      </c>
      <c r="BW11" s="13">
        <f t="shared" si="9"/>
        <v>4</v>
      </c>
      <c r="BX11" s="14">
        <f t="shared" si="13"/>
        <v>10.95890410958904</v>
      </c>
    </row>
    <row r="12" spans="1:76">
      <c r="A12" s="9" t="s">
        <v>35</v>
      </c>
      <c r="B12" s="125">
        <v>2.2999999999999998</v>
      </c>
      <c r="C12" s="126">
        <f>IF(AND((B12&gt;0),(B$6&gt;0)),(B12/B$6*100),"")</f>
        <v>6.3013698630136981</v>
      </c>
      <c r="D12" s="10">
        <v>2.8</v>
      </c>
      <c r="E12" s="19">
        <f>IF(AND((D12&gt;0),(D$6&gt;0)),(D12/D$6*100),"")</f>
        <v>9.3959731543624159</v>
      </c>
      <c r="F12" s="10">
        <v>2</v>
      </c>
      <c r="G12" s="19">
        <f>IF(AND((F12&gt;0),(F$6&gt;0)),(F12/F$6*100),"")</f>
        <v>5.6657223796034</v>
      </c>
      <c r="H12" s="10">
        <v>2.2000000000000002</v>
      </c>
      <c r="I12" s="19">
        <f>IF(AND((H12&gt;0),(H$6&gt;0)),(H12/H$6*100),"")</f>
        <v>6.962025316455696</v>
      </c>
      <c r="J12" s="10">
        <v>1.9</v>
      </c>
      <c r="K12" s="19">
        <f>IF(AND((J12&gt;0),(J$6&gt;0)),(J12/J$6*100),"")</f>
        <v>5.8282208588957047</v>
      </c>
      <c r="L12" s="10">
        <v>2.6</v>
      </c>
      <c r="M12" s="19">
        <f>IF(AND((L12&gt;0),(L$6&gt;0)),(L12/L$6*100),"")</f>
        <v>11.063829787234043</v>
      </c>
      <c r="N12" s="10">
        <v>1.8</v>
      </c>
      <c r="O12" s="19">
        <f>IF(AND((N12&gt;0),(N$6&gt;0)),(N12/N$6*100),"")</f>
        <v>5.787781350482315</v>
      </c>
      <c r="P12" s="10">
        <v>1.9</v>
      </c>
      <c r="Q12" s="19">
        <f>IF(AND((P12&gt;0),(P$6&gt;0)),(P12/P$6*100),"")</f>
        <v>5.6379821958456962</v>
      </c>
      <c r="R12" s="10"/>
      <c r="S12" s="19" t="str">
        <f>IF(AND((R12&gt;0),(R$6&gt;0)),(R12/R$6*100),"")</f>
        <v/>
      </c>
      <c r="T12" s="10">
        <v>2.2999999999999998</v>
      </c>
      <c r="U12" s="19">
        <f>IF(AND((T12&gt;0),(T$6&gt;0)),(T12/T$6*100),"")</f>
        <v>7.6158940397350996</v>
      </c>
      <c r="V12" s="10">
        <v>1.9</v>
      </c>
      <c r="W12" s="19">
        <f>IF(AND((V12&gt;0),(V$6&gt;0)),(V12/V$6*100),"")</f>
        <v>6.4189189189189184</v>
      </c>
      <c r="X12" s="10">
        <v>1.5</v>
      </c>
      <c r="Y12" s="19">
        <f>IF(AND((X12&gt;0),(X$6&gt;0)),(X12/X$6*100),"")</f>
        <v>5.4744525547445262</v>
      </c>
      <c r="Z12" s="10">
        <v>1.3</v>
      </c>
      <c r="AA12" s="19">
        <f>IF(AND((Z12&gt;0),(Z$6&gt;0)),(Z12/Z$6*100),"")</f>
        <v>4.6099290780141846</v>
      </c>
      <c r="AB12" s="10">
        <v>1.6</v>
      </c>
      <c r="AC12" s="19">
        <f>IF(AND((AB12&gt;0),(AB$6&gt;0)),(AB12/AB$6*100),"")</f>
        <v>5.947955390334573</v>
      </c>
      <c r="AD12" s="10">
        <v>1.4</v>
      </c>
      <c r="AE12" s="19" t="str">
        <f>IF(AND((AD12&gt;0),(AD$6&gt;0)),(AD12/AD$6*100),"")</f>
        <v/>
      </c>
      <c r="AF12" s="10">
        <v>1.6</v>
      </c>
      <c r="AG12" s="19">
        <f>IF(AND((AF12&gt;0),(AF$6&gt;0)),(AF12/AF$6*100),"")</f>
        <v>5.5944055944055942</v>
      </c>
      <c r="AH12" s="10">
        <v>1.2</v>
      </c>
      <c r="AI12" s="19">
        <f>IF(AND((AH12&gt;0),(AH$6&gt;0)),(AH12/AH$6*100),"")</f>
        <v>4.4776119402985071</v>
      </c>
      <c r="AJ12" s="10">
        <v>1.2</v>
      </c>
      <c r="AK12" s="19" t="str">
        <f>IF(AND((AJ12&gt;0),(AJ$6&gt;0)),(AJ12/AJ$6*100),"")</f>
        <v/>
      </c>
      <c r="AL12" s="10">
        <v>1.3</v>
      </c>
      <c r="AM12" s="19" t="str">
        <f>IF(AND((AL12&gt;0),(AL$6&gt;0)),(AL12/AL$6*100),"")</f>
        <v/>
      </c>
      <c r="AN12" s="10">
        <v>1.3</v>
      </c>
      <c r="AO12" s="19">
        <f>IF(AND((AN12&gt;0),(AN$6&gt;0)),(AN12/AN$6*100),"")</f>
        <v>4.7970479704797047</v>
      </c>
      <c r="AP12" s="10">
        <v>1</v>
      </c>
      <c r="AQ12" s="19" t="str">
        <f>IF(AND((AP12&gt;0),(AP$6&gt;0)),(AP12/AP$6*100),"")</f>
        <v/>
      </c>
      <c r="AR12" s="10">
        <v>1.4</v>
      </c>
      <c r="AS12" s="19">
        <f>IF(AND((AR12&gt;0),(AR$6&gt;0)),(AR12/AR$6*100),"")</f>
        <v>5.3231939163498092</v>
      </c>
      <c r="AT12" s="10">
        <v>1.3</v>
      </c>
      <c r="AU12" s="19">
        <f>IF(AND((AT12&gt;0),(AT$6&gt;0)),(AT12/AT$6*100),"")</f>
        <v>4.6931407942238268</v>
      </c>
      <c r="AV12" s="10">
        <v>1.4</v>
      </c>
      <c r="AW12" s="19">
        <f>IF(AND((AV12&gt;0),(AV$6&gt;0)),(AV12/AV$6*100),"")</f>
        <v>5.5555555555555554</v>
      </c>
      <c r="AX12" s="10">
        <v>1</v>
      </c>
      <c r="AY12" s="19">
        <f>IF(AND((AX12&gt;0),(AX$6&gt;0)),(AX12/AX$6*100),"")</f>
        <v>4.0160642570281126</v>
      </c>
      <c r="AZ12" s="10">
        <v>1.5</v>
      </c>
      <c r="BA12" s="19">
        <f>IF(AND((AZ12&gt;0),(AZ$6&gt;0)),(AZ12/AZ$6*100),"")</f>
        <v>6.8807339449541285</v>
      </c>
      <c r="BB12" s="10"/>
      <c r="BC12" s="19" t="str">
        <f>IF(AND((BB12&gt;0),(BB$6&gt;0)),(BB12/BB$6*100),"")</f>
        <v/>
      </c>
      <c r="BD12" s="10">
        <v>1.4</v>
      </c>
      <c r="BE12" s="19">
        <f>IF(AND((BD12&gt;0),(BD$6&gt;0)),(BD12/BD$6*100),"")</f>
        <v>6.6037735849056602</v>
      </c>
      <c r="BF12" s="10">
        <v>1.3</v>
      </c>
      <c r="BG12" s="19">
        <f>IF(AND((BF12&gt;0),(BF$6&gt;0)),(BF12/BF$6*100),"")</f>
        <v>4.6263345195729535</v>
      </c>
      <c r="BH12" s="10">
        <v>1.7</v>
      </c>
      <c r="BI12" s="19">
        <f>IF(AND((BH12&gt;0),(BH$6&gt;0)),(BH12/BH$6*100),"")</f>
        <v>6.25</v>
      </c>
      <c r="BK12" s="11" t="str">
        <f t="shared" si="0"/>
        <v xml:space="preserve">     Buccal tube internal width</v>
      </c>
      <c r="BL12" s="12">
        <f t="shared" si="2"/>
        <v>28</v>
      </c>
      <c r="BM12" s="41">
        <f t="shared" si="1"/>
        <v>1</v>
      </c>
      <c r="BN12" s="13" t="str">
        <f t="shared" si="3"/>
        <v>–</v>
      </c>
      <c r="BO12" s="42">
        <f t="shared" si="4"/>
        <v>2.8</v>
      </c>
      <c r="BP12" s="43">
        <f t="shared" si="5"/>
        <v>4.0160642570281126</v>
      </c>
      <c r="BQ12" s="14" t="str">
        <f t="shared" si="10"/>
        <v>–</v>
      </c>
      <c r="BR12" s="44">
        <f t="shared" si="6"/>
        <v>11.063829787234043</v>
      </c>
      <c r="BS12" s="45">
        <f t="shared" si="7"/>
        <v>1.6464285714285709</v>
      </c>
      <c r="BT12" s="46">
        <f t="shared" si="11"/>
        <v>6.0636632068922554</v>
      </c>
      <c r="BU12" s="13">
        <f t="shared" si="8"/>
        <v>0.46625548778988185</v>
      </c>
      <c r="BV12" s="47">
        <f t="shared" si="12"/>
        <v>1.5704837639213145</v>
      </c>
      <c r="BW12" s="13">
        <f t="shared" si="9"/>
        <v>2.2999999999999998</v>
      </c>
      <c r="BX12" s="14">
        <f t="shared" si="13"/>
        <v>6.3013698630136981</v>
      </c>
    </row>
    <row r="13" spans="1:76">
      <c r="A13" s="9" t="s">
        <v>36</v>
      </c>
      <c r="B13" s="125"/>
      <c r="C13" s="126" t="str">
        <f>IF(AND((B13&gt;0),(B$6&gt;0)),(B13/B$6*100),"")</f>
        <v/>
      </c>
      <c r="D13" s="10"/>
      <c r="E13" s="19" t="str">
        <f>IF(AND((D13&gt;0),(D$6&gt;0)),(D13/D$6*100),"")</f>
        <v/>
      </c>
      <c r="F13" s="10"/>
      <c r="G13" s="19" t="str">
        <f>IF(AND((F13&gt;0),(F$6&gt;0)),(F13/F$6*100),"")</f>
        <v/>
      </c>
      <c r="H13" s="10"/>
      <c r="I13" s="19" t="str">
        <f>IF(AND((H13&gt;0),(H$6&gt;0)),(H13/H$6*100),"")</f>
        <v/>
      </c>
      <c r="J13" s="10"/>
      <c r="K13" s="19" t="str">
        <f>IF(AND((J13&gt;0),(J$6&gt;0)),(J13/J$6*100),"")</f>
        <v/>
      </c>
      <c r="L13" s="10"/>
      <c r="M13" s="19" t="str">
        <f>IF(AND((L13&gt;0),(L$6&gt;0)),(L13/L$6*100),"")</f>
        <v/>
      </c>
      <c r="N13" s="10"/>
      <c r="O13" s="19" t="str">
        <f>IF(AND((N13&gt;0),(N$6&gt;0)),(N13/N$6*100),"")</f>
        <v/>
      </c>
      <c r="P13" s="10"/>
      <c r="Q13" s="19" t="str">
        <f>IF(AND((P13&gt;0),(P$6&gt;0)),(P13/P$6*100),"")</f>
        <v/>
      </c>
      <c r="R13" s="10"/>
      <c r="S13" s="19" t="str">
        <f>IF(AND((R13&gt;0),(R$6&gt;0)),(R13/R$6*100),"")</f>
        <v/>
      </c>
      <c r="T13" s="10"/>
      <c r="U13" s="19" t="str">
        <f>IF(AND((T13&gt;0),(T$6&gt;0)),(T13/T$6*100),"")</f>
        <v/>
      </c>
      <c r="V13" s="10"/>
      <c r="W13" s="19" t="str">
        <f>IF(AND((V13&gt;0),(V$6&gt;0)),(V13/V$6*100),"")</f>
        <v/>
      </c>
      <c r="X13" s="10"/>
      <c r="Y13" s="19" t="str">
        <f>IF(AND((X13&gt;0),(X$6&gt;0)),(X13/X$6*100),"")</f>
        <v/>
      </c>
      <c r="Z13" s="10"/>
      <c r="AA13" s="19" t="str">
        <f>IF(AND((Z13&gt;0),(Z$6&gt;0)),(Z13/Z$6*100),"")</f>
        <v/>
      </c>
      <c r="AB13" s="10"/>
      <c r="AC13" s="19" t="str">
        <f>IF(AND((AB13&gt;0),(AB$6&gt;0)),(AB13/AB$6*100),"")</f>
        <v/>
      </c>
      <c r="AD13" s="10"/>
      <c r="AE13" s="19" t="str">
        <f>IF(AND((AD13&gt;0),(AD$6&gt;0)),(AD13/AD$6*100),"")</f>
        <v/>
      </c>
      <c r="AF13" s="10"/>
      <c r="AG13" s="19" t="str">
        <f>IF(AND((AF13&gt;0),(AF$6&gt;0)),(AF13/AF$6*100),"")</f>
        <v/>
      </c>
      <c r="AH13" s="10"/>
      <c r="AI13" s="19" t="str">
        <f>IF(AND((AH13&gt;0),(AH$6&gt;0)),(AH13/AH$6*100),"")</f>
        <v/>
      </c>
      <c r="AJ13" s="10"/>
      <c r="AK13" s="19" t="str">
        <f>IF(AND((AJ13&gt;0),(AJ$6&gt;0)),(AJ13/AJ$6*100),"")</f>
        <v/>
      </c>
      <c r="AL13" s="10"/>
      <c r="AM13" s="19" t="str">
        <f>IF(AND((AL13&gt;0),(AL$6&gt;0)),(AL13/AL$6*100),"")</f>
        <v/>
      </c>
      <c r="AN13" s="10"/>
      <c r="AO13" s="19" t="str">
        <f>IF(AND((AN13&gt;0),(AN$6&gt;0)),(AN13/AN$6*100),"")</f>
        <v/>
      </c>
      <c r="AP13" s="10"/>
      <c r="AQ13" s="19" t="str">
        <f>IF(AND((AP13&gt;0),(AP$6&gt;0)),(AP13/AP$6*100),"")</f>
        <v/>
      </c>
      <c r="AR13" s="10"/>
      <c r="AS13" s="19" t="str">
        <f>IF(AND((AR13&gt;0),(AR$6&gt;0)),(AR13/AR$6*100),"")</f>
        <v/>
      </c>
      <c r="AT13" s="10"/>
      <c r="AU13" s="19" t="str">
        <f>IF(AND((AT13&gt;0),(AT$6&gt;0)),(AT13/AT$6*100),"")</f>
        <v/>
      </c>
      <c r="AV13" s="10"/>
      <c r="AW13" s="19" t="str">
        <f>IF(AND((AV13&gt;0),(AV$6&gt;0)),(AV13/AV$6*100),"")</f>
        <v/>
      </c>
      <c r="AX13" s="10"/>
      <c r="AY13" s="19" t="str">
        <f>IF(AND((AX13&gt;0),(AX$6&gt;0)),(AX13/AX$6*100),"")</f>
        <v/>
      </c>
      <c r="AZ13" s="10"/>
      <c r="BA13" s="19" t="str">
        <f>IF(AND((AZ13&gt;0),(AZ$6&gt;0)),(AZ13/AZ$6*100),"")</f>
        <v/>
      </c>
      <c r="BB13" s="10"/>
      <c r="BC13" s="19" t="str">
        <f>IF(AND((BB13&gt;0),(BB$6&gt;0)),(BB13/BB$6*100),"")</f>
        <v/>
      </c>
      <c r="BD13" s="10"/>
      <c r="BE13" s="19" t="str">
        <f>IF(AND((BD13&gt;0),(BD$6&gt;0)),(BD13/BD$6*100),"")</f>
        <v/>
      </c>
      <c r="BF13" s="10"/>
      <c r="BG13" s="19" t="str">
        <f>IF(AND((BF13&gt;0),(BF$6&gt;0)),(BF13/BF$6*100),"")</f>
        <v/>
      </c>
      <c r="BH13" s="10"/>
      <c r="BI13" s="19" t="str">
        <f>IF(AND((BH13&gt;0),(BH$6&gt;0)),(BH13/BH$6*100),"")</f>
        <v/>
      </c>
      <c r="BK13" s="11" t="str">
        <f t="shared" si="0"/>
        <v xml:space="preserve">     Ventral lamina length</v>
      </c>
      <c r="BL13" s="12">
        <f t="shared" si="2"/>
        <v>0</v>
      </c>
      <c r="BM13" s="41" t="str">
        <f t="shared" si="1"/>
        <v/>
      </c>
      <c r="BN13" s="13" t="str">
        <f t="shared" si="3"/>
        <v>?</v>
      </c>
      <c r="BO13" s="42" t="str">
        <f t="shared" si="4"/>
        <v/>
      </c>
      <c r="BP13" s="43" t="str">
        <f t="shared" si="5"/>
        <v/>
      </c>
      <c r="BQ13" s="14" t="str">
        <f t="shared" si="10"/>
        <v>?</v>
      </c>
      <c r="BR13" s="44" t="str">
        <f t="shared" si="6"/>
        <v/>
      </c>
      <c r="BS13" s="45" t="str">
        <f t="shared" si="7"/>
        <v>?</v>
      </c>
      <c r="BT13" s="46" t="str">
        <f t="shared" si="11"/>
        <v>?</v>
      </c>
      <c r="BU13" s="13" t="str">
        <f t="shared" si="8"/>
        <v>?</v>
      </c>
      <c r="BV13" s="47" t="str">
        <f t="shared" si="12"/>
        <v>?</v>
      </c>
      <c r="BW13" s="13" t="str">
        <f t="shared" si="9"/>
        <v>?</v>
      </c>
      <c r="BX13" s="14" t="str">
        <f t="shared" si="13"/>
        <v>?</v>
      </c>
    </row>
    <row r="14" spans="1:76">
      <c r="A14" s="20" t="s">
        <v>37</v>
      </c>
      <c r="B14" s="123"/>
      <c r="C14" s="124"/>
      <c r="D14" s="25"/>
      <c r="E14" s="25"/>
      <c r="F14" s="25"/>
      <c r="G14" s="25"/>
      <c r="H14" s="25"/>
      <c r="I14" s="25"/>
      <c r="J14" s="25"/>
      <c r="K14" s="25"/>
      <c r="L14" s="25"/>
      <c r="M14" s="25"/>
      <c r="N14" s="25"/>
      <c r="O14" s="25"/>
      <c r="P14" s="25"/>
      <c r="Q14" s="25"/>
      <c r="R14" s="25"/>
      <c r="S14" s="25"/>
      <c r="T14" s="25"/>
      <c r="U14" s="25"/>
      <c r="V14" s="25"/>
      <c r="W14" s="25"/>
      <c r="X14" s="25"/>
      <c r="Y14" s="25"/>
      <c r="Z14" s="25"/>
      <c r="AA14" s="25"/>
      <c r="AB14" s="25"/>
      <c r="AC14" s="25"/>
      <c r="AD14" s="25"/>
      <c r="AE14" s="49"/>
      <c r="AF14" s="24"/>
      <c r="AG14" s="25"/>
      <c r="AH14" s="25"/>
      <c r="AI14" s="25"/>
      <c r="AJ14" s="25"/>
      <c r="AK14" s="25"/>
      <c r="AL14" s="25"/>
      <c r="AM14" s="25"/>
      <c r="AN14" s="25"/>
      <c r="AO14" s="25"/>
      <c r="AP14" s="25"/>
      <c r="AQ14" s="25"/>
      <c r="AR14" s="25"/>
      <c r="AS14" s="25"/>
      <c r="AT14" s="25"/>
      <c r="AU14" s="25"/>
      <c r="AV14" s="25"/>
      <c r="AW14" s="25"/>
      <c r="AX14" s="25"/>
      <c r="AY14" s="25"/>
      <c r="AZ14" s="25"/>
      <c r="BA14" s="25"/>
      <c r="BB14" s="25"/>
      <c r="BC14" s="25"/>
      <c r="BD14" s="25"/>
      <c r="BE14" s="25"/>
      <c r="BF14" s="25"/>
      <c r="BG14" s="25"/>
      <c r="BH14" s="25"/>
      <c r="BI14" s="49"/>
      <c r="BK14" s="11" t="str">
        <f t="shared" si="0"/>
        <v>Placoid lengths</v>
      </c>
      <c r="BL14" s="12"/>
      <c r="BM14" s="41"/>
      <c r="BN14" s="13"/>
      <c r="BO14" s="42"/>
      <c r="BP14" s="43"/>
      <c r="BQ14" s="14"/>
      <c r="BR14" s="44"/>
      <c r="BS14" s="45"/>
      <c r="BT14" s="46"/>
      <c r="BU14" s="13"/>
      <c r="BV14" s="47"/>
      <c r="BW14" s="13"/>
      <c r="BX14" s="14"/>
    </row>
    <row r="15" spans="1:76">
      <c r="A15" s="9" t="s">
        <v>38</v>
      </c>
      <c r="B15" s="125">
        <v>6.8</v>
      </c>
      <c r="C15" s="126">
        <f t="shared" ref="C15:C21" si="14">IF(AND((B15&gt;0),(B$6&gt;0)),(B15/B$6*100),"")</f>
        <v>18.63013698630137</v>
      </c>
      <c r="D15" s="10">
        <v>6.2</v>
      </c>
      <c r="E15" s="19">
        <f t="shared" ref="E15:E21" si="15">IF(AND((D15&gt;0),(D$6&gt;0)),(D15/D$6*100),"")</f>
        <v>20.80536912751678</v>
      </c>
      <c r="F15" s="10">
        <v>6.1</v>
      </c>
      <c r="G15" s="19">
        <f t="shared" ref="G15:G21" si="16">IF(AND((F15&gt;0),(F$6&gt;0)),(F15/F$6*100),"")</f>
        <v>17.280453257790366</v>
      </c>
      <c r="H15" s="10">
        <v>5.6</v>
      </c>
      <c r="I15" s="19">
        <f t="shared" ref="I15:I21" si="17">IF(AND((H15&gt;0),(H$6&gt;0)),(H15/H$6*100),"")</f>
        <v>17.721518987341771</v>
      </c>
      <c r="J15" s="10">
        <v>6.1</v>
      </c>
      <c r="K15" s="19">
        <f t="shared" ref="K15:K21" si="18">IF(AND((J15&gt;0),(J$6&gt;0)),(J15/J$6*100),"")</f>
        <v>18.711656441717789</v>
      </c>
      <c r="L15" s="10">
        <v>4.3</v>
      </c>
      <c r="M15" s="19">
        <f t="shared" ref="M15:M21" si="19">IF(AND((L15&gt;0),(L$6&gt;0)),(L15/L$6*100),"")</f>
        <v>18.297872340425531</v>
      </c>
      <c r="N15" s="10">
        <v>5</v>
      </c>
      <c r="O15" s="19">
        <f t="shared" ref="O15:O21" si="20">IF(AND((N15&gt;0),(N$6&gt;0)),(N15/N$6*100),"")</f>
        <v>16.077170418006432</v>
      </c>
      <c r="P15" s="10">
        <v>6.1</v>
      </c>
      <c r="Q15" s="19">
        <f t="shared" ref="Q15:Q21" si="21">IF(AND((P15&gt;0),(P$6&gt;0)),(P15/P$6*100),"")</f>
        <v>18.100890207715132</v>
      </c>
      <c r="R15" s="10">
        <v>5.2</v>
      </c>
      <c r="S15" s="19" t="str">
        <f t="shared" ref="S15:S21" si="22">IF(AND((R15&gt;0),(R$6&gt;0)),(R15/R$6*100),"")</f>
        <v/>
      </c>
      <c r="T15" s="10">
        <v>5.2</v>
      </c>
      <c r="U15" s="19">
        <f t="shared" ref="U15:U21" si="23">IF(AND((T15&gt;0),(T$6&gt;0)),(T15/T$6*100),"")</f>
        <v>17.218543046357617</v>
      </c>
      <c r="V15" s="10">
        <v>5.0999999999999996</v>
      </c>
      <c r="W15" s="19">
        <f t="shared" ref="W15:W21" si="24">IF(AND((V15&gt;0),(V$6&gt;0)),(V15/V$6*100),"")</f>
        <v>17.22972972972973</v>
      </c>
      <c r="X15" s="10">
        <v>5.5</v>
      </c>
      <c r="Y15" s="19">
        <f t="shared" ref="Y15:Y21" si="25">IF(AND((X15&gt;0),(X$6&gt;0)),(X15/X$6*100),"")</f>
        <v>20.072992700729927</v>
      </c>
      <c r="Z15" s="10">
        <v>5.3</v>
      </c>
      <c r="AA15" s="19">
        <f t="shared" ref="AA15:AA21" si="26">IF(AND((Z15&gt;0),(Z$6&gt;0)),(Z15/Z$6*100),"")</f>
        <v>18.794326241134751</v>
      </c>
      <c r="AB15" s="10">
        <v>4.2</v>
      </c>
      <c r="AC15" s="19">
        <f t="shared" ref="AC15:AC21" si="27">IF(AND((AB15&gt;0),(AB$6&gt;0)),(AB15/AB$6*100),"")</f>
        <v>15.613382899628252</v>
      </c>
      <c r="AD15" s="10">
        <v>4.0999999999999996</v>
      </c>
      <c r="AE15" s="19" t="str">
        <f t="shared" ref="AE15:AE21" si="28">IF(AND((AD15&gt;0),(AD$6&gt;0)),(AD15/AD$6*100),"")</f>
        <v/>
      </c>
      <c r="AF15" s="10">
        <v>5.4</v>
      </c>
      <c r="AG15" s="19">
        <f t="shared" ref="AG15:AG21" si="29">IF(AND((AF15&gt;0),(AF$6&gt;0)),(AF15/AF$6*100),"")</f>
        <v>18.88111888111888</v>
      </c>
      <c r="AH15" s="10">
        <v>5.2</v>
      </c>
      <c r="AI15" s="19">
        <f t="shared" ref="AI15:AI21" si="30">IF(AND((AH15&gt;0),(AH$6&gt;0)),(AH15/AH$6*100),"")</f>
        <v>19.402985074626866</v>
      </c>
      <c r="AJ15" s="10">
        <v>5.3</v>
      </c>
      <c r="AK15" s="19" t="str">
        <f t="shared" ref="AK15:AK21" si="31">IF(AND((AJ15&gt;0),(AJ$6&gt;0)),(AJ15/AJ$6*100),"")</f>
        <v/>
      </c>
      <c r="AL15" s="10">
        <v>5.0999999999999996</v>
      </c>
      <c r="AM15" s="19" t="str">
        <f t="shared" ref="AM15:AM21" si="32">IF(AND((AL15&gt;0),(AL$6&gt;0)),(AL15/AL$6*100),"")</f>
        <v/>
      </c>
      <c r="AN15" s="10">
        <v>3.9</v>
      </c>
      <c r="AO15" s="19">
        <f t="shared" ref="AO15:AO21" si="33">IF(AND((AN15&gt;0),(AN$6&gt;0)),(AN15/AN$6*100),"")</f>
        <v>14.391143911439114</v>
      </c>
      <c r="AP15" s="10">
        <v>4.9000000000000004</v>
      </c>
      <c r="AQ15" s="19" t="str">
        <f t="shared" ref="AQ15:AQ21" si="34">IF(AND((AP15&gt;0),(AP$6&gt;0)),(AP15/AP$6*100),"")</f>
        <v/>
      </c>
      <c r="AR15" s="10">
        <v>4.7</v>
      </c>
      <c r="AS15" s="19">
        <f t="shared" ref="AS15:AS21" si="35">IF(AND((AR15&gt;0),(AR$6&gt;0)),(AR15/AR$6*100),"")</f>
        <v>17.870722433460077</v>
      </c>
      <c r="AT15" s="10">
        <v>5.8</v>
      </c>
      <c r="AU15" s="19">
        <f t="shared" ref="AU15:AU21" si="36">IF(AND((AT15&gt;0),(AT$6&gt;0)),(AT15/AT$6*100),"")</f>
        <v>20.938628158844764</v>
      </c>
      <c r="AV15" s="10">
        <v>5.4</v>
      </c>
      <c r="AW15" s="19">
        <f t="shared" ref="AW15:AW21" si="37">IF(AND((AV15&gt;0),(AV$6&gt;0)),(AV15/AV$6*100),"")</f>
        <v>21.428571428571431</v>
      </c>
      <c r="AX15" s="10">
        <v>4</v>
      </c>
      <c r="AY15" s="19">
        <f t="shared" ref="AY15:AY21" si="38">IF(AND((AX15&gt;0),(AX$6&gt;0)),(AX15/AX$6*100),"")</f>
        <v>16.064257028112451</v>
      </c>
      <c r="AZ15" s="10">
        <v>3.9</v>
      </c>
      <c r="BA15" s="19">
        <f t="shared" ref="BA15:BA21" si="39">IF(AND((AZ15&gt;0),(AZ$6&gt;0)),(AZ15/AZ$6*100),"")</f>
        <v>17.889908256880734</v>
      </c>
      <c r="BB15" s="10">
        <v>4.7</v>
      </c>
      <c r="BC15" s="19" t="str">
        <f t="shared" ref="BC15:BC21" si="40">IF(AND((BB15&gt;0),(BB$6&gt;0)),(BB15/BB$6*100),"")</f>
        <v/>
      </c>
      <c r="BD15" s="10">
        <v>4.0999999999999996</v>
      </c>
      <c r="BE15" s="19">
        <f t="shared" ref="BE15:BE21" si="41">IF(AND((BD15&gt;0),(BD$6&gt;0)),(BD15/BD$6*100),"")</f>
        <v>19.339622641509433</v>
      </c>
      <c r="BF15" s="10">
        <v>5.7</v>
      </c>
      <c r="BG15" s="19">
        <f t="shared" ref="BG15:BG21" si="42">IF(AND((BF15&gt;0),(BF$6&gt;0)),(BF15/BF$6*100),"")</f>
        <v>20.284697508896794</v>
      </c>
      <c r="BH15" s="10">
        <v>6.3</v>
      </c>
      <c r="BI15" s="19">
        <f t="shared" ref="BI15:BI21" si="43">IF(AND((BH15&gt;0),(BH$6&gt;0)),(BH15/BH$6*100),"")</f>
        <v>23.161764705882355</v>
      </c>
      <c r="BK15" s="11" t="str">
        <f t="shared" si="0"/>
        <v xml:space="preserve">     Macroplacoid 1</v>
      </c>
      <c r="BL15" s="12">
        <f t="shared" si="2"/>
        <v>30</v>
      </c>
      <c r="BM15" s="41">
        <f t="shared" si="1"/>
        <v>3.9</v>
      </c>
      <c r="BN15" s="13" t="str">
        <f t="shared" si="3"/>
        <v>–</v>
      </c>
      <c r="BO15" s="42">
        <f t="shared" si="4"/>
        <v>6.8</v>
      </c>
      <c r="BP15" s="43">
        <f t="shared" si="5"/>
        <v>14.391143911439114</v>
      </c>
      <c r="BQ15" s="14" t="str">
        <f t="shared" si="10"/>
        <v>–</v>
      </c>
      <c r="BR15" s="44">
        <f t="shared" si="6"/>
        <v>23.161764705882355</v>
      </c>
      <c r="BS15" s="45">
        <f t="shared" si="7"/>
        <v>5.1733333333333338</v>
      </c>
      <c r="BT15" s="46">
        <f t="shared" si="11"/>
        <v>18.508644267239099</v>
      </c>
      <c r="BU15" s="13">
        <f t="shared" si="8"/>
        <v>0.7842999660726786</v>
      </c>
      <c r="BV15" s="47">
        <f t="shared" si="12"/>
        <v>2.0040983020910641</v>
      </c>
      <c r="BW15" s="13">
        <f t="shared" si="9"/>
        <v>6.8</v>
      </c>
      <c r="BX15" s="14">
        <f t="shared" si="13"/>
        <v>18.63013698630137</v>
      </c>
    </row>
    <row r="16" spans="1:76">
      <c r="A16" s="9" t="s">
        <v>39</v>
      </c>
      <c r="B16" s="125">
        <v>5.8</v>
      </c>
      <c r="C16" s="126">
        <f t="shared" si="14"/>
        <v>15.890410958904107</v>
      </c>
      <c r="D16" s="10">
        <v>5</v>
      </c>
      <c r="E16" s="19">
        <f t="shared" si="15"/>
        <v>16.778523489932887</v>
      </c>
      <c r="F16" s="10">
        <v>4.5</v>
      </c>
      <c r="G16" s="19">
        <f t="shared" si="16"/>
        <v>12.747875354107649</v>
      </c>
      <c r="H16" s="10">
        <v>4.2</v>
      </c>
      <c r="I16" s="19">
        <f t="shared" si="17"/>
        <v>13.291139240506327</v>
      </c>
      <c r="J16" s="10">
        <v>4.0999999999999996</v>
      </c>
      <c r="K16" s="19">
        <f t="shared" si="18"/>
        <v>12.576687116564417</v>
      </c>
      <c r="L16" s="10">
        <v>3.3</v>
      </c>
      <c r="M16" s="19">
        <f t="shared" si="19"/>
        <v>14.042553191489359</v>
      </c>
      <c r="N16" s="10">
        <v>3.6</v>
      </c>
      <c r="O16" s="19">
        <f t="shared" si="20"/>
        <v>11.57556270096463</v>
      </c>
      <c r="P16" s="10">
        <v>5</v>
      </c>
      <c r="Q16" s="19">
        <f t="shared" si="21"/>
        <v>14.836795252225517</v>
      </c>
      <c r="R16" s="10">
        <v>5</v>
      </c>
      <c r="S16" s="19" t="str">
        <f t="shared" si="22"/>
        <v/>
      </c>
      <c r="T16" s="10">
        <v>3.7</v>
      </c>
      <c r="U16" s="19">
        <f t="shared" si="23"/>
        <v>12.251655629139075</v>
      </c>
      <c r="V16" s="10">
        <v>4</v>
      </c>
      <c r="W16" s="19">
        <f t="shared" si="24"/>
        <v>13.513513513513512</v>
      </c>
      <c r="X16" s="10">
        <v>4.3</v>
      </c>
      <c r="Y16" s="19">
        <f t="shared" si="25"/>
        <v>15.693430656934307</v>
      </c>
      <c r="Z16" s="10">
        <v>4.3</v>
      </c>
      <c r="AA16" s="19">
        <f t="shared" si="26"/>
        <v>15.24822695035461</v>
      </c>
      <c r="AB16" s="10">
        <v>3.6</v>
      </c>
      <c r="AC16" s="19">
        <f t="shared" si="27"/>
        <v>13.38289962825279</v>
      </c>
      <c r="AD16" s="10">
        <v>3.2</v>
      </c>
      <c r="AE16" s="19" t="str">
        <f t="shared" si="28"/>
        <v/>
      </c>
      <c r="AF16" s="10">
        <v>3.5</v>
      </c>
      <c r="AG16" s="19">
        <f t="shared" si="29"/>
        <v>12.237762237762237</v>
      </c>
      <c r="AH16" s="10">
        <v>3.3</v>
      </c>
      <c r="AI16" s="19">
        <f t="shared" si="30"/>
        <v>12.313432835820896</v>
      </c>
      <c r="AJ16" s="10">
        <v>3.6</v>
      </c>
      <c r="AK16" s="19" t="str">
        <f t="shared" si="31"/>
        <v/>
      </c>
      <c r="AL16" s="10">
        <v>3.3</v>
      </c>
      <c r="AM16" s="19" t="str">
        <f t="shared" si="32"/>
        <v/>
      </c>
      <c r="AN16" s="10">
        <v>2.6</v>
      </c>
      <c r="AO16" s="19">
        <f t="shared" si="33"/>
        <v>9.5940959409594093</v>
      </c>
      <c r="AP16" s="10">
        <v>3.7</v>
      </c>
      <c r="AQ16" s="19" t="str">
        <f t="shared" si="34"/>
        <v/>
      </c>
      <c r="AR16" s="10">
        <v>4</v>
      </c>
      <c r="AS16" s="19">
        <f t="shared" si="35"/>
        <v>15.209125475285171</v>
      </c>
      <c r="AT16" s="10">
        <v>3.6</v>
      </c>
      <c r="AU16" s="19">
        <f t="shared" si="36"/>
        <v>12.996389891696753</v>
      </c>
      <c r="AV16" s="10">
        <v>2.8</v>
      </c>
      <c r="AW16" s="19">
        <f t="shared" si="37"/>
        <v>11.111111111111111</v>
      </c>
      <c r="AX16" s="10">
        <v>3</v>
      </c>
      <c r="AY16" s="19">
        <f t="shared" si="38"/>
        <v>12.048192771084338</v>
      </c>
      <c r="AZ16" s="10">
        <v>3</v>
      </c>
      <c r="BA16" s="19">
        <f t="shared" si="39"/>
        <v>13.761467889908257</v>
      </c>
      <c r="BB16" s="10">
        <v>3.8</v>
      </c>
      <c r="BC16" s="19" t="str">
        <f t="shared" si="40"/>
        <v/>
      </c>
      <c r="BD16" s="10">
        <v>2.5</v>
      </c>
      <c r="BE16" s="19">
        <f t="shared" si="41"/>
        <v>11.79245283018868</v>
      </c>
      <c r="BF16" s="10">
        <v>4</v>
      </c>
      <c r="BG16" s="19">
        <f t="shared" si="42"/>
        <v>14.234875444839856</v>
      </c>
      <c r="BH16" s="10">
        <v>4.5</v>
      </c>
      <c r="BI16" s="19">
        <f t="shared" si="43"/>
        <v>16.544117647058822</v>
      </c>
      <c r="BK16" s="11" t="str">
        <f t="shared" si="0"/>
        <v xml:space="preserve">     Macroplacoid 2</v>
      </c>
      <c r="BL16" s="12">
        <f t="shared" si="2"/>
        <v>30</v>
      </c>
      <c r="BM16" s="41">
        <f t="shared" si="1"/>
        <v>2.5</v>
      </c>
      <c r="BN16" s="13" t="str">
        <f t="shared" si="3"/>
        <v>–</v>
      </c>
      <c r="BO16" s="42">
        <f t="shared" si="4"/>
        <v>5.8</v>
      </c>
      <c r="BP16" s="43">
        <f t="shared" si="5"/>
        <v>9.5940959409594093</v>
      </c>
      <c r="BQ16" s="14" t="str">
        <f t="shared" si="10"/>
        <v>–</v>
      </c>
      <c r="BR16" s="44">
        <f t="shared" si="6"/>
        <v>16.778523489932887</v>
      </c>
      <c r="BS16" s="45">
        <f t="shared" si="7"/>
        <v>3.8266666666666658</v>
      </c>
      <c r="BT16" s="46">
        <f t="shared" si="11"/>
        <v>13.486345739941866</v>
      </c>
      <c r="BU16" s="13">
        <f t="shared" si="8"/>
        <v>0.76425908828288902</v>
      </c>
      <c r="BV16" s="47">
        <f t="shared" si="12"/>
        <v>1.8079772828546588</v>
      </c>
      <c r="BW16" s="13">
        <f t="shared" si="9"/>
        <v>5.8</v>
      </c>
      <c r="BX16" s="14">
        <f t="shared" si="13"/>
        <v>15.890410958904107</v>
      </c>
    </row>
    <row r="17" spans="1:76">
      <c r="A17" s="9" t="s">
        <v>40</v>
      </c>
      <c r="B17" s="125"/>
      <c r="C17" s="126" t="str">
        <f t="shared" si="14"/>
        <v/>
      </c>
      <c r="D17" s="10"/>
      <c r="E17" s="19" t="str">
        <f t="shared" si="15"/>
        <v/>
      </c>
      <c r="F17" s="10"/>
      <c r="G17" s="19" t="str">
        <f t="shared" si="16"/>
        <v/>
      </c>
      <c r="H17" s="10"/>
      <c r="I17" s="19" t="str">
        <f t="shared" si="17"/>
        <v/>
      </c>
      <c r="J17" s="10"/>
      <c r="K17" s="19" t="str">
        <f t="shared" si="18"/>
        <v/>
      </c>
      <c r="L17" s="10"/>
      <c r="M17" s="19" t="str">
        <f t="shared" si="19"/>
        <v/>
      </c>
      <c r="N17" s="10"/>
      <c r="O17" s="19" t="str">
        <f t="shared" si="20"/>
        <v/>
      </c>
      <c r="P17" s="10"/>
      <c r="Q17" s="19" t="str">
        <f t="shared" si="21"/>
        <v/>
      </c>
      <c r="R17" s="10"/>
      <c r="S17" s="19" t="str">
        <f t="shared" si="22"/>
        <v/>
      </c>
      <c r="T17" s="10"/>
      <c r="U17" s="19" t="str">
        <f t="shared" si="23"/>
        <v/>
      </c>
      <c r="V17" s="10"/>
      <c r="W17" s="19" t="str">
        <f t="shared" si="24"/>
        <v/>
      </c>
      <c r="X17" s="10"/>
      <c r="Y17" s="19" t="str">
        <f t="shared" si="25"/>
        <v/>
      </c>
      <c r="Z17" s="10"/>
      <c r="AA17" s="19" t="str">
        <f t="shared" si="26"/>
        <v/>
      </c>
      <c r="AB17" s="10"/>
      <c r="AC17" s="19" t="str">
        <f t="shared" si="27"/>
        <v/>
      </c>
      <c r="AD17" s="10"/>
      <c r="AE17" s="19" t="str">
        <f t="shared" si="28"/>
        <v/>
      </c>
      <c r="AF17" s="10"/>
      <c r="AG17" s="19" t="str">
        <f t="shared" si="29"/>
        <v/>
      </c>
      <c r="AH17" s="10"/>
      <c r="AI17" s="19" t="str">
        <f t="shared" si="30"/>
        <v/>
      </c>
      <c r="AJ17" s="10"/>
      <c r="AK17" s="19" t="str">
        <f t="shared" si="31"/>
        <v/>
      </c>
      <c r="AL17" s="10"/>
      <c r="AM17" s="19" t="str">
        <f t="shared" si="32"/>
        <v/>
      </c>
      <c r="AN17" s="10"/>
      <c r="AO17" s="19" t="str">
        <f t="shared" si="33"/>
        <v/>
      </c>
      <c r="AP17" s="10"/>
      <c r="AQ17" s="19" t="str">
        <f t="shared" si="34"/>
        <v/>
      </c>
      <c r="AR17" s="10"/>
      <c r="AS17" s="19" t="str">
        <f t="shared" si="35"/>
        <v/>
      </c>
      <c r="AT17" s="10"/>
      <c r="AU17" s="19" t="str">
        <f t="shared" si="36"/>
        <v/>
      </c>
      <c r="AV17" s="10"/>
      <c r="AW17" s="19" t="str">
        <f t="shared" si="37"/>
        <v/>
      </c>
      <c r="AX17" s="10"/>
      <c r="AY17" s="19" t="str">
        <f t="shared" si="38"/>
        <v/>
      </c>
      <c r="AZ17" s="10"/>
      <c r="BA17" s="19" t="str">
        <f t="shared" si="39"/>
        <v/>
      </c>
      <c r="BB17" s="10"/>
      <c r="BC17" s="19" t="str">
        <f t="shared" si="40"/>
        <v/>
      </c>
      <c r="BD17" s="10"/>
      <c r="BE17" s="19" t="str">
        <f t="shared" si="41"/>
        <v/>
      </c>
      <c r="BF17" s="10"/>
      <c r="BG17" s="19" t="str">
        <f t="shared" si="42"/>
        <v/>
      </c>
      <c r="BH17" s="10"/>
      <c r="BI17" s="19" t="str">
        <f t="shared" si="43"/>
        <v/>
      </c>
      <c r="BK17" s="11" t="str">
        <f t="shared" si="0"/>
        <v xml:space="preserve">     Macroplacoid 3</v>
      </c>
      <c r="BL17" s="12">
        <f t="shared" si="2"/>
        <v>0</v>
      </c>
      <c r="BM17" s="41" t="str">
        <f t="shared" si="1"/>
        <v/>
      </c>
      <c r="BN17" s="13" t="str">
        <f t="shared" si="3"/>
        <v>?</v>
      </c>
      <c r="BO17" s="42" t="str">
        <f t="shared" si="4"/>
        <v/>
      </c>
      <c r="BP17" s="43" t="str">
        <f t="shared" si="5"/>
        <v/>
      </c>
      <c r="BQ17" s="14" t="str">
        <f t="shared" si="10"/>
        <v>?</v>
      </c>
      <c r="BR17" s="44" t="str">
        <f t="shared" si="6"/>
        <v/>
      </c>
      <c r="BS17" s="45" t="str">
        <f t="shared" si="7"/>
        <v>?</v>
      </c>
      <c r="BT17" s="46" t="str">
        <f t="shared" si="11"/>
        <v>?</v>
      </c>
      <c r="BU17" s="13" t="str">
        <f t="shared" si="8"/>
        <v>?</v>
      </c>
      <c r="BV17" s="47" t="str">
        <f t="shared" si="12"/>
        <v>?</v>
      </c>
      <c r="BW17" s="13" t="str">
        <f t="shared" si="9"/>
        <v>?</v>
      </c>
      <c r="BX17" s="14" t="str">
        <f t="shared" si="13"/>
        <v>?</v>
      </c>
    </row>
    <row r="18" spans="1:76">
      <c r="A18" s="9" t="s">
        <v>41</v>
      </c>
      <c r="B18" s="125"/>
      <c r="C18" s="126" t="str">
        <f t="shared" si="14"/>
        <v/>
      </c>
      <c r="D18" s="10"/>
      <c r="E18" s="19" t="str">
        <f t="shared" si="15"/>
        <v/>
      </c>
      <c r="F18" s="10"/>
      <c r="G18" s="19" t="str">
        <f t="shared" si="16"/>
        <v/>
      </c>
      <c r="H18" s="10"/>
      <c r="I18" s="19" t="str">
        <f t="shared" si="17"/>
        <v/>
      </c>
      <c r="J18" s="10"/>
      <c r="K18" s="19" t="str">
        <f t="shared" si="18"/>
        <v/>
      </c>
      <c r="L18" s="10"/>
      <c r="M18" s="19" t="str">
        <f t="shared" si="19"/>
        <v/>
      </c>
      <c r="N18" s="10"/>
      <c r="O18" s="19" t="str">
        <f t="shared" si="20"/>
        <v/>
      </c>
      <c r="P18" s="10"/>
      <c r="Q18" s="19" t="str">
        <f t="shared" si="21"/>
        <v/>
      </c>
      <c r="R18" s="10"/>
      <c r="S18" s="19" t="str">
        <f t="shared" si="22"/>
        <v/>
      </c>
      <c r="T18" s="10"/>
      <c r="U18" s="19" t="str">
        <f t="shared" si="23"/>
        <v/>
      </c>
      <c r="V18" s="10"/>
      <c r="W18" s="19" t="str">
        <f t="shared" si="24"/>
        <v/>
      </c>
      <c r="X18" s="10"/>
      <c r="Y18" s="19" t="str">
        <f t="shared" si="25"/>
        <v/>
      </c>
      <c r="Z18" s="10"/>
      <c r="AA18" s="19" t="str">
        <f t="shared" si="26"/>
        <v/>
      </c>
      <c r="AB18" s="10"/>
      <c r="AC18" s="19" t="str">
        <f t="shared" si="27"/>
        <v/>
      </c>
      <c r="AD18" s="10"/>
      <c r="AE18" s="19" t="str">
        <f t="shared" si="28"/>
        <v/>
      </c>
      <c r="AF18" s="10"/>
      <c r="AG18" s="19" t="str">
        <f t="shared" si="29"/>
        <v/>
      </c>
      <c r="AH18" s="10"/>
      <c r="AI18" s="19" t="str">
        <f t="shared" si="30"/>
        <v/>
      </c>
      <c r="AJ18" s="10"/>
      <c r="AK18" s="19" t="str">
        <f t="shared" si="31"/>
        <v/>
      </c>
      <c r="AL18" s="10"/>
      <c r="AM18" s="19" t="str">
        <f t="shared" si="32"/>
        <v/>
      </c>
      <c r="AN18" s="10"/>
      <c r="AO18" s="19" t="str">
        <f t="shared" si="33"/>
        <v/>
      </c>
      <c r="AP18" s="10"/>
      <c r="AQ18" s="19" t="str">
        <f t="shared" si="34"/>
        <v/>
      </c>
      <c r="AR18" s="10"/>
      <c r="AS18" s="19" t="str">
        <f t="shared" si="35"/>
        <v/>
      </c>
      <c r="AT18" s="10"/>
      <c r="AU18" s="19" t="str">
        <f t="shared" si="36"/>
        <v/>
      </c>
      <c r="AV18" s="10"/>
      <c r="AW18" s="19" t="str">
        <f t="shared" si="37"/>
        <v/>
      </c>
      <c r="AX18" s="10"/>
      <c r="AY18" s="19" t="str">
        <f t="shared" si="38"/>
        <v/>
      </c>
      <c r="AZ18" s="10"/>
      <c r="BA18" s="19" t="str">
        <f t="shared" si="39"/>
        <v/>
      </c>
      <c r="BB18" s="10"/>
      <c r="BC18" s="19" t="str">
        <f t="shared" si="40"/>
        <v/>
      </c>
      <c r="BD18" s="10"/>
      <c r="BE18" s="19" t="str">
        <f t="shared" si="41"/>
        <v/>
      </c>
      <c r="BF18" s="10"/>
      <c r="BG18" s="19" t="str">
        <f t="shared" si="42"/>
        <v/>
      </c>
      <c r="BH18" s="10"/>
      <c r="BI18" s="19" t="str">
        <f t="shared" si="43"/>
        <v/>
      </c>
      <c r="BK18" s="11" t="str">
        <f t="shared" si="0"/>
        <v xml:space="preserve">     Microplacoid</v>
      </c>
      <c r="BL18" s="12">
        <f t="shared" si="2"/>
        <v>0</v>
      </c>
      <c r="BM18" s="41" t="str">
        <f t="shared" si="1"/>
        <v/>
      </c>
      <c r="BN18" s="13" t="str">
        <f t="shared" si="3"/>
        <v>?</v>
      </c>
      <c r="BO18" s="42" t="str">
        <f t="shared" si="4"/>
        <v/>
      </c>
      <c r="BP18" s="43" t="str">
        <f t="shared" si="5"/>
        <v/>
      </c>
      <c r="BQ18" s="14" t="str">
        <f t="shared" si="10"/>
        <v>?</v>
      </c>
      <c r="BR18" s="44" t="str">
        <f t="shared" si="6"/>
        <v/>
      </c>
      <c r="BS18" s="45" t="str">
        <f t="shared" si="7"/>
        <v>?</v>
      </c>
      <c r="BT18" s="46" t="str">
        <f t="shared" si="11"/>
        <v>?</v>
      </c>
      <c r="BU18" s="13" t="str">
        <f t="shared" si="8"/>
        <v>?</v>
      </c>
      <c r="BV18" s="47" t="str">
        <f t="shared" si="12"/>
        <v>?</v>
      </c>
      <c r="BW18" s="13" t="str">
        <f t="shared" si="9"/>
        <v>?</v>
      </c>
      <c r="BX18" s="14" t="str">
        <f t="shared" si="13"/>
        <v>?</v>
      </c>
    </row>
    <row r="19" spans="1:76">
      <c r="A19" s="9" t="s">
        <v>42</v>
      </c>
      <c r="B19" s="125"/>
      <c r="C19" s="126" t="str">
        <f t="shared" si="14"/>
        <v/>
      </c>
      <c r="D19" s="10"/>
      <c r="E19" s="19" t="str">
        <f t="shared" si="15"/>
        <v/>
      </c>
      <c r="F19" s="10"/>
      <c r="G19" s="19" t="str">
        <f t="shared" si="16"/>
        <v/>
      </c>
      <c r="H19" s="10"/>
      <c r="I19" s="19" t="str">
        <f t="shared" si="17"/>
        <v/>
      </c>
      <c r="J19" s="10"/>
      <c r="K19" s="19" t="str">
        <f t="shared" si="18"/>
        <v/>
      </c>
      <c r="L19" s="10"/>
      <c r="M19" s="19" t="str">
        <f t="shared" si="19"/>
        <v/>
      </c>
      <c r="N19" s="10"/>
      <c r="O19" s="19" t="str">
        <f t="shared" si="20"/>
        <v/>
      </c>
      <c r="P19" s="10"/>
      <c r="Q19" s="19" t="str">
        <f t="shared" si="21"/>
        <v/>
      </c>
      <c r="R19" s="10"/>
      <c r="S19" s="19" t="str">
        <f t="shared" si="22"/>
        <v/>
      </c>
      <c r="T19" s="10"/>
      <c r="U19" s="19" t="str">
        <f t="shared" si="23"/>
        <v/>
      </c>
      <c r="V19" s="10"/>
      <c r="W19" s="19" t="str">
        <f t="shared" si="24"/>
        <v/>
      </c>
      <c r="X19" s="10"/>
      <c r="Y19" s="19" t="str">
        <f t="shared" si="25"/>
        <v/>
      </c>
      <c r="Z19" s="10"/>
      <c r="AA19" s="19" t="str">
        <f t="shared" si="26"/>
        <v/>
      </c>
      <c r="AB19" s="10"/>
      <c r="AC19" s="19" t="str">
        <f t="shared" si="27"/>
        <v/>
      </c>
      <c r="AD19" s="10"/>
      <c r="AE19" s="19" t="str">
        <f t="shared" si="28"/>
        <v/>
      </c>
      <c r="AF19" s="10"/>
      <c r="AG19" s="19" t="str">
        <f t="shared" si="29"/>
        <v/>
      </c>
      <c r="AH19" s="10"/>
      <c r="AI19" s="19" t="str">
        <f t="shared" si="30"/>
        <v/>
      </c>
      <c r="AJ19" s="10"/>
      <c r="AK19" s="19" t="str">
        <f t="shared" si="31"/>
        <v/>
      </c>
      <c r="AL19" s="10"/>
      <c r="AM19" s="19" t="str">
        <f t="shared" si="32"/>
        <v/>
      </c>
      <c r="AN19" s="10"/>
      <c r="AO19" s="19" t="str">
        <f t="shared" si="33"/>
        <v/>
      </c>
      <c r="AP19" s="10"/>
      <c r="AQ19" s="19" t="str">
        <f t="shared" si="34"/>
        <v/>
      </c>
      <c r="AR19" s="10"/>
      <c r="AS19" s="19" t="str">
        <f t="shared" si="35"/>
        <v/>
      </c>
      <c r="AT19" s="10"/>
      <c r="AU19" s="19" t="str">
        <f t="shared" si="36"/>
        <v/>
      </c>
      <c r="AV19" s="10"/>
      <c r="AW19" s="19" t="str">
        <f t="shared" si="37"/>
        <v/>
      </c>
      <c r="AX19" s="10"/>
      <c r="AY19" s="19" t="str">
        <f t="shared" si="38"/>
        <v/>
      </c>
      <c r="AZ19" s="10"/>
      <c r="BA19" s="19" t="str">
        <f t="shared" si="39"/>
        <v/>
      </c>
      <c r="BB19" s="10"/>
      <c r="BC19" s="19" t="str">
        <f t="shared" si="40"/>
        <v/>
      </c>
      <c r="BD19" s="10"/>
      <c r="BE19" s="19" t="str">
        <f t="shared" si="41"/>
        <v/>
      </c>
      <c r="BF19" s="10"/>
      <c r="BG19" s="19" t="str">
        <f t="shared" si="42"/>
        <v/>
      </c>
      <c r="BH19" s="10"/>
      <c r="BI19" s="19" t="str">
        <f t="shared" si="43"/>
        <v/>
      </c>
      <c r="BK19" s="11" t="str">
        <f t="shared" si="0"/>
        <v xml:space="preserve">     Septulum</v>
      </c>
      <c r="BL19" s="12">
        <f t="shared" si="2"/>
        <v>0</v>
      </c>
      <c r="BM19" s="41" t="str">
        <f t="shared" si="1"/>
        <v/>
      </c>
      <c r="BN19" s="13" t="str">
        <f t="shared" si="3"/>
        <v>?</v>
      </c>
      <c r="BO19" s="42" t="str">
        <f t="shared" si="4"/>
        <v/>
      </c>
      <c r="BP19" s="43" t="str">
        <f t="shared" si="5"/>
        <v/>
      </c>
      <c r="BQ19" s="14" t="str">
        <f t="shared" si="10"/>
        <v>?</v>
      </c>
      <c r="BR19" s="44" t="str">
        <f t="shared" si="6"/>
        <v/>
      </c>
      <c r="BS19" s="45" t="str">
        <f t="shared" si="7"/>
        <v>?</v>
      </c>
      <c r="BT19" s="46" t="str">
        <f t="shared" si="11"/>
        <v>?</v>
      </c>
      <c r="BU19" s="13" t="str">
        <f t="shared" si="8"/>
        <v>?</v>
      </c>
      <c r="BV19" s="47" t="str">
        <f t="shared" si="12"/>
        <v>?</v>
      </c>
      <c r="BW19" s="13" t="str">
        <f t="shared" si="9"/>
        <v>?</v>
      </c>
      <c r="BX19" s="14" t="str">
        <f t="shared" si="13"/>
        <v>?</v>
      </c>
    </row>
    <row r="20" spans="1:76">
      <c r="A20" s="9" t="s">
        <v>43</v>
      </c>
      <c r="B20" s="125">
        <v>14.7</v>
      </c>
      <c r="C20" s="126">
        <f t="shared" si="14"/>
        <v>40.273972602739718</v>
      </c>
      <c r="D20" s="10">
        <v>12.7</v>
      </c>
      <c r="E20" s="19">
        <f t="shared" si="15"/>
        <v>42.617449664429522</v>
      </c>
      <c r="F20" s="10">
        <v>12.2</v>
      </c>
      <c r="G20" s="19">
        <f t="shared" si="16"/>
        <v>34.560906515580733</v>
      </c>
      <c r="H20" s="10">
        <v>11.8</v>
      </c>
      <c r="I20" s="19">
        <f t="shared" si="17"/>
        <v>37.341772151898731</v>
      </c>
      <c r="J20" s="10">
        <v>12</v>
      </c>
      <c r="K20" s="19">
        <f t="shared" si="18"/>
        <v>36.809815950920246</v>
      </c>
      <c r="L20" s="10">
        <v>10.1</v>
      </c>
      <c r="M20" s="19">
        <f t="shared" si="19"/>
        <v>42.978723404255319</v>
      </c>
      <c r="N20" s="10">
        <v>10.7</v>
      </c>
      <c r="O20" s="19">
        <f t="shared" si="20"/>
        <v>34.40514469453376</v>
      </c>
      <c r="P20" s="10">
        <v>13.5</v>
      </c>
      <c r="Q20" s="19">
        <f t="shared" si="21"/>
        <v>40.059347181008896</v>
      </c>
      <c r="R20" s="10">
        <v>11.5</v>
      </c>
      <c r="S20" s="19" t="str">
        <f t="shared" si="22"/>
        <v/>
      </c>
      <c r="T20" s="10">
        <v>11.2</v>
      </c>
      <c r="U20" s="19">
        <f t="shared" si="23"/>
        <v>37.086092715231786</v>
      </c>
      <c r="V20" s="10">
        <v>10.5</v>
      </c>
      <c r="W20" s="19">
        <f t="shared" si="24"/>
        <v>35.472972972972968</v>
      </c>
      <c r="X20" s="10">
        <v>9.5</v>
      </c>
      <c r="Y20" s="19">
        <f t="shared" si="25"/>
        <v>34.67153284671533</v>
      </c>
      <c r="Z20" s="10">
        <v>11</v>
      </c>
      <c r="AA20" s="19">
        <f t="shared" si="26"/>
        <v>39.00709219858156</v>
      </c>
      <c r="AB20" s="10">
        <v>9.3000000000000007</v>
      </c>
      <c r="AC20" s="19">
        <f t="shared" si="27"/>
        <v>34.572490706319705</v>
      </c>
      <c r="AD20" s="10">
        <v>9.9</v>
      </c>
      <c r="AE20" s="19" t="str">
        <f t="shared" si="28"/>
        <v/>
      </c>
      <c r="AF20" s="10">
        <v>10.6</v>
      </c>
      <c r="AG20" s="19">
        <f t="shared" si="29"/>
        <v>37.06293706293706</v>
      </c>
      <c r="AH20" s="10">
        <v>10.8</v>
      </c>
      <c r="AI20" s="19">
        <f t="shared" si="30"/>
        <v>40.298507462686565</v>
      </c>
      <c r="AJ20" s="10">
        <v>9.9</v>
      </c>
      <c r="AK20" s="19" t="str">
        <f t="shared" si="31"/>
        <v/>
      </c>
      <c r="AL20" s="10">
        <v>10.1</v>
      </c>
      <c r="AM20" s="19" t="str">
        <f t="shared" si="32"/>
        <v/>
      </c>
      <c r="AN20" s="10">
        <v>9.5</v>
      </c>
      <c r="AO20" s="19">
        <f t="shared" si="33"/>
        <v>35.055350553505534</v>
      </c>
      <c r="AP20" s="10">
        <v>9.8000000000000007</v>
      </c>
      <c r="AQ20" s="19" t="str">
        <f t="shared" si="34"/>
        <v/>
      </c>
      <c r="AR20" s="10">
        <v>10.4</v>
      </c>
      <c r="AS20" s="19">
        <f t="shared" si="35"/>
        <v>39.543726235741445</v>
      </c>
      <c r="AT20" s="10">
        <v>11.2</v>
      </c>
      <c r="AU20" s="19">
        <f t="shared" si="36"/>
        <v>40.433212996389891</v>
      </c>
      <c r="AV20" s="10">
        <v>10.199999999999999</v>
      </c>
      <c r="AW20" s="19">
        <f t="shared" si="37"/>
        <v>40.476190476190474</v>
      </c>
      <c r="AX20" s="10">
        <v>8.8000000000000007</v>
      </c>
      <c r="AY20" s="19">
        <f t="shared" si="38"/>
        <v>35.341365461847396</v>
      </c>
      <c r="AZ20" s="10">
        <v>8.4</v>
      </c>
      <c r="BA20" s="19">
        <f t="shared" si="39"/>
        <v>38.532110091743121</v>
      </c>
      <c r="BB20" s="10">
        <v>10.8</v>
      </c>
      <c r="BC20" s="19" t="str">
        <f t="shared" si="40"/>
        <v/>
      </c>
      <c r="BD20" s="10">
        <v>8.5</v>
      </c>
      <c r="BE20" s="19">
        <f t="shared" si="41"/>
        <v>40.094339622641513</v>
      </c>
      <c r="BF20" s="10">
        <v>11</v>
      </c>
      <c r="BG20" s="19">
        <f t="shared" si="42"/>
        <v>39.145907473309606</v>
      </c>
      <c r="BH20" s="10">
        <v>11.5</v>
      </c>
      <c r="BI20" s="19">
        <f t="shared" si="43"/>
        <v>42.279411764705884</v>
      </c>
      <c r="BK20" s="11" t="str">
        <f t="shared" si="0"/>
        <v xml:space="preserve">     Macroplacoid row</v>
      </c>
      <c r="BL20" s="12">
        <f t="shared" si="2"/>
        <v>30</v>
      </c>
      <c r="BM20" s="41">
        <f t="shared" si="1"/>
        <v>8.4</v>
      </c>
      <c r="BN20" s="13" t="str">
        <f t="shared" si="3"/>
        <v>–</v>
      </c>
      <c r="BO20" s="42">
        <f t="shared" si="4"/>
        <v>14.7</v>
      </c>
      <c r="BP20" s="43">
        <f t="shared" si="5"/>
        <v>34.40514469453376</v>
      </c>
      <c r="BQ20" s="14" t="str">
        <f t="shared" si="10"/>
        <v>–</v>
      </c>
      <c r="BR20" s="44">
        <f t="shared" si="6"/>
        <v>42.978723404255319</v>
      </c>
      <c r="BS20" s="45">
        <f t="shared" si="7"/>
        <v>10.736666666666668</v>
      </c>
      <c r="BT20" s="46">
        <f t="shared" si="11"/>
        <v>38.255015533620281</v>
      </c>
      <c r="BU20" s="13">
        <f t="shared" si="8"/>
        <v>1.398393988519117</v>
      </c>
      <c r="BV20" s="47">
        <f t="shared" si="12"/>
        <v>2.7366523244235679</v>
      </c>
      <c r="BW20" s="13">
        <f t="shared" si="9"/>
        <v>14.7</v>
      </c>
      <c r="BX20" s="14">
        <f t="shared" si="13"/>
        <v>40.273972602739718</v>
      </c>
    </row>
    <row r="21" spans="1:76">
      <c r="A21" s="9" t="s">
        <v>44</v>
      </c>
      <c r="B21" s="125"/>
      <c r="C21" s="126" t="str">
        <f t="shared" si="14"/>
        <v/>
      </c>
      <c r="D21" s="10"/>
      <c r="E21" s="19" t="str">
        <f t="shared" si="15"/>
        <v/>
      </c>
      <c r="F21" s="10"/>
      <c r="G21" s="19" t="str">
        <f t="shared" si="16"/>
        <v/>
      </c>
      <c r="H21" s="10"/>
      <c r="I21" s="19" t="str">
        <f t="shared" si="17"/>
        <v/>
      </c>
      <c r="J21" s="10"/>
      <c r="K21" s="19" t="str">
        <f t="shared" si="18"/>
        <v/>
      </c>
      <c r="L21" s="10"/>
      <c r="M21" s="19" t="str">
        <f t="shared" si="19"/>
        <v/>
      </c>
      <c r="N21" s="10"/>
      <c r="O21" s="19" t="str">
        <f t="shared" si="20"/>
        <v/>
      </c>
      <c r="P21" s="10"/>
      <c r="Q21" s="19" t="str">
        <f t="shared" si="21"/>
        <v/>
      </c>
      <c r="R21" s="10"/>
      <c r="S21" s="19" t="str">
        <f t="shared" si="22"/>
        <v/>
      </c>
      <c r="T21" s="10"/>
      <c r="U21" s="19" t="str">
        <f t="shared" si="23"/>
        <v/>
      </c>
      <c r="V21" s="10"/>
      <c r="W21" s="19" t="str">
        <f t="shared" si="24"/>
        <v/>
      </c>
      <c r="X21" s="10"/>
      <c r="Y21" s="19" t="str">
        <f t="shared" si="25"/>
        <v/>
      </c>
      <c r="Z21" s="10"/>
      <c r="AA21" s="19" t="str">
        <f t="shared" si="26"/>
        <v/>
      </c>
      <c r="AB21" s="10"/>
      <c r="AC21" s="19" t="str">
        <f t="shared" si="27"/>
        <v/>
      </c>
      <c r="AD21" s="10"/>
      <c r="AE21" s="19" t="str">
        <f t="shared" si="28"/>
        <v/>
      </c>
      <c r="AF21" s="10"/>
      <c r="AG21" s="19" t="str">
        <f t="shared" si="29"/>
        <v/>
      </c>
      <c r="AH21" s="10"/>
      <c r="AI21" s="19" t="str">
        <f t="shared" si="30"/>
        <v/>
      </c>
      <c r="AJ21" s="10"/>
      <c r="AK21" s="19" t="str">
        <f t="shared" si="31"/>
        <v/>
      </c>
      <c r="AL21" s="10"/>
      <c r="AM21" s="19" t="str">
        <f t="shared" si="32"/>
        <v/>
      </c>
      <c r="AN21" s="10"/>
      <c r="AO21" s="19" t="str">
        <f t="shared" si="33"/>
        <v/>
      </c>
      <c r="AP21" s="10"/>
      <c r="AQ21" s="19" t="str">
        <f t="shared" si="34"/>
        <v/>
      </c>
      <c r="AR21" s="10"/>
      <c r="AS21" s="19" t="str">
        <f t="shared" si="35"/>
        <v/>
      </c>
      <c r="AT21" s="10"/>
      <c r="AU21" s="19" t="str">
        <f t="shared" si="36"/>
        <v/>
      </c>
      <c r="AV21" s="10"/>
      <c r="AW21" s="19" t="str">
        <f t="shared" si="37"/>
        <v/>
      </c>
      <c r="AX21" s="10"/>
      <c r="AY21" s="19" t="str">
        <f t="shared" si="38"/>
        <v/>
      </c>
      <c r="AZ21" s="10"/>
      <c r="BA21" s="19" t="str">
        <f t="shared" si="39"/>
        <v/>
      </c>
      <c r="BB21" s="10"/>
      <c r="BC21" s="19" t="str">
        <f t="shared" si="40"/>
        <v/>
      </c>
      <c r="BD21" s="10"/>
      <c r="BE21" s="19" t="str">
        <f t="shared" si="41"/>
        <v/>
      </c>
      <c r="BF21" s="10"/>
      <c r="BG21" s="19" t="str">
        <f t="shared" si="42"/>
        <v/>
      </c>
      <c r="BH21" s="10"/>
      <c r="BI21" s="19" t="str">
        <f t="shared" si="43"/>
        <v/>
      </c>
      <c r="BK21" s="11" t="str">
        <f t="shared" si="0"/>
        <v xml:space="preserve">     Placoid row</v>
      </c>
      <c r="BL21" s="12">
        <f t="shared" si="2"/>
        <v>0</v>
      </c>
      <c r="BM21" s="41" t="str">
        <f t="shared" si="1"/>
        <v/>
      </c>
      <c r="BN21" s="13" t="str">
        <f t="shared" si="3"/>
        <v>?</v>
      </c>
      <c r="BO21" s="42" t="str">
        <f t="shared" si="4"/>
        <v/>
      </c>
      <c r="BP21" s="43" t="str">
        <f t="shared" si="5"/>
        <v/>
      </c>
      <c r="BQ21" s="14" t="str">
        <f t="shared" si="10"/>
        <v>?</v>
      </c>
      <c r="BR21" s="44" t="str">
        <f t="shared" si="6"/>
        <v/>
      </c>
      <c r="BS21" s="45" t="str">
        <f t="shared" si="7"/>
        <v>?</v>
      </c>
      <c r="BT21" s="46" t="str">
        <f t="shared" si="11"/>
        <v>?</v>
      </c>
      <c r="BU21" s="13" t="str">
        <f t="shared" si="8"/>
        <v>?</v>
      </c>
      <c r="BV21" s="47" t="str">
        <f t="shared" si="12"/>
        <v>?</v>
      </c>
      <c r="BW21" s="13" t="str">
        <f t="shared" si="9"/>
        <v>?</v>
      </c>
      <c r="BX21" s="14" t="str">
        <f t="shared" si="13"/>
        <v>?</v>
      </c>
    </row>
    <row r="22" spans="1:76">
      <c r="A22" s="20" t="s">
        <v>45</v>
      </c>
      <c r="B22" s="123"/>
      <c r="C22" s="124"/>
      <c r="D22" s="25"/>
      <c r="E22" s="25"/>
      <c r="F22" s="25"/>
      <c r="G22" s="25"/>
      <c r="H22" s="25"/>
      <c r="I22" s="25"/>
      <c r="J22" s="25"/>
      <c r="K22" s="25"/>
      <c r="L22" s="25"/>
      <c r="M22" s="25"/>
      <c r="N22" s="25"/>
      <c r="O22" s="25"/>
      <c r="P22" s="25"/>
      <c r="Q22" s="25"/>
      <c r="R22" s="25"/>
      <c r="S22" s="25"/>
      <c r="T22" s="25"/>
      <c r="U22" s="25"/>
      <c r="V22" s="25"/>
      <c r="W22" s="25"/>
      <c r="X22" s="25"/>
      <c r="Y22" s="25"/>
      <c r="Z22" s="25"/>
      <c r="AA22" s="25"/>
      <c r="AB22" s="25"/>
      <c r="AC22" s="25"/>
      <c r="AD22" s="25"/>
      <c r="AE22" s="49"/>
      <c r="AF22" s="24"/>
      <c r="AG22" s="25"/>
      <c r="AH22" s="25"/>
      <c r="AI22" s="25"/>
      <c r="AJ22" s="25"/>
      <c r="AK22" s="25"/>
      <c r="AL22" s="25"/>
      <c r="AM22" s="25"/>
      <c r="AN22" s="25"/>
      <c r="AO22" s="25"/>
      <c r="AP22" s="25"/>
      <c r="AQ22" s="25"/>
      <c r="AR22" s="25"/>
      <c r="AS22" s="25"/>
      <c r="AT22" s="25"/>
      <c r="AU22" s="25"/>
      <c r="AV22" s="25"/>
      <c r="AW22" s="25"/>
      <c r="AX22" s="25"/>
      <c r="AY22" s="25"/>
      <c r="AZ22" s="25"/>
      <c r="BA22" s="25"/>
      <c r="BB22" s="25"/>
      <c r="BC22" s="25"/>
      <c r="BD22" s="25"/>
      <c r="BE22" s="25"/>
      <c r="BF22" s="25"/>
      <c r="BG22" s="25"/>
      <c r="BH22" s="25"/>
      <c r="BI22" s="49"/>
      <c r="BK22" s="11" t="str">
        <f t="shared" si="0"/>
        <v>Claw 1 heights</v>
      </c>
      <c r="BL22" s="12"/>
      <c r="BM22" s="41"/>
      <c r="BN22" s="13"/>
      <c r="BO22" s="42"/>
      <c r="BP22" s="43"/>
      <c r="BQ22" s="14"/>
      <c r="BR22" s="44"/>
      <c r="BS22" s="45"/>
      <c r="BT22" s="46"/>
      <c r="BU22" s="13"/>
      <c r="BV22" s="47"/>
      <c r="BW22" s="13"/>
      <c r="BX22" s="14"/>
    </row>
    <row r="23" spans="1:76">
      <c r="A23" s="9" t="s">
        <v>46</v>
      </c>
      <c r="B23" s="125">
        <v>7</v>
      </c>
      <c r="C23" s="126">
        <f t="shared" ref="C23:C29" si="44">IF(AND((B23&gt;0),(B$6&gt;0)),(B23/B$6*100),"")</f>
        <v>19.17808219178082</v>
      </c>
      <c r="D23" s="10"/>
      <c r="E23" s="19" t="str">
        <f t="shared" ref="E23:E29" si="45">IF(AND((D23&gt;0),(D$6&gt;0)),(D23/D$6*100),"")</f>
        <v/>
      </c>
      <c r="F23" s="10"/>
      <c r="G23" s="19" t="str">
        <f t="shared" ref="G23:G29" si="46">IF(AND((F23&gt;0),(F$6&gt;0)),(F23/F$6*100),"")</f>
        <v/>
      </c>
      <c r="H23" s="10">
        <v>7.1</v>
      </c>
      <c r="I23" s="19">
        <f t="shared" ref="I23:I29" si="47">IF(AND((H23&gt;0),(H$6&gt;0)),(H23/H$6*100),"")</f>
        <v>22.468354430379744</v>
      </c>
      <c r="J23" s="10">
        <v>7</v>
      </c>
      <c r="K23" s="19">
        <f t="shared" ref="K23:K29" si="48">IF(AND((J23&gt;0),(J$6&gt;0)),(J23/J$6*100),"")</f>
        <v>21.472392638036808</v>
      </c>
      <c r="L23" s="10"/>
      <c r="M23" s="19" t="str">
        <f t="shared" ref="M23:M29" si="49">IF(AND((L23&gt;0),(L$6&gt;0)),(L23/L$6*100),"")</f>
        <v/>
      </c>
      <c r="N23" s="10">
        <v>6.1</v>
      </c>
      <c r="O23" s="19">
        <f t="shared" ref="O23:O29" si="50">IF(AND((N23&gt;0),(N$6&gt;0)),(N23/N$6*100),"")</f>
        <v>19.614147909967844</v>
      </c>
      <c r="P23" s="10"/>
      <c r="Q23" s="19" t="str">
        <f t="shared" ref="Q23:Q29" si="51">IF(AND((P23&gt;0),(P$6&gt;0)),(P23/P$6*100),"")</f>
        <v/>
      </c>
      <c r="R23" s="10"/>
      <c r="S23" s="19" t="str">
        <f t="shared" ref="S23:S29" si="52">IF(AND((R23&gt;0),(R$6&gt;0)),(R23/R$6*100),"")</f>
        <v/>
      </c>
      <c r="T23" s="10">
        <v>4.8</v>
      </c>
      <c r="U23" s="19">
        <f t="shared" ref="U23:U29" si="53">IF(AND((T23&gt;0),(T$6&gt;0)),(T23/T$6*100),"")</f>
        <v>15.894039735099339</v>
      </c>
      <c r="V23" s="10">
        <v>5.5</v>
      </c>
      <c r="W23" s="19">
        <f t="shared" ref="W23:W29" si="54">IF(AND((V23&gt;0),(V$6&gt;0)),(V23/V$6*100),"")</f>
        <v>18.581081081081081</v>
      </c>
      <c r="X23" s="10"/>
      <c r="Y23" s="19" t="str">
        <f t="shared" ref="Y23:Y29" si="55">IF(AND((X23&gt;0),(X$6&gt;0)),(X23/X$6*100),"")</f>
        <v/>
      </c>
      <c r="Z23" s="10">
        <v>6.5</v>
      </c>
      <c r="AA23" s="19">
        <f t="shared" ref="AA23:AA29" si="56">IF(AND((Z23&gt;0),(Z$6&gt;0)),(Z23/Z$6*100),"")</f>
        <v>23.049645390070921</v>
      </c>
      <c r="AB23" s="10"/>
      <c r="AC23" s="19" t="str">
        <f t="shared" ref="AC23:AC29" si="57">IF(AND((AB23&gt;0),(AB$6&gt;0)),(AB23/AB$6*100),"")</f>
        <v/>
      </c>
      <c r="AD23" s="10"/>
      <c r="AE23" s="19" t="str">
        <f t="shared" ref="AE23:AE29" si="58">IF(AND((AD23&gt;0),(AD$6&gt;0)),(AD23/AD$6*100),"")</f>
        <v/>
      </c>
      <c r="AF23" s="10">
        <v>5.9</v>
      </c>
      <c r="AG23" s="19">
        <f t="shared" ref="AG23:AG29" si="59">IF(AND((AF23&gt;0),(AF$6&gt;0)),(AF23/AF$6*100),"")</f>
        <v>20.62937062937063</v>
      </c>
      <c r="AH23" s="10">
        <v>5.4</v>
      </c>
      <c r="AI23" s="19">
        <f t="shared" ref="AI23:AI29" si="60">IF(AND((AH23&gt;0),(AH$6&gt;0)),(AH23/AH$6*100),"")</f>
        <v>20.149253731343283</v>
      </c>
      <c r="AJ23" s="10">
        <v>5.4</v>
      </c>
      <c r="AK23" s="19" t="str">
        <f t="shared" ref="AK23:AK29" si="61">IF(AND((AJ23&gt;0),(AJ$6&gt;0)),(AJ23/AJ$6*100),"")</f>
        <v/>
      </c>
      <c r="AL23" s="10"/>
      <c r="AM23" s="19" t="str">
        <f t="shared" ref="AM23:AM29" si="62">IF(AND((AL23&gt;0),(AL$6&gt;0)),(AL23/AL$6*100),"")</f>
        <v/>
      </c>
      <c r="AN23" s="10">
        <v>5.4</v>
      </c>
      <c r="AO23" s="19">
        <f t="shared" ref="AO23:AO29" si="63">IF(AND((AN23&gt;0),(AN$6&gt;0)),(AN23/AN$6*100),"")</f>
        <v>19.926199261992618</v>
      </c>
      <c r="AP23" s="10">
        <v>4.4000000000000004</v>
      </c>
      <c r="AQ23" s="19" t="str">
        <f t="shared" ref="AQ23:AQ29" si="64">IF(AND((AP23&gt;0),(AP$6&gt;0)),(AP23/AP$6*100),"")</f>
        <v/>
      </c>
      <c r="AR23" s="10">
        <v>5.7</v>
      </c>
      <c r="AS23" s="19">
        <f t="shared" ref="AS23:AS29" si="65">IF(AND((AR23&gt;0),(AR$6&gt;0)),(AR23/AR$6*100),"")</f>
        <v>21.673003802281368</v>
      </c>
      <c r="AT23" s="10">
        <v>4.4000000000000004</v>
      </c>
      <c r="AU23" s="19">
        <f t="shared" ref="AU23:AU29" si="66">IF(AND((AT23&gt;0),(AT$6&gt;0)),(AT23/AT$6*100),"")</f>
        <v>15.884476534296029</v>
      </c>
      <c r="AV23" s="10">
        <v>5.4</v>
      </c>
      <c r="AW23" s="19">
        <f t="shared" ref="AW23:AW29" si="67">IF(AND((AV23&gt;0),(AV$6&gt;0)),(AV23/AV$6*100),"")</f>
        <v>21.428571428571431</v>
      </c>
      <c r="AX23" s="10"/>
      <c r="AY23" s="19" t="str">
        <f t="shared" ref="AY23:AY29" si="68">IF(AND((AX23&gt;0),(AX$6&gt;0)),(AX23/AX$6*100),"")</f>
        <v/>
      </c>
      <c r="AZ23" s="10"/>
      <c r="BA23" s="19" t="str">
        <f t="shared" ref="BA23:BA29" si="69">IF(AND((AZ23&gt;0),(AZ$6&gt;0)),(AZ23/AZ$6*100),"")</f>
        <v/>
      </c>
      <c r="BB23" s="10">
        <v>5.9</v>
      </c>
      <c r="BC23" s="19" t="str">
        <f t="shared" ref="BC23:BC29" si="70">IF(AND((BB23&gt;0),(BB$6&gt;0)),(BB23/BB$6*100),"")</f>
        <v/>
      </c>
      <c r="BD23" s="10"/>
      <c r="BE23" s="19" t="str">
        <f t="shared" ref="BE23:BE29" si="71">IF(AND((BD23&gt;0),(BD$6&gt;0)),(BD23/BD$6*100),"")</f>
        <v/>
      </c>
      <c r="BF23" s="10">
        <v>5</v>
      </c>
      <c r="BG23" s="19">
        <f t="shared" ref="BG23:BG29" si="72">IF(AND((BF23&gt;0),(BF$6&gt;0)),(BF23/BF$6*100),"")</f>
        <v>17.793594306049819</v>
      </c>
      <c r="BH23" s="10"/>
      <c r="BI23" s="19" t="str">
        <f t="shared" ref="BI23:BI29" si="73">IF(AND((BH23&gt;0),(BH$6&gt;0)),(BH23/BH$6*100),"")</f>
        <v/>
      </c>
      <c r="BK23" s="11" t="str">
        <f t="shared" si="0"/>
        <v xml:space="preserve">     External base</v>
      </c>
      <c r="BL23" s="12">
        <f t="shared" si="2"/>
        <v>17</v>
      </c>
      <c r="BM23" s="41">
        <f t="shared" si="1"/>
        <v>4.4000000000000004</v>
      </c>
      <c r="BN23" s="13" t="str">
        <f t="shared" si="3"/>
        <v>–</v>
      </c>
      <c r="BO23" s="42">
        <f t="shared" si="4"/>
        <v>7.1</v>
      </c>
      <c r="BP23" s="43">
        <f t="shared" si="5"/>
        <v>15.884476534296029</v>
      </c>
      <c r="BQ23" s="14" t="str">
        <f t="shared" si="10"/>
        <v>–</v>
      </c>
      <c r="BR23" s="44">
        <f t="shared" si="6"/>
        <v>23.049645390070921</v>
      </c>
      <c r="BS23" s="45">
        <f t="shared" si="7"/>
        <v>5.7000000000000011</v>
      </c>
      <c r="BT23" s="46">
        <f t="shared" si="11"/>
        <v>19.838729505022986</v>
      </c>
      <c r="BU23" s="13">
        <f t="shared" si="8"/>
        <v>0.84038681569857465</v>
      </c>
      <c r="BV23" s="47">
        <f t="shared" si="12"/>
        <v>2.2181585523661345</v>
      </c>
      <c r="BW23" s="13">
        <f t="shared" si="9"/>
        <v>7</v>
      </c>
      <c r="BX23" s="14">
        <f t="shared" si="13"/>
        <v>19.17808219178082</v>
      </c>
    </row>
    <row r="24" spans="1:76">
      <c r="A24" s="9" t="s">
        <v>47</v>
      </c>
      <c r="B24" s="125">
        <v>14</v>
      </c>
      <c r="C24" s="126">
        <f t="shared" si="44"/>
        <v>38.356164383561641</v>
      </c>
      <c r="D24" s="10"/>
      <c r="E24" s="19" t="str">
        <f t="shared" si="45"/>
        <v/>
      </c>
      <c r="F24" s="10"/>
      <c r="G24" s="19" t="str">
        <f t="shared" si="46"/>
        <v/>
      </c>
      <c r="H24" s="10">
        <v>13.2</v>
      </c>
      <c r="I24" s="19">
        <f t="shared" si="47"/>
        <v>41.772151898734172</v>
      </c>
      <c r="J24" s="10"/>
      <c r="K24" s="19" t="str">
        <f t="shared" si="48"/>
        <v/>
      </c>
      <c r="L24" s="10"/>
      <c r="M24" s="19" t="str">
        <f t="shared" si="49"/>
        <v/>
      </c>
      <c r="N24" s="10">
        <v>12</v>
      </c>
      <c r="O24" s="19">
        <f t="shared" si="50"/>
        <v>38.585209003215432</v>
      </c>
      <c r="P24" s="10"/>
      <c r="Q24" s="19" t="str">
        <f t="shared" si="51"/>
        <v/>
      </c>
      <c r="R24" s="10"/>
      <c r="S24" s="19" t="str">
        <f t="shared" si="52"/>
        <v/>
      </c>
      <c r="T24" s="10">
        <v>10.199999999999999</v>
      </c>
      <c r="U24" s="19">
        <f t="shared" si="53"/>
        <v>33.774834437086092</v>
      </c>
      <c r="V24" s="10">
        <v>10.3</v>
      </c>
      <c r="W24" s="19">
        <f t="shared" si="54"/>
        <v>34.797297297297298</v>
      </c>
      <c r="X24" s="10"/>
      <c r="Y24" s="19" t="str">
        <f t="shared" si="55"/>
        <v/>
      </c>
      <c r="Z24" s="10">
        <v>11.9</v>
      </c>
      <c r="AA24" s="19">
        <f t="shared" si="56"/>
        <v>42.198581560283685</v>
      </c>
      <c r="AB24" s="10"/>
      <c r="AC24" s="19" t="str">
        <f t="shared" si="57"/>
        <v/>
      </c>
      <c r="AD24" s="10"/>
      <c r="AE24" s="19" t="str">
        <f t="shared" si="58"/>
        <v/>
      </c>
      <c r="AF24" s="10"/>
      <c r="AG24" s="19" t="str">
        <f t="shared" si="59"/>
        <v/>
      </c>
      <c r="AH24" s="10"/>
      <c r="AI24" s="19" t="str">
        <f t="shared" si="60"/>
        <v/>
      </c>
      <c r="AJ24" s="10">
        <v>9.6999999999999993</v>
      </c>
      <c r="AK24" s="19" t="str">
        <f t="shared" si="61"/>
        <v/>
      </c>
      <c r="AL24" s="10"/>
      <c r="AM24" s="19" t="str">
        <f t="shared" si="62"/>
        <v/>
      </c>
      <c r="AN24" s="10"/>
      <c r="AO24" s="19" t="str">
        <f t="shared" si="63"/>
        <v/>
      </c>
      <c r="AP24" s="10">
        <v>8.1</v>
      </c>
      <c r="AQ24" s="19" t="str">
        <f t="shared" si="64"/>
        <v/>
      </c>
      <c r="AR24" s="10"/>
      <c r="AS24" s="19" t="str">
        <f t="shared" si="65"/>
        <v/>
      </c>
      <c r="AT24" s="10"/>
      <c r="AU24" s="19" t="str">
        <f t="shared" si="66"/>
        <v/>
      </c>
      <c r="AV24" s="10"/>
      <c r="AW24" s="19" t="str">
        <f t="shared" si="67"/>
        <v/>
      </c>
      <c r="AX24" s="10"/>
      <c r="AY24" s="19" t="str">
        <f t="shared" si="68"/>
        <v/>
      </c>
      <c r="AZ24" s="10"/>
      <c r="BA24" s="19" t="str">
        <f t="shared" si="69"/>
        <v/>
      </c>
      <c r="BB24" s="10">
        <v>11.5</v>
      </c>
      <c r="BC24" s="19" t="str">
        <f t="shared" si="70"/>
        <v/>
      </c>
      <c r="BD24" s="10"/>
      <c r="BE24" s="19" t="str">
        <f t="shared" si="71"/>
        <v/>
      </c>
      <c r="BF24" s="10">
        <v>10.4</v>
      </c>
      <c r="BG24" s="19">
        <f t="shared" si="72"/>
        <v>37.010676156583628</v>
      </c>
      <c r="BH24" s="10"/>
      <c r="BI24" s="19" t="str">
        <f t="shared" si="73"/>
        <v/>
      </c>
      <c r="BK24" s="11" t="str">
        <f t="shared" si="0"/>
        <v xml:space="preserve">     External primary branch</v>
      </c>
      <c r="BL24" s="12">
        <f t="shared" si="2"/>
        <v>10</v>
      </c>
      <c r="BM24" s="41">
        <f t="shared" si="1"/>
        <v>8.1</v>
      </c>
      <c r="BN24" s="13" t="str">
        <f t="shared" si="3"/>
        <v>–</v>
      </c>
      <c r="BO24" s="42">
        <f t="shared" si="4"/>
        <v>14</v>
      </c>
      <c r="BP24" s="43">
        <f t="shared" si="5"/>
        <v>33.774834437086092</v>
      </c>
      <c r="BQ24" s="14" t="str">
        <f t="shared" si="10"/>
        <v>–</v>
      </c>
      <c r="BR24" s="44">
        <f t="shared" si="6"/>
        <v>42.198581560283685</v>
      </c>
      <c r="BS24" s="45">
        <f t="shared" si="7"/>
        <v>11.13</v>
      </c>
      <c r="BT24" s="46">
        <f t="shared" si="11"/>
        <v>38.070702105251712</v>
      </c>
      <c r="BU24" s="13">
        <f t="shared" si="8"/>
        <v>1.7423164657049697</v>
      </c>
      <c r="BV24" s="47">
        <f t="shared" si="12"/>
        <v>3.1984276996756815</v>
      </c>
      <c r="BW24" s="13">
        <f t="shared" si="9"/>
        <v>14</v>
      </c>
      <c r="BX24" s="14">
        <f t="shared" si="13"/>
        <v>38.356164383561641</v>
      </c>
    </row>
    <row r="25" spans="1:76">
      <c r="A25" s="9" t="s">
        <v>48</v>
      </c>
      <c r="B25" s="125">
        <v>9</v>
      </c>
      <c r="C25" s="126">
        <f>IF(AND((B25&gt;0),(B$6&gt;0)),(B25/B$6*100),"")</f>
        <v>24.657534246575342</v>
      </c>
      <c r="D25" s="10"/>
      <c r="E25" s="19" t="str">
        <f t="shared" si="45"/>
        <v/>
      </c>
      <c r="F25" s="10"/>
      <c r="G25" s="19" t="str">
        <f t="shared" si="46"/>
        <v/>
      </c>
      <c r="H25" s="10">
        <v>8.1999999999999993</v>
      </c>
      <c r="I25" s="19">
        <f t="shared" si="47"/>
        <v>25.949367088607588</v>
      </c>
      <c r="J25" s="10">
        <v>8</v>
      </c>
      <c r="K25" s="19">
        <f t="shared" si="48"/>
        <v>24.539877300613497</v>
      </c>
      <c r="L25" s="10"/>
      <c r="M25" s="19" t="str">
        <f t="shared" si="49"/>
        <v/>
      </c>
      <c r="N25" s="10">
        <v>8.1999999999999993</v>
      </c>
      <c r="O25" s="19">
        <f t="shared" si="50"/>
        <v>26.366559485530544</v>
      </c>
      <c r="P25" s="10"/>
      <c r="Q25" s="19" t="str">
        <f t="shared" si="51"/>
        <v/>
      </c>
      <c r="R25" s="10"/>
      <c r="S25" s="19" t="str">
        <f t="shared" si="52"/>
        <v/>
      </c>
      <c r="T25" s="10">
        <v>6.9</v>
      </c>
      <c r="U25" s="19">
        <f t="shared" si="53"/>
        <v>22.847682119205302</v>
      </c>
      <c r="V25" s="10">
        <v>6.7</v>
      </c>
      <c r="W25" s="19">
        <f t="shared" si="54"/>
        <v>22.635135135135133</v>
      </c>
      <c r="X25" s="10"/>
      <c r="Y25" s="19" t="str">
        <f t="shared" si="55"/>
        <v/>
      </c>
      <c r="Z25" s="10">
        <v>8.5</v>
      </c>
      <c r="AA25" s="19">
        <f t="shared" si="56"/>
        <v>30.141843971631204</v>
      </c>
      <c r="AB25" s="10"/>
      <c r="AC25" s="19" t="str">
        <f t="shared" si="57"/>
        <v/>
      </c>
      <c r="AD25" s="10"/>
      <c r="AE25" s="19" t="str">
        <f t="shared" si="58"/>
        <v/>
      </c>
      <c r="AF25" s="10">
        <v>7</v>
      </c>
      <c r="AG25" s="19">
        <f t="shared" si="59"/>
        <v>24.475524475524473</v>
      </c>
      <c r="AH25" s="10">
        <v>7</v>
      </c>
      <c r="AI25" s="19">
        <f t="shared" si="60"/>
        <v>26.119402985074625</v>
      </c>
      <c r="AJ25" s="10">
        <v>6.6</v>
      </c>
      <c r="AK25" s="19" t="str">
        <f t="shared" si="61"/>
        <v/>
      </c>
      <c r="AL25" s="10"/>
      <c r="AM25" s="19" t="str">
        <f t="shared" si="62"/>
        <v/>
      </c>
      <c r="AN25" s="10">
        <v>7.1</v>
      </c>
      <c r="AO25" s="19">
        <f t="shared" si="63"/>
        <v>26.19926199261992</v>
      </c>
      <c r="AP25" s="10">
        <v>5.2</v>
      </c>
      <c r="AQ25" s="19" t="str">
        <f t="shared" si="64"/>
        <v/>
      </c>
      <c r="AR25" s="10">
        <v>6.7</v>
      </c>
      <c r="AS25" s="19">
        <f t="shared" si="65"/>
        <v>25.475285171102662</v>
      </c>
      <c r="AT25" s="10">
        <v>8.8000000000000007</v>
      </c>
      <c r="AU25" s="19">
        <f t="shared" si="66"/>
        <v>31.768953068592058</v>
      </c>
      <c r="AV25" s="10">
        <v>5.9</v>
      </c>
      <c r="AW25" s="19">
        <f t="shared" si="67"/>
        <v>23.412698412698415</v>
      </c>
      <c r="AX25" s="10"/>
      <c r="AY25" s="19" t="str">
        <f t="shared" si="68"/>
        <v/>
      </c>
      <c r="AZ25" s="10"/>
      <c r="BA25" s="19" t="str">
        <f t="shared" si="69"/>
        <v/>
      </c>
      <c r="BB25" s="10">
        <v>6.4</v>
      </c>
      <c r="BC25" s="19" t="str">
        <f t="shared" si="70"/>
        <v/>
      </c>
      <c r="BD25" s="10"/>
      <c r="BE25" s="19" t="str">
        <f t="shared" si="71"/>
        <v/>
      </c>
      <c r="BF25" s="10">
        <v>7.2</v>
      </c>
      <c r="BG25" s="19">
        <f t="shared" si="72"/>
        <v>25.622775800711743</v>
      </c>
      <c r="BH25" s="10"/>
      <c r="BI25" s="19" t="str">
        <f t="shared" si="73"/>
        <v/>
      </c>
      <c r="BK25" s="11" t="str">
        <f t="shared" si="0"/>
        <v xml:space="preserve">     External secondary branch</v>
      </c>
      <c r="BL25" s="12">
        <f t="shared" si="2"/>
        <v>17</v>
      </c>
      <c r="BM25" s="41">
        <f t="shared" si="1"/>
        <v>5.2</v>
      </c>
      <c r="BN25" s="13" t="str">
        <f t="shared" si="3"/>
        <v>–</v>
      </c>
      <c r="BO25" s="42">
        <f t="shared" si="4"/>
        <v>9</v>
      </c>
      <c r="BP25" s="43">
        <f t="shared" si="5"/>
        <v>22.635135135135133</v>
      </c>
      <c r="BQ25" s="14" t="str">
        <f t="shared" si="10"/>
        <v>–</v>
      </c>
      <c r="BR25" s="44">
        <f t="shared" si="6"/>
        <v>31.768953068592058</v>
      </c>
      <c r="BS25" s="45">
        <f t="shared" si="7"/>
        <v>7.2588235294117647</v>
      </c>
      <c r="BT25" s="46">
        <f t="shared" si="11"/>
        <v>25.729421518115892</v>
      </c>
      <c r="BU25" s="13">
        <f t="shared" si="8"/>
        <v>1.044065864498861</v>
      </c>
      <c r="BV25" s="47">
        <f t="shared" si="12"/>
        <v>2.5454481243820779</v>
      </c>
      <c r="BW25" s="13">
        <f t="shared" si="9"/>
        <v>9</v>
      </c>
      <c r="BX25" s="14">
        <f t="shared" si="13"/>
        <v>24.657534246575342</v>
      </c>
    </row>
    <row r="26" spans="1:76">
      <c r="A26" s="9" t="s">
        <v>49</v>
      </c>
      <c r="B26" s="131">
        <f>IF(AND((B23&gt;0),(B24&gt;0)),(B23/B24*100),"")</f>
        <v>50</v>
      </c>
      <c r="C26" s="126" t="s">
        <v>29</v>
      </c>
      <c r="D26" s="132" t="str">
        <f>IF(AND((D23&gt;0),(D24&gt;0)),(D23/D24*100),"")</f>
        <v/>
      </c>
      <c r="E26" s="19" t="s">
        <v>29</v>
      </c>
      <c r="F26" s="132" t="str">
        <f>IF(AND((F23&gt;0),(F24&gt;0)),(F23/F24*100),"")</f>
        <v/>
      </c>
      <c r="G26" s="19" t="s">
        <v>29</v>
      </c>
      <c r="H26" s="132">
        <f>IF(AND((H23&gt;0),(H24&gt;0)),(H23/H24*100),"")</f>
        <v>53.787878787878782</v>
      </c>
      <c r="I26" s="19" t="s">
        <v>29</v>
      </c>
      <c r="J26" s="132" t="str">
        <f>IF(AND((J23&gt;0),(J24&gt;0)),(J23/J24*100),"")</f>
        <v/>
      </c>
      <c r="K26" s="19" t="s">
        <v>29</v>
      </c>
      <c r="L26" s="132" t="str">
        <f>IF(AND((L23&gt;0),(L24&gt;0)),(L23/L24*100),"")</f>
        <v/>
      </c>
      <c r="M26" s="19" t="s">
        <v>29</v>
      </c>
      <c r="N26" s="132">
        <f>IF(AND((N23&gt;0),(N24&gt;0)),(N23/N24*100),"")</f>
        <v>50.833333333333329</v>
      </c>
      <c r="O26" s="19" t="s">
        <v>29</v>
      </c>
      <c r="P26" s="132" t="str">
        <f>IF(AND((P23&gt;0),(P24&gt;0)),(P23/P24*100),"")</f>
        <v/>
      </c>
      <c r="Q26" s="19" t="s">
        <v>29</v>
      </c>
      <c r="R26" s="132" t="str">
        <f>IF(AND((R23&gt;0),(R24&gt;0)),(R23/R24*100),"")</f>
        <v/>
      </c>
      <c r="S26" s="19" t="s">
        <v>29</v>
      </c>
      <c r="T26" s="132">
        <f>IF(AND((T23&gt;0),(T24&gt;0)),(T23/T24*100),"")</f>
        <v>47.058823529411761</v>
      </c>
      <c r="U26" s="19" t="s">
        <v>29</v>
      </c>
      <c r="V26" s="132">
        <f>IF(AND((V23&gt;0),(V24&gt;0)),(V23/V24*100),"")</f>
        <v>53.398058252427184</v>
      </c>
      <c r="W26" s="19" t="s">
        <v>29</v>
      </c>
      <c r="X26" s="132" t="str">
        <f>IF(AND((X23&gt;0),(X24&gt;0)),(X23/X24*100),"")</f>
        <v/>
      </c>
      <c r="Y26" s="19" t="s">
        <v>29</v>
      </c>
      <c r="Z26" s="132">
        <f>IF(AND((Z23&gt;0),(Z24&gt;0)),(Z23/Z24*100),"")</f>
        <v>54.621848739495796</v>
      </c>
      <c r="AA26" s="19" t="s">
        <v>29</v>
      </c>
      <c r="AB26" s="132" t="str">
        <f>IF(AND((AB23&gt;0),(AB24&gt;0)),(AB23/AB24*100),"")</f>
        <v/>
      </c>
      <c r="AC26" s="19" t="s">
        <v>29</v>
      </c>
      <c r="AD26" s="132" t="str">
        <f>IF(AND((AD23&gt;0),(AD24&gt;0)),(AD23/AD24*100),"")</f>
        <v/>
      </c>
      <c r="AE26" s="19" t="s">
        <v>29</v>
      </c>
      <c r="AF26" s="132" t="str">
        <f>IF(AND((AF23&gt;0),(AF24&gt;0)),(AF23/AF24*100),"")</f>
        <v/>
      </c>
      <c r="AG26" s="19" t="s">
        <v>29</v>
      </c>
      <c r="AH26" s="132" t="str">
        <f>IF(AND((AH23&gt;0),(AH24&gt;0)),(AH23/AH24*100),"")</f>
        <v/>
      </c>
      <c r="AI26" s="19" t="s">
        <v>29</v>
      </c>
      <c r="AJ26" s="132">
        <f>IF(AND((AJ23&gt;0),(AJ24&gt;0)),(AJ23/AJ24*100),"")</f>
        <v>55.670103092783521</v>
      </c>
      <c r="AK26" s="19" t="s">
        <v>29</v>
      </c>
      <c r="AL26" s="132" t="str">
        <f>IF(AND((AL23&gt;0),(AL24&gt;0)),(AL23/AL24*100),"")</f>
        <v/>
      </c>
      <c r="AM26" s="19" t="s">
        <v>29</v>
      </c>
      <c r="AN26" s="132" t="str">
        <f>IF(AND((AN23&gt;0),(AN24&gt;0)),(AN23/AN24*100),"")</f>
        <v/>
      </c>
      <c r="AO26" s="19" t="s">
        <v>29</v>
      </c>
      <c r="AP26" s="132">
        <f>IF(AND((AP23&gt;0),(AP24&gt;0)),(AP23/AP24*100),"")</f>
        <v>54.320987654320994</v>
      </c>
      <c r="AQ26" s="19" t="s">
        <v>29</v>
      </c>
      <c r="AR26" s="132" t="str">
        <f>IF(AND((AR23&gt;0),(AR24&gt;0)),(AR23/AR24*100),"")</f>
        <v/>
      </c>
      <c r="AS26" s="19" t="s">
        <v>29</v>
      </c>
      <c r="AT26" s="132" t="str">
        <f>IF(AND((AT23&gt;0),(AT24&gt;0)),(AT23/AT24*100),"")</f>
        <v/>
      </c>
      <c r="AU26" s="19" t="s">
        <v>29</v>
      </c>
      <c r="AV26" s="132" t="str">
        <f>IF(AND((AV23&gt;0),(AV24&gt;0)),(AV23/AV24*100),"")</f>
        <v/>
      </c>
      <c r="AW26" s="19" t="s">
        <v>29</v>
      </c>
      <c r="AX26" s="132" t="str">
        <f>IF(AND((AX23&gt;0),(AX24&gt;0)),(AX23/AX24*100),"")</f>
        <v/>
      </c>
      <c r="AY26" s="19" t="s">
        <v>29</v>
      </c>
      <c r="AZ26" s="132" t="str">
        <f>IF(AND((AZ23&gt;0),(AZ24&gt;0)),(AZ23/AZ24*100),"")</f>
        <v/>
      </c>
      <c r="BA26" s="19" t="s">
        <v>29</v>
      </c>
      <c r="BB26" s="132">
        <f>IF(AND((BB23&gt;0),(BB24&gt;0)),(BB23/BB24*100),"")</f>
        <v>51.304347826086961</v>
      </c>
      <c r="BC26" s="19" t="s">
        <v>29</v>
      </c>
      <c r="BD26" s="132" t="str">
        <f>IF(AND((BD23&gt;0),(BD24&gt;0)),(BD23/BD24*100),"")</f>
        <v/>
      </c>
      <c r="BE26" s="19" t="s">
        <v>29</v>
      </c>
      <c r="BF26" s="132">
        <f>IF(AND((BF23&gt;0),(BF24&gt;0)),(BF23/BF24*100),"")</f>
        <v>48.076923076923073</v>
      </c>
      <c r="BG26" s="19" t="s">
        <v>29</v>
      </c>
      <c r="BH26" s="132" t="str">
        <f>IF(AND((BH23&gt;0),(BH24&gt;0)),(BH23/BH24*100),"")</f>
        <v/>
      </c>
      <c r="BI26" s="19" t="s">
        <v>29</v>
      </c>
      <c r="BK26" s="11" t="str">
        <f t="shared" si="0"/>
        <v xml:space="preserve">     External base/primary branch (cct)</v>
      </c>
      <c r="BL26" s="12">
        <f>COUNT(B26,D26,F26,H26,J26,L26,N26,P26,R26,T26,V26,X26,Z26,AB26,AD26,AF26,AH26,AJ26,AL26,AN26,AP26,AR26,AT26,AV26,AX26,AZ26,BB26,BD26,BF26,BH26)</f>
        <v>10</v>
      </c>
      <c r="BM26" s="186">
        <f>IF(SUM(B26,D26,F26,H26,J26,L26,N26,P26,R26,T26,V26,X26,Z26,AB26,AD26,AF26,AH26,AJ26,AL26,AN26,AP26,AR26,AT26,AV26,AX26,AZ26,BB26,BD26,BF26,BH26)&gt;0,MIN(B26,D26,F26,H26,J26,L26,N26,P26,R26,T26,V26,X26,Z26,AB26,AD26,AF26,AH26,AJ26,AL26,AN26,AP26,AR26,AT26,AV26,AX26,AZ26,BB26,BD26,BF26,BH26),"")</f>
        <v>47.058823529411761</v>
      </c>
      <c r="BN26" s="187" t="str">
        <f>IF(COUNT(BM26)&gt;0,"–","?")</f>
        <v>–</v>
      </c>
      <c r="BO26" s="188">
        <f>IF(SUM(B26,D26,F26,H26,J26,L26,N26,P26,R26,T26,V26,X26,Z26,AB26,AD26,AF26,AH26,AJ26,AL26,AN26,AP26,AR26,AT26,AV26,AX26,AZ26,BB26,BD26,BF26,BH26)&gt;0,MAX(B26,D26,F26,H26,J26,L26,N26,P26,R26,T26,V26,X26,Z26,AB26,AD26,AF26,AH26,AJ26,AL26,AN26,AP26,AR26,AT26,AV26,AX26,AZ26,BB26,BD26,BF26,BH26),"")</f>
        <v>55.670103092783521</v>
      </c>
      <c r="BP26" s="189" t="str">
        <f>IF(SUM(C26,E26,G26,I26,K26,M26,O26,Q26,S26,U26,W26,Y26,AA26,AC26,AE26,AG26,AI26,AK26,AM26,AO26,AQ26,AS26,AU26,AW26,AY26,BA26,BC26,BE26,BG26,BI26)&gt;0,MIN(C26,E26,G26,I26,K26,M26,O26,Q26,S26,U26,W26,Y26,AA26,AC26,AE26,AG26,AI26,AK26,AM26,AO26,AQ26,AS26,AU26,AW26,AY26,BA26,BC26,BE26,BG26,BI26),"")</f>
        <v/>
      </c>
      <c r="BQ26" s="190" t="s">
        <v>29</v>
      </c>
      <c r="BR26" s="191" t="str">
        <f>IF(SUM(C26,E26,G26,I26,K26,M26,O26,Q26,S26,U26,W26,Y26,AA26,AC26,AE26,AG26,AI26,AK26,AM26,AO26,AQ26,AS26,AU26,AW26,AY26,BA26,BC26,BE26,BG26,BI26)&gt;0,MAX(C26,E26,G26,I26,K26,M26,O26,Q26,S26,U26,W26,Y26,AA26,AC26,AE26,AG26,AI26,AK26,AM26,AO26,AQ26,AS26,AU26,AW26,AY26,BA26,BC26,BE26,BG26,BI26),"")</f>
        <v/>
      </c>
      <c r="BS26" s="192">
        <f>IF(SUM(B26,D26,F26,H26,J26,L26,N26,P26,R26,T26,V26,X26,Z26,AB26,AD26,AF26,AH26,AJ26,AL26,AN26,AP26,AR26,AT26,AV26,AX26,AZ26,BB26,BD26,BF26,BH26)&gt;0,AVERAGE(B26,D26,F26,H26,J26,L26,N26,P26,R26,T26,V26,X26,Z26,AB26,AD26,AF26,AH26,AJ26,AL26,AN26,AP26,AR26,AT26,AV26,AX26,AZ26,BB26,BD26,BF26,BH26),"?")</f>
        <v>51.907230429266143</v>
      </c>
      <c r="BT26" s="193" t="s">
        <v>29</v>
      </c>
      <c r="BU26" s="187">
        <f>IF(COUNT(B26,D26,F26,H26,J26,L26,N26,P26,R26,T26,V26,X26,Z26,AB26,AD26,AF26,AH26,AJ26,AL26,AN26,AP26,AR26,AT26,AV26,AX26,AZ26,BB26,BD26,BF26,BH26)&gt;1,STDEV(B26,D26,F26,H26,J26,L26,N26,P26,R26,T26,V26,X26,Z26,AB26,AD26,AF26,AH26,AJ26,AL26,AN26,AP26,AR26,AT26,AV26,AX26,AZ26,BB26,BD26,BF26,BH26),"?")</f>
        <v>2.9144572057399412</v>
      </c>
      <c r="BV26" s="194" t="s">
        <v>29</v>
      </c>
      <c r="BW26" s="187">
        <f>IF(COUNT(B26)&gt;0,B26,"?")</f>
        <v>50</v>
      </c>
      <c r="BX26" s="195" t="s">
        <v>29</v>
      </c>
    </row>
    <row r="27" spans="1:76">
      <c r="A27" s="9" t="s">
        <v>50</v>
      </c>
      <c r="B27" s="125">
        <v>7.3</v>
      </c>
      <c r="C27" s="126">
        <f t="shared" si="44"/>
        <v>20</v>
      </c>
      <c r="D27" s="10"/>
      <c r="E27" s="19" t="str">
        <f t="shared" si="45"/>
        <v/>
      </c>
      <c r="F27" s="10">
        <v>6.8</v>
      </c>
      <c r="G27" s="19">
        <f t="shared" si="46"/>
        <v>19.263456090651559</v>
      </c>
      <c r="H27" s="10"/>
      <c r="I27" s="19" t="str">
        <f t="shared" si="47"/>
        <v/>
      </c>
      <c r="J27" s="10"/>
      <c r="K27" s="19" t="str">
        <f t="shared" si="48"/>
        <v/>
      </c>
      <c r="L27" s="10">
        <v>4.5</v>
      </c>
      <c r="M27" s="19">
        <f t="shared" si="49"/>
        <v>19.148936170212767</v>
      </c>
      <c r="N27" s="10"/>
      <c r="O27" s="19" t="str">
        <f t="shared" si="50"/>
        <v/>
      </c>
      <c r="P27" s="10">
        <v>5.5</v>
      </c>
      <c r="Q27" s="19">
        <f t="shared" si="51"/>
        <v>16.320474777448069</v>
      </c>
      <c r="R27" s="10"/>
      <c r="S27" s="19" t="str">
        <f t="shared" si="52"/>
        <v/>
      </c>
      <c r="T27" s="10"/>
      <c r="U27" s="19" t="str">
        <f t="shared" si="53"/>
        <v/>
      </c>
      <c r="V27" s="10">
        <v>4.4000000000000004</v>
      </c>
      <c r="W27" s="19">
        <f t="shared" si="54"/>
        <v>14.864864864864865</v>
      </c>
      <c r="X27" s="10"/>
      <c r="Y27" s="19" t="str">
        <f t="shared" si="55"/>
        <v/>
      </c>
      <c r="Z27" s="10">
        <v>5.3</v>
      </c>
      <c r="AA27" s="19">
        <f t="shared" si="56"/>
        <v>18.794326241134751</v>
      </c>
      <c r="AB27" s="10"/>
      <c r="AC27" s="19" t="str">
        <f t="shared" si="57"/>
        <v/>
      </c>
      <c r="AD27" s="10"/>
      <c r="AE27" s="19" t="str">
        <f t="shared" si="58"/>
        <v/>
      </c>
      <c r="AF27" s="10"/>
      <c r="AG27" s="19" t="str">
        <f t="shared" si="59"/>
        <v/>
      </c>
      <c r="AH27" s="10"/>
      <c r="AI27" s="19" t="str">
        <f t="shared" si="60"/>
        <v/>
      </c>
      <c r="AJ27" s="10">
        <v>4.7</v>
      </c>
      <c r="AK27" s="19" t="str">
        <f t="shared" si="61"/>
        <v/>
      </c>
      <c r="AL27" s="10"/>
      <c r="AM27" s="19" t="str">
        <f t="shared" si="62"/>
        <v/>
      </c>
      <c r="AN27" s="10">
        <v>5.4</v>
      </c>
      <c r="AO27" s="19">
        <f t="shared" si="63"/>
        <v>19.926199261992618</v>
      </c>
      <c r="AP27" s="10"/>
      <c r="AQ27" s="19" t="str">
        <f t="shared" si="64"/>
        <v/>
      </c>
      <c r="AR27" s="10">
        <v>4.7</v>
      </c>
      <c r="AS27" s="19">
        <f t="shared" si="65"/>
        <v>17.870722433460077</v>
      </c>
      <c r="AT27" s="10"/>
      <c r="AU27" s="19" t="str">
        <f t="shared" si="66"/>
        <v/>
      </c>
      <c r="AV27" s="10">
        <v>4.5</v>
      </c>
      <c r="AW27" s="19">
        <f t="shared" si="67"/>
        <v>17.857142857142858</v>
      </c>
      <c r="AX27" s="10"/>
      <c r="AY27" s="19" t="str">
        <f t="shared" si="68"/>
        <v/>
      </c>
      <c r="AZ27" s="10"/>
      <c r="BA27" s="19" t="str">
        <f t="shared" si="69"/>
        <v/>
      </c>
      <c r="BB27" s="10"/>
      <c r="BC27" s="19" t="str">
        <f t="shared" si="70"/>
        <v/>
      </c>
      <c r="BD27" s="10"/>
      <c r="BE27" s="19" t="str">
        <f t="shared" si="71"/>
        <v/>
      </c>
      <c r="BF27" s="10">
        <v>4.8</v>
      </c>
      <c r="BG27" s="19">
        <f t="shared" si="72"/>
        <v>17.081850533807827</v>
      </c>
      <c r="BH27" s="10">
        <v>4.9000000000000004</v>
      </c>
      <c r="BI27" s="19">
        <f t="shared" si="73"/>
        <v>18.014705882352942</v>
      </c>
      <c r="BK27" s="11" t="str">
        <f t="shared" si="0"/>
        <v xml:space="preserve">     Internal base</v>
      </c>
      <c r="BL27" s="12">
        <f t="shared" si="2"/>
        <v>12</v>
      </c>
      <c r="BM27" s="41">
        <f t="shared" si="1"/>
        <v>4.4000000000000004</v>
      </c>
      <c r="BN27" s="13" t="str">
        <f t="shared" si="3"/>
        <v>–</v>
      </c>
      <c r="BO27" s="42">
        <f t="shared" si="4"/>
        <v>7.3</v>
      </c>
      <c r="BP27" s="43">
        <f t="shared" si="5"/>
        <v>14.864864864864865</v>
      </c>
      <c r="BQ27" s="14" t="str">
        <f t="shared" si="10"/>
        <v>–</v>
      </c>
      <c r="BR27" s="44">
        <f t="shared" si="6"/>
        <v>20</v>
      </c>
      <c r="BS27" s="45">
        <f t="shared" si="7"/>
        <v>5.2333333333333334</v>
      </c>
      <c r="BT27" s="46">
        <f t="shared" si="11"/>
        <v>18.103879919369852</v>
      </c>
      <c r="BU27" s="13">
        <f t="shared" si="8"/>
        <v>0.92768855797949157</v>
      </c>
      <c r="BV27" s="47">
        <f t="shared" si="12"/>
        <v>1.5706395137911238</v>
      </c>
      <c r="BW27" s="13">
        <f t="shared" si="9"/>
        <v>7.3</v>
      </c>
      <c r="BX27" s="14">
        <f t="shared" si="13"/>
        <v>20</v>
      </c>
    </row>
    <row r="28" spans="1:76">
      <c r="A28" s="9" t="s">
        <v>51</v>
      </c>
      <c r="B28" s="125">
        <v>10</v>
      </c>
      <c r="C28" s="126">
        <f t="shared" si="44"/>
        <v>27.397260273972602</v>
      </c>
      <c r="D28" s="10"/>
      <c r="E28" s="19" t="str">
        <f t="shared" si="45"/>
        <v/>
      </c>
      <c r="F28" s="10">
        <v>9.9</v>
      </c>
      <c r="G28" s="19">
        <f t="shared" si="46"/>
        <v>28.04532577903683</v>
      </c>
      <c r="H28" s="10"/>
      <c r="I28" s="19" t="str">
        <f t="shared" si="47"/>
        <v/>
      </c>
      <c r="J28" s="10"/>
      <c r="K28" s="19" t="str">
        <f t="shared" si="48"/>
        <v/>
      </c>
      <c r="L28" s="10">
        <v>6.7</v>
      </c>
      <c r="M28" s="19">
        <f t="shared" si="49"/>
        <v>28.510638297872344</v>
      </c>
      <c r="N28" s="10">
        <v>7.3</v>
      </c>
      <c r="O28" s="19">
        <f t="shared" si="50"/>
        <v>23.472668810289388</v>
      </c>
      <c r="P28" s="10">
        <v>8.3000000000000007</v>
      </c>
      <c r="Q28" s="19">
        <f t="shared" si="51"/>
        <v>24.629080118694365</v>
      </c>
      <c r="R28" s="10"/>
      <c r="S28" s="19" t="str">
        <f t="shared" si="52"/>
        <v/>
      </c>
      <c r="T28" s="10"/>
      <c r="U28" s="19" t="str">
        <f t="shared" si="53"/>
        <v/>
      </c>
      <c r="V28" s="10">
        <v>6.5</v>
      </c>
      <c r="W28" s="19">
        <f t="shared" si="54"/>
        <v>21.959459459459456</v>
      </c>
      <c r="X28" s="10"/>
      <c r="Y28" s="19" t="str">
        <f t="shared" si="55"/>
        <v/>
      </c>
      <c r="Z28" s="10">
        <v>7.4</v>
      </c>
      <c r="AA28" s="19">
        <f t="shared" si="56"/>
        <v>26.241134751773053</v>
      </c>
      <c r="AB28" s="10"/>
      <c r="AC28" s="19" t="str">
        <f t="shared" si="57"/>
        <v/>
      </c>
      <c r="AD28" s="10"/>
      <c r="AE28" s="19" t="str">
        <f t="shared" si="58"/>
        <v/>
      </c>
      <c r="AF28" s="10"/>
      <c r="AG28" s="19" t="str">
        <f t="shared" si="59"/>
        <v/>
      </c>
      <c r="AH28" s="10"/>
      <c r="AI28" s="19" t="str">
        <f t="shared" si="60"/>
        <v/>
      </c>
      <c r="AJ28" s="10">
        <v>7.2</v>
      </c>
      <c r="AK28" s="19" t="str">
        <f t="shared" si="61"/>
        <v/>
      </c>
      <c r="AL28" s="10"/>
      <c r="AM28" s="19" t="str">
        <f t="shared" si="62"/>
        <v/>
      </c>
      <c r="AN28" s="10"/>
      <c r="AO28" s="19" t="str">
        <f t="shared" si="63"/>
        <v/>
      </c>
      <c r="AP28" s="10"/>
      <c r="AQ28" s="19" t="str">
        <f t="shared" si="64"/>
        <v/>
      </c>
      <c r="AR28" s="10">
        <v>6.8</v>
      </c>
      <c r="AS28" s="19">
        <f t="shared" si="65"/>
        <v>25.85551330798479</v>
      </c>
      <c r="AT28" s="10"/>
      <c r="AU28" s="19" t="str">
        <f t="shared" si="66"/>
        <v/>
      </c>
      <c r="AV28" s="10">
        <v>6.7</v>
      </c>
      <c r="AW28" s="19">
        <f t="shared" si="67"/>
        <v>26.587301587301589</v>
      </c>
      <c r="AX28" s="10"/>
      <c r="AY28" s="19" t="str">
        <f t="shared" si="68"/>
        <v/>
      </c>
      <c r="AZ28" s="10"/>
      <c r="BA28" s="19" t="str">
        <f t="shared" si="69"/>
        <v/>
      </c>
      <c r="BB28" s="10"/>
      <c r="BC28" s="19" t="str">
        <f t="shared" si="70"/>
        <v/>
      </c>
      <c r="BD28" s="10"/>
      <c r="BE28" s="19" t="str">
        <f t="shared" si="71"/>
        <v/>
      </c>
      <c r="BF28" s="10">
        <v>7.4</v>
      </c>
      <c r="BG28" s="19">
        <f t="shared" si="72"/>
        <v>26.334519572953734</v>
      </c>
      <c r="BH28" s="10">
        <v>7</v>
      </c>
      <c r="BI28" s="19">
        <f t="shared" si="73"/>
        <v>25.735294117647062</v>
      </c>
      <c r="BK28" s="11" t="str">
        <f t="shared" si="0"/>
        <v xml:space="preserve">     Internal primary branch</v>
      </c>
      <c r="BL28" s="12">
        <f t="shared" si="2"/>
        <v>12</v>
      </c>
      <c r="BM28" s="41">
        <f t="shared" si="1"/>
        <v>6.5</v>
      </c>
      <c r="BN28" s="13" t="str">
        <f t="shared" si="3"/>
        <v>–</v>
      </c>
      <c r="BO28" s="42">
        <f t="shared" si="4"/>
        <v>10</v>
      </c>
      <c r="BP28" s="43">
        <f t="shared" si="5"/>
        <v>21.959459459459456</v>
      </c>
      <c r="BQ28" s="14" t="str">
        <f t="shared" si="10"/>
        <v>–</v>
      </c>
      <c r="BR28" s="44">
        <f t="shared" si="6"/>
        <v>28.510638297872344</v>
      </c>
      <c r="BS28" s="45">
        <f t="shared" si="7"/>
        <v>7.6000000000000014</v>
      </c>
      <c r="BT28" s="46">
        <f t="shared" si="11"/>
        <v>25.888017825180476</v>
      </c>
      <c r="BU28" s="13">
        <f t="shared" si="8"/>
        <v>1.1946852000726849</v>
      </c>
      <c r="BV28" s="47">
        <f t="shared" si="12"/>
        <v>1.9364856982501268</v>
      </c>
      <c r="BW28" s="13">
        <f t="shared" si="9"/>
        <v>10</v>
      </c>
      <c r="BX28" s="14">
        <f t="shared" si="13"/>
        <v>27.397260273972602</v>
      </c>
    </row>
    <row r="29" spans="1:76">
      <c r="A29" s="9" t="s">
        <v>52</v>
      </c>
      <c r="B29" s="125">
        <v>8.6999999999999993</v>
      </c>
      <c r="C29" s="126">
        <f t="shared" si="44"/>
        <v>23.835616438356162</v>
      </c>
      <c r="D29" s="10"/>
      <c r="E29" s="19" t="str">
        <f t="shared" si="45"/>
        <v/>
      </c>
      <c r="F29" s="10">
        <v>7.8</v>
      </c>
      <c r="G29" s="19">
        <f t="shared" si="46"/>
        <v>22.09631728045326</v>
      </c>
      <c r="H29" s="10"/>
      <c r="I29" s="19" t="str">
        <f t="shared" si="47"/>
        <v/>
      </c>
      <c r="J29" s="10"/>
      <c r="K29" s="19" t="str">
        <f t="shared" si="48"/>
        <v/>
      </c>
      <c r="L29" s="10">
        <v>5.2</v>
      </c>
      <c r="M29" s="19">
        <f t="shared" si="49"/>
        <v>22.127659574468087</v>
      </c>
      <c r="N29" s="10">
        <v>6</v>
      </c>
      <c r="O29" s="19">
        <f t="shared" si="50"/>
        <v>19.292604501607716</v>
      </c>
      <c r="P29" s="10">
        <v>7.4</v>
      </c>
      <c r="Q29" s="19">
        <f t="shared" si="51"/>
        <v>21.958456973293767</v>
      </c>
      <c r="R29" s="10"/>
      <c r="S29" s="19" t="str">
        <f t="shared" si="52"/>
        <v/>
      </c>
      <c r="T29" s="10"/>
      <c r="U29" s="19" t="str">
        <f t="shared" si="53"/>
        <v/>
      </c>
      <c r="V29" s="10">
        <v>5.2</v>
      </c>
      <c r="W29" s="19">
        <f t="shared" si="54"/>
        <v>17.567567567567568</v>
      </c>
      <c r="X29" s="10"/>
      <c r="Y29" s="19" t="str">
        <f t="shared" si="55"/>
        <v/>
      </c>
      <c r="Z29" s="10">
        <v>6.6</v>
      </c>
      <c r="AA29" s="19">
        <f t="shared" si="56"/>
        <v>23.404255319148938</v>
      </c>
      <c r="AB29" s="10"/>
      <c r="AC29" s="19" t="str">
        <f t="shared" si="57"/>
        <v/>
      </c>
      <c r="AD29" s="10"/>
      <c r="AE29" s="19" t="str">
        <f t="shared" si="58"/>
        <v/>
      </c>
      <c r="AF29" s="10"/>
      <c r="AG29" s="19" t="str">
        <f t="shared" si="59"/>
        <v/>
      </c>
      <c r="AH29" s="10"/>
      <c r="AI29" s="19" t="str">
        <f t="shared" si="60"/>
        <v/>
      </c>
      <c r="AJ29" s="10">
        <v>5.8</v>
      </c>
      <c r="AK29" s="19" t="str">
        <f t="shared" si="61"/>
        <v/>
      </c>
      <c r="AL29" s="10"/>
      <c r="AM29" s="19" t="str">
        <f t="shared" si="62"/>
        <v/>
      </c>
      <c r="AN29" s="10">
        <v>5.8</v>
      </c>
      <c r="AO29" s="19">
        <f t="shared" si="63"/>
        <v>21.402214022140221</v>
      </c>
      <c r="AP29" s="10"/>
      <c r="AQ29" s="19" t="str">
        <f t="shared" si="64"/>
        <v/>
      </c>
      <c r="AR29" s="10">
        <v>5.5</v>
      </c>
      <c r="AS29" s="19">
        <f t="shared" si="65"/>
        <v>20.912547528517109</v>
      </c>
      <c r="AT29" s="10"/>
      <c r="AU29" s="19" t="str">
        <f t="shared" si="66"/>
        <v/>
      </c>
      <c r="AV29" s="10">
        <v>4.8</v>
      </c>
      <c r="AW29" s="19">
        <f t="shared" si="67"/>
        <v>19.047619047619047</v>
      </c>
      <c r="AX29" s="10"/>
      <c r="AY29" s="19" t="str">
        <f t="shared" si="68"/>
        <v/>
      </c>
      <c r="AZ29" s="10"/>
      <c r="BA29" s="19" t="str">
        <f t="shared" si="69"/>
        <v/>
      </c>
      <c r="BB29" s="10"/>
      <c r="BC29" s="19" t="str">
        <f t="shared" si="70"/>
        <v/>
      </c>
      <c r="BD29" s="10"/>
      <c r="BE29" s="19" t="str">
        <f t="shared" si="71"/>
        <v/>
      </c>
      <c r="BF29" s="10">
        <v>6.8</v>
      </c>
      <c r="BG29" s="19">
        <f t="shared" si="72"/>
        <v>24.199288256227756</v>
      </c>
      <c r="BH29" s="10">
        <v>5.2</v>
      </c>
      <c r="BI29" s="19">
        <f t="shared" si="73"/>
        <v>19.117647058823533</v>
      </c>
      <c r="BK29" s="11" t="str">
        <f t="shared" si="0"/>
        <v xml:space="preserve">     Internal secondary branch</v>
      </c>
      <c r="BL29" s="12">
        <f t="shared" si="2"/>
        <v>13</v>
      </c>
      <c r="BM29" s="41">
        <f t="shared" si="1"/>
        <v>4.8</v>
      </c>
      <c r="BN29" s="13" t="str">
        <f t="shared" si="3"/>
        <v>–</v>
      </c>
      <c r="BO29" s="42">
        <f t="shared" si="4"/>
        <v>8.6999999999999993</v>
      </c>
      <c r="BP29" s="43">
        <f t="shared" si="5"/>
        <v>17.567567567567568</v>
      </c>
      <c r="BQ29" s="14" t="str">
        <f t="shared" si="10"/>
        <v>–</v>
      </c>
      <c r="BR29" s="44">
        <f t="shared" si="6"/>
        <v>24.199288256227756</v>
      </c>
      <c r="BS29" s="45">
        <f t="shared" si="7"/>
        <v>6.2153846153846155</v>
      </c>
      <c r="BT29" s="46">
        <f t="shared" si="11"/>
        <v>21.246816130685261</v>
      </c>
      <c r="BU29" s="13">
        <f t="shared" si="8"/>
        <v>1.1753341041636876</v>
      </c>
      <c r="BV29" s="47">
        <f t="shared" si="12"/>
        <v>2.1092656721331231</v>
      </c>
      <c r="BW29" s="13">
        <f t="shared" si="9"/>
        <v>8.6999999999999993</v>
      </c>
      <c r="BX29" s="14">
        <f t="shared" si="13"/>
        <v>23.835616438356162</v>
      </c>
    </row>
    <row r="30" spans="1:76">
      <c r="A30" s="9" t="s">
        <v>53</v>
      </c>
      <c r="B30" s="131">
        <f>IF(AND((B27&gt;0),(B28&gt;0)),(B27/B28*100),"")</f>
        <v>73</v>
      </c>
      <c r="C30" s="126" t="s">
        <v>29</v>
      </c>
      <c r="D30" s="132" t="str">
        <f>IF(AND((D27&gt;0),(D28&gt;0)),(D27/D28*100),"")</f>
        <v/>
      </c>
      <c r="E30" s="19" t="s">
        <v>29</v>
      </c>
      <c r="F30" s="132">
        <f>IF(AND((F27&gt;0),(F28&gt;0)),(F27/F28*100),"")</f>
        <v>68.686868686868678</v>
      </c>
      <c r="G30" s="19" t="s">
        <v>29</v>
      </c>
      <c r="H30" s="132" t="str">
        <f>IF(AND((H27&gt;0),(H28&gt;0)),(H27/H28*100),"")</f>
        <v/>
      </c>
      <c r="I30" s="19" t="s">
        <v>29</v>
      </c>
      <c r="J30" s="132" t="str">
        <f>IF(AND((J27&gt;0),(J28&gt;0)),(J27/J28*100),"")</f>
        <v/>
      </c>
      <c r="K30" s="19" t="s">
        <v>29</v>
      </c>
      <c r="L30" s="132">
        <f>IF(AND((L27&gt;0),(L28&gt;0)),(L27/L28*100),"")</f>
        <v>67.164179104477611</v>
      </c>
      <c r="M30" s="19" t="s">
        <v>29</v>
      </c>
      <c r="N30" s="132" t="str">
        <f>IF(AND((N27&gt;0),(N28&gt;0)),(N27/N28*100),"")</f>
        <v/>
      </c>
      <c r="O30" s="19" t="s">
        <v>29</v>
      </c>
      <c r="P30" s="132">
        <f>IF(AND((P27&gt;0),(P28&gt;0)),(P27/P28*100),"")</f>
        <v>66.265060240963848</v>
      </c>
      <c r="Q30" s="19" t="s">
        <v>29</v>
      </c>
      <c r="R30" s="132" t="str">
        <f>IF(AND((R27&gt;0),(R28&gt;0)),(R27/R28*100),"")</f>
        <v/>
      </c>
      <c r="S30" s="19" t="s">
        <v>29</v>
      </c>
      <c r="T30" s="132" t="str">
        <f>IF(AND((T27&gt;0),(T28&gt;0)),(T27/T28*100),"")</f>
        <v/>
      </c>
      <c r="U30" s="19" t="s">
        <v>29</v>
      </c>
      <c r="V30" s="132">
        <f>IF(AND((V27&gt;0),(V28&gt;0)),(V27/V28*100),"")</f>
        <v>67.692307692307693</v>
      </c>
      <c r="W30" s="19" t="s">
        <v>29</v>
      </c>
      <c r="X30" s="132" t="str">
        <f>IF(AND((X27&gt;0),(X28&gt;0)),(X27/X28*100),"")</f>
        <v/>
      </c>
      <c r="Y30" s="19" t="s">
        <v>29</v>
      </c>
      <c r="Z30" s="132">
        <f>IF(AND((Z27&gt;0),(Z28&gt;0)),(Z27/Z28*100),"")</f>
        <v>71.621621621621614</v>
      </c>
      <c r="AA30" s="19" t="s">
        <v>29</v>
      </c>
      <c r="AB30" s="132" t="str">
        <f>IF(AND((AB27&gt;0),(AB28&gt;0)),(AB27/AB28*100),"")</f>
        <v/>
      </c>
      <c r="AC30" s="19" t="s">
        <v>29</v>
      </c>
      <c r="AD30" s="132" t="str">
        <f>IF(AND((AD27&gt;0),(AD28&gt;0)),(AD27/AD28*100),"")</f>
        <v/>
      </c>
      <c r="AE30" s="19" t="s">
        <v>29</v>
      </c>
      <c r="AF30" s="132" t="str">
        <f>IF(AND((AF27&gt;0),(AF28&gt;0)),(AF27/AF28*100),"")</f>
        <v/>
      </c>
      <c r="AG30" s="19" t="s">
        <v>29</v>
      </c>
      <c r="AH30" s="132" t="str">
        <f>IF(AND((AH27&gt;0),(AH28&gt;0)),(AH27/AH28*100),"")</f>
        <v/>
      </c>
      <c r="AI30" s="19" t="s">
        <v>29</v>
      </c>
      <c r="AJ30" s="132">
        <f>IF(AND((AJ27&gt;0),(AJ28&gt;0)),(AJ27/AJ28*100),"")</f>
        <v>65.277777777777786</v>
      </c>
      <c r="AK30" s="19" t="s">
        <v>29</v>
      </c>
      <c r="AL30" s="132" t="str">
        <f>IF(AND((AL27&gt;0),(AL28&gt;0)),(AL27/AL28*100),"")</f>
        <v/>
      </c>
      <c r="AM30" s="19" t="s">
        <v>29</v>
      </c>
      <c r="AN30" s="132" t="str">
        <f>IF(AND((AN27&gt;0),(AN28&gt;0)),(AN27/AN28*100),"")</f>
        <v/>
      </c>
      <c r="AO30" s="19" t="s">
        <v>29</v>
      </c>
      <c r="AP30" s="132" t="str">
        <f>IF(AND((AP27&gt;0),(AP28&gt;0)),(AP27/AP28*100),"")</f>
        <v/>
      </c>
      <c r="AQ30" s="19" t="s">
        <v>29</v>
      </c>
      <c r="AR30" s="132">
        <f>IF(AND((AR27&gt;0),(AR28&gt;0)),(AR27/AR28*100),"")</f>
        <v>69.117647058823536</v>
      </c>
      <c r="AS30" s="19" t="s">
        <v>29</v>
      </c>
      <c r="AT30" s="132" t="str">
        <f>IF(AND((AT27&gt;0),(AT28&gt;0)),(AT27/AT28*100),"")</f>
        <v/>
      </c>
      <c r="AU30" s="19" t="s">
        <v>29</v>
      </c>
      <c r="AV30" s="132">
        <f>IF(AND((AV27&gt;0),(AV28&gt;0)),(AV27/AV28*100),"")</f>
        <v>67.164179104477611</v>
      </c>
      <c r="AW30" s="19" t="s">
        <v>29</v>
      </c>
      <c r="AX30" s="132" t="str">
        <f>IF(AND((AX27&gt;0),(AX28&gt;0)),(AX27/AX28*100),"")</f>
        <v/>
      </c>
      <c r="AY30" s="19" t="s">
        <v>29</v>
      </c>
      <c r="AZ30" s="132" t="str">
        <f>IF(AND((AZ27&gt;0),(AZ28&gt;0)),(AZ27/AZ28*100),"")</f>
        <v/>
      </c>
      <c r="BA30" s="19" t="s">
        <v>29</v>
      </c>
      <c r="BB30" s="132" t="str">
        <f>IF(AND((BB27&gt;0),(BB28&gt;0)),(BB27/BB28*100),"")</f>
        <v/>
      </c>
      <c r="BC30" s="19" t="s">
        <v>29</v>
      </c>
      <c r="BD30" s="132" t="str">
        <f>IF(AND((BD27&gt;0),(BD28&gt;0)),(BD27/BD28*100),"")</f>
        <v/>
      </c>
      <c r="BE30" s="19" t="s">
        <v>29</v>
      </c>
      <c r="BF30" s="132">
        <f>IF(AND((BF27&gt;0),(BF28&gt;0)),(BF27/BF28*100),"")</f>
        <v>64.864864864864856</v>
      </c>
      <c r="BG30" s="19" t="s">
        <v>29</v>
      </c>
      <c r="BH30" s="132">
        <f>IF(AND((BH27&gt;0),(BH28&gt;0)),(BH27/BH28*100),"")</f>
        <v>70</v>
      </c>
      <c r="BI30" s="19" t="s">
        <v>29</v>
      </c>
      <c r="BK30" s="11" t="str">
        <f>A30</f>
        <v xml:space="preserve">     Internal base/primary branch (cct)</v>
      </c>
      <c r="BL30" s="12">
        <f t="shared" si="2"/>
        <v>11</v>
      </c>
      <c r="BM30" s="186">
        <f t="shared" si="1"/>
        <v>64.864864864864856</v>
      </c>
      <c r="BN30" s="196" t="str">
        <f t="shared" si="3"/>
        <v>–</v>
      </c>
      <c r="BO30" s="188">
        <f t="shared" si="4"/>
        <v>73</v>
      </c>
      <c r="BP30" s="197" t="str">
        <f t="shared" si="5"/>
        <v/>
      </c>
      <c r="BQ30" s="198" t="s">
        <v>29</v>
      </c>
      <c r="BR30" s="199" t="str">
        <f t="shared" si="6"/>
        <v/>
      </c>
      <c r="BS30" s="192">
        <f t="shared" si="7"/>
        <v>68.259500559289393</v>
      </c>
      <c r="BT30" s="200" t="s">
        <v>29</v>
      </c>
      <c r="BU30" s="187">
        <f t="shared" si="8"/>
        <v>2.5463261883252248</v>
      </c>
      <c r="BV30" s="201" t="s">
        <v>29</v>
      </c>
      <c r="BW30" s="187">
        <f t="shared" si="9"/>
        <v>73</v>
      </c>
      <c r="BX30" s="202" t="s">
        <v>29</v>
      </c>
    </row>
    <row r="31" spans="1:76">
      <c r="A31" s="20" t="s">
        <v>54</v>
      </c>
      <c r="B31" s="123"/>
      <c r="C31" s="124"/>
      <c r="D31" s="25"/>
      <c r="E31" s="25"/>
      <c r="F31" s="25"/>
      <c r="G31" s="25"/>
      <c r="H31" s="25"/>
      <c r="I31" s="25"/>
      <c r="J31" s="25"/>
      <c r="K31" s="25"/>
      <c r="L31" s="25"/>
      <c r="M31" s="25"/>
      <c r="N31" s="25"/>
      <c r="O31" s="25"/>
      <c r="P31" s="25"/>
      <c r="Q31" s="25"/>
      <c r="R31" s="25"/>
      <c r="S31" s="25"/>
      <c r="T31" s="25"/>
      <c r="U31" s="25"/>
      <c r="V31" s="25"/>
      <c r="W31" s="25"/>
      <c r="X31" s="25"/>
      <c r="Y31" s="25"/>
      <c r="Z31" s="25"/>
      <c r="AA31" s="25"/>
      <c r="AB31" s="25"/>
      <c r="AC31" s="25"/>
      <c r="AD31" s="25"/>
      <c r="AE31" s="49"/>
      <c r="AF31" s="24"/>
      <c r="AG31" s="25"/>
      <c r="AH31" s="25"/>
      <c r="AI31" s="25"/>
      <c r="AJ31" s="25"/>
      <c r="AK31" s="25"/>
      <c r="AL31" s="25"/>
      <c r="AM31" s="25"/>
      <c r="AN31" s="25"/>
      <c r="AO31" s="25"/>
      <c r="AP31" s="25"/>
      <c r="AQ31" s="25"/>
      <c r="AR31" s="25"/>
      <c r="AS31" s="25"/>
      <c r="AT31" s="25"/>
      <c r="AU31" s="25"/>
      <c r="AV31" s="25"/>
      <c r="AW31" s="25"/>
      <c r="AX31" s="25"/>
      <c r="AY31" s="25"/>
      <c r="AZ31" s="25"/>
      <c r="BA31" s="25"/>
      <c r="BB31" s="25"/>
      <c r="BC31" s="25"/>
      <c r="BD31" s="25"/>
      <c r="BE31" s="25"/>
      <c r="BF31" s="25"/>
      <c r="BG31" s="25"/>
      <c r="BH31" s="25"/>
      <c r="BI31" s="49"/>
      <c r="BK31" s="11" t="str">
        <f t="shared" si="0"/>
        <v>Claw 2 heights</v>
      </c>
      <c r="BL31" s="12"/>
      <c r="BM31" s="41"/>
      <c r="BN31" s="13"/>
      <c r="BO31" s="42"/>
      <c r="BP31" s="43"/>
      <c r="BQ31" s="14"/>
      <c r="BR31" s="44"/>
      <c r="BS31" s="45"/>
      <c r="BT31" s="46"/>
      <c r="BU31" s="13"/>
      <c r="BV31" s="47"/>
      <c r="BW31" s="13"/>
      <c r="BX31" s="14"/>
    </row>
    <row r="32" spans="1:76">
      <c r="A32" s="9" t="s">
        <v>46</v>
      </c>
      <c r="B32" s="125">
        <v>7.6</v>
      </c>
      <c r="C32" s="126">
        <f t="shared" ref="C32:C38" si="74">IF(AND((B32&gt;0),(B$6&gt;0)),(B32/B$6*100),"")</f>
        <v>20.821917808219176</v>
      </c>
      <c r="D32" s="10"/>
      <c r="E32" s="19" t="str">
        <f t="shared" ref="E32:E38" si="75">IF(AND((D32&gt;0),(D$6&gt;0)),(D32/D$6*100),"")</f>
        <v/>
      </c>
      <c r="F32" s="10">
        <v>6.5</v>
      </c>
      <c r="G32" s="19">
        <f t="shared" ref="G32:G38" si="76">IF(AND((F32&gt;0),(F$6&gt;0)),(F32/F$6*100),"")</f>
        <v>18.413597733711047</v>
      </c>
      <c r="H32" s="10">
        <v>6.1</v>
      </c>
      <c r="I32" s="19">
        <f t="shared" ref="I32:I38" si="77">IF(AND((H32&gt;0),(H$6&gt;0)),(H32/H$6*100),"")</f>
        <v>19.303797468354428</v>
      </c>
      <c r="J32" s="10"/>
      <c r="K32" s="19" t="str">
        <f t="shared" ref="K32:K38" si="78">IF(AND((J32&gt;0),(J$6&gt;0)),(J32/J$6*100),"")</f>
        <v/>
      </c>
      <c r="L32" s="10">
        <v>4.5999999999999996</v>
      </c>
      <c r="M32" s="19">
        <f t="shared" ref="M32:M38" si="79">IF(AND((L32&gt;0),(L$6&gt;0)),(L32/L$6*100),"")</f>
        <v>19.574468085106382</v>
      </c>
      <c r="N32" s="10">
        <v>7</v>
      </c>
      <c r="O32" s="19">
        <f t="shared" ref="O32:O38" si="80">IF(AND((N32&gt;0),(N$6&gt;0)),(N32/N$6*100),"")</f>
        <v>22.508038585209004</v>
      </c>
      <c r="P32" s="10">
        <v>7.5</v>
      </c>
      <c r="Q32" s="19">
        <f t="shared" ref="Q32:Q38" si="81">IF(AND((P32&gt;0),(P$6&gt;0)),(P32/P$6*100),"")</f>
        <v>22.255192878338274</v>
      </c>
      <c r="R32" s="10"/>
      <c r="S32" s="19" t="str">
        <f t="shared" ref="S32:S38" si="82">IF(AND((R32&gt;0),(R$6&gt;0)),(R32/R$6*100),"")</f>
        <v/>
      </c>
      <c r="T32" s="10">
        <v>5.2</v>
      </c>
      <c r="U32" s="19">
        <f t="shared" ref="U32:U38" si="83">IF(AND((T32&gt;0),(T$6&gt;0)),(T32/T$6*100),"")</f>
        <v>17.218543046357617</v>
      </c>
      <c r="V32" s="10">
        <v>5.7</v>
      </c>
      <c r="W32" s="19">
        <f t="shared" ref="W32:W38" si="84">IF(AND((V32&gt;0),(V$6&gt;0)),(V32/V$6*100),"")</f>
        <v>19.256756756756758</v>
      </c>
      <c r="X32" s="10"/>
      <c r="Y32" s="19" t="str">
        <f t="shared" ref="Y32:Y38" si="85">IF(AND((X32&gt;0),(X$6&gt;0)),(X32/X$6*100),"")</f>
        <v/>
      </c>
      <c r="Z32" s="10"/>
      <c r="AA32" s="19" t="str">
        <f t="shared" ref="AA32:AA38" si="86">IF(AND((Z32&gt;0),(Z$6&gt;0)),(Z32/Z$6*100),"")</f>
        <v/>
      </c>
      <c r="AB32" s="10"/>
      <c r="AC32" s="19" t="str">
        <f t="shared" ref="AC32:AC38" si="87">IF(AND((AB32&gt;0),(AB$6&gt;0)),(AB32/AB$6*100),"")</f>
        <v/>
      </c>
      <c r="AD32" s="10">
        <v>5.6</v>
      </c>
      <c r="AE32" s="19" t="str">
        <f t="shared" ref="AE32:AE38" si="88">IF(AND((AD32&gt;0),(AD$6&gt;0)),(AD32/AD$6*100),"")</f>
        <v/>
      </c>
      <c r="AF32" s="10">
        <v>5.7</v>
      </c>
      <c r="AG32" s="19">
        <f t="shared" ref="AG32:AG38" si="89">IF(AND((AF32&gt;0),(AF$6&gt;0)),(AF32/AF$6*100),"")</f>
        <v>19.93006993006993</v>
      </c>
      <c r="AH32" s="10"/>
      <c r="AI32" s="19" t="str">
        <f t="shared" ref="AI32:AI38" si="90">IF(AND((AH32&gt;0),(AH$6&gt;0)),(AH32/AH$6*100),"")</f>
        <v/>
      </c>
      <c r="AJ32" s="10"/>
      <c r="AK32" s="19" t="str">
        <f t="shared" ref="AK32:AK38" si="91">IF(AND((AJ32&gt;0),(AJ$6&gt;0)),(AJ32/AJ$6*100),"")</f>
        <v/>
      </c>
      <c r="AL32" s="10"/>
      <c r="AM32" s="19" t="str">
        <f t="shared" ref="AM32:AM38" si="92">IF(AND((AL32&gt;0),(AL$6&gt;0)),(AL32/AL$6*100),"")</f>
        <v/>
      </c>
      <c r="AN32" s="10">
        <v>5.9</v>
      </c>
      <c r="AO32" s="19">
        <f t="shared" ref="AO32:AO38" si="93">IF(AND((AN32&gt;0),(AN$6&gt;0)),(AN32/AN$6*100),"")</f>
        <v>21.771217712177123</v>
      </c>
      <c r="AP32" s="10"/>
      <c r="AQ32" s="19" t="str">
        <f t="shared" ref="AQ32:AQ38" si="94">IF(AND((AP32&gt;0),(AP$6&gt;0)),(AP32/AP$6*100),"")</f>
        <v/>
      </c>
      <c r="AR32" s="10"/>
      <c r="AS32" s="19" t="str">
        <f t="shared" ref="AS32:AS38" si="95">IF(AND((AR32&gt;0),(AR$6&gt;0)),(AR32/AR$6*100),"")</f>
        <v/>
      </c>
      <c r="AT32" s="10"/>
      <c r="AU32" s="19" t="str">
        <f t="shared" ref="AU32:AU38" si="96">IF(AND((AT32&gt;0),(AT$6&gt;0)),(AT32/AT$6*100),"")</f>
        <v/>
      </c>
      <c r="AV32" s="10"/>
      <c r="AW32" s="19" t="str">
        <f t="shared" ref="AW32:AW38" si="97">IF(AND((AV32&gt;0),(AV$6&gt;0)),(AV32/AV$6*100),"")</f>
        <v/>
      </c>
      <c r="AX32" s="10">
        <v>5.9</v>
      </c>
      <c r="AY32" s="19">
        <f t="shared" ref="AY32:AY38" si="98">IF(AND((AX32&gt;0),(AX$6&gt;0)),(AX32/AX$6*100),"")</f>
        <v>23.694779116465867</v>
      </c>
      <c r="AZ32" s="10"/>
      <c r="BA32" s="19" t="str">
        <f t="shared" ref="BA32:BA38" si="99">IF(AND((AZ32&gt;0),(AZ$6&gt;0)),(AZ32/AZ$6*100),"")</f>
        <v/>
      </c>
      <c r="BB32" s="10"/>
      <c r="BC32" s="19" t="str">
        <f t="shared" ref="BC32:BC38" si="100">IF(AND((BB32&gt;0),(BB$6&gt;0)),(BB32/BB$6*100),"")</f>
        <v/>
      </c>
      <c r="BD32" s="10"/>
      <c r="BE32" s="19" t="str">
        <f t="shared" ref="BE32:BE38" si="101">IF(AND((BD32&gt;0),(BD$6&gt;0)),(BD32/BD$6*100),"")</f>
        <v/>
      </c>
      <c r="BF32" s="10">
        <v>6.2</v>
      </c>
      <c r="BG32" s="19">
        <f t="shared" ref="BG32:BG38" si="102">IF(AND((BF32&gt;0),(BF$6&gt;0)),(BF32/BF$6*100),"")</f>
        <v>22.064056939501778</v>
      </c>
      <c r="BH32" s="10"/>
      <c r="BI32" s="19" t="str">
        <f t="shared" ref="BI32:BI38" si="103">IF(AND((BH32&gt;0),(BH$6&gt;0)),(BH32/BH$6*100),"")</f>
        <v/>
      </c>
      <c r="BK32" s="11" t="str">
        <f t="shared" si="0"/>
        <v xml:space="preserve">     External base</v>
      </c>
      <c r="BL32" s="12">
        <f t="shared" si="2"/>
        <v>13</v>
      </c>
      <c r="BM32" s="41">
        <f t="shared" si="1"/>
        <v>4.5999999999999996</v>
      </c>
      <c r="BN32" s="13" t="str">
        <f t="shared" si="3"/>
        <v>–</v>
      </c>
      <c r="BO32" s="42">
        <f t="shared" si="4"/>
        <v>7.6</v>
      </c>
      <c r="BP32" s="43">
        <f t="shared" si="5"/>
        <v>17.218543046357617</v>
      </c>
      <c r="BQ32" s="14" t="str">
        <f t="shared" si="10"/>
        <v>–</v>
      </c>
      <c r="BR32" s="44">
        <f t="shared" si="6"/>
        <v>23.694779116465867</v>
      </c>
      <c r="BS32" s="45">
        <f t="shared" si="7"/>
        <v>6.1153846153846168</v>
      </c>
      <c r="BT32" s="46">
        <f t="shared" si="11"/>
        <v>20.567703005022285</v>
      </c>
      <c r="BU32" s="13">
        <f t="shared" si="8"/>
        <v>0.86105183143074948</v>
      </c>
      <c r="BV32" s="47">
        <f t="shared" si="12"/>
        <v>1.9237616541384037</v>
      </c>
      <c r="BW32" s="13">
        <f t="shared" si="9"/>
        <v>7.6</v>
      </c>
      <c r="BX32" s="14">
        <f t="shared" si="13"/>
        <v>20.821917808219176</v>
      </c>
    </row>
    <row r="33" spans="1:76">
      <c r="A33" s="9" t="s">
        <v>47</v>
      </c>
      <c r="B33" s="125">
        <v>15.2</v>
      </c>
      <c r="C33" s="126">
        <f t="shared" si="74"/>
        <v>41.643835616438352</v>
      </c>
      <c r="D33" s="10"/>
      <c r="E33" s="19" t="str">
        <f t="shared" si="75"/>
        <v/>
      </c>
      <c r="F33" s="10">
        <v>13.9</v>
      </c>
      <c r="G33" s="19">
        <f t="shared" si="76"/>
        <v>39.376770538243633</v>
      </c>
      <c r="H33" s="10">
        <v>11.9</v>
      </c>
      <c r="I33" s="19">
        <f t="shared" si="77"/>
        <v>37.658227848101269</v>
      </c>
      <c r="J33" s="10"/>
      <c r="K33" s="19" t="str">
        <f t="shared" si="78"/>
        <v/>
      </c>
      <c r="L33" s="10">
        <v>9.3000000000000007</v>
      </c>
      <c r="M33" s="19">
        <f t="shared" si="79"/>
        <v>39.574468085106382</v>
      </c>
      <c r="N33" s="10">
        <v>12</v>
      </c>
      <c r="O33" s="19">
        <f t="shared" si="80"/>
        <v>38.585209003215432</v>
      </c>
      <c r="P33" s="10">
        <v>13.7</v>
      </c>
      <c r="Q33" s="19">
        <f t="shared" si="81"/>
        <v>40.652818991097917</v>
      </c>
      <c r="R33" s="10"/>
      <c r="S33" s="19" t="str">
        <f t="shared" si="82"/>
        <v/>
      </c>
      <c r="T33" s="10">
        <v>11.5</v>
      </c>
      <c r="U33" s="19">
        <f t="shared" si="83"/>
        <v>38.079470198675494</v>
      </c>
      <c r="V33" s="10">
        <v>11.3</v>
      </c>
      <c r="W33" s="19">
        <f t="shared" si="84"/>
        <v>38.175675675675677</v>
      </c>
      <c r="X33" s="10"/>
      <c r="Y33" s="19" t="str">
        <f t="shared" si="85"/>
        <v/>
      </c>
      <c r="Z33" s="10"/>
      <c r="AA33" s="19" t="str">
        <f t="shared" si="86"/>
        <v/>
      </c>
      <c r="AB33" s="10"/>
      <c r="AC33" s="19" t="str">
        <f t="shared" si="87"/>
        <v/>
      </c>
      <c r="AD33" s="10">
        <v>10.1</v>
      </c>
      <c r="AE33" s="19" t="str">
        <f t="shared" si="88"/>
        <v/>
      </c>
      <c r="AF33" s="10">
        <v>12.1</v>
      </c>
      <c r="AG33" s="19">
        <f t="shared" si="89"/>
        <v>42.307692307692299</v>
      </c>
      <c r="AH33" s="10"/>
      <c r="AI33" s="19" t="str">
        <f t="shared" si="90"/>
        <v/>
      </c>
      <c r="AJ33" s="10"/>
      <c r="AK33" s="19" t="str">
        <f t="shared" si="91"/>
        <v/>
      </c>
      <c r="AL33" s="10"/>
      <c r="AM33" s="19" t="str">
        <f t="shared" si="92"/>
        <v/>
      </c>
      <c r="AN33" s="10">
        <v>10.8</v>
      </c>
      <c r="AO33" s="19">
        <f t="shared" si="93"/>
        <v>39.852398523985237</v>
      </c>
      <c r="AP33" s="10"/>
      <c r="AQ33" s="19" t="str">
        <f t="shared" si="94"/>
        <v/>
      </c>
      <c r="AR33" s="10"/>
      <c r="AS33" s="19" t="str">
        <f t="shared" si="95"/>
        <v/>
      </c>
      <c r="AT33" s="10"/>
      <c r="AU33" s="19" t="str">
        <f t="shared" si="96"/>
        <v/>
      </c>
      <c r="AV33" s="10"/>
      <c r="AW33" s="19" t="str">
        <f t="shared" si="97"/>
        <v/>
      </c>
      <c r="AX33" s="10"/>
      <c r="AY33" s="19" t="str">
        <f t="shared" si="98"/>
        <v/>
      </c>
      <c r="AZ33" s="10"/>
      <c r="BA33" s="19" t="str">
        <f t="shared" si="99"/>
        <v/>
      </c>
      <c r="BB33" s="10"/>
      <c r="BC33" s="19" t="str">
        <f t="shared" si="100"/>
        <v/>
      </c>
      <c r="BD33" s="10"/>
      <c r="BE33" s="19" t="str">
        <f t="shared" si="101"/>
        <v/>
      </c>
      <c r="BF33" s="10">
        <v>12.2</v>
      </c>
      <c r="BG33" s="19">
        <f t="shared" si="102"/>
        <v>43.416370106761562</v>
      </c>
      <c r="BH33" s="10"/>
      <c r="BI33" s="19" t="str">
        <f t="shared" si="103"/>
        <v/>
      </c>
      <c r="BK33" s="11" t="str">
        <f t="shared" si="0"/>
        <v xml:space="preserve">     External primary branch</v>
      </c>
      <c r="BL33" s="12">
        <f t="shared" si="2"/>
        <v>12</v>
      </c>
      <c r="BM33" s="41">
        <f t="shared" si="1"/>
        <v>9.3000000000000007</v>
      </c>
      <c r="BN33" s="13" t="str">
        <f t="shared" si="3"/>
        <v>–</v>
      </c>
      <c r="BO33" s="42">
        <f t="shared" si="4"/>
        <v>15.2</v>
      </c>
      <c r="BP33" s="43">
        <f t="shared" si="5"/>
        <v>37.658227848101269</v>
      </c>
      <c r="BQ33" s="14" t="str">
        <f t="shared" si="10"/>
        <v>–</v>
      </c>
      <c r="BR33" s="44">
        <f t="shared" si="6"/>
        <v>43.416370106761562</v>
      </c>
      <c r="BS33" s="45">
        <f t="shared" si="7"/>
        <v>11.999999999999998</v>
      </c>
      <c r="BT33" s="46">
        <f t="shared" si="11"/>
        <v>39.938448808635755</v>
      </c>
      <c r="BU33" s="13">
        <f t="shared" si="8"/>
        <v>1.6481394468805448</v>
      </c>
      <c r="BV33" s="47">
        <f t="shared" si="12"/>
        <v>1.8755565980270379</v>
      </c>
      <c r="BW33" s="13">
        <f t="shared" si="9"/>
        <v>15.2</v>
      </c>
      <c r="BX33" s="14">
        <f t="shared" si="13"/>
        <v>41.643835616438352</v>
      </c>
    </row>
    <row r="34" spans="1:76">
      <c r="A34" s="9" t="s">
        <v>48</v>
      </c>
      <c r="B34" s="125">
        <v>9.1999999999999993</v>
      </c>
      <c r="C34" s="126">
        <f t="shared" si="74"/>
        <v>25.205479452054792</v>
      </c>
      <c r="D34" s="10"/>
      <c r="E34" s="19" t="str">
        <f t="shared" si="75"/>
        <v/>
      </c>
      <c r="F34" s="10">
        <v>7.1</v>
      </c>
      <c r="G34" s="19">
        <f t="shared" si="76"/>
        <v>20.113314447592067</v>
      </c>
      <c r="H34" s="10">
        <v>8.8000000000000007</v>
      </c>
      <c r="I34" s="19">
        <f t="shared" si="77"/>
        <v>27.848101265822784</v>
      </c>
      <c r="J34" s="10"/>
      <c r="K34" s="19" t="str">
        <f t="shared" si="78"/>
        <v/>
      </c>
      <c r="L34" s="10">
        <v>5.0999999999999996</v>
      </c>
      <c r="M34" s="19">
        <f t="shared" si="79"/>
        <v>21.702127659574465</v>
      </c>
      <c r="N34" s="10">
        <v>8</v>
      </c>
      <c r="O34" s="19">
        <f t="shared" si="80"/>
        <v>25.723472668810288</v>
      </c>
      <c r="P34" s="10"/>
      <c r="Q34" s="19" t="str">
        <f t="shared" si="81"/>
        <v/>
      </c>
      <c r="R34" s="10"/>
      <c r="S34" s="19" t="str">
        <f t="shared" si="82"/>
        <v/>
      </c>
      <c r="T34" s="10">
        <v>7.4</v>
      </c>
      <c r="U34" s="19">
        <f t="shared" si="83"/>
        <v>24.503311258278149</v>
      </c>
      <c r="V34" s="10">
        <v>7.2</v>
      </c>
      <c r="W34" s="19">
        <f t="shared" si="84"/>
        <v>24.324324324324323</v>
      </c>
      <c r="X34" s="10"/>
      <c r="Y34" s="19" t="str">
        <f t="shared" si="85"/>
        <v/>
      </c>
      <c r="Z34" s="10"/>
      <c r="AA34" s="19" t="str">
        <f t="shared" si="86"/>
        <v/>
      </c>
      <c r="AB34" s="10"/>
      <c r="AC34" s="19" t="str">
        <f t="shared" si="87"/>
        <v/>
      </c>
      <c r="AD34" s="10">
        <v>6.5</v>
      </c>
      <c r="AE34" s="19" t="str">
        <f t="shared" si="88"/>
        <v/>
      </c>
      <c r="AF34" s="10">
        <v>6.4</v>
      </c>
      <c r="AG34" s="19">
        <f t="shared" si="89"/>
        <v>22.377622377622377</v>
      </c>
      <c r="AH34" s="10"/>
      <c r="AI34" s="19" t="str">
        <f t="shared" si="90"/>
        <v/>
      </c>
      <c r="AJ34" s="10"/>
      <c r="AK34" s="19" t="str">
        <f t="shared" si="91"/>
        <v/>
      </c>
      <c r="AL34" s="10"/>
      <c r="AM34" s="19" t="str">
        <f t="shared" si="92"/>
        <v/>
      </c>
      <c r="AN34" s="10">
        <v>7.2</v>
      </c>
      <c r="AO34" s="19">
        <f t="shared" si="93"/>
        <v>26.568265682656829</v>
      </c>
      <c r="AP34" s="10"/>
      <c r="AQ34" s="19" t="str">
        <f t="shared" si="94"/>
        <v/>
      </c>
      <c r="AR34" s="10"/>
      <c r="AS34" s="19" t="str">
        <f t="shared" si="95"/>
        <v/>
      </c>
      <c r="AT34" s="10"/>
      <c r="AU34" s="19" t="str">
        <f t="shared" si="96"/>
        <v/>
      </c>
      <c r="AV34" s="10"/>
      <c r="AW34" s="19" t="str">
        <f t="shared" si="97"/>
        <v/>
      </c>
      <c r="AX34" s="10">
        <v>6.5</v>
      </c>
      <c r="AY34" s="19">
        <f t="shared" si="98"/>
        <v>26.104417670682732</v>
      </c>
      <c r="AZ34" s="10"/>
      <c r="BA34" s="19" t="str">
        <f t="shared" si="99"/>
        <v/>
      </c>
      <c r="BB34" s="10"/>
      <c r="BC34" s="19" t="str">
        <f t="shared" si="100"/>
        <v/>
      </c>
      <c r="BD34" s="10"/>
      <c r="BE34" s="19" t="str">
        <f t="shared" si="101"/>
        <v/>
      </c>
      <c r="BF34" s="10">
        <v>7.6</v>
      </c>
      <c r="BG34" s="19">
        <f t="shared" si="102"/>
        <v>27.046263345195726</v>
      </c>
      <c r="BH34" s="10"/>
      <c r="BI34" s="19" t="str">
        <f t="shared" si="103"/>
        <v/>
      </c>
      <c r="BK34" s="11" t="str">
        <f t="shared" si="0"/>
        <v xml:space="preserve">     External secondary branch</v>
      </c>
      <c r="BL34" s="12">
        <f t="shared" si="2"/>
        <v>12</v>
      </c>
      <c r="BM34" s="41">
        <f t="shared" si="1"/>
        <v>5.0999999999999996</v>
      </c>
      <c r="BN34" s="13" t="str">
        <f t="shared" si="3"/>
        <v>–</v>
      </c>
      <c r="BO34" s="42">
        <f t="shared" si="4"/>
        <v>9.1999999999999993</v>
      </c>
      <c r="BP34" s="43">
        <f t="shared" si="5"/>
        <v>20.113314447592067</v>
      </c>
      <c r="BQ34" s="14" t="str">
        <f t="shared" si="10"/>
        <v>–</v>
      </c>
      <c r="BR34" s="44">
        <f t="shared" si="6"/>
        <v>27.848101265822784</v>
      </c>
      <c r="BS34" s="45">
        <f t="shared" si="7"/>
        <v>7.25</v>
      </c>
      <c r="BT34" s="46">
        <f t="shared" si="11"/>
        <v>24.683336377510411</v>
      </c>
      <c r="BU34" s="13">
        <f t="shared" si="8"/>
        <v>1.1041244989089394</v>
      </c>
      <c r="BV34" s="47">
        <f t="shared" si="12"/>
        <v>2.4036728080561662</v>
      </c>
      <c r="BW34" s="13">
        <f t="shared" si="9"/>
        <v>9.1999999999999993</v>
      </c>
      <c r="BX34" s="14">
        <f t="shared" si="13"/>
        <v>25.205479452054792</v>
      </c>
    </row>
    <row r="35" spans="1:76">
      <c r="A35" s="9" t="s">
        <v>49</v>
      </c>
      <c r="B35" s="131">
        <f>IF(AND((B32&gt;0),(B33&gt;0)),(B32/B33*100),"")</f>
        <v>50</v>
      </c>
      <c r="C35" s="126" t="s">
        <v>29</v>
      </c>
      <c r="D35" s="132"/>
      <c r="E35" s="19" t="s">
        <v>29</v>
      </c>
      <c r="F35" s="132">
        <f>IF(AND((F32&gt;0),(F33&gt;0)),(F32/F33*100),"")</f>
        <v>46.762589928057551</v>
      </c>
      <c r="G35" s="19" t="s">
        <v>29</v>
      </c>
      <c r="H35" s="132">
        <f>IF(AND((H32&gt;0),(H33&gt;0)),(H32/H33*100),"")</f>
        <v>51.260504201680668</v>
      </c>
      <c r="I35" s="19" t="s">
        <v>29</v>
      </c>
      <c r="J35" s="132"/>
      <c r="K35" s="19" t="s">
        <v>29</v>
      </c>
      <c r="L35" s="132">
        <f>IF(AND((L32&gt;0),(L33&gt;0)),(L32/L33*100),"")</f>
        <v>49.462365591397841</v>
      </c>
      <c r="M35" s="19" t="s">
        <v>29</v>
      </c>
      <c r="N35" s="132">
        <f>IF(AND((N32&gt;0),(N33&gt;0)),(N32/N33*100),"")</f>
        <v>58.333333333333336</v>
      </c>
      <c r="O35" s="19" t="s">
        <v>29</v>
      </c>
      <c r="P35" s="132">
        <f>IF(AND((P32&gt;0),(P33&gt;0)),(P32/P33*100),"")</f>
        <v>54.744525547445257</v>
      </c>
      <c r="Q35" s="19" t="s">
        <v>29</v>
      </c>
      <c r="R35" s="132" t="str">
        <f>IF(AND((R32&gt;0),(R33&gt;0)),(R32/R33*100),"")</f>
        <v/>
      </c>
      <c r="S35" s="19" t="s">
        <v>29</v>
      </c>
      <c r="T35" s="132">
        <f>IF(AND((T32&gt;0),(T33&gt;0)),(T32/T33*100),"")</f>
        <v>45.217391304347828</v>
      </c>
      <c r="U35" s="19" t="s">
        <v>29</v>
      </c>
      <c r="V35" s="132">
        <f>IF(AND((V32&gt;0),(V33&gt;0)),(V32/V33*100),"")</f>
        <v>50.442477876106196</v>
      </c>
      <c r="W35" s="19" t="s">
        <v>29</v>
      </c>
      <c r="X35" s="132" t="str">
        <f>IF(AND((X32&gt;0),(X33&gt;0)),(X32/X33*100),"")</f>
        <v/>
      </c>
      <c r="Y35" s="19" t="s">
        <v>29</v>
      </c>
      <c r="Z35" s="132" t="str">
        <f>IF(AND((Z32&gt;0),(Z33&gt;0)),(Z32/Z33*100),"")</f>
        <v/>
      </c>
      <c r="AA35" s="19" t="s">
        <v>29</v>
      </c>
      <c r="AB35" s="132" t="str">
        <f>IF(AND((AB32&gt;0),(AB33&gt;0)),(AB32/AB33*100),"")</f>
        <v/>
      </c>
      <c r="AC35" s="19" t="s">
        <v>29</v>
      </c>
      <c r="AD35" s="132">
        <f>IF(AND((AD32&gt;0),(AD33&gt;0)),(AD32/AD33*100),"")</f>
        <v>55.445544554455438</v>
      </c>
      <c r="AE35" s="19" t="s">
        <v>29</v>
      </c>
      <c r="AF35" s="132">
        <f>IF(AND((AF32&gt;0),(AF33&gt;0)),(AF32/AF33*100),"")</f>
        <v>47.107438016528931</v>
      </c>
      <c r="AG35" s="19" t="s">
        <v>29</v>
      </c>
      <c r="AH35" s="132" t="str">
        <f>IF(AND((AH32&gt;0),(AH33&gt;0)),(AH32/AH33*100),"")</f>
        <v/>
      </c>
      <c r="AI35" s="19" t="s">
        <v>29</v>
      </c>
      <c r="AJ35" s="132" t="str">
        <f>IF(AND((AJ32&gt;0),(AJ33&gt;0)),(AJ32/AJ33*100),"")</f>
        <v/>
      </c>
      <c r="AK35" s="19" t="s">
        <v>29</v>
      </c>
      <c r="AL35" s="132" t="str">
        <f>IF(AND((AL32&gt;0),(AL33&gt;0)),(AL32/AL33*100),"")</f>
        <v/>
      </c>
      <c r="AM35" s="19" t="s">
        <v>29</v>
      </c>
      <c r="AN35" s="132">
        <f>IF(AND((AN32&gt;0),(AN33&gt;0)),(AN32/AN33*100),"")</f>
        <v>54.629629629629626</v>
      </c>
      <c r="AO35" s="19" t="s">
        <v>29</v>
      </c>
      <c r="AP35" s="132" t="str">
        <f>IF(AND((AP32&gt;0),(AP33&gt;0)),(AP32/AP33*100),"")</f>
        <v/>
      </c>
      <c r="AQ35" s="19" t="s">
        <v>29</v>
      </c>
      <c r="AR35" s="132" t="str">
        <f>IF(AND((AR32&gt;0),(AR33&gt;0)),(AR32/AR33*100),"")</f>
        <v/>
      </c>
      <c r="AS35" s="19" t="s">
        <v>29</v>
      </c>
      <c r="AT35" s="132" t="str">
        <f>IF(AND((AT32&gt;0),(AT33&gt;0)),(AT32/AT33*100),"")</f>
        <v/>
      </c>
      <c r="AU35" s="19" t="s">
        <v>29</v>
      </c>
      <c r="AV35" s="132" t="str">
        <f>IF(AND((AV32&gt;0),(AV33&gt;0)),(AV32/AV33*100),"")</f>
        <v/>
      </c>
      <c r="AW35" s="19" t="s">
        <v>29</v>
      </c>
      <c r="AX35" s="132" t="str">
        <f>IF(AND((AX32&gt;0),(AX33&gt;0)),(AX32/AX33*100),"")</f>
        <v/>
      </c>
      <c r="AY35" s="19" t="s">
        <v>29</v>
      </c>
      <c r="AZ35" s="132" t="str">
        <f>IF(AND((AZ32&gt;0),(AZ33&gt;0)),(AZ32/AZ33*100),"")</f>
        <v/>
      </c>
      <c r="BA35" s="19" t="s">
        <v>29</v>
      </c>
      <c r="BB35" s="132" t="str">
        <f>IF(AND((BB32&gt;0),(BB33&gt;0)),(BB32/BB33*100),"")</f>
        <v/>
      </c>
      <c r="BC35" s="19" t="s">
        <v>29</v>
      </c>
      <c r="BD35" s="132" t="str">
        <f>IF(AND((BD32&gt;0),(BD33&gt;0)),(BD32/BD33*100),"")</f>
        <v/>
      </c>
      <c r="BE35" s="19" t="s">
        <v>29</v>
      </c>
      <c r="BF35" s="132">
        <f>IF(AND((BF32&gt;0),(BF33&gt;0)),(BF32/BF33*100),"")</f>
        <v>50.819672131147541</v>
      </c>
      <c r="BG35" s="19" t="s">
        <v>29</v>
      </c>
      <c r="BH35" s="132" t="str">
        <f>IF(AND((BH32&gt;0),(BH33&gt;0)),(BH32/BH33*100),"")</f>
        <v/>
      </c>
      <c r="BI35" s="19" t="s">
        <v>29</v>
      </c>
      <c r="BK35" s="11" t="str">
        <f>A35</f>
        <v xml:space="preserve">     External base/primary branch (cct)</v>
      </c>
      <c r="BL35" s="12">
        <f t="shared" si="2"/>
        <v>12</v>
      </c>
      <c r="BM35" s="186">
        <f t="shared" si="1"/>
        <v>45.217391304347828</v>
      </c>
      <c r="BN35" s="196" t="str">
        <f t="shared" si="3"/>
        <v>–</v>
      </c>
      <c r="BO35" s="188">
        <f t="shared" si="4"/>
        <v>58.333333333333336</v>
      </c>
      <c r="BP35" s="197" t="str">
        <f t="shared" si="5"/>
        <v/>
      </c>
      <c r="BQ35" s="198" t="s">
        <v>29</v>
      </c>
      <c r="BR35" s="199" t="str">
        <f t="shared" si="6"/>
        <v/>
      </c>
      <c r="BS35" s="192">
        <f t="shared" si="7"/>
        <v>51.185456009510851</v>
      </c>
      <c r="BT35" s="200" t="s">
        <v>29</v>
      </c>
      <c r="BU35" s="187">
        <f t="shared" si="8"/>
        <v>3.9386820260098032</v>
      </c>
      <c r="BV35" s="201" t="s">
        <v>29</v>
      </c>
      <c r="BW35" s="187">
        <f t="shared" si="9"/>
        <v>50</v>
      </c>
      <c r="BX35" s="202" t="s">
        <v>29</v>
      </c>
    </row>
    <row r="36" spans="1:76">
      <c r="A36" s="9" t="s">
        <v>50</v>
      </c>
      <c r="B36" s="125">
        <v>7.1</v>
      </c>
      <c r="C36" s="126">
        <f t="shared" si="74"/>
        <v>19.452054794520546</v>
      </c>
      <c r="D36" s="10"/>
      <c r="E36" s="19" t="str">
        <f t="shared" si="75"/>
        <v/>
      </c>
      <c r="F36" s="10">
        <v>6.1</v>
      </c>
      <c r="G36" s="19">
        <f t="shared" si="76"/>
        <v>17.280453257790366</v>
      </c>
      <c r="H36" s="10"/>
      <c r="I36" s="19" t="str">
        <f t="shared" si="77"/>
        <v/>
      </c>
      <c r="J36" s="10"/>
      <c r="K36" s="19" t="str">
        <f t="shared" si="78"/>
        <v/>
      </c>
      <c r="L36" s="10">
        <v>4</v>
      </c>
      <c r="M36" s="19">
        <f t="shared" si="79"/>
        <v>17.021276595744681</v>
      </c>
      <c r="N36" s="10">
        <v>5.0999999999999996</v>
      </c>
      <c r="O36" s="19">
        <f t="shared" si="80"/>
        <v>16.398713826366556</v>
      </c>
      <c r="P36" s="10">
        <v>7.4</v>
      </c>
      <c r="Q36" s="19">
        <f t="shared" si="81"/>
        <v>21.958456973293767</v>
      </c>
      <c r="R36" s="10"/>
      <c r="S36" s="19" t="str">
        <f t="shared" si="82"/>
        <v/>
      </c>
      <c r="T36" s="10"/>
      <c r="U36" s="19" t="str">
        <f t="shared" si="83"/>
        <v/>
      </c>
      <c r="V36" s="10"/>
      <c r="W36" s="19" t="str">
        <f t="shared" si="84"/>
        <v/>
      </c>
      <c r="X36" s="10"/>
      <c r="Y36" s="19" t="str">
        <f t="shared" si="85"/>
        <v/>
      </c>
      <c r="Z36" s="10"/>
      <c r="AA36" s="19" t="str">
        <f t="shared" si="86"/>
        <v/>
      </c>
      <c r="AB36" s="10"/>
      <c r="AC36" s="19" t="str">
        <f t="shared" si="87"/>
        <v/>
      </c>
      <c r="AD36" s="10"/>
      <c r="AE36" s="19" t="str">
        <f t="shared" si="88"/>
        <v/>
      </c>
      <c r="AF36" s="10"/>
      <c r="AG36" s="19" t="str">
        <f t="shared" si="89"/>
        <v/>
      </c>
      <c r="AH36" s="10">
        <v>5.0999999999999996</v>
      </c>
      <c r="AI36" s="19">
        <f t="shared" si="90"/>
        <v>19.029850746268657</v>
      </c>
      <c r="AJ36" s="10">
        <v>4.7</v>
      </c>
      <c r="AK36" s="19" t="str">
        <f t="shared" si="91"/>
        <v/>
      </c>
      <c r="AL36" s="10"/>
      <c r="AM36" s="19" t="str">
        <f t="shared" si="92"/>
        <v/>
      </c>
      <c r="AN36" s="10">
        <v>5</v>
      </c>
      <c r="AO36" s="19">
        <f t="shared" si="93"/>
        <v>18.450184501845019</v>
      </c>
      <c r="AP36" s="10">
        <v>5.6</v>
      </c>
      <c r="AQ36" s="19" t="str">
        <f t="shared" si="94"/>
        <v/>
      </c>
      <c r="AR36" s="10">
        <v>4.8</v>
      </c>
      <c r="AS36" s="19">
        <f t="shared" si="95"/>
        <v>18.250950570342201</v>
      </c>
      <c r="AT36" s="10"/>
      <c r="AU36" s="19" t="str">
        <f t="shared" si="96"/>
        <v/>
      </c>
      <c r="AV36" s="10">
        <v>5.0999999999999996</v>
      </c>
      <c r="AW36" s="19">
        <f t="shared" si="97"/>
        <v>20.238095238095237</v>
      </c>
      <c r="AX36" s="10"/>
      <c r="AY36" s="19" t="str">
        <f t="shared" si="98"/>
        <v/>
      </c>
      <c r="AZ36" s="10"/>
      <c r="BA36" s="19" t="str">
        <f t="shared" si="99"/>
        <v/>
      </c>
      <c r="BB36" s="10"/>
      <c r="BC36" s="19" t="str">
        <f t="shared" si="100"/>
        <v/>
      </c>
      <c r="BD36" s="10"/>
      <c r="BE36" s="19" t="str">
        <f t="shared" si="101"/>
        <v/>
      </c>
      <c r="BF36" s="10">
        <v>5.2</v>
      </c>
      <c r="BG36" s="19">
        <f t="shared" si="102"/>
        <v>18.505338078291814</v>
      </c>
      <c r="BH36" s="10">
        <v>5.2</v>
      </c>
      <c r="BI36" s="19">
        <f t="shared" si="103"/>
        <v>19.117647058823533</v>
      </c>
      <c r="BK36" s="11" t="str">
        <f t="shared" si="0"/>
        <v xml:space="preserve">     Internal base</v>
      </c>
      <c r="BL36" s="12">
        <f t="shared" si="2"/>
        <v>13</v>
      </c>
      <c r="BM36" s="41">
        <f t="shared" si="1"/>
        <v>4</v>
      </c>
      <c r="BN36" s="13" t="str">
        <f t="shared" si="3"/>
        <v>–</v>
      </c>
      <c r="BO36" s="42">
        <f t="shared" si="4"/>
        <v>7.4</v>
      </c>
      <c r="BP36" s="43">
        <f t="shared" si="5"/>
        <v>16.398713826366556</v>
      </c>
      <c r="BQ36" s="14" t="str">
        <f t="shared" si="10"/>
        <v>–</v>
      </c>
      <c r="BR36" s="44">
        <f t="shared" si="6"/>
        <v>21.958456973293767</v>
      </c>
      <c r="BS36" s="45">
        <f t="shared" si="7"/>
        <v>5.4153846153846157</v>
      </c>
      <c r="BT36" s="46">
        <f t="shared" si="11"/>
        <v>18.700274694671126</v>
      </c>
      <c r="BU36" s="13">
        <f t="shared" si="8"/>
        <v>0.94590886968227195</v>
      </c>
      <c r="BV36" s="47">
        <f t="shared" si="12"/>
        <v>1.5576644274096736</v>
      </c>
      <c r="BW36" s="13">
        <f t="shared" si="9"/>
        <v>7.1</v>
      </c>
      <c r="BX36" s="14">
        <f t="shared" si="13"/>
        <v>19.452054794520546</v>
      </c>
    </row>
    <row r="37" spans="1:76">
      <c r="A37" s="9" t="s">
        <v>51</v>
      </c>
      <c r="B37" s="125">
        <v>11.1</v>
      </c>
      <c r="C37" s="126">
        <f t="shared" si="74"/>
        <v>30.410958904109584</v>
      </c>
      <c r="D37" s="10"/>
      <c r="E37" s="19" t="str">
        <f t="shared" si="75"/>
        <v/>
      </c>
      <c r="F37" s="10">
        <v>9</v>
      </c>
      <c r="G37" s="19">
        <f t="shared" si="76"/>
        <v>25.495750708215297</v>
      </c>
      <c r="H37" s="10"/>
      <c r="I37" s="19" t="str">
        <f t="shared" si="77"/>
        <v/>
      </c>
      <c r="J37" s="10"/>
      <c r="K37" s="19" t="str">
        <f t="shared" si="78"/>
        <v/>
      </c>
      <c r="L37" s="10">
        <v>6.5</v>
      </c>
      <c r="M37" s="19">
        <f t="shared" si="79"/>
        <v>27.659574468085108</v>
      </c>
      <c r="N37" s="10">
        <v>8.1</v>
      </c>
      <c r="O37" s="19">
        <f t="shared" si="80"/>
        <v>26.045016077170413</v>
      </c>
      <c r="P37" s="10">
        <v>10.5</v>
      </c>
      <c r="Q37" s="19">
        <f t="shared" si="81"/>
        <v>31.15727002967359</v>
      </c>
      <c r="R37" s="10"/>
      <c r="S37" s="19" t="str">
        <f t="shared" si="82"/>
        <v/>
      </c>
      <c r="T37" s="10"/>
      <c r="U37" s="19" t="str">
        <f t="shared" si="83"/>
        <v/>
      </c>
      <c r="V37" s="10"/>
      <c r="W37" s="19" t="str">
        <f t="shared" si="84"/>
        <v/>
      </c>
      <c r="X37" s="10"/>
      <c r="Y37" s="19" t="str">
        <f t="shared" si="85"/>
        <v/>
      </c>
      <c r="Z37" s="10"/>
      <c r="AA37" s="19" t="str">
        <f t="shared" si="86"/>
        <v/>
      </c>
      <c r="AB37" s="10"/>
      <c r="AC37" s="19" t="str">
        <f t="shared" si="87"/>
        <v/>
      </c>
      <c r="AD37" s="10"/>
      <c r="AE37" s="19" t="str">
        <f t="shared" si="88"/>
        <v/>
      </c>
      <c r="AF37" s="10"/>
      <c r="AG37" s="19" t="str">
        <f t="shared" si="89"/>
        <v/>
      </c>
      <c r="AH37" s="10">
        <v>7.1</v>
      </c>
      <c r="AI37" s="19">
        <f t="shared" si="90"/>
        <v>26.492537313432834</v>
      </c>
      <c r="AJ37" s="10">
        <v>6.7</v>
      </c>
      <c r="AK37" s="19" t="str">
        <f t="shared" si="91"/>
        <v/>
      </c>
      <c r="AL37" s="10"/>
      <c r="AM37" s="19" t="str">
        <f t="shared" si="92"/>
        <v/>
      </c>
      <c r="AN37" s="10"/>
      <c r="AO37" s="19" t="str">
        <f t="shared" si="93"/>
        <v/>
      </c>
      <c r="AP37" s="10"/>
      <c r="AQ37" s="19" t="str">
        <f t="shared" si="94"/>
        <v/>
      </c>
      <c r="AR37" s="10">
        <v>7.4</v>
      </c>
      <c r="AS37" s="19">
        <f t="shared" si="95"/>
        <v>28.13688212927757</v>
      </c>
      <c r="AT37" s="10"/>
      <c r="AU37" s="19" t="str">
        <f t="shared" si="96"/>
        <v/>
      </c>
      <c r="AV37" s="10">
        <v>7.7</v>
      </c>
      <c r="AW37" s="19">
        <f t="shared" si="97"/>
        <v>30.555555555555557</v>
      </c>
      <c r="AX37" s="10"/>
      <c r="AY37" s="19" t="str">
        <f t="shared" si="98"/>
        <v/>
      </c>
      <c r="AZ37" s="10"/>
      <c r="BA37" s="19" t="str">
        <f t="shared" si="99"/>
        <v/>
      </c>
      <c r="BB37" s="10"/>
      <c r="BC37" s="19" t="str">
        <f t="shared" si="100"/>
        <v/>
      </c>
      <c r="BD37" s="10"/>
      <c r="BE37" s="19" t="str">
        <f t="shared" si="101"/>
        <v/>
      </c>
      <c r="BF37" s="10">
        <v>8.1999999999999993</v>
      </c>
      <c r="BG37" s="19">
        <f t="shared" si="102"/>
        <v>29.181494661921704</v>
      </c>
      <c r="BH37" s="10">
        <v>8.3000000000000007</v>
      </c>
      <c r="BI37" s="19">
        <f t="shared" si="103"/>
        <v>30.514705882352942</v>
      </c>
      <c r="BK37" s="11" t="str">
        <f t="shared" si="0"/>
        <v xml:space="preserve">     Internal primary branch</v>
      </c>
      <c r="BL37" s="12">
        <f t="shared" si="2"/>
        <v>11</v>
      </c>
      <c r="BM37" s="41">
        <f t="shared" si="1"/>
        <v>6.5</v>
      </c>
      <c r="BN37" s="13" t="str">
        <f t="shared" si="3"/>
        <v>–</v>
      </c>
      <c r="BO37" s="42">
        <f t="shared" si="4"/>
        <v>11.1</v>
      </c>
      <c r="BP37" s="43">
        <f t="shared" si="5"/>
        <v>25.495750708215297</v>
      </c>
      <c r="BQ37" s="14" t="str">
        <f t="shared" si="10"/>
        <v>–</v>
      </c>
      <c r="BR37" s="44">
        <f t="shared" si="6"/>
        <v>31.15727002967359</v>
      </c>
      <c r="BS37" s="45">
        <f t="shared" si="7"/>
        <v>8.2363636363636363</v>
      </c>
      <c r="BT37" s="46">
        <f t="shared" si="11"/>
        <v>28.564974572979459</v>
      </c>
      <c r="BU37" s="13">
        <f t="shared" si="8"/>
        <v>1.4691989159216747</v>
      </c>
      <c r="BV37" s="47">
        <f t="shared" si="12"/>
        <v>2.0907189186253539</v>
      </c>
      <c r="BW37" s="13">
        <f t="shared" si="9"/>
        <v>11.1</v>
      </c>
      <c r="BX37" s="14">
        <f t="shared" si="13"/>
        <v>30.410958904109584</v>
      </c>
    </row>
    <row r="38" spans="1:76">
      <c r="A38" s="9" t="s">
        <v>52</v>
      </c>
      <c r="B38" s="125">
        <v>9.1</v>
      </c>
      <c r="C38" s="126">
        <f t="shared" si="74"/>
        <v>24.93150684931507</v>
      </c>
      <c r="D38" s="10"/>
      <c r="E38" s="19" t="str">
        <f t="shared" si="75"/>
        <v/>
      </c>
      <c r="F38" s="10">
        <v>6.5</v>
      </c>
      <c r="G38" s="19">
        <f t="shared" si="76"/>
        <v>18.413597733711047</v>
      </c>
      <c r="H38" s="10"/>
      <c r="I38" s="19" t="str">
        <f t="shared" si="77"/>
        <v/>
      </c>
      <c r="J38" s="10"/>
      <c r="K38" s="19" t="str">
        <f t="shared" si="78"/>
        <v/>
      </c>
      <c r="L38" s="10">
        <v>4.8</v>
      </c>
      <c r="M38" s="19">
        <f t="shared" si="79"/>
        <v>20.425531914893615</v>
      </c>
      <c r="N38" s="10">
        <v>7.3</v>
      </c>
      <c r="O38" s="19">
        <f t="shared" si="80"/>
        <v>23.472668810289388</v>
      </c>
      <c r="P38" s="10">
        <v>8.6</v>
      </c>
      <c r="Q38" s="19">
        <f t="shared" si="81"/>
        <v>25.519287833827892</v>
      </c>
      <c r="R38" s="10"/>
      <c r="S38" s="19" t="str">
        <f t="shared" si="82"/>
        <v/>
      </c>
      <c r="T38" s="10"/>
      <c r="U38" s="19" t="str">
        <f t="shared" si="83"/>
        <v/>
      </c>
      <c r="V38" s="10"/>
      <c r="W38" s="19" t="str">
        <f t="shared" si="84"/>
        <v/>
      </c>
      <c r="X38" s="10"/>
      <c r="Y38" s="19" t="str">
        <f t="shared" si="85"/>
        <v/>
      </c>
      <c r="Z38" s="10"/>
      <c r="AA38" s="19" t="str">
        <f t="shared" si="86"/>
        <v/>
      </c>
      <c r="AB38" s="10"/>
      <c r="AC38" s="19" t="str">
        <f t="shared" si="87"/>
        <v/>
      </c>
      <c r="AD38" s="10"/>
      <c r="AE38" s="19" t="str">
        <f t="shared" si="88"/>
        <v/>
      </c>
      <c r="AF38" s="10"/>
      <c r="AG38" s="19" t="str">
        <f t="shared" si="89"/>
        <v/>
      </c>
      <c r="AH38" s="10">
        <v>5.5</v>
      </c>
      <c r="AI38" s="19">
        <f t="shared" si="90"/>
        <v>20.522388059701491</v>
      </c>
      <c r="AJ38" s="10">
        <v>6.1</v>
      </c>
      <c r="AK38" s="19" t="str">
        <f t="shared" si="91"/>
        <v/>
      </c>
      <c r="AL38" s="10"/>
      <c r="AM38" s="19" t="str">
        <f t="shared" si="92"/>
        <v/>
      </c>
      <c r="AN38" s="10">
        <v>5.3</v>
      </c>
      <c r="AO38" s="19">
        <f t="shared" si="93"/>
        <v>19.557195571955717</v>
      </c>
      <c r="AP38" s="10"/>
      <c r="AQ38" s="19" t="str">
        <f t="shared" si="94"/>
        <v/>
      </c>
      <c r="AR38" s="10">
        <v>5.4</v>
      </c>
      <c r="AS38" s="19">
        <f t="shared" si="95"/>
        <v>20.532319391634982</v>
      </c>
      <c r="AT38" s="10"/>
      <c r="AU38" s="19" t="str">
        <f t="shared" si="96"/>
        <v/>
      </c>
      <c r="AV38" s="10">
        <v>6.1</v>
      </c>
      <c r="AW38" s="19">
        <f t="shared" si="97"/>
        <v>24.206349206349206</v>
      </c>
      <c r="AX38" s="10"/>
      <c r="AY38" s="19" t="str">
        <f t="shared" si="98"/>
        <v/>
      </c>
      <c r="AZ38" s="10"/>
      <c r="BA38" s="19" t="str">
        <f t="shared" si="99"/>
        <v/>
      </c>
      <c r="BB38" s="10"/>
      <c r="BC38" s="19" t="str">
        <f t="shared" si="100"/>
        <v/>
      </c>
      <c r="BD38" s="10"/>
      <c r="BE38" s="19" t="str">
        <f t="shared" si="101"/>
        <v/>
      </c>
      <c r="BF38" s="10">
        <v>6.6</v>
      </c>
      <c r="BG38" s="19">
        <f t="shared" si="102"/>
        <v>23.487544483985761</v>
      </c>
      <c r="BH38" s="10">
        <v>6.1</v>
      </c>
      <c r="BI38" s="19">
        <f t="shared" si="103"/>
        <v>22.426470588235293</v>
      </c>
      <c r="BK38" s="11" t="str">
        <f t="shared" si="0"/>
        <v xml:space="preserve">     Internal secondary branch</v>
      </c>
      <c r="BL38" s="12">
        <f t="shared" si="2"/>
        <v>12</v>
      </c>
      <c r="BM38" s="41">
        <f t="shared" si="1"/>
        <v>4.8</v>
      </c>
      <c r="BN38" s="13" t="str">
        <f t="shared" si="3"/>
        <v>–</v>
      </c>
      <c r="BO38" s="42">
        <f t="shared" si="4"/>
        <v>9.1</v>
      </c>
      <c r="BP38" s="43">
        <f t="shared" si="5"/>
        <v>18.413597733711047</v>
      </c>
      <c r="BQ38" s="14" t="str">
        <f t="shared" si="10"/>
        <v>–</v>
      </c>
      <c r="BR38" s="44">
        <f t="shared" si="6"/>
        <v>25.519287833827892</v>
      </c>
      <c r="BS38" s="45">
        <f t="shared" si="7"/>
        <v>6.4499999999999984</v>
      </c>
      <c r="BT38" s="46">
        <f t="shared" si="11"/>
        <v>22.135896403990866</v>
      </c>
      <c r="BU38" s="13">
        <f t="shared" si="8"/>
        <v>1.3076696830622101</v>
      </c>
      <c r="BV38" s="47">
        <f t="shared" si="12"/>
        <v>2.363330636207198</v>
      </c>
      <c r="BW38" s="13">
        <f t="shared" si="9"/>
        <v>9.1</v>
      </c>
      <c r="BX38" s="14">
        <f t="shared" si="13"/>
        <v>24.93150684931507</v>
      </c>
    </row>
    <row r="39" spans="1:76">
      <c r="A39" s="9" t="s">
        <v>53</v>
      </c>
      <c r="B39" s="131">
        <f>IF(AND((B36&gt;0),(B37&gt;0)),(B36/B37*100),"")</f>
        <v>63.963963963963963</v>
      </c>
      <c r="C39" s="126" t="s">
        <v>29</v>
      </c>
      <c r="D39" s="132" t="str">
        <f>IF(AND((D36&gt;0),(D37&gt;0)),(D36/D37*100),"")</f>
        <v/>
      </c>
      <c r="E39" s="19" t="s">
        <v>29</v>
      </c>
      <c r="F39" s="132">
        <f>IF(AND((F36&gt;0),(F37&gt;0)),(F36/F37*100),"")</f>
        <v>67.777777777777771</v>
      </c>
      <c r="G39" s="19" t="s">
        <v>29</v>
      </c>
      <c r="H39" s="132" t="str">
        <f>IF(AND((H36&gt;0),(H37&gt;0)),(H36/H37*100),"")</f>
        <v/>
      </c>
      <c r="I39" s="19" t="s">
        <v>29</v>
      </c>
      <c r="J39" s="132" t="str">
        <f>IF(AND((J36&gt;0),(J37&gt;0)),(J36/J37*100),"")</f>
        <v/>
      </c>
      <c r="K39" s="19" t="s">
        <v>29</v>
      </c>
      <c r="L39" s="132">
        <f>IF(AND((L36&gt;0),(L37&gt;0)),(L36/L37*100),"")</f>
        <v>61.53846153846154</v>
      </c>
      <c r="M39" s="19" t="s">
        <v>29</v>
      </c>
      <c r="N39" s="132">
        <f>IF(AND((N36&gt;0),(N37&gt;0)),(N36/N37*100),"")</f>
        <v>62.962962962962962</v>
      </c>
      <c r="O39" s="19" t="s">
        <v>29</v>
      </c>
      <c r="P39" s="132">
        <f>IF(AND((P36&gt;0),(P37&gt;0)),(P36/P37*100),"")</f>
        <v>70.476190476190482</v>
      </c>
      <c r="Q39" s="19" t="s">
        <v>29</v>
      </c>
      <c r="R39" s="132" t="str">
        <f>IF(AND((R36&gt;0),(R37&gt;0)),(R36/R37*100),"")</f>
        <v/>
      </c>
      <c r="S39" s="19" t="s">
        <v>29</v>
      </c>
      <c r="T39" s="132" t="str">
        <f>IF(AND((T36&gt;0),(T37&gt;0)),(T36/T37*100),"")</f>
        <v/>
      </c>
      <c r="U39" s="19" t="s">
        <v>29</v>
      </c>
      <c r="V39" s="132" t="str">
        <f>IF(AND((V36&gt;0),(V37&gt;0)),(V36/V37*100),"")</f>
        <v/>
      </c>
      <c r="W39" s="19" t="s">
        <v>29</v>
      </c>
      <c r="X39" s="132" t="str">
        <f>IF(AND((X36&gt;0),(X37&gt;0)),(X36/X37*100),"")</f>
        <v/>
      </c>
      <c r="Y39" s="19" t="s">
        <v>29</v>
      </c>
      <c r="Z39" s="132" t="str">
        <f>IF(AND((Z36&gt;0),(Z37&gt;0)),(Z36/Z37*100),"")</f>
        <v/>
      </c>
      <c r="AA39" s="19" t="s">
        <v>29</v>
      </c>
      <c r="AB39" s="132" t="str">
        <f>IF(AND((AB36&gt;0),(AB37&gt;0)),(AB36/AB37*100),"")</f>
        <v/>
      </c>
      <c r="AC39" s="19" t="s">
        <v>29</v>
      </c>
      <c r="AD39" s="132" t="str">
        <f>IF(AND((AD36&gt;0),(AD37&gt;0)),(AD36/AD37*100),"")</f>
        <v/>
      </c>
      <c r="AE39" s="19" t="s">
        <v>29</v>
      </c>
      <c r="AF39" s="132" t="str">
        <f>IF(AND((AF36&gt;0),(AF37&gt;0)),(AF36/AF37*100),"")</f>
        <v/>
      </c>
      <c r="AG39" s="19" t="s">
        <v>29</v>
      </c>
      <c r="AH39" s="132">
        <f>IF(AND((AH36&gt;0),(AH37&gt;0)),(AH36/AH37*100),"")</f>
        <v>71.830985915492946</v>
      </c>
      <c r="AI39" s="19" t="s">
        <v>29</v>
      </c>
      <c r="AJ39" s="132">
        <f>IF(AND((AJ36&gt;0),(AJ37&gt;0)),(AJ36/AJ37*100),"")</f>
        <v>70.149253731343293</v>
      </c>
      <c r="AK39" s="19" t="s">
        <v>29</v>
      </c>
      <c r="AL39" s="132" t="str">
        <f>IF(AND((AL36&gt;0),(AL37&gt;0)),(AL36/AL37*100),"")</f>
        <v/>
      </c>
      <c r="AM39" s="19" t="s">
        <v>29</v>
      </c>
      <c r="AN39" s="132" t="str">
        <f>IF(AND((AN36&gt;0),(AN37&gt;0)),(AN36/AN37*100),"")</f>
        <v/>
      </c>
      <c r="AO39" s="19" t="s">
        <v>29</v>
      </c>
      <c r="AP39" s="132" t="str">
        <f>IF(AND((AP36&gt;0),(AP37&gt;0)),(AP36/AP37*100),"")</f>
        <v/>
      </c>
      <c r="AQ39" s="19" t="s">
        <v>29</v>
      </c>
      <c r="AR39" s="132">
        <f>IF(AND((AR36&gt;0),(AR37&gt;0)),(AR36/AR37*100),"")</f>
        <v>64.864864864864856</v>
      </c>
      <c r="AS39" s="19" t="s">
        <v>29</v>
      </c>
      <c r="AT39" s="132" t="str">
        <f>IF(AND((AT36&gt;0),(AT37&gt;0)),(AT36/AT37*100),"")</f>
        <v/>
      </c>
      <c r="AU39" s="19" t="s">
        <v>29</v>
      </c>
      <c r="AV39" s="132">
        <f>IF(AND((AV36&gt;0),(AV37&gt;0)),(AV36/AV37*100),"")</f>
        <v>66.233766233766218</v>
      </c>
      <c r="AW39" s="19" t="s">
        <v>29</v>
      </c>
      <c r="AX39" s="132" t="str">
        <f>IF(AND((AX36&gt;0),(AX37&gt;0)),(AX36/AX37*100),"")</f>
        <v/>
      </c>
      <c r="AY39" s="19" t="s">
        <v>29</v>
      </c>
      <c r="AZ39" s="132" t="str">
        <f>IF(AND((AZ36&gt;0),(AZ37&gt;0)),(AZ36/AZ37*100),"")</f>
        <v/>
      </c>
      <c r="BA39" s="19" t="s">
        <v>29</v>
      </c>
      <c r="BB39" s="132" t="str">
        <f>IF(AND((BB36&gt;0),(BB37&gt;0)),(BB36/BB37*100),"")</f>
        <v/>
      </c>
      <c r="BC39" s="19" t="s">
        <v>29</v>
      </c>
      <c r="BD39" s="132" t="str">
        <f>IF(AND((BD36&gt;0),(BD37&gt;0)),(BD36/BD37*100),"")</f>
        <v/>
      </c>
      <c r="BE39" s="19" t="s">
        <v>29</v>
      </c>
      <c r="BF39" s="132">
        <f>IF(AND((BF36&gt;0),(BF37&gt;0)),(BF36/BF37*100),"")</f>
        <v>63.414634146341477</v>
      </c>
      <c r="BG39" s="19" t="s">
        <v>29</v>
      </c>
      <c r="BH39" s="132">
        <f>IF(AND((BH36&gt;0),(BH37&gt;0)),(BH36/BH37*100),"")</f>
        <v>62.650602409638559</v>
      </c>
      <c r="BI39" s="19" t="s">
        <v>29</v>
      </c>
      <c r="BK39" s="11" t="str">
        <f t="shared" si="0"/>
        <v xml:space="preserve">     Internal base/primary branch (cct)</v>
      </c>
      <c r="BL39" s="12">
        <f>COUNT(B39,D39,F39,H39,J39,L39,N39,P39,R39,T39,V39,X39,Z39,AB39,AD39,AF39,AH39,AJ39,AL39,AN39,AP39,AR39,AT39,AV39,AX39,AZ39,BB39,BD39,BF39,BH39)</f>
        <v>11</v>
      </c>
      <c r="BM39" s="186">
        <f>IF(SUM(B39,D39,F39,H39,J39,L39,N39,P39,R39,T39,V39,X39,Z39,AB39,AD39,AF39,AH39,AJ39,AL39,AN39,AP39,AR39,AT39,AV39,AX39,AZ39,BB39,BD39,BF39,BH39)&gt;0,MIN(B39,D39,F39,H39,J39,L39,N39,P39,R39,T39,V39,X39,Z39,AB39,AD39,AF39,AH39,AJ39,AL39,AN39,AP39,AR39,AT39,AV39,AX39,AZ39,BB39,BD39,BF39,BH39),"")</f>
        <v>61.53846153846154</v>
      </c>
      <c r="BN39" s="196" t="str">
        <f>IF(COUNT(BM39)&gt;0,"–","?")</f>
        <v>–</v>
      </c>
      <c r="BO39" s="188">
        <f>IF(SUM(B39,D39,F39,H39,J39,L39,N39,P39,R39,T39,V39,X39,Z39,AB39,AD39,AF39,AH39,AJ39,AL39,AN39,AP39,AR39,AT39,AV39,AX39,AZ39,BB39,BD39,BF39,BH39)&gt;0,MAX(B39,D39,F39,H39,J39,L39,N39,P39,R39,T39,V39,X39,Z39,AB39,AD39,AF39,AH39,AJ39,AL39,AN39,AP39,AR39,AT39,AV39,AX39,AZ39,BB39,BD39,BF39,BH39),"")</f>
        <v>71.830985915492946</v>
      </c>
      <c r="BP39" s="197" t="str">
        <f>IF(SUM(C39,E39,G39,I39,K39,M39,O39,Q39,S39,U39,W39,Y39,AA39,AC39,AE39,AG39,AI39,AK39,AM39,AO39,AQ39,AS39,AU39,AW39,AY39,BA39,BC39,BE39,BG39,BI39)&gt;0,MIN(C39,E39,G39,I39,K39,M39,O39,Q39,S39,U39,W39,Y39,AA39,AC39,AE39,AG39,AI39,AK39,AM39,AO39,AQ39,AS39,AU39,AW39,AY39,BA39,BC39,BE39,BG39,BI39),"")</f>
        <v/>
      </c>
      <c r="BQ39" s="198" t="s">
        <v>29</v>
      </c>
      <c r="BR39" s="199" t="str">
        <f>IF(SUM(C39,E39,G39,I39,K39,M39,O39,Q39,S39,U39,W39,Y39,AA39,AC39,AE39,AG39,AI39,AK39,AM39,AO39,AQ39,AS39,AU39,AW39,AY39,BA39,BC39,BE39,BG39,BI39)&gt;0,MAX(C39,E39,G39,I39,K39,M39,O39,Q39,S39,U39,W39,Y39,AA39,AC39,AE39,AG39,AI39,AK39,AM39,AO39,AQ39,AS39,AU39,AW39,AY39,BA39,BC39,BE39,BG39,BI39),"")</f>
        <v/>
      </c>
      <c r="BS39" s="192">
        <f>IF(SUM(B39,D39,F39,H39,J39,L39,N39,P39,R39,T39,V39,X39,Z39,AB39,AD39,AF39,AH39,AJ39,AL39,AN39,AP39,AR39,AT39,AV39,AX39,AZ39,BB39,BD39,BF39,BH39)&gt;0,AVERAGE(B39,D39,F39,H39,J39,L39,N39,P39,R39,T39,V39,X39,Z39,AB39,AD39,AF39,AH39,AJ39,AL39,AN39,AP39,AR39,AT39,AV39,AX39,AZ39,BB39,BD39,BF39,BH39),"?")</f>
        <v>65.987587638254908</v>
      </c>
      <c r="BT39" s="200" t="s">
        <v>29</v>
      </c>
      <c r="BU39" s="187">
        <f>IF(COUNT(B39,D39,F39,H39,J39,L39,N39,P39,R39,T39,V39,X39,Z39,AB39,AD39,AF39,AH39,AJ39,AL39,AN39,AP39,AR39,AT39,AV39,AX39,AZ39,BB39,BD39,BF39,BH39)&gt;1,STDEV(B39,D39,F39,H39,J39,L39,N39,P39,R39,T39,V39,X39,Z39,AB39,AD39,AF39,AH39,AJ39,AL39,AN39,AP39,AR39,AT39,AV39,AX39,AZ39,BB39,BD39,BF39,BH39),"?")</f>
        <v>3.5627504113660029</v>
      </c>
      <c r="BV39" s="201" t="s">
        <v>29</v>
      </c>
      <c r="BW39" s="187">
        <f>IF(COUNT(B39)&gt;0,B39,"?")</f>
        <v>63.963963963963963</v>
      </c>
      <c r="BX39" s="202" t="s">
        <v>29</v>
      </c>
    </row>
    <row r="40" spans="1:76">
      <c r="A40" s="20" t="s">
        <v>55</v>
      </c>
      <c r="B40" s="123"/>
      <c r="C40" s="124"/>
      <c r="D40" s="25"/>
      <c r="E40" s="25"/>
      <c r="F40" s="25"/>
      <c r="G40" s="25"/>
      <c r="H40" s="25"/>
      <c r="I40" s="25"/>
      <c r="J40" s="25"/>
      <c r="K40" s="25"/>
      <c r="L40" s="25"/>
      <c r="M40" s="25"/>
      <c r="N40" s="25"/>
      <c r="O40" s="25"/>
      <c r="P40" s="25"/>
      <c r="Q40" s="25"/>
      <c r="R40" s="25"/>
      <c r="S40" s="25"/>
      <c r="T40" s="25"/>
      <c r="U40" s="25"/>
      <c r="V40" s="25"/>
      <c r="W40" s="25"/>
      <c r="X40" s="25"/>
      <c r="Y40" s="25"/>
      <c r="Z40" s="25"/>
      <c r="AA40" s="25"/>
      <c r="AB40" s="25"/>
      <c r="AC40" s="25"/>
      <c r="AD40" s="25"/>
      <c r="AE40" s="49"/>
      <c r="AF40" s="24"/>
      <c r="AG40" s="25"/>
      <c r="AH40" s="25"/>
      <c r="AI40" s="25"/>
      <c r="AJ40" s="25"/>
      <c r="AK40" s="25"/>
      <c r="AL40" s="25"/>
      <c r="AM40" s="25"/>
      <c r="AN40" s="25"/>
      <c r="AO40" s="25"/>
      <c r="AP40" s="25"/>
      <c r="AQ40" s="25"/>
      <c r="AR40" s="25"/>
      <c r="AS40" s="25"/>
      <c r="AT40" s="25"/>
      <c r="AU40" s="25"/>
      <c r="AV40" s="25"/>
      <c r="AW40" s="25"/>
      <c r="AX40" s="25"/>
      <c r="AY40" s="25"/>
      <c r="AZ40" s="25"/>
      <c r="BA40" s="25"/>
      <c r="BB40" s="25"/>
      <c r="BC40" s="25"/>
      <c r="BD40" s="25"/>
      <c r="BE40" s="25"/>
      <c r="BF40" s="25"/>
      <c r="BG40" s="25"/>
      <c r="BH40" s="25"/>
      <c r="BI40" s="49"/>
      <c r="BK40" s="11" t="str">
        <f t="shared" si="0"/>
        <v>Claw 3 heights</v>
      </c>
      <c r="BL40" s="12"/>
      <c r="BM40" s="41"/>
      <c r="BN40" s="13"/>
      <c r="BO40" s="42"/>
      <c r="BP40" s="43"/>
      <c r="BQ40" s="14"/>
      <c r="BR40" s="44"/>
      <c r="BS40" s="45"/>
      <c r="BT40" s="46"/>
      <c r="BU40" s="13"/>
      <c r="BV40" s="47"/>
      <c r="BW40" s="13"/>
      <c r="BX40" s="14"/>
    </row>
    <row r="41" spans="1:76">
      <c r="A41" s="9" t="s">
        <v>46</v>
      </c>
      <c r="B41" s="125">
        <v>8.5</v>
      </c>
      <c r="C41" s="126">
        <f t="shared" ref="C41:C47" si="104">IF(AND((B41&gt;0),(B$6&gt;0)),(B41/B$6*100),"")</f>
        <v>23.287671232876711</v>
      </c>
      <c r="D41" s="10">
        <v>8</v>
      </c>
      <c r="E41" s="19">
        <f t="shared" ref="E41:E47" si="105">IF(AND((D41&gt;0),(D$6&gt;0)),(D41/D$6*100),"")</f>
        <v>26.845637583892618</v>
      </c>
      <c r="F41" s="10">
        <v>8.8000000000000007</v>
      </c>
      <c r="G41" s="19">
        <f t="shared" ref="G41:G47" si="106">IF(AND((F41&gt;0),(F$6&gt;0)),(F41/F$6*100),"")</f>
        <v>24.929178470254961</v>
      </c>
      <c r="H41" s="10">
        <v>6.5</v>
      </c>
      <c r="I41" s="19">
        <f t="shared" ref="I41:I47" si="107">IF(AND((H41&gt;0),(H$6&gt;0)),(H41/H$6*100),"")</f>
        <v>20.569620253164555</v>
      </c>
      <c r="J41" s="10"/>
      <c r="K41" s="19" t="str">
        <f t="shared" ref="K41:K47" si="108">IF(AND((J41&gt;0),(J$6&gt;0)),(J41/J$6*100),"")</f>
        <v/>
      </c>
      <c r="L41" s="10"/>
      <c r="M41" s="19" t="str">
        <f t="shared" ref="M41:M47" si="109">IF(AND((L41&gt;0),(L$6&gt;0)),(L41/L$6*100),"")</f>
        <v/>
      </c>
      <c r="N41" s="10">
        <v>7.1</v>
      </c>
      <c r="O41" s="19">
        <f t="shared" ref="O41:O47" si="110">IF(AND((N41&gt;0),(N$6&gt;0)),(N41/N$6*100),"")</f>
        <v>22.829581993569128</v>
      </c>
      <c r="P41" s="10"/>
      <c r="Q41" s="19" t="str">
        <f t="shared" ref="Q41:Q47" si="111">IF(AND((P41&gt;0),(P$6&gt;0)),(P41/P$6*100),"")</f>
        <v/>
      </c>
      <c r="R41" s="10"/>
      <c r="S41" s="19" t="str">
        <f t="shared" ref="S41:S47" si="112">IF(AND((R41&gt;0),(R$6&gt;0)),(R41/R$6*100),"")</f>
        <v/>
      </c>
      <c r="T41" s="10">
        <v>6.4</v>
      </c>
      <c r="U41" s="19">
        <f t="shared" ref="U41:U47" si="113">IF(AND((T41&gt;0),(T$6&gt;0)),(T41/T$6*100),"")</f>
        <v>21.192052980132452</v>
      </c>
      <c r="V41" s="10">
        <v>5.6</v>
      </c>
      <c r="W41" s="19">
        <f t="shared" ref="W41:W47" si="114">IF(AND((V41&gt;0),(V$6&gt;0)),(V41/V$6*100),"")</f>
        <v>18.918918918918916</v>
      </c>
      <c r="X41" s="10">
        <v>7.2</v>
      </c>
      <c r="Y41" s="19">
        <f t="shared" ref="Y41:Y47" si="115">IF(AND((X41&gt;0),(X$6&gt;0)),(X41/X$6*100),"")</f>
        <v>26.277372262773724</v>
      </c>
      <c r="Z41" s="10"/>
      <c r="AA41" s="19" t="str">
        <f t="shared" ref="AA41:AA47" si="116">IF(AND((Z41&gt;0),(Z$6&gt;0)),(Z41/Z$6*100),"")</f>
        <v/>
      </c>
      <c r="AB41" s="10">
        <v>5.8</v>
      </c>
      <c r="AC41" s="19">
        <f t="shared" ref="AC41:AC47" si="117">IF(AND((AB41&gt;0),(AB$6&gt;0)),(AB41/AB$6*100),"")</f>
        <v>21.561338289962826</v>
      </c>
      <c r="AD41" s="10">
        <v>5.5</v>
      </c>
      <c r="AE41" s="19" t="str">
        <f t="shared" ref="AE41:AE47" si="118">IF(AND((AD41&gt;0),(AD$6&gt;0)),(AD41/AD$6*100),"")</f>
        <v/>
      </c>
      <c r="AF41" s="10">
        <v>5.5</v>
      </c>
      <c r="AG41" s="19">
        <f t="shared" ref="AG41:AG47" si="119">IF(AND((AF41&gt;0),(AF$6&gt;0)),(AF41/AF$6*100),"")</f>
        <v>19.23076923076923</v>
      </c>
      <c r="AH41" s="10"/>
      <c r="AI41" s="19" t="str">
        <f t="shared" ref="AI41:AI47" si="120">IF(AND((AH41&gt;0),(AH$6&gt;0)),(AH41/AH$6*100),"")</f>
        <v/>
      </c>
      <c r="AJ41" s="10"/>
      <c r="AK41" s="19" t="str">
        <f t="shared" ref="AK41:AK47" si="121">IF(AND((AJ41&gt;0),(AJ$6&gt;0)),(AJ41/AJ$6*100),"")</f>
        <v/>
      </c>
      <c r="AL41" s="10"/>
      <c r="AM41" s="19" t="str">
        <f t="shared" ref="AM41:AM47" si="122">IF(AND((AL41&gt;0),(AL$6&gt;0)),(AL41/AL$6*100),"")</f>
        <v/>
      </c>
      <c r="AN41" s="10"/>
      <c r="AO41" s="19" t="str">
        <f t="shared" ref="AO41:AO47" si="123">IF(AND((AN41&gt;0),(AN$6&gt;0)),(AN41/AN$6*100),"")</f>
        <v/>
      </c>
      <c r="AP41" s="10"/>
      <c r="AQ41" s="19" t="str">
        <f t="shared" ref="AQ41:AQ47" si="124">IF(AND((AP41&gt;0),(AP$6&gt;0)),(AP41/AP$6*100),"")</f>
        <v/>
      </c>
      <c r="AR41" s="10"/>
      <c r="AS41" s="19" t="str">
        <f t="shared" ref="AS41:AS47" si="125">IF(AND((AR41&gt;0),(AR$6&gt;0)),(AR41/AR$6*100),"")</f>
        <v/>
      </c>
      <c r="AT41" s="10">
        <v>7.4</v>
      </c>
      <c r="AU41" s="19">
        <f t="shared" ref="AU41:AU47" si="126">IF(AND((AT41&gt;0),(AT$6&gt;0)),(AT41/AT$6*100),"")</f>
        <v>26.714801444043324</v>
      </c>
      <c r="AV41" s="10">
        <v>6.4</v>
      </c>
      <c r="AW41" s="19">
        <f t="shared" ref="AW41:AW47" si="127">IF(AND((AV41&gt;0),(AV$6&gt;0)),(AV41/AV$6*100),"")</f>
        <v>25.396825396825403</v>
      </c>
      <c r="AX41" s="10">
        <v>5.7</v>
      </c>
      <c r="AY41" s="19">
        <f t="shared" ref="AY41:AY47" si="128">IF(AND((AX41&gt;0),(AX$6&gt;0)),(AX41/AX$6*100),"")</f>
        <v>22.891566265060241</v>
      </c>
      <c r="AZ41" s="10"/>
      <c r="BA41" s="19" t="str">
        <f t="shared" ref="BA41:BA47" si="129">IF(AND((AZ41&gt;0),(AZ$6&gt;0)),(AZ41/AZ$6*100),"")</f>
        <v/>
      </c>
      <c r="BB41" s="10"/>
      <c r="BC41" s="19" t="str">
        <f t="shared" ref="BC41:BC47" si="130">IF(AND((BB41&gt;0),(BB$6&gt;0)),(BB41/BB$6*100),"")</f>
        <v/>
      </c>
      <c r="BD41" s="10"/>
      <c r="BE41" s="19" t="str">
        <f t="shared" ref="BE41:BE47" si="131">IF(AND((BD41&gt;0),(BD$6&gt;0)),(BD41/BD$6*100),"")</f>
        <v/>
      </c>
      <c r="BF41" s="10"/>
      <c r="BG41" s="19" t="str">
        <f t="shared" ref="BG41:BG47" si="132">IF(AND((BF41&gt;0),(BF$6&gt;0)),(BF41/BF$6*100),"")</f>
        <v/>
      </c>
      <c r="BH41" s="10"/>
      <c r="BI41" s="19" t="str">
        <f t="shared" ref="BI41:BI47" si="133">IF(AND((BH41&gt;0),(BH$6&gt;0)),(BH41/BH$6*100),"")</f>
        <v/>
      </c>
      <c r="BK41" s="11" t="str">
        <f t="shared" si="0"/>
        <v xml:space="preserve">     External base</v>
      </c>
      <c r="BL41" s="12">
        <f t="shared" si="2"/>
        <v>14</v>
      </c>
      <c r="BM41" s="41">
        <f t="shared" si="1"/>
        <v>5.5</v>
      </c>
      <c r="BN41" s="13" t="str">
        <f t="shared" si="3"/>
        <v>–</v>
      </c>
      <c r="BO41" s="42">
        <f t="shared" si="4"/>
        <v>8.8000000000000007</v>
      </c>
      <c r="BP41" s="43">
        <f t="shared" si="5"/>
        <v>18.918918918918916</v>
      </c>
      <c r="BQ41" s="14" t="str">
        <f t="shared" si="10"/>
        <v>–</v>
      </c>
      <c r="BR41" s="44">
        <f t="shared" si="6"/>
        <v>26.845637583892618</v>
      </c>
      <c r="BS41" s="45">
        <f t="shared" si="7"/>
        <v>6.7428571428571447</v>
      </c>
      <c r="BT41" s="46">
        <f t="shared" si="11"/>
        <v>23.126564178634162</v>
      </c>
      <c r="BU41" s="13">
        <f t="shared" si="8"/>
        <v>1.1209297553743074</v>
      </c>
      <c r="BV41" s="47">
        <f t="shared" si="12"/>
        <v>2.7510475619675629</v>
      </c>
      <c r="BW41" s="13">
        <f t="shared" si="9"/>
        <v>8.5</v>
      </c>
      <c r="BX41" s="14">
        <f t="shared" si="13"/>
        <v>23.287671232876711</v>
      </c>
    </row>
    <row r="42" spans="1:76">
      <c r="A42" s="9" t="s">
        <v>47</v>
      </c>
      <c r="B42" s="125">
        <v>15</v>
      </c>
      <c r="C42" s="126">
        <f t="shared" si="104"/>
        <v>41.095890410958901</v>
      </c>
      <c r="D42" s="10">
        <v>12.8</v>
      </c>
      <c r="E42" s="19">
        <f t="shared" si="105"/>
        <v>42.95302013422819</v>
      </c>
      <c r="F42" s="10">
        <v>14.8</v>
      </c>
      <c r="G42" s="19">
        <f t="shared" si="106"/>
        <v>41.926345609065166</v>
      </c>
      <c r="H42" s="10">
        <v>11.5</v>
      </c>
      <c r="I42" s="19">
        <f t="shared" si="107"/>
        <v>36.392405063291136</v>
      </c>
      <c r="J42" s="10"/>
      <c r="K42" s="19" t="str">
        <f t="shared" si="108"/>
        <v/>
      </c>
      <c r="L42" s="10"/>
      <c r="M42" s="19" t="str">
        <f t="shared" si="109"/>
        <v/>
      </c>
      <c r="N42" s="10">
        <v>13.9</v>
      </c>
      <c r="O42" s="19">
        <f t="shared" si="110"/>
        <v>44.694533762057873</v>
      </c>
      <c r="P42" s="10"/>
      <c r="Q42" s="19" t="str">
        <f t="shared" si="111"/>
        <v/>
      </c>
      <c r="R42" s="10"/>
      <c r="S42" s="19" t="str">
        <f t="shared" si="112"/>
        <v/>
      </c>
      <c r="T42" s="10">
        <v>12.5</v>
      </c>
      <c r="U42" s="19">
        <f t="shared" si="113"/>
        <v>41.390728476821195</v>
      </c>
      <c r="V42" s="10">
        <v>10.8</v>
      </c>
      <c r="W42" s="19">
        <f t="shared" si="114"/>
        <v>36.486486486486484</v>
      </c>
      <c r="X42" s="10">
        <v>11.9</v>
      </c>
      <c r="Y42" s="19">
        <f t="shared" si="115"/>
        <v>43.430656934306569</v>
      </c>
      <c r="Z42" s="10"/>
      <c r="AA42" s="19" t="str">
        <f t="shared" si="116"/>
        <v/>
      </c>
      <c r="AB42" s="10">
        <v>11</v>
      </c>
      <c r="AC42" s="19">
        <f t="shared" si="117"/>
        <v>40.892193308550191</v>
      </c>
      <c r="AD42" s="10">
        <v>10.5</v>
      </c>
      <c r="AE42" s="19" t="str">
        <f t="shared" si="118"/>
        <v/>
      </c>
      <c r="AF42" s="10"/>
      <c r="AG42" s="19" t="str">
        <f t="shared" si="119"/>
        <v/>
      </c>
      <c r="AH42" s="10"/>
      <c r="AI42" s="19" t="str">
        <f t="shared" si="120"/>
        <v/>
      </c>
      <c r="AJ42" s="10"/>
      <c r="AK42" s="19" t="str">
        <f t="shared" si="121"/>
        <v/>
      </c>
      <c r="AL42" s="10"/>
      <c r="AM42" s="19" t="str">
        <f t="shared" si="122"/>
        <v/>
      </c>
      <c r="AN42" s="10">
        <v>10.1</v>
      </c>
      <c r="AO42" s="19">
        <f t="shared" si="123"/>
        <v>37.269372693726929</v>
      </c>
      <c r="AP42" s="10"/>
      <c r="AQ42" s="19" t="str">
        <f t="shared" si="124"/>
        <v/>
      </c>
      <c r="AR42" s="10"/>
      <c r="AS42" s="19" t="str">
        <f t="shared" si="125"/>
        <v/>
      </c>
      <c r="AT42" s="10"/>
      <c r="AU42" s="19" t="str">
        <f t="shared" si="126"/>
        <v/>
      </c>
      <c r="AV42" s="10">
        <v>10.9</v>
      </c>
      <c r="AW42" s="19">
        <f t="shared" si="127"/>
        <v>43.253968253968253</v>
      </c>
      <c r="AX42" s="10">
        <v>10.1</v>
      </c>
      <c r="AY42" s="19">
        <f t="shared" si="128"/>
        <v>40.562248995983936</v>
      </c>
      <c r="AZ42" s="10"/>
      <c r="BA42" s="19" t="str">
        <f t="shared" si="129"/>
        <v/>
      </c>
      <c r="BB42" s="10"/>
      <c r="BC42" s="19" t="str">
        <f t="shared" si="130"/>
        <v/>
      </c>
      <c r="BD42" s="10"/>
      <c r="BE42" s="19" t="str">
        <f t="shared" si="131"/>
        <v/>
      </c>
      <c r="BF42" s="10"/>
      <c r="BG42" s="19" t="str">
        <f t="shared" si="132"/>
        <v/>
      </c>
      <c r="BH42" s="10"/>
      <c r="BI42" s="19" t="str">
        <f t="shared" si="133"/>
        <v/>
      </c>
      <c r="BK42" s="11" t="str">
        <f t="shared" si="0"/>
        <v xml:space="preserve">     External primary branch</v>
      </c>
      <c r="BL42" s="12">
        <f t="shared" si="2"/>
        <v>13</v>
      </c>
      <c r="BM42" s="41">
        <f t="shared" si="1"/>
        <v>10.1</v>
      </c>
      <c r="BN42" s="13" t="str">
        <f t="shared" si="3"/>
        <v>–</v>
      </c>
      <c r="BO42" s="42">
        <f t="shared" si="4"/>
        <v>15</v>
      </c>
      <c r="BP42" s="43">
        <f t="shared" si="5"/>
        <v>36.392405063291136</v>
      </c>
      <c r="BQ42" s="14" t="str">
        <f t="shared" si="10"/>
        <v>–</v>
      </c>
      <c r="BR42" s="44">
        <f t="shared" si="6"/>
        <v>44.694533762057873</v>
      </c>
      <c r="BS42" s="45">
        <f t="shared" si="7"/>
        <v>11.984615384615385</v>
      </c>
      <c r="BT42" s="46">
        <f t="shared" si="11"/>
        <v>40.862320844120404</v>
      </c>
      <c r="BU42" s="13">
        <f t="shared" si="8"/>
        <v>1.7009047366260446</v>
      </c>
      <c r="BV42" s="47">
        <f t="shared" si="12"/>
        <v>2.7792642968183476</v>
      </c>
      <c r="BW42" s="13">
        <f t="shared" si="9"/>
        <v>15</v>
      </c>
      <c r="BX42" s="14">
        <f t="shared" si="13"/>
        <v>41.095890410958901</v>
      </c>
    </row>
    <row r="43" spans="1:76">
      <c r="A43" s="9" t="s">
        <v>48</v>
      </c>
      <c r="B43" s="125">
        <v>11.4</v>
      </c>
      <c r="C43" s="126">
        <f t="shared" si="104"/>
        <v>31.232876712328768</v>
      </c>
      <c r="D43" s="10">
        <v>9.8000000000000007</v>
      </c>
      <c r="E43" s="19">
        <f t="shared" si="105"/>
        <v>32.885906040268459</v>
      </c>
      <c r="F43" s="10">
        <v>9.4</v>
      </c>
      <c r="G43" s="19">
        <f t="shared" si="106"/>
        <v>26.628895184135981</v>
      </c>
      <c r="H43" s="10">
        <v>7.7</v>
      </c>
      <c r="I43" s="19">
        <f t="shared" si="107"/>
        <v>24.367088607594937</v>
      </c>
      <c r="J43" s="10"/>
      <c r="K43" s="19" t="str">
        <f t="shared" si="108"/>
        <v/>
      </c>
      <c r="L43" s="10"/>
      <c r="M43" s="19" t="str">
        <f t="shared" si="109"/>
        <v/>
      </c>
      <c r="N43" s="10">
        <v>8.6999999999999993</v>
      </c>
      <c r="O43" s="19">
        <f t="shared" si="110"/>
        <v>27.974276527331188</v>
      </c>
      <c r="P43" s="10"/>
      <c r="Q43" s="19" t="str">
        <f t="shared" si="111"/>
        <v/>
      </c>
      <c r="R43" s="10"/>
      <c r="S43" s="19" t="str">
        <f t="shared" si="112"/>
        <v/>
      </c>
      <c r="T43" s="10">
        <v>7.7</v>
      </c>
      <c r="U43" s="19">
        <f t="shared" si="113"/>
        <v>25.496688741721858</v>
      </c>
      <c r="V43" s="10">
        <v>7.7</v>
      </c>
      <c r="W43" s="19">
        <f t="shared" si="114"/>
        <v>26.013513513513516</v>
      </c>
      <c r="X43" s="10">
        <v>7.9</v>
      </c>
      <c r="Y43" s="19">
        <f t="shared" si="115"/>
        <v>28.832116788321173</v>
      </c>
      <c r="Z43" s="10"/>
      <c r="AA43" s="19" t="str">
        <f t="shared" si="116"/>
        <v/>
      </c>
      <c r="AB43" s="10">
        <v>7.4</v>
      </c>
      <c r="AC43" s="19">
        <f t="shared" si="117"/>
        <v>27.509293680297404</v>
      </c>
      <c r="AD43" s="10">
        <v>6.2</v>
      </c>
      <c r="AE43" s="19" t="str">
        <f t="shared" si="118"/>
        <v/>
      </c>
      <c r="AF43" s="10"/>
      <c r="AG43" s="19" t="str">
        <f t="shared" si="119"/>
        <v/>
      </c>
      <c r="AH43" s="10"/>
      <c r="AI43" s="19" t="str">
        <f t="shared" si="120"/>
        <v/>
      </c>
      <c r="AJ43" s="10"/>
      <c r="AK43" s="19" t="str">
        <f t="shared" si="121"/>
        <v/>
      </c>
      <c r="AL43" s="10"/>
      <c r="AM43" s="19" t="str">
        <f t="shared" si="122"/>
        <v/>
      </c>
      <c r="AN43" s="10">
        <v>6.7</v>
      </c>
      <c r="AO43" s="19">
        <f t="shared" si="123"/>
        <v>24.723247232472325</v>
      </c>
      <c r="AP43" s="10"/>
      <c r="AQ43" s="19" t="str">
        <f t="shared" si="124"/>
        <v/>
      </c>
      <c r="AR43" s="10"/>
      <c r="AS43" s="19" t="str">
        <f t="shared" si="125"/>
        <v/>
      </c>
      <c r="AT43" s="10">
        <v>8.8000000000000007</v>
      </c>
      <c r="AU43" s="19">
        <f t="shared" si="126"/>
        <v>31.768953068592058</v>
      </c>
      <c r="AV43" s="10">
        <v>7.4</v>
      </c>
      <c r="AW43" s="19">
        <f t="shared" si="127"/>
        <v>29.365079365079367</v>
      </c>
      <c r="AX43" s="10">
        <v>6.8</v>
      </c>
      <c r="AY43" s="19">
        <f t="shared" si="128"/>
        <v>27.309236947791167</v>
      </c>
      <c r="AZ43" s="10"/>
      <c r="BA43" s="19" t="str">
        <f t="shared" si="129"/>
        <v/>
      </c>
      <c r="BB43" s="10"/>
      <c r="BC43" s="19" t="str">
        <f t="shared" si="130"/>
        <v/>
      </c>
      <c r="BD43" s="10"/>
      <c r="BE43" s="19" t="str">
        <f t="shared" si="131"/>
        <v/>
      </c>
      <c r="BF43" s="10"/>
      <c r="BG43" s="19" t="str">
        <f t="shared" si="132"/>
        <v/>
      </c>
      <c r="BH43" s="10"/>
      <c r="BI43" s="19" t="str">
        <f t="shared" si="133"/>
        <v/>
      </c>
      <c r="BK43" s="11" t="str">
        <f t="shared" si="0"/>
        <v xml:space="preserve">     External secondary branch</v>
      </c>
      <c r="BL43" s="12">
        <f t="shared" si="2"/>
        <v>14</v>
      </c>
      <c r="BM43" s="41">
        <f t="shared" si="1"/>
        <v>6.2</v>
      </c>
      <c r="BN43" s="13" t="str">
        <f t="shared" si="3"/>
        <v>–</v>
      </c>
      <c r="BO43" s="42">
        <f t="shared" si="4"/>
        <v>11.4</v>
      </c>
      <c r="BP43" s="43">
        <f t="shared" si="5"/>
        <v>24.367088607594937</v>
      </c>
      <c r="BQ43" s="14" t="str">
        <f t="shared" si="10"/>
        <v>–</v>
      </c>
      <c r="BR43" s="44">
        <f t="shared" si="6"/>
        <v>32.885906040268459</v>
      </c>
      <c r="BS43" s="45">
        <f t="shared" si="7"/>
        <v>8.1142857142857157</v>
      </c>
      <c r="BT43" s="46">
        <f t="shared" si="11"/>
        <v>28.008244031496019</v>
      </c>
      <c r="BU43" s="13">
        <f t="shared" si="8"/>
        <v>1.38888840048831</v>
      </c>
      <c r="BV43" s="47">
        <f t="shared" si="12"/>
        <v>2.7053949110274438</v>
      </c>
      <c r="BW43" s="13">
        <f t="shared" si="9"/>
        <v>11.4</v>
      </c>
      <c r="BX43" s="14">
        <f t="shared" si="13"/>
        <v>31.232876712328768</v>
      </c>
    </row>
    <row r="44" spans="1:76">
      <c r="A44" s="9" t="s">
        <v>49</v>
      </c>
      <c r="B44" s="131">
        <f>IF(AND((B41&gt;0),(B42&gt;0)),(B41/B42*100),"")</f>
        <v>56.666666666666664</v>
      </c>
      <c r="C44" s="126" t="s">
        <v>29</v>
      </c>
      <c r="D44" s="132">
        <f>IF(AND((D41&gt;0),(D42&gt;0)),(D41/D42*100),"")</f>
        <v>62.5</v>
      </c>
      <c r="E44" s="19" t="s">
        <v>29</v>
      </c>
      <c r="F44" s="132">
        <f>IF(AND((F41&gt;0),(F42&gt;0)),(F41/F42*100),"")</f>
        <v>59.45945945945946</v>
      </c>
      <c r="G44" s="19" t="s">
        <v>29</v>
      </c>
      <c r="H44" s="132">
        <f>IF(AND((H41&gt;0),(H42&gt;0)),(H41/H42*100),"")</f>
        <v>56.521739130434781</v>
      </c>
      <c r="I44" s="19" t="s">
        <v>29</v>
      </c>
      <c r="J44" s="132" t="str">
        <f>IF(AND((J41&gt;0),(J42&gt;0)),(J41/J42*100),"")</f>
        <v/>
      </c>
      <c r="K44" s="19" t="s">
        <v>29</v>
      </c>
      <c r="L44" s="132" t="str">
        <f>IF(AND((L41&gt;0),(L42&gt;0)),(L41/L42*100),"")</f>
        <v/>
      </c>
      <c r="M44" s="19" t="s">
        <v>29</v>
      </c>
      <c r="N44" s="132">
        <f>IF(AND((N41&gt;0),(N42&gt;0)),(N41/N42*100),"")</f>
        <v>51.079136690647474</v>
      </c>
      <c r="O44" s="19" t="s">
        <v>29</v>
      </c>
      <c r="P44" s="132" t="str">
        <f>IF(AND((P41&gt;0),(P42&gt;0)),(P41/P42*100),"")</f>
        <v/>
      </c>
      <c r="Q44" s="19" t="s">
        <v>29</v>
      </c>
      <c r="R44" s="132" t="str">
        <f>IF(AND((R41&gt;0),(R42&gt;0)),(R41/R42*100),"")</f>
        <v/>
      </c>
      <c r="S44" s="19" t="s">
        <v>29</v>
      </c>
      <c r="T44" s="132">
        <f>IF(AND((T41&gt;0),(T42&gt;0)),(T41/T42*100),"")</f>
        <v>51.2</v>
      </c>
      <c r="U44" s="19" t="s">
        <v>29</v>
      </c>
      <c r="V44" s="132">
        <f>IF(AND((V41&gt;0),(V42&gt;0)),(V41/V42*100),"")</f>
        <v>51.851851851851848</v>
      </c>
      <c r="W44" s="19" t="s">
        <v>29</v>
      </c>
      <c r="X44" s="132">
        <f>IF(AND((X41&gt;0),(X42&gt;0)),(X41/X42*100),"")</f>
        <v>60.504201680672267</v>
      </c>
      <c r="Y44" s="19" t="s">
        <v>29</v>
      </c>
      <c r="Z44" s="132" t="str">
        <f>IF(AND((Z41&gt;0),(Z42&gt;0)),(Z41/Z42*100),"")</f>
        <v/>
      </c>
      <c r="AA44" s="19" t="s">
        <v>29</v>
      </c>
      <c r="AB44" s="132">
        <f>IF(AND((AB41&gt;0),(AB42&gt;0)),(AB41/AB42*100),"")</f>
        <v>52.72727272727272</v>
      </c>
      <c r="AC44" s="19" t="s">
        <v>29</v>
      </c>
      <c r="AD44" s="132">
        <f>IF(AND((AD41&gt;0),(AD42&gt;0)),(AD41/AD42*100),"")</f>
        <v>52.380952380952387</v>
      </c>
      <c r="AE44" s="19" t="s">
        <v>29</v>
      </c>
      <c r="AF44" s="132" t="str">
        <f>IF(AND((AF41&gt;0),(AF42&gt;0)),(AF41/AF42*100),"")</f>
        <v/>
      </c>
      <c r="AG44" s="19" t="s">
        <v>29</v>
      </c>
      <c r="AH44" s="132" t="str">
        <f>IF(AND((AH41&gt;0),(AH42&gt;0)),(AH41/AH42*100),"")</f>
        <v/>
      </c>
      <c r="AI44" s="19" t="s">
        <v>29</v>
      </c>
      <c r="AJ44" s="132" t="str">
        <f>IF(AND((AJ41&gt;0),(AJ42&gt;0)),(AJ41/AJ42*100),"")</f>
        <v/>
      </c>
      <c r="AK44" s="19" t="s">
        <v>29</v>
      </c>
      <c r="AL44" s="132" t="str">
        <f>IF(AND((AL41&gt;0),(AL42&gt;0)),(AL41/AL42*100),"")</f>
        <v/>
      </c>
      <c r="AM44" s="19" t="s">
        <v>29</v>
      </c>
      <c r="AN44" s="132" t="str">
        <f>IF(AND((AN41&gt;0),(AN42&gt;0)),(AN41/AN42*100),"")</f>
        <v/>
      </c>
      <c r="AO44" s="19" t="s">
        <v>29</v>
      </c>
      <c r="AP44" s="132" t="str">
        <f>IF(AND((AP41&gt;0),(AP42&gt;0)),(AP41/AP42*100),"")</f>
        <v/>
      </c>
      <c r="AQ44" s="19" t="s">
        <v>29</v>
      </c>
      <c r="AR44" s="132" t="str">
        <f>IF(AND((AR41&gt;0),(AR42&gt;0)),(AR41/AR42*100),"")</f>
        <v/>
      </c>
      <c r="AS44" s="19" t="s">
        <v>29</v>
      </c>
      <c r="AT44" s="132" t="str">
        <f>IF(AND((AT41&gt;0),(AT42&gt;0)),(AT41/AT42*100),"")</f>
        <v/>
      </c>
      <c r="AU44" s="19" t="s">
        <v>29</v>
      </c>
      <c r="AV44" s="132">
        <f>IF(AND((AV41&gt;0),(AV42&gt;0)),(AV41/AV42*100),"")</f>
        <v>58.715596330275233</v>
      </c>
      <c r="AW44" s="19" t="s">
        <v>29</v>
      </c>
      <c r="AX44" s="132">
        <f>IF(AND((AX41&gt;0),(AX42&gt;0)),(AX41/AX42*100),"")</f>
        <v>56.43564356435644</v>
      </c>
      <c r="AY44" s="19" t="s">
        <v>29</v>
      </c>
      <c r="AZ44" s="132" t="str">
        <f>IF(AND((AZ41&gt;0),(AZ42&gt;0)),(AZ41/AZ42*100),"")</f>
        <v/>
      </c>
      <c r="BA44" s="19" t="s">
        <v>29</v>
      </c>
      <c r="BB44" s="132" t="str">
        <f>IF(AND((BB41&gt;0),(BB42&gt;0)),(BB41/BB42*100),"")</f>
        <v/>
      </c>
      <c r="BC44" s="19" t="s">
        <v>29</v>
      </c>
      <c r="BD44" s="132" t="str">
        <f>IF(AND((BD41&gt;0),(BD42&gt;0)),(BD41/BD42*100),"")</f>
        <v/>
      </c>
      <c r="BE44" s="19" t="s">
        <v>29</v>
      </c>
      <c r="BF44" s="132" t="str">
        <f>IF(AND((BF41&gt;0),(BF42&gt;0)),(BF41/BF42*100),"")</f>
        <v/>
      </c>
      <c r="BG44" s="19" t="s">
        <v>29</v>
      </c>
      <c r="BH44" s="132" t="str">
        <f>IF(AND((BH41&gt;0),(BH42&gt;0)),(BH41/BH42*100),"")</f>
        <v/>
      </c>
      <c r="BI44" s="19" t="s">
        <v>29</v>
      </c>
      <c r="BK44" s="11" t="str">
        <f>A44</f>
        <v xml:space="preserve">     External base/primary branch (cct)</v>
      </c>
      <c r="BL44" s="12">
        <f t="shared" si="2"/>
        <v>12</v>
      </c>
      <c r="BM44" s="186">
        <f t="shared" si="1"/>
        <v>51.079136690647474</v>
      </c>
      <c r="BN44" s="196" t="str">
        <f t="shared" si="3"/>
        <v>–</v>
      </c>
      <c r="BO44" s="188">
        <f t="shared" si="4"/>
        <v>62.5</v>
      </c>
      <c r="BP44" s="197" t="str">
        <f t="shared" si="5"/>
        <v/>
      </c>
      <c r="BQ44" s="198" t="s">
        <v>29</v>
      </c>
      <c r="BR44" s="199" t="str">
        <f t="shared" si="6"/>
        <v/>
      </c>
      <c r="BS44" s="192">
        <f t="shared" si="7"/>
        <v>55.836876706882435</v>
      </c>
      <c r="BT44" s="200" t="s">
        <v>29</v>
      </c>
      <c r="BU44" s="187">
        <f t="shared" si="8"/>
        <v>3.9397457829208515</v>
      </c>
      <c r="BV44" s="201" t="s">
        <v>29</v>
      </c>
      <c r="BW44" s="187">
        <f t="shared" si="9"/>
        <v>56.666666666666664</v>
      </c>
      <c r="BX44" s="202" t="s">
        <v>29</v>
      </c>
    </row>
    <row r="45" spans="1:76">
      <c r="A45" s="9" t="s">
        <v>50</v>
      </c>
      <c r="B45" s="125">
        <v>7.9</v>
      </c>
      <c r="C45" s="126">
        <f t="shared" si="104"/>
        <v>21.643835616438356</v>
      </c>
      <c r="D45" s="10"/>
      <c r="E45" s="19" t="str">
        <f t="shared" si="105"/>
        <v/>
      </c>
      <c r="F45" s="10">
        <v>6.4</v>
      </c>
      <c r="G45" s="19">
        <f t="shared" si="106"/>
        <v>18.130311614730882</v>
      </c>
      <c r="H45" s="10">
        <v>7.4</v>
      </c>
      <c r="I45" s="19">
        <f t="shared" si="107"/>
        <v>23.417721518987342</v>
      </c>
      <c r="J45" s="10"/>
      <c r="K45" s="19" t="str">
        <f t="shared" si="108"/>
        <v/>
      </c>
      <c r="L45" s="10">
        <v>5</v>
      </c>
      <c r="M45" s="19">
        <f t="shared" si="109"/>
        <v>21.276595744680851</v>
      </c>
      <c r="N45" s="10">
        <v>5.5</v>
      </c>
      <c r="O45" s="19">
        <f t="shared" si="110"/>
        <v>17.684887459807072</v>
      </c>
      <c r="P45" s="10"/>
      <c r="Q45" s="19" t="str">
        <f t="shared" si="111"/>
        <v/>
      </c>
      <c r="R45" s="10"/>
      <c r="S45" s="19" t="str">
        <f t="shared" si="112"/>
        <v/>
      </c>
      <c r="T45" s="10"/>
      <c r="U45" s="19" t="str">
        <f t="shared" si="113"/>
        <v/>
      </c>
      <c r="V45" s="10">
        <v>4.7</v>
      </c>
      <c r="W45" s="19">
        <f t="shared" si="114"/>
        <v>15.878378378378377</v>
      </c>
      <c r="X45" s="10"/>
      <c r="Y45" s="19" t="str">
        <f t="shared" si="115"/>
        <v/>
      </c>
      <c r="Z45" s="10"/>
      <c r="AA45" s="19" t="str">
        <f t="shared" si="116"/>
        <v/>
      </c>
      <c r="AB45" s="10">
        <v>4</v>
      </c>
      <c r="AC45" s="19">
        <f t="shared" si="117"/>
        <v>14.869888475836431</v>
      </c>
      <c r="AD45" s="10"/>
      <c r="AE45" s="19" t="str">
        <f t="shared" si="118"/>
        <v/>
      </c>
      <c r="AF45" s="10">
        <v>4.5</v>
      </c>
      <c r="AG45" s="19">
        <f t="shared" si="119"/>
        <v>15.734265734265735</v>
      </c>
      <c r="AH45" s="10">
        <v>5.3</v>
      </c>
      <c r="AI45" s="19">
        <f t="shared" si="120"/>
        <v>19.776119402985074</v>
      </c>
      <c r="AJ45" s="10">
        <v>4.5</v>
      </c>
      <c r="AK45" s="19" t="str">
        <f t="shared" si="121"/>
        <v/>
      </c>
      <c r="AL45" s="10"/>
      <c r="AM45" s="19" t="str">
        <f t="shared" si="122"/>
        <v/>
      </c>
      <c r="AN45" s="10">
        <v>4.4000000000000004</v>
      </c>
      <c r="AO45" s="19">
        <f t="shared" si="123"/>
        <v>16.236162361623617</v>
      </c>
      <c r="AP45" s="10">
        <v>4.0999999999999996</v>
      </c>
      <c r="AQ45" s="19" t="str">
        <f t="shared" si="124"/>
        <v/>
      </c>
      <c r="AR45" s="10"/>
      <c r="AS45" s="19" t="str">
        <f t="shared" si="125"/>
        <v/>
      </c>
      <c r="AT45" s="10"/>
      <c r="AU45" s="19" t="str">
        <f t="shared" si="126"/>
        <v/>
      </c>
      <c r="AV45" s="10"/>
      <c r="AW45" s="19" t="str">
        <f t="shared" si="127"/>
        <v/>
      </c>
      <c r="AX45" s="10"/>
      <c r="AY45" s="19" t="str">
        <f t="shared" si="128"/>
        <v/>
      </c>
      <c r="AZ45" s="10"/>
      <c r="BA45" s="19" t="str">
        <f t="shared" si="129"/>
        <v/>
      </c>
      <c r="BB45" s="10"/>
      <c r="BC45" s="19" t="str">
        <f t="shared" si="130"/>
        <v/>
      </c>
      <c r="BD45" s="10"/>
      <c r="BE45" s="19" t="str">
        <f t="shared" si="131"/>
        <v/>
      </c>
      <c r="BF45" s="10">
        <v>4.5999999999999996</v>
      </c>
      <c r="BG45" s="19">
        <f t="shared" si="132"/>
        <v>16.370106761565832</v>
      </c>
      <c r="BH45" s="10"/>
      <c r="BI45" s="19" t="str">
        <f t="shared" si="133"/>
        <v/>
      </c>
      <c r="BK45" s="11" t="str">
        <f t="shared" si="0"/>
        <v xml:space="preserve">     Internal base</v>
      </c>
      <c r="BL45" s="12">
        <f t="shared" si="2"/>
        <v>13</v>
      </c>
      <c r="BM45" s="41">
        <f t="shared" si="1"/>
        <v>4</v>
      </c>
      <c r="BN45" s="13" t="str">
        <f t="shared" si="3"/>
        <v>–</v>
      </c>
      <c r="BO45" s="42">
        <f t="shared" si="4"/>
        <v>7.9</v>
      </c>
      <c r="BP45" s="43">
        <f t="shared" si="5"/>
        <v>14.869888475836431</v>
      </c>
      <c r="BQ45" s="14" t="str">
        <f t="shared" si="10"/>
        <v>–</v>
      </c>
      <c r="BR45" s="44">
        <f t="shared" si="6"/>
        <v>23.417721518987342</v>
      </c>
      <c r="BS45" s="45">
        <f t="shared" si="7"/>
        <v>5.2538461538461538</v>
      </c>
      <c r="BT45" s="46">
        <f t="shared" si="11"/>
        <v>18.274388460845415</v>
      </c>
      <c r="BU45" s="13">
        <f t="shared" si="8"/>
        <v>1.243392794343624</v>
      </c>
      <c r="BV45" s="47">
        <f t="shared" si="12"/>
        <v>2.8461926392616337</v>
      </c>
      <c r="BW45" s="13">
        <f t="shared" si="9"/>
        <v>7.9</v>
      </c>
      <c r="BX45" s="14">
        <f t="shared" si="13"/>
        <v>21.643835616438356</v>
      </c>
    </row>
    <row r="46" spans="1:76">
      <c r="A46" s="9" t="s">
        <v>51</v>
      </c>
      <c r="B46" s="125">
        <v>9.6999999999999993</v>
      </c>
      <c r="C46" s="126">
        <f t="shared" si="104"/>
        <v>26.575342465753423</v>
      </c>
      <c r="D46" s="10"/>
      <c r="E46" s="19" t="str">
        <f t="shared" si="105"/>
        <v/>
      </c>
      <c r="F46" s="10">
        <v>7.9</v>
      </c>
      <c r="G46" s="19">
        <f t="shared" si="106"/>
        <v>22.379603399433432</v>
      </c>
      <c r="H46" s="10">
        <v>9</v>
      </c>
      <c r="I46" s="19">
        <f t="shared" si="107"/>
        <v>28.481012658227844</v>
      </c>
      <c r="J46" s="10"/>
      <c r="K46" s="19" t="str">
        <f t="shared" si="108"/>
        <v/>
      </c>
      <c r="L46" s="10">
        <v>6.9</v>
      </c>
      <c r="M46" s="19">
        <f t="shared" si="109"/>
        <v>29.361702127659576</v>
      </c>
      <c r="N46" s="10"/>
      <c r="O46" s="19" t="str">
        <f t="shared" si="110"/>
        <v/>
      </c>
      <c r="P46" s="10"/>
      <c r="Q46" s="19" t="str">
        <f t="shared" si="111"/>
        <v/>
      </c>
      <c r="R46" s="10"/>
      <c r="S46" s="19" t="str">
        <f t="shared" si="112"/>
        <v/>
      </c>
      <c r="T46" s="10"/>
      <c r="U46" s="19" t="str">
        <f t="shared" si="113"/>
        <v/>
      </c>
      <c r="V46" s="10">
        <v>6.3</v>
      </c>
      <c r="W46" s="19">
        <f t="shared" si="114"/>
        <v>21.283783783783782</v>
      </c>
      <c r="X46" s="10"/>
      <c r="Y46" s="19" t="str">
        <f t="shared" si="115"/>
        <v/>
      </c>
      <c r="Z46" s="10"/>
      <c r="AA46" s="19" t="str">
        <f t="shared" si="116"/>
        <v/>
      </c>
      <c r="AB46" s="10">
        <v>5.4</v>
      </c>
      <c r="AC46" s="19">
        <f t="shared" si="117"/>
        <v>20.074349442379187</v>
      </c>
      <c r="AD46" s="10"/>
      <c r="AE46" s="19" t="str">
        <f t="shared" si="118"/>
        <v/>
      </c>
      <c r="AF46" s="10"/>
      <c r="AG46" s="19" t="str">
        <f t="shared" si="119"/>
        <v/>
      </c>
      <c r="AH46" s="10">
        <v>7.1</v>
      </c>
      <c r="AI46" s="19">
        <f t="shared" si="120"/>
        <v>26.492537313432834</v>
      </c>
      <c r="AJ46" s="10">
        <v>5.7</v>
      </c>
      <c r="AK46" s="19" t="str">
        <f t="shared" si="121"/>
        <v/>
      </c>
      <c r="AL46" s="10"/>
      <c r="AM46" s="19" t="str">
        <f t="shared" si="122"/>
        <v/>
      </c>
      <c r="AN46" s="10">
        <v>5.9</v>
      </c>
      <c r="AO46" s="19">
        <f t="shared" si="123"/>
        <v>21.771217712177123</v>
      </c>
      <c r="AP46" s="10">
        <v>5.6</v>
      </c>
      <c r="AQ46" s="19" t="str">
        <f t="shared" si="124"/>
        <v/>
      </c>
      <c r="AR46" s="10"/>
      <c r="AS46" s="19" t="str">
        <f t="shared" si="125"/>
        <v/>
      </c>
      <c r="AT46" s="10"/>
      <c r="AU46" s="19" t="str">
        <f t="shared" si="126"/>
        <v/>
      </c>
      <c r="AV46" s="10"/>
      <c r="AW46" s="19" t="str">
        <f t="shared" si="127"/>
        <v/>
      </c>
      <c r="AX46" s="10"/>
      <c r="AY46" s="19" t="str">
        <f t="shared" si="128"/>
        <v/>
      </c>
      <c r="AZ46" s="10"/>
      <c r="BA46" s="19" t="str">
        <f t="shared" si="129"/>
        <v/>
      </c>
      <c r="BB46" s="10"/>
      <c r="BC46" s="19" t="str">
        <f t="shared" si="130"/>
        <v/>
      </c>
      <c r="BD46" s="10"/>
      <c r="BE46" s="19" t="str">
        <f t="shared" si="131"/>
        <v/>
      </c>
      <c r="BF46" s="10"/>
      <c r="BG46" s="19" t="str">
        <f t="shared" si="132"/>
        <v/>
      </c>
      <c r="BH46" s="10"/>
      <c r="BI46" s="19" t="str">
        <f t="shared" si="133"/>
        <v/>
      </c>
      <c r="BK46" s="11" t="str">
        <f t="shared" si="0"/>
        <v xml:space="preserve">     Internal primary branch</v>
      </c>
      <c r="BL46" s="12">
        <f t="shared" si="2"/>
        <v>10</v>
      </c>
      <c r="BM46" s="41">
        <f t="shared" si="1"/>
        <v>5.4</v>
      </c>
      <c r="BN46" s="13" t="str">
        <f t="shared" si="3"/>
        <v>–</v>
      </c>
      <c r="BO46" s="42">
        <f t="shared" si="4"/>
        <v>9.6999999999999993</v>
      </c>
      <c r="BP46" s="43">
        <f t="shared" si="5"/>
        <v>20.074349442379187</v>
      </c>
      <c r="BQ46" s="14" t="str">
        <f t="shared" si="10"/>
        <v>–</v>
      </c>
      <c r="BR46" s="44">
        <f t="shared" si="6"/>
        <v>29.361702127659576</v>
      </c>
      <c r="BS46" s="45">
        <f t="shared" si="7"/>
        <v>6.95</v>
      </c>
      <c r="BT46" s="46">
        <f t="shared" si="11"/>
        <v>24.552443612855896</v>
      </c>
      <c r="BU46" s="13">
        <f t="shared" si="8"/>
        <v>1.4908983123532549</v>
      </c>
      <c r="BV46" s="47">
        <f t="shared" si="12"/>
        <v>3.5779607544773357</v>
      </c>
      <c r="BW46" s="13">
        <f t="shared" si="9"/>
        <v>9.6999999999999993</v>
      </c>
      <c r="BX46" s="14">
        <f t="shared" si="13"/>
        <v>26.575342465753423</v>
      </c>
    </row>
    <row r="47" spans="1:76">
      <c r="A47" s="9" t="s">
        <v>52</v>
      </c>
      <c r="B47" s="125">
        <v>8.8000000000000007</v>
      </c>
      <c r="C47" s="126">
        <f t="shared" si="104"/>
        <v>24.109589041095891</v>
      </c>
      <c r="D47" s="10"/>
      <c r="E47" s="19" t="str">
        <f t="shared" si="105"/>
        <v/>
      </c>
      <c r="F47" s="10">
        <v>7.3</v>
      </c>
      <c r="G47" s="19">
        <f t="shared" si="106"/>
        <v>20.679886685552411</v>
      </c>
      <c r="H47" s="10">
        <v>8.1</v>
      </c>
      <c r="I47" s="19">
        <f t="shared" si="107"/>
        <v>25.63291139240506</v>
      </c>
      <c r="J47" s="10"/>
      <c r="K47" s="19" t="str">
        <f t="shared" si="108"/>
        <v/>
      </c>
      <c r="L47" s="10">
        <v>5.5</v>
      </c>
      <c r="M47" s="19">
        <f t="shared" si="109"/>
        <v>23.404255319148938</v>
      </c>
      <c r="N47" s="10">
        <v>7.1</v>
      </c>
      <c r="O47" s="19">
        <f t="shared" si="110"/>
        <v>22.829581993569128</v>
      </c>
      <c r="P47" s="10"/>
      <c r="Q47" s="19" t="str">
        <f t="shared" si="111"/>
        <v/>
      </c>
      <c r="R47" s="10"/>
      <c r="S47" s="19" t="str">
        <f t="shared" si="112"/>
        <v/>
      </c>
      <c r="T47" s="10"/>
      <c r="U47" s="19" t="str">
        <f t="shared" si="113"/>
        <v/>
      </c>
      <c r="V47" s="10">
        <v>5.2</v>
      </c>
      <c r="W47" s="19">
        <f t="shared" si="114"/>
        <v>17.567567567567568</v>
      </c>
      <c r="X47" s="10"/>
      <c r="Y47" s="19" t="str">
        <f t="shared" si="115"/>
        <v/>
      </c>
      <c r="Z47" s="10"/>
      <c r="AA47" s="19" t="str">
        <f t="shared" si="116"/>
        <v/>
      </c>
      <c r="AB47" s="10">
        <v>4.3</v>
      </c>
      <c r="AC47" s="19">
        <f t="shared" si="117"/>
        <v>15.985130111524166</v>
      </c>
      <c r="AD47" s="10"/>
      <c r="AE47" s="19" t="str">
        <f t="shared" si="118"/>
        <v/>
      </c>
      <c r="AF47" s="10"/>
      <c r="AG47" s="19" t="str">
        <f t="shared" si="119"/>
        <v/>
      </c>
      <c r="AH47" s="10">
        <v>6.2</v>
      </c>
      <c r="AI47" s="19">
        <f t="shared" si="120"/>
        <v>23.134328358208954</v>
      </c>
      <c r="AJ47" s="10">
        <v>5.5</v>
      </c>
      <c r="AK47" s="19" t="str">
        <f t="shared" si="121"/>
        <v/>
      </c>
      <c r="AL47" s="10"/>
      <c r="AM47" s="19" t="str">
        <f t="shared" si="122"/>
        <v/>
      </c>
      <c r="AN47" s="10">
        <v>4.9000000000000004</v>
      </c>
      <c r="AO47" s="19">
        <f t="shared" si="123"/>
        <v>18.081180811808117</v>
      </c>
      <c r="AP47" s="10">
        <v>4.4000000000000004</v>
      </c>
      <c r="AQ47" s="19" t="str">
        <f t="shared" si="124"/>
        <v/>
      </c>
      <c r="AR47" s="10"/>
      <c r="AS47" s="19" t="str">
        <f t="shared" si="125"/>
        <v/>
      </c>
      <c r="AT47" s="10"/>
      <c r="AU47" s="19" t="str">
        <f t="shared" si="126"/>
        <v/>
      </c>
      <c r="AV47" s="10"/>
      <c r="AW47" s="19" t="str">
        <f t="shared" si="127"/>
        <v/>
      </c>
      <c r="AX47" s="10"/>
      <c r="AY47" s="19" t="str">
        <f t="shared" si="128"/>
        <v/>
      </c>
      <c r="AZ47" s="10"/>
      <c r="BA47" s="19" t="str">
        <f t="shared" si="129"/>
        <v/>
      </c>
      <c r="BB47" s="10"/>
      <c r="BC47" s="19" t="str">
        <f t="shared" si="130"/>
        <v/>
      </c>
      <c r="BD47" s="10"/>
      <c r="BE47" s="19" t="str">
        <f t="shared" si="131"/>
        <v/>
      </c>
      <c r="BF47" s="10">
        <v>6.6</v>
      </c>
      <c r="BG47" s="19">
        <f t="shared" si="132"/>
        <v>23.487544483985761</v>
      </c>
      <c r="BH47" s="10"/>
      <c r="BI47" s="19" t="str">
        <f t="shared" si="133"/>
        <v/>
      </c>
      <c r="BK47" s="11" t="str">
        <f t="shared" si="0"/>
        <v xml:space="preserve">     Internal secondary branch</v>
      </c>
      <c r="BL47" s="12">
        <f t="shared" si="2"/>
        <v>12</v>
      </c>
      <c r="BM47" s="41">
        <f t="shared" si="1"/>
        <v>4.3</v>
      </c>
      <c r="BN47" s="13" t="str">
        <f t="shared" si="3"/>
        <v>–</v>
      </c>
      <c r="BO47" s="42">
        <f t="shared" si="4"/>
        <v>8.8000000000000007</v>
      </c>
      <c r="BP47" s="43">
        <f t="shared" si="5"/>
        <v>15.985130111524166</v>
      </c>
      <c r="BQ47" s="14" t="str">
        <f t="shared" si="10"/>
        <v>–</v>
      </c>
      <c r="BR47" s="44">
        <f t="shared" si="6"/>
        <v>25.63291139240506</v>
      </c>
      <c r="BS47" s="45">
        <f t="shared" si="7"/>
        <v>6.1583333333333341</v>
      </c>
      <c r="BT47" s="46">
        <f t="shared" si="11"/>
        <v>21.491197576486602</v>
      </c>
      <c r="BU47" s="13">
        <f t="shared" si="8"/>
        <v>1.4475423268004235</v>
      </c>
      <c r="BV47" s="47">
        <f t="shared" si="12"/>
        <v>3.234264484189866</v>
      </c>
      <c r="BW47" s="13">
        <f t="shared" si="9"/>
        <v>8.8000000000000007</v>
      </c>
      <c r="BX47" s="14">
        <f t="shared" si="13"/>
        <v>24.109589041095891</v>
      </c>
    </row>
    <row r="48" spans="1:76">
      <c r="A48" s="9" t="s">
        <v>53</v>
      </c>
      <c r="B48" s="131">
        <f>IF(AND((B45&gt;0),(B46&gt;0)),(B45/B46*100),"")</f>
        <v>81.443298969072174</v>
      </c>
      <c r="C48" s="126" t="s">
        <v>29</v>
      </c>
      <c r="D48" s="132" t="str">
        <f>IF(AND((D45&gt;0),(D46&gt;0)),(D45/D46*100),"")</f>
        <v/>
      </c>
      <c r="E48" s="19" t="s">
        <v>29</v>
      </c>
      <c r="F48" s="132">
        <f>IF(AND((F45&gt;0),(F46&gt;0)),(F45/F46*100),"")</f>
        <v>81.012658227848107</v>
      </c>
      <c r="G48" s="19" t="s">
        <v>29</v>
      </c>
      <c r="H48" s="132">
        <f>IF(AND((H45&gt;0),(H46&gt;0)),(H45/H46*100),"")</f>
        <v>82.222222222222229</v>
      </c>
      <c r="I48" s="19" t="s">
        <v>29</v>
      </c>
      <c r="J48" s="132" t="str">
        <f>IF(AND((J45&gt;0),(J46&gt;0)),(J45/J46*100),"")</f>
        <v/>
      </c>
      <c r="K48" s="19" t="s">
        <v>29</v>
      </c>
      <c r="L48" s="132">
        <f>IF(AND((L45&gt;0),(L46&gt;0)),(L45/L46*100),"")</f>
        <v>72.463768115942031</v>
      </c>
      <c r="M48" s="19" t="s">
        <v>29</v>
      </c>
      <c r="N48" s="132" t="str">
        <f>IF(AND((N45&gt;0),(N46&gt;0)),(N45/N46*100),"")</f>
        <v/>
      </c>
      <c r="O48" s="19" t="s">
        <v>29</v>
      </c>
      <c r="P48" s="132" t="str">
        <f>IF(AND((P45&gt;0),(P46&gt;0)),(P45/P46*100),"")</f>
        <v/>
      </c>
      <c r="Q48" s="19" t="s">
        <v>29</v>
      </c>
      <c r="R48" s="132" t="str">
        <f>IF(AND((R45&gt;0),(R46&gt;0)),(R45/R46*100),"")</f>
        <v/>
      </c>
      <c r="S48" s="19" t="s">
        <v>29</v>
      </c>
      <c r="T48" s="132" t="str">
        <f>IF(AND((T45&gt;0),(T46&gt;0)),(T45/T46*100),"")</f>
        <v/>
      </c>
      <c r="U48" s="19" t="s">
        <v>29</v>
      </c>
      <c r="V48" s="132">
        <f>IF(AND((V45&gt;0),(V46&gt;0)),(V45/V46*100),"")</f>
        <v>74.603174603174608</v>
      </c>
      <c r="W48" s="19" t="s">
        <v>29</v>
      </c>
      <c r="X48" s="132" t="str">
        <f>IF(AND((X45&gt;0),(X46&gt;0)),(X45/X46*100),"")</f>
        <v/>
      </c>
      <c r="Y48" s="19" t="s">
        <v>29</v>
      </c>
      <c r="Z48" s="132" t="str">
        <f>IF(AND((Z45&gt;0),(Z46&gt;0)),(Z45/Z46*100),"")</f>
        <v/>
      </c>
      <c r="AA48" s="19" t="s">
        <v>29</v>
      </c>
      <c r="AB48" s="132">
        <f>IF(AND((AB45&gt;0),(AB46&gt;0)),(AB45/AB46*100),"")</f>
        <v>74.074074074074076</v>
      </c>
      <c r="AC48" s="19" t="s">
        <v>29</v>
      </c>
      <c r="AD48" s="132" t="str">
        <f>IF(AND((AD45&gt;0),(AD46&gt;0)),(AD45/AD46*100),"")</f>
        <v/>
      </c>
      <c r="AE48" s="19" t="s">
        <v>29</v>
      </c>
      <c r="AF48" s="132" t="str">
        <f>IF(AND((AF45&gt;0),(AF46&gt;0)),(AF45/AF46*100),"")</f>
        <v/>
      </c>
      <c r="AG48" s="19" t="s">
        <v>29</v>
      </c>
      <c r="AH48" s="132">
        <f>IF(AND((AH45&gt;0),(AH46&gt;0)),(AH45/AH46*100),"")</f>
        <v>74.647887323943664</v>
      </c>
      <c r="AI48" s="19" t="s">
        <v>29</v>
      </c>
      <c r="AJ48" s="132">
        <f>IF(AND((AJ45&gt;0),(AJ46&gt;0)),(AJ45/AJ46*100),"")</f>
        <v>78.94736842105263</v>
      </c>
      <c r="AK48" s="19" t="s">
        <v>29</v>
      </c>
      <c r="AL48" s="132" t="str">
        <f>IF(AND((AL45&gt;0),(AL46&gt;0)),(AL45/AL46*100),"")</f>
        <v/>
      </c>
      <c r="AM48" s="19" t="s">
        <v>29</v>
      </c>
      <c r="AN48" s="132">
        <f>IF(AND((AN45&gt;0),(AN46&gt;0)),(AN45/AN46*100),"")</f>
        <v>74.576271186440678</v>
      </c>
      <c r="AO48" s="19" t="s">
        <v>29</v>
      </c>
      <c r="AP48" s="132">
        <f>IF(AND((AP45&gt;0),(AP46&gt;0)),(AP45/AP46*100),"")</f>
        <v>73.214285714285708</v>
      </c>
      <c r="AQ48" s="19" t="s">
        <v>29</v>
      </c>
      <c r="AR48" s="132" t="str">
        <f>IF(AND((AR45&gt;0),(AR46&gt;0)),(AR45/AR46*100),"")</f>
        <v/>
      </c>
      <c r="AS48" s="19" t="s">
        <v>29</v>
      </c>
      <c r="AT48" s="132" t="str">
        <f>IF(AND((AT45&gt;0),(AT46&gt;0)),(AT45/AT46*100),"")</f>
        <v/>
      </c>
      <c r="AU48" s="19" t="s">
        <v>29</v>
      </c>
      <c r="AV48" s="132" t="str">
        <f>IF(AND((AV45&gt;0),(AV46&gt;0)),(AV45/AV46*100),"")</f>
        <v/>
      </c>
      <c r="AW48" s="19" t="s">
        <v>29</v>
      </c>
      <c r="AX48" s="132" t="str">
        <f>IF(AND((AX45&gt;0),(AX46&gt;0)),(AX45/AX46*100),"")</f>
        <v/>
      </c>
      <c r="AY48" s="19" t="s">
        <v>29</v>
      </c>
      <c r="AZ48" s="132" t="str">
        <f>IF(AND((AZ45&gt;0),(AZ46&gt;0)),(AZ45/AZ46*100),"")</f>
        <v/>
      </c>
      <c r="BA48" s="19" t="s">
        <v>29</v>
      </c>
      <c r="BB48" s="132" t="str">
        <f>IF(AND((BB45&gt;0),(BB46&gt;0)),(BB45/BB46*100),"")</f>
        <v/>
      </c>
      <c r="BC48" s="19" t="s">
        <v>29</v>
      </c>
      <c r="BD48" s="132" t="str">
        <f>IF(AND((BD45&gt;0),(BD46&gt;0)),(BD45/BD46*100),"")</f>
        <v/>
      </c>
      <c r="BE48" s="19" t="s">
        <v>29</v>
      </c>
      <c r="BF48" s="132" t="str">
        <f>IF(AND((BF45&gt;0),(BF46&gt;0)),(BF45/BF46*100),"")</f>
        <v/>
      </c>
      <c r="BG48" s="19" t="s">
        <v>29</v>
      </c>
      <c r="BH48" s="132" t="str">
        <f>IF(AND((BH45&gt;0),(BH46&gt;0)),(BH45/BH46*100),"")</f>
        <v/>
      </c>
      <c r="BI48" s="19" t="s">
        <v>29</v>
      </c>
      <c r="BK48" s="11" t="str">
        <f t="shared" si="0"/>
        <v xml:space="preserve">     Internal base/primary branch (cct)</v>
      </c>
      <c r="BL48" s="12">
        <f>COUNT(B48,D48,F48,H48,J48,L48,N48,P48,R48,T48,V48,X48,Z48,AB48,AD48,AF48,AH48,AJ48,AL48,AN48,AP48,AR48,AT48,AV48,AX48,AZ48,BB48,BD48,BF48,BH48)</f>
        <v>10</v>
      </c>
      <c r="BM48" s="186">
        <f>IF(SUM(B48,D48,F48,H48,J48,L48,N48,P48,R48,T48,V48,X48,Z48,AB48,AD48,AF48,AH48,AJ48,AL48,AN48,AP48,AR48,AT48,AV48,AX48,AZ48,BB48,BD48,BF48,BH48)&gt;0,MIN(B48,D48,F48,H48,J48,L48,N48,P48,R48,T48,V48,X48,Z48,AB48,AD48,AF48,AH48,AJ48,AL48,AN48,AP48,AR48,AT48,AV48,AX48,AZ48,BB48,BD48,BF48,BH48),"")</f>
        <v>72.463768115942031</v>
      </c>
      <c r="BN48" s="196" t="str">
        <f>IF(COUNT(BM48)&gt;0,"–","?")</f>
        <v>–</v>
      </c>
      <c r="BO48" s="188">
        <f>IF(SUM(B48,D48,F48,H48,J48,L48,N48,P48,R48,T48,V48,X48,Z48,AB48,AD48,AF48,AH48,AJ48,AL48,AN48,AP48,AR48,AT48,AV48,AX48,AZ48,BB48,BD48,BF48,BH48)&gt;0,MAX(B48,D48,F48,H48,J48,L48,N48,P48,R48,T48,V48,X48,Z48,AB48,AD48,AF48,AH48,AJ48,AL48,AN48,AP48,AR48,AT48,AV48,AX48,AZ48,BB48,BD48,BF48,BH48),"")</f>
        <v>82.222222222222229</v>
      </c>
      <c r="BP48" s="197" t="str">
        <f>IF(SUM(C48,E48,G48,I48,K48,M48,O48,Q48,S48,U48,W48,Y48,AA48,AC48,AE48,AG48,AI48,AK48,AM48,AO48,AQ48,AS48,AU48,AW48,AY48,BA48,BC48,BE48,BG48,BI48)&gt;0,MIN(C48,E48,G48,I48,K48,M48,O48,Q48,S48,U48,W48,Y48,AA48,AC48,AE48,AG48,AI48,AK48,AM48,AO48,AQ48,AS48,AU48,AW48,AY48,BA48,BC48,BE48,BG48,BI48),"")</f>
        <v/>
      </c>
      <c r="BQ48" s="198" t="s">
        <v>29</v>
      </c>
      <c r="BR48" s="199" t="str">
        <f>IF(SUM(C48,E48,G48,I48,K48,M48,O48,Q48,S48,U48,W48,Y48,AA48,AC48,AE48,AG48,AI48,AK48,AM48,AO48,AQ48,AS48,AU48,AW48,AY48,BA48,BC48,BE48,BG48,BI48)&gt;0,MAX(C48,E48,G48,I48,K48,M48,O48,Q48,S48,U48,W48,Y48,AA48,AC48,AE48,AG48,AI48,AK48,AM48,AO48,AQ48,AS48,AU48,AW48,AY48,BA48,BC48,BE48,BG48,BI48),"")</f>
        <v/>
      </c>
      <c r="BS48" s="192">
        <f>IF(SUM(B48,D48,F48,H48,J48,L48,N48,P48,R48,T48,V48,X48,Z48,AB48,AD48,AF48,AH48,AJ48,AL48,AN48,AP48,AR48,AT48,AV48,AX48,AZ48,BB48,BD48,BF48,BH48)&gt;0,AVERAGE(B48,D48,F48,H48,J48,L48,N48,P48,R48,T48,V48,X48,Z48,AB48,AD48,AF48,AH48,AJ48,AL48,AN48,AP48,AR48,AT48,AV48,AX48,AZ48,BB48,BD48,BF48,BH48),"?")</f>
        <v>76.720500885805578</v>
      </c>
      <c r="BT48" s="200" t="s">
        <v>29</v>
      </c>
      <c r="BU48" s="187">
        <f>IF(COUNT(B48,D48,F48,H48,J48,L48,N48,P48,R48,T48,V48,X48,Z48,AB48,AD48,AF48,AH48,AJ48,AL48,AN48,AP48,AR48,AT48,AV48,AX48,AZ48,BB48,BD48,BF48,BH48)&gt;1,STDEV(B48,D48,F48,H48,J48,L48,N48,P48,R48,T48,V48,X48,Z48,AB48,AD48,AF48,AH48,AJ48,AL48,AN48,AP48,AR48,AT48,AV48,AX48,AZ48,BB48,BD48,BF48,BH48),"?")</f>
        <v>3.7527578778476101</v>
      </c>
      <c r="BV48" s="201" t="s">
        <v>29</v>
      </c>
      <c r="BW48" s="187">
        <f>IF(COUNT(B48)&gt;0,B48,"?")</f>
        <v>81.443298969072174</v>
      </c>
      <c r="BX48" s="202" t="s">
        <v>29</v>
      </c>
    </row>
    <row r="49" spans="1:76">
      <c r="A49" s="20" t="s">
        <v>56</v>
      </c>
      <c r="B49" s="123"/>
      <c r="C49" s="124"/>
      <c r="D49" s="25"/>
      <c r="E49" s="25"/>
      <c r="F49" s="25"/>
      <c r="G49" s="25"/>
      <c r="H49" s="25"/>
      <c r="I49" s="25"/>
      <c r="J49" s="25"/>
      <c r="K49" s="25"/>
      <c r="L49" s="25"/>
      <c r="M49" s="25"/>
      <c r="N49" s="25"/>
      <c r="O49" s="25"/>
      <c r="P49" s="25"/>
      <c r="Q49" s="25"/>
      <c r="R49" s="25"/>
      <c r="S49" s="25"/>
      <c r="T49" s="25"/>
      <c r="U49" s="25"/>
      <c r="V49" s="25"/>
      <c r="W49" s="25"/>
      <c r="X49" s="25"/>
      <c r="Y49" s="25"/>
      <c r="Z49" s="25"/>
      <c r="AA49" s="25"/>
      <c r="AB49" s="25"/>
      <c r="AC49" s="25"/>
      <c r="AD49" s="25"/>
      <c r="AE49" s="49"/>
      <c r="AF49" s="24"/>
      <c r="AG49" s="25"/>
      <c r="AH49" s="25"/>
      <c r="AI49" s="25"/>
      <c r="AJ49" s="25"/>
      <c r="AK49" s="25"/>
      <c r="AL49" s="25"/>
      <c r="AM49" s="25"/>
      <c r="AN49" s="25"/>
      <c r="AO49" s="25"/>
      <c r="AP49" s="25"/>
      <c r="AQ49" s="25"/>
      <c r="AR49" s="25"/>
      <c r="AS49" s="25"/>
      <c r="AT49" s="25"/>
      <c r="AU49" s="25"/>
      <c r="AV49" s="25"/>
      <c r="AW49" s="25"/>
      <c r="AX49" s="25"/>
      <c r="AY49" s="25"/>
      <c r="AZ49" s="25"/>
      <c r="BA49" s="25"/>
      <c r="BB49" s="25"/>
      <c r="BC49" s="25"/>
      <c r="BD49" s="25"/>
      <c r="BE49" s="25"/>
      <c r="BF49" s="25"/>
      <c r="BG49" s="25"/>
      <c r="BH49" s="25"/>
      <c r="BI49" s="49"/>
      <c r="BK49" s="11" t="str">
        <f t="shared" si="0"/>
        <v>Claw 4 heights</v>
      </c>
      <c r="BL49" s="12"/>
      <c r="BM49" s="41"/>
      <c r="BN49" s="13"/>
      <c r="BO49" s="42"/>
      <c r="BP49" s="43"/>
      <c r="BQ49" s="14"/>
      <c r="BR49" s="44"/>
      <c r="BS49" s="45"/>
      <c r="BT49" s="46"/>
      <c r="BU49" s="13"/>
      <c r="BV49" s="47"/>
      <c r="BW49" s="13"/>
      <c r="BX49" s="14"/>
    </row>
    <row r="50" spans="1:76">
      <c r="A50" s="9" t="s">
        <v>57</v>
      </c>
      <c r="B50" s="125">
        <v>8</v>
      </c>
      <c r="C50" s="126">
        <f t="shared" ref="C50:C56" si="134">IF(AND((B50&gt;0),(B$6&gt;0)),(B50/B$6*100),"")</f>
        <v>21.917808219178081</v>
      </c>
      <c r="D50" s="10"/>
      <c r="E50" s="19" t="str">
        <f t="shared" ref="E50:E56" si="135">IF(AND((D50&gt;0),(D$6&gt;0)),(D50/D$6*100),"")</f>
        <v/>
      </c>
      <c r="F50" s="10">
        <v>6.7</v>
      </c>
      <c r="G50" s="19">
        <f t="shared" ref="G50:G56" si="136">IF(AND((F50&gt;0),(F$6&gt;0)),(F50/F$6*100),"")</f>
        <v>18.980169971671391</v>
      </c>
      <c r="H50" s="10">
        <v>5.7</v>
      </c>
      <c r="I50" s="19">
        <f t="shared" ref="I50:I56" si="137">IF(AND((H50&gt;0),(H$6&gt;0)),(H50/H$6*100),"")</f>
        <v>18.037974683544302</v>
      </c>
      <c r="J50" s="10"/>
      <c r="K50" s="19" t="str">
        <f t="shared" ref="K50:K56" si="138">IF(AND((J50&gt;0),(J$6&gt;0)),(J50/J$6*100),"")</f>
        <v/>
      </c>
      <c r="L50" s="10">
        <v>5.0999999999999996</v>
      </c>
      <c r="M50" s="19">
        <f t="shared" ref="M50:M56" si="139">IF(AND((L50&gt;0),(L$6&gt;0)),(L50/L$6*100),"")</f>
        <v>21.702127659574465</v>
      </c>
      <c r="N50" s="10"/>
      <c r="O50" s="19" t="str">
        <f t="shared" ref="O50:O56" si="140">IF(AND((N50&gt;0),(N$6&gt;0)),(N50/N$6*100),"")</f>
        <v/>
      </c>
      <c r="P50" s="10">
        <v>7.2</v>
      </c>
      <c r="Q50" s="19">
        <f t="shared" ref="Q50:Q56" si="141">IF(AND((P50&gt;0),(P$6&gt;0)),(P50/P$6*100),"")</f>
        <v>21.364985163204746</v>
      </c>
      <c r="R50" s="10"/>
      <c r="S50" s="19" t="str">
        <f t="shared" ref="S50:S56" si="142">IF(AND((R50&gt;0),(R$6&gt;0)),(R50/R$6*100),"")</f>
        <v/>
      </c>
      <c r="T50" s="10"/>
      <c r="U50" s="19" t="str">
        <f t="shared" ref="U50:U56" si="143">IF(AND((T50&gt;0),(T$6&gt;0)),(T50/T$6*100),"")</f>
        <v/>
      </c>
      <c r="V50" s="10"/>
      <c r="W50" s="19" t="str">
        <f t="shared" ref="W50:W56" si="144">IF(AND((V50&gt;0),(V$6&gt;0)),(V50/V$6*100),"")</f>
        <v/>
      </c>
      <c r="X50" s="10"/>
      <c r="Y50" s="19" t="str">
        <f t="shared" ref="Y50:Y56" si="145">IF(AND((X50&gt;0),(X$6&gt;0)),(X50/X$6*100),"")</f>
        <v/>
      </c>
      <c r="Z50" s="10"/>
      <c r="AA50" s="19" t="str">
        <f t="shared" ref="AA50:AA56" si="146">IF(AND((Z50&gt;0),(Z$6&gt;0)),(Z50/Z$6*100),"")</f>
        <v/>
      </c>
      <c r="AB50" s="10">
        <v>5.5</v>
      </c>
      <c r="AC50" s="19">
        <f t="shared" ref="AC50:AC56" si="147">IF(AND((AB50&gt;0),(AB$6&gt;0)),(AB50/AB$6*100),"")</f>
        <v>20.446096654275095</v>
      </c>
      <c r="AD50" s="10">
        <v>5</v>
      </c>
      <c r="AE50" s="19" t="str">
        <f t="shared" ref="AE50:AE56" si="148">IF(AND((AD50&gt;0),(AD$6&gt;0)),(AD50/AD$6*100),"")</f>
        <v/>
      </c>
      <c r="AF50" s="10"/>
      <c r="AG50" s="19" t="str">
        <f t="shared" ref="AG50:AG56" si="149">IF(AND((AF50&gt;0),(AF$6&gt;0)),(AF50/AF$6*100),"")</f>
        <v/>
      </c>
      <c r="AH50" s="10"/>
      <c r="AI50" s="19" t="str">
        <f t="shared" ref="AI50:AI56" si="150">IF(AND((AH50&gt;0),(AH$6&gt;0)),(AH50/AH$6*100),"")</f>
        <v/>
      </c>
      <c r="AJ50" s="10">
        <v>4.8</v>
      </c>
      <c r="AK50" s="19" t="str">
        <f t="shared" ref="AK50:AK56" si="151">IF(AND((AJ50&gt;0),(AJ$6&gt;0)),(AJ50/AJ$6*100),"")</f>
        <v/>
      </c>
      <c r="AL50" s="10"/>
      <c r="AM50" s="19" t="str">
        <f t="shared" ref="AM50:AM56" si="152">IF(AND((AL50&gt;0),(AL$6&gt;0)),(AL50/AL$6*100),"")</f>
        <v/>
      </c>
      <c r="AN50" s="10"/>
      <c r="AO50" s="19" t="str">
        <f t="shared" ref="AO50:AO56" si="153">IF(AND((AN50&gt;0),(AN$6&gt;0)),(AN50/AN$6*100),"")</f>
        <v/>
      </c>
      <c r="AP50" s="10"/>
      <c r="AQ50" s="19" t="str">
        <f t="shared" ref="AQ50:AQ56" si="154">IF(AND((AP50&gt;0),(AP$6&gt;0)),(AP50/AP$6*100),"")</f>
        <v/>
      </c>
      <c r="AR50" s="10"/>
      <c r="AS50" s="19" t="str">
        <f t="shared" ref="AS50:AS56" si="155">IF(AND((AR50&gt;0),(AR$6&gt;0)),(AR50/AR$6*100),"")</f>
        <v/>
      </c>
      <c r="AT50" s="10"/>
      <c r="AU50" s="19" t="str">
        <f t="shared" ref="AU50:AU56" si="156">IF(AND((AT50&gt;0),(AT$6&gt;0)),(AT50/AT$6*100),"")</f>
        <v/>
      </c>
      <c r="AV50" s="10">
        <v>4.5</v>
      </c>
      <c r="AW50" s="19">
        <f t="shared" ref="AW50:AW56" si="157">IF(AND((AV50&gt;0),(AV$6&gt;0)),(AV50/AV$6*100),"")</f>
        <v>17.857142857142858</v>
      </c>
      <c r="AX50" s="10"/>
      <c r="AY50" s="19" t="str">
        <f t="shared" ref="AY50:AY56" si="158">IF(AND((AX50&gt;0),(AX$6&gt;0)),(AX50/AX$6*100),"")</f>
        <v/>
      </c>
      <c r="AZ50" s="10">
        <v>3.8</v>
      </c>
      <c r="BA50" s="19">
        <f t="shared" ref="BA50:BA56" si="159">IF(AND((AZ50&gt;0),(AZ$6&gt;0)),(AZ50/AZ$6*100),"")</f>
        <v>17.431192660550458</v>
      </c>
      <c r="BB50" s="10"/>
      <c r="BC50" s="19" t="str">
        <f t="shared" ref="BC50:BC56" si="160">IF(AND((BB50&gt;0),(BB$6&gt;0)),(BB50/BB$6*100),"")</f>
        <v/>
      </c>
      <c r="BD50" s="10"/>
      <c r="BE50" s="19" t="str">
        <f t="shared" ref="BE50:BE56" si="161">IF(AND((BD50&gt;0),(BD$6&gt;0)),(BD50/BD$6*100),"")</f>
        <v/>
      </c>
      <c r="BF50" s="10">
        <v>6</v>
      </c>
      <c r="BG50" s="19">
        <f t="shared" ref="BG50:BG56" si="162">IF(AND((BF50&gt;0),(BF$6&gt;0)),(BF50/BF$6*100),"")</f>
        <v>21.352313167259783</v>
      </c>
      <c r="BH50" s="10">
        <v>5.5</v>
      </c>
      <c r="BI50" s="19">
        <f t="shared" ref="BI50:BI56" si="163">IF(AND((BH50&gt;0),(BH$6&gt;0)),(BH50/BH$6*100),"")</f>
        <v>20.22058823529412</v>
      </c>
      <c r="BK50" s="11" t="str">
        <f t="shared" si="0"/>
        <v xml:space="preserve">     Anterior base</v>
      </c>
      <c r="BL50" s="12">
        <f t="shared" si="2"/>
        <v>12</v>
      </c>
      <c r="BM50" s="41">
        <f t="shared" si="1"/>
        <v>3.8</v>
      </c>
      <c r="BN50" s="13" t="str">
        <f t="shared" si="3"/>
        <v>–</v>
      </c>
      <c r="BO50" s="42">
        <f t="shared" si="4"/>
        <v>8</v>
      </c>
      <c r="BP50" s="43">
        <f t="shared" si="5"/>
        <v>17.431192660550458</v>
      </c>
      <c r="BQ50" s="14" t="str">
        <f t="shared" si="10"/>
        <v>–</v>
      </c>
      <c r="BR50" s="44">
        <f t="shared" si="6"/>
        <v>21.917808219178081</v>
      </c>
      <c r="BS50" s="45">
        <f t="shared" si="7"/>
        <v>5.6499999999999995</v>
      </c>
      <c r="BT50" s="46">
        <f t="shared" si="11"/>
        <v>19.931039927169529</v>
      </c>
      <c r="BU50" s="13">
        <f t="shared" si="8"/>
        <v>1.1828317332109914</v>
      </c>
      <c r="BV50" s="47">
        <f t="shared" si="12"/>
        <v>1.7174746746379317</v>
      </c>
      <c r="BW50" s="13">
        <f t="shared" si="9"/>
        <v>8</v>
      </c>
      <c r="BX50" s="14">
        <f t="shared" si="13"/>
        <v>21.917808219178081</v>
      </c>
    </row>
    <row r="51" spans="1:76">
      <c r="A51" s="9" t="s">
        <v>58</v>
      </c>
      <c r="B51" s="125">
        <v>12.7</v>
      </c>
      <c r="C51" s="126">
        <f t="shared" si="134"/>
        <v>34.794520547945204</v>
      </c>
      <c r="D51" s="10"/>
      <c r="E51" s="19" t="str">
        <f t="shared" si="135"/>
        <v/>
      </c>
      <c r="F51" s="10">
        <v>11.7</v>
      </c>
      <c r="G51" s="19">
        <f t="shared" si="136"/>
        <v>33.144475920679888</v>
      </c>
      <c r="H51" s="10">
        <v>9.9</v>
      </c>
      <c r="I51" s="19">
        <f t="shared" si="137"/>
        <v>31.329113924050635</v>
      </c>
      <c r="J51" s="10"/>
      <c r="K51" s="19" t="str">
        <f t="shared" si="138"/>
        <v/>
      </c>
      <c r="L51" s="10">
        <v>7.8</v>
      </c>
      <c r="M51" s="19">
        <f t="shared" si="139"/>
        <v>33.191489361702125</v>
      </c>
      <c r="N51" s="10"/>
      <c r="O51" s="19" t="str">
        <f t="shared" si="140"/>
        <v/>
      </c>
      <c r="P51" s="10">
        <v>11.7</v>
      </c>
      <c r="Q51" s="19">
        <f t="shared" si="141"/>
        <v>34.718100890207708</v>
      </c>
      <c r="R51" s="10"/>
      <c r="S51" s="19" t="str">
        <f t="shared" si="142"/>
        <v/>
      </c>
      <c r="T51" s="10"/>
      <c r="U51" s="19" t="str">
        <f t="shared" si="143"/>
        <v/>
      </c>
      <c r="V51" s="10"/>
      <c r="W51" s="19" t="str">
        <f t="shared" si="144"/>
        <v/>
      </c>
      <c r="X51" s="10"/>
      <c r="Y51" s="19" t="str">
        <f t="shared" si="145"/>
        <v/>
      </c>
      <c r="Z51" s="10"/>
      <c r="AA51" s="19" t="str">
        <f t="shared" si="146"/>
        <v/>
      </c>
      <c r="AB51" s="10">
        <v>8.8000000000000007</v>
      </c>
      <c r="AC51" s="19">
        <f t="shared" si="147"/>
        <v>32.713754646840151</v>
      </c>
      <c r="AD51" s="10">
        <v>8.9</v>
      </c>
      <c r="AE51" s="19" t="str">
        <f t="shared" si="148"/>
        <v/>
      </c>
      <c r="AF51" s="10"/>
      <c r="AG51" s="19" t="str">
        <f t="shared" si="149"/>
        <v/>
      </c>
      <c r="AH51" s="10"/>
      <c r="AI51" s="19" t="str">
        <f t="shared" si="150"/>
        <v/>
      </c>
      <c r="AJ51" s="10">
        <v>8.1</v>
      </c>
      <c r="AK51" s="19" t="str">
        <f t="shared" si="151"/>
        <v/>
      </c>
      <c r="AL51" s="10"/>
      <c r="AM51" s="19" t="str">
        <f t="shared" si="152"/>
        <v/>
      </c>
      <c r="AN51" s="10"/>
      <c r="AO51" s="19" t="str">
        <f t="shared" si="153"/>
        <v/>
      </c>
      <c r="AP51" s="10"/>
      <c r="AQ51" s="19" t="str">
        <f t="shared" si="154"/>
        <v/>
      </c>
      <c r="AR51" s="10"/>
      <c r="AS51" s="19" t="str">
        <f t="shared" si="155"/>
        <v/>
      </c>
      <c r="AT51" s="10"/>
      <c r="AU51" s="19" t="str">
        <f t="shared" si="156"/>
        <v/>
      </c>
      <c r="AV51" s="10">
        <v>7.9</v>
      </c>
      <c r="AW51" s="19">
        <f t="shared" si="157"/>
        <v>31.349206349206348</v>
      </c>
      <c r="AX51" s="10"/>
      <c r="AY51" s="19" t="str">
        <f t="shared" si="158"/>
        <v/>
      </c>
      <c r="AZ51" s="10">
        <v>6.2</v>
      </c>
      <c r="BA51" s="19">
        <f t="shared" si="159"/>
        <v>28.440366972477065</v>
      </c>
      <c r="BB51" s="10"/>
      <c r="BC51" s="19" t="str">
        <f t="shared" si="160"/>
        <v/>
      </c>
      <c r="BD51" s="10"/>
      <c r="BE51" s="19" t="str">
        <f t="shared" si="161"/>
        <v/>
      </c>
      <c r="BF51" s="10"/>
      <c r="BG51" s="19" t="str">
        <f t="shared" si="162"/>
        <v/>
      </c>
      <c r="BH51" s="10">
        <v>8.8000000000000007</v>
      </c>
      <c r="BI51" s="19">
        <f t="shared" si="163"/>
        <v>32.352941176470587</v>
      </c>
      <c r="BK51" s="11" t="str">
        <f t="shared" si="0"/>
        <v xml:space="preserve">     Anterior primary branch</v>
      </c>
      <c r="BL51" s="12">
        <f t="shared" si="2"/>
        <v>11</v>
      </c>
      <c r="BM51" s="41">
        <f t="shared" si="1"/>
        <v>6.2</v>
      </c>
      <c r="BN51" s="13" t="str">
        <f t="shared" si="3"/>
        <v>–</v>
      </c>
      <c r="BO51" s="42">
        <f t="shared" si="4"/>
        <v>12.7</v>
      </c>
      <c r="BP51" s="43">
        <f t="shared" si="5"/>
        <v>28.440366972477065</v>
      </c>
      <c r="BQ51" s="14" t="str">
        <f t="shared" si="10"/>
        <v>–</v>
      </c>
      <c r="BR51" s="44">
        <f t="shared" si="6"/>
        <v>34.794520547945204</v>
      </c>
      <c r="BS51" s="45">
        <f t="shared" si="7"/>
        <v>9.3181818181818183</v>
      </c>
      <c r="BT51" s="46">
        <f t="shared" si="11"/>
        <v>32.448218865508863</v>
      </c>
      <c r="BU51" s="13">
        <f t="shared" si="8"/>
        <v>1.9838438354962231</v>
      </c>
      <c r="BV51" s="47">
        <f t="shared" si="12"/>
        <v>1.9460668402929218</v>
      </c>
      <c r="BW51" s="13">
        <f t="shared" si="9"/>
        <v>12.7</v>
      </c>
      <c r="BX51" s="14">
        <f t="shared" si="13"/>
        <v>34.794520547945204</v>
      </c>
    </row>
    <row r="52" spans="1:76">
      <c r="A52" s="9" t="s">
        <v>59</v>
      </c>
      <c r="B52" s="125">
        <v>10.9</v>
      </c>
      <c r="C52" s="126">
        <f t="shared" si="134"/>
        <v>29.863013698630137</v>
      </c>
      <c r="D52" s="10"/>
      <c r="E52" s="19" t="str">
        <f t="shared" si="135"/>
        <v/>
      </c>
      <c r="F52" s="10">
        <v>7.5</v>
      </c>
      <c r="G52" s="19">
        <f t="shared" si="136"/>
        <v>21.246458923512748</v>
      </c>
      <c r="H52" s="10">
        <v>7.4</v>
      </c>
      <c r="I52" s="19">
        <f t="shared" si="137"/>
        <v>23.417721518987342</v>
      </c>
      <c r="J52" s="10"/>
      <c r="K52" s="19" t="str">
        <f t="shared" si="138"/>
        <v/>
      </c>
      <c r="L52" s="10">
        <v>6</v>
      </c>
      <c r="M52" s="19">
        <f t="shared" si="139"/>
        <v>25.531914893617021</v>
      </c>
      <c r="N52" s="10"/>
      <c r="O52" s="19" t="str">
        <f t="shared" si="140"/>
        <v/>
      </c>
      <c r="P52" s="10">
        <v>10</v>
      </c>
      <c r="Q52" s="19">
        <f t="shared" si="141"/>
        <v>29.673590504451035</v>
      </c>
      <c r="R52" s="10"/>
      <c r="S52" s="19" t="str">
        <f t="shared" si="142"/>
        <v/>
      </c>
      <c r="T52" s="10"/>
      <c r="U52" s="19" t="str">
        <f t="shared" si="143"/>
        <v/>
      </c>
      <c r="V52" s="10"/>
      <c r="W52" s="19" t="str">
        <f t="shared" si="144"/>
        <v/>
      </c>
      <c r="X52" s="10"/>
      <c r="Y52" s="19" t="str">
        <f t="shared" si="145"/>
        <v/>
      </c>
      <c r="Z52" s="10"/>
      <c r="AA52" s="19" t="str">
        <f t="shared" si="146"/>
        <v/>
      </c>
      <c r="AB52" s="10">
        <v>6.8</v>
      </c>
      <c r="AC52" s="19">
        <f t="shared" si="147"/>
        <v>25.278810408921931</v>
      </c>
      <c r="AD52" s="10">
        <v>6.3</v>
      </c>
      <c r="AE52" s="19" t="str">
        <f t="shared" si="148"/>
        <v/>
      </c>
      <c r="AF52" s="10"/>
      <c r="AG52" s="19" t="str">
        <f t="shared" si="149"/>
        <v/>
      </c>
      <c r="AH52" s="10"/>
      <c r="AI52" s="19" t="str">
        <f t="shared" si="150"/>
        <v/>
      </c>
      <c r="AJ52" s="10">
        <v>6.1</v>
      </c>
      <c r="AK52" s="19" t="str">
        <f t="shared" si="151"/>
        <v/>
      </c>
      <c r="AL52" s="10"/>
      <c r="AM52" s="19" t="str">
        <f t="shared" si="152"/>
        <v/>
      </c>
      <c r="AN52" s="10"/>
      <c r="AO52" s="19" t="str">
        <f t="shared" si="153"/>
        <v/>
      </c>
      <c r="AP52" s="10"/>
      <c r="AQ52" s="19" t="str">
        <f t="shared" si="154"/>
        <v/>
      </c>
      <c r="AR52" s="10"/>
      <c r="AS52" s="19" t="str">
        <f t="shared" si="155"/>
        <v/>
      </c>
      <c r="AT52" s="10"/>
      <c r="AU52" s="19" t="str">
        <f t="shared" si="156"/>
        <v/>
      </c>
      <c r="AV52" s="10">
        <v>6.2</v>
      </c>
      <c r="AW52" s="19">
        <f t="shared" si="157"/>
        <v>24.603174603174605</v>
      </c>
      <c r="AX52" s="10"/>
      <c r="AY52" s="19" t="str">
        <f t="shared" si="158"/>
        <v/>
      </c>
      <c r="AZ52" s="10">
        <v>4.7</v>
      </c>
      <c r="BA52" s="19">
        <f t="shared" si="159"/>
        <v>21.559633027522938</v>
      </c>
      <c r="BB52" s="10"/>
      <c r="BC52" s="19" t="str">
        <f t="shared" si="160"/>
        <v/>
      </c>
      <c r="BD52" s="10"/>
      <c r="BE52" s="19" t="str">
        <f t="shared" si="161"/>
        <v/>
      </c>
      <c r="BF52" s="10">
        <v>7.1</v>
      </c>
      <c r="BG52" s="19">
        <f t="shared" si="162"/>
        <v>25.266903914590742</v>
      </c>
      <c r="BH52" s="10">
        <v>6</v>
      </c>
      <c r="BI52" s="19">
        <f t="shared" si="163"/>
        <v>22.058823529411764</v>
      </c>
      <c r="BK52" s="11" t="str">
        <f t="shared" si="0"/>
        <v xml:space="preserve">     Anterior secondary branch</v>
      </c>
      <c r="BL52" s="12">
        <f t="shared" si="2"/>
        <v>12</v>
      </c>
      <c r="BM52" s="41">
        <f t="shared" si="1"/>
        <v>4.7</v>
      </c>
      <c r="BN52" s="13" t="str">
        <f t="shared" si="3"/>
        <v>–</v>
      </c>
      <c r="BO52" s="42">
        <f t="shared" si="4"/>
        <v>10.9</v>
      </c>
      <c r="BP52" s="43">
        <f t="shared" si="5"/>
        <v>21.246458923512748</v>
      </c>
      <c r="BQ52" s="14" t="str">
        <f t="shared" si="10"/>
        <v>–</v>
      </c>
      <c r="BR52" s="44">
        <f t="shared" si="6"/>
        <v>29.863013698630137</v>
      </c>
      <c r="BS52" s="45">
        <f t="shared" si="7"/>
        <v>7.0833333333333321</v>
      </c>
      <c r="BT52" s="46">
        <f t="shared" si="11"/>
        <v>24.85000450228203</v>
      </c>
      <c r="BU52" s="13">
        <f t="shared" si="8"/>
        <v>1.7533517685400266</v>
      </c>
      <c r="BV52" s="47">
        <f t="shared" si="12"/>
        <v>3.0356229541373443</v>
      </c>
      <c r="BW52" s="13">
        <f t="shared" si="9"/>
        <v>10.9</v>
      </c>
      <c r="BX52" s="14">
        <f t="shared" si="13"/>
        <v>29.863013698630137</v>
      </c>
    </row>
    <row r="53" spans="1:76">
      <c r="A53" s="9" t="s">
        <v>60</v>
      </c>
      <c r="B53" s="131">
        <f>IF(AND((B50&gt;0),(B51&gt;0)),(B50/B51*100),"")</f>
        <v>62.99212598425197</v>
      </c>
      <c r="C53" s="126" t="s">
        <v>29</v>
      </c>
      <c r="D53" s="132" t="str">
        <f>IF(AND((D50&gt;0),(D51&gt;0)),(D50/D51*100),"")</f>
        <v/>
      </c>
      <c r="E53" s="19" t="s">
        <v>29</v>
      </c>
      <c r="F53" s="132">
        <f>IF(AND((F50&gt;0),(F51&gt;0)),(F50/F51*100),"")</f>
        <v>57.264957264957275</v>
      </c>
      <c r="G53" s="19" t="s">
        <v>29</v>
      </c>
      <c r="H53" s="132">
        <f>IF(AND((H50&gt;0),(H51&gt;0)),(H50/H51*100),"")</f>
        <v>57.575757575757578</v>
      </c>
      <c r="I53" s="19" t="s">
        <v>29</v>
      </c>
      <c r="J53" s="132" t="str">
        <f>IF(AND((J50&gt;0),(J51&gt;0)),(J50/J51*100),"")</f>
        <v/>
      </c>
      <c r="K53" s="19" t="s">
        <v>29</v>
      </c>
      <c r="L53" s="132">
        <f>IF(AND((L50&gt;0),(L51&gt;0)),(L50/L51*100),"")</f>
        <v>65.384615384615387</v>
      </c>
      <c r="M53" s="19" t="s">
        <v>29</v>
      </c>
      <c r="N53" s="132" t="str">
        <f>IF(AND((N50&gt;0),(N51&gt;0)),(N50/N51*100),"")</f>
        <v/>
      </c>
      <c r="O53" s="19" t="s">
        <v>29</v>
      </c>
      <c r="P53" s="132">
        <f>IF(AND((P50&gt;0),(P51&gt;0)),(P50/P51*100),"")</f>
        <v>61.53846153846154</v>
      </c>
      <c r="Q53" s="19" t="s">
        <v>29</v>
      </c>
      <c r="R53" s="132" t="str">
        <f>IF(AND((R50&gt;0),(R51&gt;0)),(R50/R51*100),"")</f>
        <v/>
      </c>
      <c r="S53" s="19" t="s">
        <v>29</v>
      </c>
      <c r="T53" s="132" t="str">
        <f>IF(AND((T50&gt;0),(T51&gt;0)),(T50/T51*100),"")</f>
        <v/>
      </c>
      <c r="U53" s="19" t="s">
        <v>29</v>
      </c>
      <c r="V53" s="132" t="str">
        <f>IF(AND((V50&gt;0),(V51&gt;0)),(V50/V51*100),"")</f>
        <v/>
      </c>
      <c r="W53" s="19" t="s">
        <v>29</v>
      </c>
      <c r="X53" s="132" t="str">
        <f>IF(AND((X50&gt;0),(X51&gt;0)),(X50/X51*100),"")</f>
        <v/>
      </c>
      <c r="Y53" s="19" t="s">
        <v>29</v>
      </c>
      <c r="Z53" s="132" t="str">
        <f>IF(AND((Z50&gt;0),(Z51&gt;0)),(Z50/Z51*100),"")</f>
        <v/>
      </c>
      <c r="AA53" s="19" t="s">
        <v>29</v>
      </c>
      <c r="AB53" s="132">
        <f>IF(AND((AB50&gt;0),(AB51&gt;0)),(AB50/AB51*100),"")</f>
        <v>62.5</v>
      </c>
      <c r="AC53" s="19" t="s">
        <v>29</v>
      </c>
      <c r="AD53" s="132">
        <f>IF(AND((AD50&gt;0),(AD51&gt;0)),(AD50/AD51*100),"")</f>
        <v>56.179775280898866</v>
      </c>
      <c r="AE53" s="19" t="s">
        <v>29</v>
      </c>
      <c r="AF53" s="132" t="str">
        <f>IF(AND((AF50&gt;0),(AF51&gt;0)),(AF50/AF51*100),"")</f>
        <v/>
      </c>
      <c r="AG53" s="19" t="s">
        <v>29</v>
      </c>
      <c r="AH53" s="132" t="str">
        <f>IF(AND((AH50&gt;0),(AH51&gt;0)),(AH50/AH51*100),"")</f>
        <v/>
      </c>
      <c r="AI53" s="19" t="s">
        <v>29</v>
      </c>
      <c r="AJ53" s="132">
        <f>IF(AND((AJ50&gt;0),(AJ51&gt;0)),(AJ50/AJ51*100),"")</f>
        <v>59.259259259259252</v>
      </c>
      <c r="AK53" s="19" t="s">
        <v>29</v>
      </c>
      <c r="AL53" s="132" t="str">
        <f>IF(AND((AL50&gt;0),(AL51&gt;0)),(AL50/AL51*100),"")</f>
        <v/>
      </c>
      <c r="AM53" s="19" t="s">
        <v>29</v>
      </c>
      <c r="AN53" s="132" t="str">
        <f>IF(AND((AN50&gt;0),(AN51&gt;0)),(AN50/AN51*100),"")</f>
        <v/>
      </c>
      <c r="AO53" s="19" t="s">
        <v>29</v>
      </c>
      <c r="AP53" s="132" t="str">
        <f>IF(AND((AP50&gt;0),(AP51&gt;0)),(AP50/AP51*100),"")</f>
        <v/>
      </c>
      <c r="AQ53" s="19" t="s">
        <v>29</v>
      </c>
      <c r="AR53" s="132" t="str">
        <f>IF(AND((AR50&gt;0),(AR51&gt;0)),(AR50/AR51*100),"")</f>
        <v/>
      </c>
      <c r="AS53" s="19" t="s">
        <v>29</v>
      </c>
      <c r="AT53" s="132" t="str">
        <f>IF(AND((AT50&gt;0),(AT51&gt;0)),(AT50/AT51*100),"")</f>
        <v/>
      </c>
      <c r="AU53" s="19" t="s">
        <v>29</v>
      </c>
      <c r="AV53" s="132">
        <f>IF(AND((AV50&gt;0),(AV51&gt;0)),(AV50/AV51*100),"")</f>
        <v>56.962025316455687</v>
      </c>
      <c r="AW53" s="19" t="s">
        <v>29</v>
      </c>
      <c r="AX53" s="132" t="str">
        <f>IF(AND((AX50&gt;0),(AX51&gt;0)),(AX50/AX51*100),"")</f>
        <v/>
      </c>
      <c r="AY53" s="19" t="s">
        <v>29</v>
      </c>
      <c r="AZ53" s="132">
        <f>IF(AND((AZ50&gt;0),(AZ51&gt;0)),(AZ50/AZ51*100),"")</f>
        <v>61.290322580645153</v>
      </c>
      <c r="BA53" s="19" t="s">
        <v>29</v>
      </c>
      <c r="BB53" s="132" t="str">
        <f>IF(AND((BB50&gt;0),(BB51&gt;0)),(BB50/BB51*100),"")</f>
        <v/>
      </c>
      <c r="BC53" s="19" t="s">
        <v>29</v>
      </c>
      <c r="BD53" s="132" t="str">
        <f>IF(AND((BD50&gt;0),(BD51&gt;0)),(BD50/BD51*100),"")</f>
        <v/>
      </c>
      <c r="BE53" s="19" t="s">
        <v>29</v>
      </c>
      <c r="BF53" s="132" t="str">
        <f>IF(AND((BF50&gt;0),(BF51&gt;0)),(BF50/BF51*100),"")</f>
        <v/>
      </c>
      <c r="BG53" s="19" t="s">
        <v>29</v>
      </c>
      <c r="BH53" s="132">
        <f>IF(AND((BH50&gt;0),(BH51&gt;0)),(BH50/BH51*100),"")</f>
        <v>62.5</v>
      </c>
      <c r="BI53" s="19" t="s">
        <v>29</v>
      </c>
      <c r="BK53" s="11" t="str">
        <f>A53</f>
        <v xml:space="preserve">     Anterior base/primary branch (cct)</v>
      </c>
      <c r="BL53" s="12">
        <f t="shared" si="2"/>
        <v>11</v>
      </c>
      <c r="BM53" s="186">
        <f t="shared" si="1"/>
        <v>56.179775280898866</v>
      </c>
      <c r="BN53" s="196" t="str">
        <f t="shared" si="3"/>
        <v>–</v>
      </c>
      <c r="BO53" s="188">
        <f t="shared" si="4"/>
        <v>65.384615384615387</v>
      </c>
      <c r="BP53" s="197" t="str">
        <f t="shared" si="5"/>
        <v/>
      </c>
      <c r="BQ53" s="198" t="s">
        <v>29</v>
      </c>
      <c r="BR53" s="199" t="str">
        <f t="shared" si="6"/>
        <v/>
      </c>
      <c r="BS53" s="192">
        <f t="shared" si="7"/>
        <v>60.313390925936602</v>
      </c>
      <c r="BT53" s="200" t="s">
        <v>29</v>
      </c>
      <c r="BU53" s="187">
        <f t="shared" si="8"/>
        <v>3.0187391148881138</v>
      </c>
      <c r="BV53" s="201" t="s">
        <v>29</v>
      </c>
      <c r="BW53" s="187">
        <f t="shared" si="9"/>
        <v>62.99212598425197</v>
      </c>
      <c r="BX53" s="202" t="s">
        <v>29</v>
      </c>
    </row>
    <row r="54" spans="1:76">
      <c r="A54" s="9" t="s">
        <v>61</v>
      </c>
      <c r="B54" s="125">
        <v>8.5</v>
      </c>
      <c r="C54" s="126">
        <f t="shared" si="134"/>
        <v>23.287671232876711</v>
      </c>
      <c r="D54" s="10"/>
      <c r="E54" s="19" t="str">
        <f t="shared" si="135"/>
        <v/>
      </c>
      <c r="F54" s="10"/>
      <c r="G54" s="19" t="str">
        <f t="shared" si="136"/>
        <v/>
      </c>
      <c r="H54" s="10">
        <v>6.6</v>
      </c>
      <c r="I54" s="19">
        <f t="shared" si="137"/>
        <v>20.886075949367086</v>
      </c>
      <c r="J54" s="10"/>
      <c r="K54" s="19" t="str">
        <f t="shared" si="138"/>
        <v/>
      </c>
      <c r="L54" s="10">
        <v>6.3</v>
      </c>
      <c r="M54" s="19">
        <f t="shared" si="139"/>
        <v>26.808510638297872</v>
      </c>
      <c r="N54" s="10"/>
      <c r="O54" s="19" t="str">
        <f t="shared" si="140"/>
        <v/>
      </c>
      <c r="P54" s="10">
        <v>8.6999999999999993</v>
      </c>
      <c r="Q54" s="19">
        <f t="shared" si="141"/>
        <v>25.816023738872403</v>
      </c>
      <c r="R54" s="10"/>
      <c r="S54" s="19" t="str">
        <f t="shared" si="142"/>
        <v/>
      </c>
      <c r="T54" s="10"/>
      <c r="U54" s="19" t="str">
        <f t="shared" si="143"/>
        <v/>
      </c>
      <c r="V54" s="10"/>
      <c r="W54" s="19" t="str">
        <f t="shared" si="144"/>
        <v/>
      </c>
      <c r="X54" s="10">
        <v>6.7</v>
      </c>
      <c r="Y54" s="19">
        <f t="shared" si="145"/>
        <v>24.45255474452555</v>
      </c>
      <c r="Z54" s="10"/>
      <c r="AA54" s="19" t="str">
        <f t="shared" si="146"/>
        <v/>
      </c>
      <c r="AB54" s="10">
        <v>5.9</v>
      </c>
      <c r="AC54" s="19">
        <f t="shared" si="147"/>
        <v>21.933085501858738</v>
      </c>
      <c r="AD54" s="10"/>
      <c r="AE54" s="19" t="str">
        <f t="shared" si="148"/>
        <v/>
      </c>
      <c r="AF54" s="10"/>
      <c r="AG54" s="19" t="str">
        <f t="shared" si="149"/>
        <v/>
      </c>
      <c r="AH54" s="10">
        <v>5.8</v>
      </c>
      <c r="AI54" s="19">
        <f t="shared" si="150"/>
        <v>21.641791044776117</v>
      </c>
      <c r="AJ54" s="10"/>
      <c r="AK54" s="19" t="str">
        <f t="shared" si="151"/>
        <v/>
      </c>
      <c r="AL54" s="10">
        <v>6.7</v>
      </c>
      <c r="AM54" s="19" t="str">
        <f t="shared" si="152"/>
        <v/>
      </c>
      <c r="AN54" s="10"/>
      <c r="AO54" s="19" t="str">
        <f t="shared" si="153"/>
        <v/>
      </c>
      <c r="AP54" s="10">
        <v>5.8</v>
      </c>
      <c r="AQ54" s="19" t="str">
        <f t="shared" si="154"/>
        <v/>
      </c>
      <c r="AR54" s="10"/>
      <c r="AS54" s="19" t="str">
        <f t="shared" si="155"/>
        <v/>
      </c>
      <c r="AT54" s="10">
        <v>5.9</v>
      </c>
      <c r="AU54" s="19">
        <f t="shared" si="156"/>
        <v>21.299638989169679</v>
      </c>
      <c r="AV54" s="10">
        <v>5.6</v>
      </c>
      <c r="AW54" s="19">
        <f t="shared" si="157"/>
        <v>22.222222222222221</v>
      </c>
      <c r="AX54" s="10">
        <v>5.0999999999999996</v>
      </c>
      <c r="AY54" s="19">
        <f t="shared" si="158"/>
        <v>20.481927710843372</v>
      </c>
      <c r="AZ54" s="10">
        <v>5.0999999999999996</v>
      </c>
      <c r="BA54" s="19">
        <f t="shared" si="159"/>
        <v>23.394495412844034</v>
      </c>
      <c r="BB54" s="10"/>
      <c r="BC54" s="19" t="str">
        <f t="shared" si="160"/>
        <v/>
      </c>
      <c r="BD54" s="10"/>
      <c r="BE54" s="19" t="str">
        <f t="shared" si="161"/>
        <v/>
      </c>
      <c r="BF54" s="10"/>
      <c r="BG54" s="19" t="str">
        <f t="shared" si="162"/>
        <v/>
      </c>
      <c r="BH54" s="10"/>
      <c r="BI54" s="19" t="str">
        <f t="shared" si="163"/>
        <v/>
      </c>
      <c r="BK54" s="11" t="str">
        <f t="shared" si="0"/>
        <v xml:space="preserve">     Posterior base</v>
      </c>
      <c r="BL54" s="12">
        <f t="shared" si="2"/>
        <v>13</v>
      </c>
      <c r="BM54" s="41">
        <f t="shared" si="1"/>
        <v>5.0999999999999996</v>
      </c>
      <c r="BN54" s="13" t="str">
        <f t="shared" si="3"/>
        <v>–</v>
      </c>
      <c r="BO54" s="42">
        <f t="shared" si="4"/>
        <v>8.6999999999999993</v>
      </c>
      <c r="BP54" s="43">
        <f t="shared" si="5"/>
        <v>20.481927710843372</v>
      </c>
      <c r="BQ54" s="14" t="str">
        <f t="shared" si="10"/>
        <v>–</v>
      </c>
      <c r="BR54" s="44">
        <f t="shared" si="6"/>
        <v>26.808510638297872</v>
      </c>
      <c r="BS54" s="45">
        <f t="shared" si="7"/>
        <v>6.3615384615384594</v>
      </c>
      <c r="BT54" s="46">
        <f t="shared" si="11"/>
        <v>22.929454289604891</v>
      </c>
      <c r="BU54" s="13">
        <f t="shared" si="8"/>
        <v>1.1236387776167802</v>
      </c>
      <c r="BV54" s="47">
        <f t="shared" si="12"/>
        <v>2.0498015235956815</v>
      </c>
      <c r="BW54" s="13">
        <f t="shared" si="9"/>
        <v>8.5</v>
      </c>
      <c r="BX54" s="14">
        <f t="shared" si="13"/>
        <v>23.287671232876711</v>
      </c>
    </row>
    <row r="55" spans="1:76">
      <c r="A55" s="9" t="s">
        <v>62</v>
      </c>
      <c r="B55" s="125">
        <v>17.7</v>
      </c>
      <c r="C55" s="126">
        <f t="shared" si="134"/>
        <v>48.493150684931507</v>
      </c>
      <c r="D55" s="10"/>
      <c r="E55" s="19" t="str">
        <f t="shared" si="135"/>
        <v/>
      </c>
      <c r="F55" s="10"/>
      <c r="G55" s="19" t="str">
        <f t="shared" si="136"/>
        <v/>
      </c>
      <c r="H55" s="10">
        <v>17.2</v>
      </c>
      <c r="I55" s="19">
        <f t="shared" si="137"/>
        <v>54.430379746835435</v>
      </c>
      <c r="J55" s="10"/>
      <c r="K55" s="19" t="str">
        <f t="shared" si="138"/>
        <v/>
      </c>
      <c r="L55" s="10">
        <v>12.7</v>
      </c>
      <c r="M55" s="19">
        <f t="shared" si="139"/>
        <v>54.042553191489361</v>
      </c>
      <c r="N55" s="10"/>
      <c r="O55" s="19" t="str">
        <f t="shared" si="140"/>
        <v/>
      </c>
      <c r="P55" s="10">
        <v>18.8</v>
      </c>
      <c r="Q55" s="19">
        <f t="shared" si="141"/>
        <v>55.786350148367944</v>
      </c>
      <c r="R55" s="10"/>
      <c r="S55" s="19" t="str">
        <f t="shared" si="142"/>
        <v/>
      </c>
      <c r="T55" s="10"/>
      <c r="U55" s="19" t="str">
        <f t="shared" si="143"/>
        <v/>
      </c>
      <c r="V55" s="10"/>
      <c r="W55" s="19" t="str">
        <f t="shared" si="144"/>
        <v/>
      </c>
      <c r="X55" s="10">
        <v>14.7</v>
      </c>
      <c r="Y55" s="19">
        <f t="shared" si="145"/>
        <v>53.649635036496349</v>
      </c>
      <c r="Z55" s="10"/>
      <c r="AA55" s="19" t="str">
        <f t="shared" si="146"/>
        <v/>
      </c>
      <c r="AB55" s="10">
        <v>14.5</v>
      </c>
      <c r="AC55" s="19">
        <f t="shared" si="147"/>
        <v>53.903345724907069</v>
      </c>
      <c r="AD55" s="10"/>
      <c r="AE55" s="19" t="str">
        <f t="shared" si="148"/>
        <v/>
      </c>
      <c r="AF55" s="10"/>
      <c r="AG55" s="19" t="str">
        <f t="shared" si="149"/>
        <v/>
      </c>
      <c r="AH55" s="10">
        <v>14.9</v>
      </c>
      <c r="AI55" s="19">
        <f t="shared" si="150"/>
        <v>55.597014925373131</v>
      </c>
      <c r="AJ55" s="10"/>
      <c r="AK55" s="19" t="str">
        <f t="shared" si="151"/>
        <v/>
      </c>
      <c r="AL55" s="10">
        <v>14.5</v>
      </c>
      <c r="AM55" s="19" t="str">
        <f t="shared" si="152"/>
        <v/>
      </c>
      <c r="AN55" s="10"/>
      <c r="AO55" s="19" t="str">
        <f t="shared" si="153"/>
        <v/>
      </c>
      <c r="AP55" s="10">
        <v>11.8</v>
      </c>
      <c r="AQ55" s="19" t="str">
        <f t="shared" si="154"/>
        <v/>
      </c>
      <c r="AR55" s="10"/>
      <c r="AS55" s="19" t="str">
        <f t="shared" si="155"/>
        <v/>
      </c>
      <c r="AT55" s="10">
        <v>13.7</v>
      </c>
      <c r="AU55" s="19">
        <f t="shared" si="156"/>
        <v>49.458483754512635</v>
      </c>
      <c r="AV55" s="10">
        <v>14</v>
      </c>
      <c r="AW55" s="19">
        <f t="shared" si="157"/>
        <v>55.555555555555557</v>
      </c>
      <c r="AX55" s="10">
        <v>12</v>
      </c>
      <c r="AY55" s="19">
        <f t="shared" si="158"/>
        <v>48.192771084337352</v>
      </c>
      <c r="AZ55" s="10">
        <v>10.5</v>
      </c>
      <c r="BA55" s="19">
        <f t="shared" si="159"/>
        <v>48.165137614678898</v>
      </c>
      <c r="BB55" s="10"/>
      <c r="BC55" s="19" t="str">
        <f t="shared" si="160"/>
        <v/>
      </c>
      <c r="BD55" s="10"/>
      <c r="BE55" s="19" t="str">
        <f t="shared" si="161"/>
        <v/>
      </c>
      <c r="BF55" s="10"/>
      <c r="BG55" s="19" t="str">
        <f t="shared" si="162"/>
        <v/>
      </c>
      <c r="BH55" s="10"/>
      <c r="BI55" s="19" t="str">
        <f t="shared" si="163"/>
        <v/>
      </c>
      <c r="BK55" s="11" t="str">
        <f t="shared" si="0"/>
        <v xml:space="preserve">     Posterior primary branch</v>
      </c>
      <c r="BL55" s="12">
        <f t="shared" si="2"/>
        <v>13</v>
      </c>
      <c r="BM55" s="41">
        <f t="shared" si="1"/>
        <v>10.5</v>
      </c>
      <c r="BN55" s="13" t="str">
        <f t="shared" si="3"/>
        <v>–</v>
      </c>
      <c r="BO55" s="42">
        <f t="shared" si="4"/>
        <v>18.8</v>
      </c>
      <c r="BP55" s="43">
        <f t="shared" si="5"/>
        <v>48.165137614678898</v>
      </c>
      <c r="BQ55" s="14" t="str">
        <f t="shared" si="10"/>
        <v>–</v>
      </c>
      <c r="BR55" s="44">
        <f t="shared" si="6"/>
        <v>55.786350148367944</v>
      </c>
      <c r="BS55" s="45">
        <f t="shared" si="7"/>
        <v>14.384615384615385</v>
      </c>
      <c r="BT55" s="46">
        <f t="shared" si="11"/>
        <v>52.479488860680476</v>
      </c>
      <c r="BU55" s="13">
        <f t="shared" si="8"/>
        <v>2.4103409696023426</v>
      </c>
      <c r="BV55" s="47">
        <f t="shared" si="12"/>
        <v>3.1901282468999943</v>
      </c>
      <c r="BW55" s="13">
        <f t="shared" si="9"/>
        <v>17.7</v>
      </c>
      <c r="BX55" s="14">
        <f t="shared" si="13"/>
        <v>48.493150684931507</v>
      </c>
    </row>
    <row r="56" spans="1:76">
      <c r="A56" s="9" t="s">
        <v>63</v>
      </c>
      <c r="B56" s="125">
        <v>12.2</v>
      </c>
      <c r="C56" s="126">
        <f t="shared" si="134"/>
        <v>33.42465753424657</v>
      </c>
      <c r="D56" s="10"/>
      <c r="E56" s="19" t="str">
        <f t="shared" si="135"/>
        <v/>
      </c>
      <c r="F56" s="10"/>
      <c r="G56" s="19" t="str">
        <f t="shared" si="136"/>
        <v/>
      </c>
      <c r="H56" s="10">
        <v>9.1999999999999993</v>
      </c>
      <c r="I56" s="19">
        <f t="shared" si="137"/>
        <v>29.113924050632907</v>
      </c>
      <c r="J56" s="10"/>
      <c r="K56" s="19" t="str">
        <f t="shared" si="138"/>
        <v/>
      </c>
      <c r="L56" s="10">
        <v>8.1999999999999993</v>
      </c>
      <c r="M56" s="19">
        <f t="shared" si="139"/>
        <v>34.89361702127659</v>
      </c>
      <c r="N56" s="10"/>
      <c r="O56" s="19" t="str">
        <f t="shared" si="140"/>
        <v/>
      </c>
      <c r="P56" s="10">
        <v>12.4</v>
      </c>
      <c r="Q56" s="19">
        <f t="shared" si="141"/>
        <v>36.795252225519285</v>
      </c>
      <c r="R56" s="10"/>
      <c r="S56" s="19" t="str">
        <f t="shared" si="142"/>
        <v/>
      </c>
      <c r="T56" s="10"/>
      <c r="U56" s="19" t="str">
        <f t="shared" si="143"/>
        <v/>
      </c>
      <c r="V56" s="10"/>
      <c r="W56" s="19" t="str">
        <f t="shared" si="144"/>
        <v/>
      </c>
      <c r="X56" s="10">
        <v>7.2</v>
      </c>
      <c r="Y56" s="19">
        <f t="shared" si="145"/>
        <v>26.277372262773724</v>
      </c>
      <c r="Z56" s="10"/>
      <c r="AA56" s="19" t="str">
        <f t="shared" si="146"/>
        <v/>
      </c>
      <c r="AB56" s="10">
        <v>8.9</v>
      </c>
      <c r="AC56" s="19">
        <f t="shared" si="147"/>
        <v>33.085501858736059</v>
      </c>
      <c r="AD56" s="10"/>
      <c r="AE56" s="19" t="str">
        <f t="shared" si="148"/>
        <v/>
      </c>
      <c r="AF56" s="10"/>
      <c r="AG56" s="19" t="str">
        <f t="shared" si="149"/>
        <v/>
      </c>
      <c r="AH56" s="10">
        <v>6.9</v>
      </c>
      <c r="AI56" s="19">
        <f t="shared" si="150"/>
        <v>25.746268656716421</v>
      </c>
      <c r="AJ56" s="10"/>
      <c r="AK56" s="19" t="str">
        <f t="shared" si="151"/>
        <v/>
      </c>
      <c r="AL56" s="10">
        <v>8.3000000000000007</v>
      </c>
      <c r="AM56" s="19" t="str">
        <f t="shared" si="152"/>
        <v/>
      </c>
      <c r="AN56" s="10"/>
      <c r="AO56" s="19" t="str">
        <f t="shared" si="153"/>
        <v/>
      </c>
      <c r="AP56" s="10">
        <v>6.6</v>
      </c>
      <c r="AQ56" s="19" t="str">
        <f t="shared" si="154"/>
        <v/>
      </c>
      <c r="AR56" s="10"/>
      <c r="AS56" s="19" t="str">
        <f t="shared" si="155"/>
        <v/>
      </c>
      <c r="AT56" s="10">
        <v>9.9</v>
      </c>
      <c r="AU56" s="19">
        <f t="shared" si="156"/>
        <v>35.740072202166068</v>
      </c>
      <c r="AV56" s="10">
        <v>7.3</v>
      </c>
      <c r="AW56" s="19">
        <f t="shared" si="157"/>
        <v>28.968253968253972</v>
      </c>
      <c r="AX56" s="10">
        <v>7.1</v>
      </c>
      <c r="AY56" s="19">
        <f t="shared" si="158"/>
        <v>28.514056224899598</v>
      </c>
      <c r="AZ56" s="10">
        <v>6.3</v>
      </c>
      <c r="BA56" s="19">
        <f t="shared" si="159"/>
        <v>28.899082568807337</v>
      </c>
      <c r="BB56" s="10"/>
      <c r="BC56" s="19" t="str">
        <f t="shared" si="160"/>
        <v/>
      </c>
      <c r="BD56" s="10"/>
      <c r="BE56" s="19" t="str">
        <f t="shared" si="161"/>
        <v/>
      </c>
      <c r="BF56" s="10"/>
      <c r="BG56" s="19" t="str">
        <f t="shared" si="162"/>
        <v/>
      </c>
      <c r="BH56" s="10"/>
      <c r="BI56" s="19" t="str">
        <f t="shared" si="163"/>
        <v/>
      </c>
      <c r="BK56" s="11" t="str">
        <f t="shared" si="0"/>
        <v xml:space="preserve">     Posterior secondary branch</v>
      </c>
      <c r="BL56" s="12">
        <f t="shared" si="2"/>
        <v>13</v>
      </c>
      <c r="BM56" s="185">
        <f t="shared" si="1"/>
        <v>6.3</v>
      </c>
      <c r="BN56" s="13" t="str">
        <f t="shared" si="3"/>
        <v>–</v>
      </c>
      <c r="BO56" s="42">
        <f t="shared" si="4"/>
        <v>12.4</v>
      </c>
      <c r="BP56" s="43">
        <f t="shared" si="5"/>
        <v>25.746268656716421</v>
      </c>
      <c r="BQ56" s="14" t="str">
        <f t="shared" si="10"/>
        <v>–</v>
      </c>
      <c r="BR56" s="44">
        <f t="shared" si="6"/>
        <v>36.795252225519285</v>
      </c>
      <c r="BS56" s="45">
        <f t="shared" si="7"/>
        <v>8.4999999999999982</v>
      </c>
      <c r="BT56" s="46">
        <f t="shared" si="11"/>
        <v>31.041641688548044</v>
      </c>
      <c r="BU56" s="13">
        <f t="shared" si="8"/>
        <v>1.9945759783305705</v>
      </c>
      <c r="BV56" s="47">
        <f t="shared" si="12"/>
        <v>3.8679018198239099</v>
      </c>
      <c r="BW56" s="13">
        <f t="shared" si="9"/>
        <v>12.2</v>
      </c>
      <c r="BX56" s="14">
        <f t="shared" si="13"/>
        <v>33.42465753424657</v>
      </c>
    </row>
    <row r="57" spans="1:76" ht="13.5" thickBot="1">
      <c r="A57" s="9" t="s">
        <v>64</v>
      </c>
      <c r="B57" s="131">
        <f>IF(AND((B54&gt;0),(B55&gt;0)),(B54/B55*100),"")</f>
        <v>48.022598870056498</v>
      </c>
      <c r="C57" s="126" t="s">
        <v>29</v>
      </c>
      <c r="D57" s="132" t="str">
        <f>IF(AND((D54&gt;0),(D55&gt;0)),(D54/D55*100),"")</f>
        <v/>
      </c>
      <c r="E57" s="19" t="s">
        <v>29</v>
      </c>
      <c r="F57" s="132" t="str">
        <f>IF(AND((F54&gt;0),(F55&gt;0)),(F54/F55*100),"")</f>
        <v/>
      </c>
      <c r="G57" s="19" t="s">
        <v>29</v>
      </c>
      <c r="H57" s="132">
        <f>IF(AND((H54&gt;0),(H55&gt;0)),(H54/H55*100),"")</f>
        <v>38.372093023255815</v>
      </c>
      <c r="I57" s="19" t="s">
        <v>29</v>
      </c>
      <c r="J57" s="132" t="str">
        <f>IF(AND((J54&gt;0),(J55&gt;0)),(J54/J55*100),"")</f>
        <v/>
      </c>
      <c r="K57" s="19" t="s">
        <v>29</v>
      </c>
      <c r="L57" s="132">
        <f>IF(AND((L54&gt;0),(L55&gt;0)),(L54/L55*100),"")</f>
        <v>49.606299212598429</v>
      </c>
      <c r="M57" s="19" t="s">
        <v>29</v>
      </c>
      <c r="N57" s="132" t="str">
        <f>IF(AND((N54&gt;0),(N55&gt;0)),(N54/N55*100),"")</f>
        <v/>
      </c>
      <c r="O57" s="19" t="s">
        <v>29</v>
      </c>
      <c r="P57" s="132">
        <f>IF(AND((P54&gt;0),(P55&gt;0)),(P54/P55*100),"")</f>
        <v>46.27659574468084</v>
      </c>
      <c r="Q57" s="19" t="s">
        <v>29</v>
      </c>
      <c r="R57" s="132" t="str">
        <f>IF(AND((R54&gt;0),(R55&gt;0)),(R54/R55*100),"")</f>
        <v/>
      </c>
      <c r="S57" s="19" t="s">
        <v>29</v>
      </c>
      <c r="T57" s="132" t="str">
        <f>IF(AND((T54&gt;0),(T55&gt;0)),(T54/T55*100),"")</f>
        <v/>
      </c>
      <c r="U57" s="19" t="s">
        <v>29</v>
      </c>
      <c r="V57" s="132" t="str">
        <f>IF(AND((V54&gt;0),(V55&gt;0)),(V54/V55*100),"")</f>
        <v/>
      </c>
      <c r="W57" s="19" t="s">
        <v>29</v>
      </c>
      <c r="X57" s="132">
        <f>IF(AND((X54&gt;0),(X55&gt;0)),(X54/X55*100),"")</f>
        <v>45.57823129251701</v>
      </c>
      <c r="Y57" s="19" t="s">
        <v>29</v>
      </c>
      <c r="Z57" s="132" t="str">
        <f>IF(AND((Z54&gt;0),(Z55&gt;0)),(Z54/Z55*100),"")</f>
        <v/>
      </c>
      <c r="AA57" s="19" t="s">
        <v>29</v>
      </c>
      <c r="AB57" s="132">
        <f>IF(AND((AB54&gt;0),(AB55&gt;0)),(AB54/AB55*100),"")</f>
        <v>40.689655172413794</v>
      </c>
      <c r="AC57" s="19" t="s">
        <v>29</v>
      </c>
      <c r="AD57" s="132" t="str">
        <f>IF(AND((AD54&gt;0),(AD55&gt;0)),(AD54/AD55*100),"")</f>
        <v/>
      </c>
      <c r="AE57" s="19" t="s">
        <v>29</v>
      </c>
      <c r="AF57" s="132" t="str">
        <f>IF(AND((AF54&gt;0),(AF55&gt;0)),(AF54/AF55*100),"")</f>
        <v/>
      </c>
      <c r="AG57" s="19" t="s">
        <v>29</v>
      </c>
      <c r="AH57" s="132">
        <f>IF(AND((AH54&gt;0),(AH55&gt;0)),(AH54/AH55*100),"")</f>
        <v>38.926174496644293</v>
      </c>
      <c r="AI57" s="19" t="s">
        <v>29</v>
      </c>
      <c r="AJ57" s="132" t="str">
        <f>IF(AND((AJ54&gt;0),(AJ55&gt;0)),(AJ54/AJ55*100),"")</f>
        <v/>
      </c>
      <c r="AK57" s="19" t="s">
        <v>29</v>
      </c>
      <c r="AL57" s="132">
        <f>IF(AND((AL54&gt;0),(AL55&gt;0)),(AL54/AL55*100),"")</f>
        <v>46.206896551724142</v>
      </c>
      <c r="AM57" s="19" t="s">
        <v>29</v>
      </c>
      <c r="AN57" s="132" t="str">
        <f>IF(AND((AN54&gt;0),(AN55&gt;0)),(AN54/AN55*100),"")</f>
        <v/>
      </c>
      <c r="AO57" s="19" t="s">
        <v>29</v>
      </c>
      <c r="AP57" s="132">
        <f>IF(AND((AP54&gt;0),(AP55&gt;0)),(AP54/AP55*100),"")</f>
        <v>49.152542372881349</v>
      </c>
      <c r="AQ57" s="19" t="s">
        <v>29</v>
      </c>
      <c r="AR57" s="132" t="str">
        <f>IF(AND((AR54&gt;0),(AR55&gt;0)),(AR54/AR55*100),"")</f>
        <v/>
      </c>
      <c r="AS57" s="19" t="s">
        <v>29</v>
      </c>
      <c r="AT57" s="132">
        <f>IF(AND((AT54&gt;0),(AT55&gt;0)),(AT54/AT55*100),"")</f>
        <v>43.065693430656935</v>
      </c>
      <c r="AU57" s="19" t="s">
        <v>29</v>
      </c>
      <c r="AV57" s="132">
        <f>IF(AND((AV54&gt;0),(AV55&gt;0)),(AV54/AV55*100),"")</f>
        <v>40</v>
      </c>
      <c r="AW57" s="19" t="s">
        <v>29</v>
      </c>
      <c r="AX57" s="132">
        <f>IF(AND((AX54&gt;0),(AX55&gt;0)),(AX54/AX55*100),"")</f>
        <v>42.5</v>
      </c>
      <c r="AY57" s="19" t="s">
        <v>29</v>
      </c>
      <c r="AZ57" s="132">
        <f>IF(AND((AZ54&gt;0),(AZ55&gt;0)),(AZ54/AZ55*100),"")</f>
        <v>48.571428571428562</v>
      </c>
      <c r="BA57" s="19" t="s">
        <v>29</v>
      </c>
      <c r="BB57" s="132" t="str">
        <f>IF(AND((BB54&gt;0),(BB55&gt;0)),(BB54/BB55*100),"")</f>
        <v/>
      </c>
      <c r="BC57" s="19" t="s">
        <v>29</v>
      </c>
      <c r="BD57" s="132" t="str">
        <f>IF(AND((BD54&gt;0),(BD55&gt;0)),(BD54/BD55*100),"")</f>
        <v/>
      </c>
      <c r="BE57" s="19" t="s">
        <v>29</v>
      </c>
      <c r="BF57" s="132" t="str">
        <f>IF(AND((BF54&gt;0),(BF55&gt;0)),(BF54/BF55*100),"")</f>
        <v/>
      </c>
      <c r="BG57" s="19" t="s">
        <v>29</v>
      </c>
      <c r="BH57" s="132" t="str">
        <f>IF(AND((BH54&gt;0),(BH55&gt;0)),(BH54/BH55*100),"")</f>
        <v/>
      </c>
      <c r="BI57" s="19" t="s">
        <v>29</v>
      </c>
      <c r="BK57" s="16" t="str">
        <f t="shared" si="0"/>
        <v xml:space="preserve">     Posterior base/primary branch (cct)</v>
      </c>
      <c r="BL57" s="184">
        <f>COUNT(B57,D57,F57,H57,J57,L57,N57,P57,R57,T57,V57,X57,Z57,AB57,AD57,AF57,AH57,AJ57,AL57,AN57,AP57,AR57,AT57,AV57,AX57,AZ57,BB57,BD57,BF57,BH57)</f>
        <v>13</v>
      </c>
      <c r="BM57" s="203">
        <f>IF(SUM(B57,D57,F57,H57,J57,L57,N57,P57,R57,T57,V57,X57,Z57,AB57,AD57,AF57,AH57,AJ57,AL57,AN57,AP57,AR57,AT57,AV57,AX57,AZ57,BB57,BD57,BF57,BH57)&gt;0,MIN(B57,D57,F57,H57,J57,L57,N57,P57,R57,T57,V57,X57,Z57,AB57,AD57,AF57,AH57,AJ57,AL57,AN57,AP57,AR57,AT57,AV57,AX57,AZ57,BB57,BD57,BF57,BH57),"")</f>
        <v>38.372093023255815</v>
      </c>
      <c r="BN57" s="204" t="str">
        <f>IF(COUNT(BM57)&gt;0,"–","?")</f>
        <v>–</v>
      </c>
      <c r="BO57" s="205">
        <f>IF(SUM(B57,D57,F57,H57,J57,L57,N57,P57,R57,T57,V57,X57,Z57,AB57,AD57,AF57,AH57,AJ57,AL57,AN57,AP57,AR57,AT57,AV57,AX57,AZ57,BB57,BD57,BF57,BH57)&gt;0,MAX(B57,D57,F57,H57,J57,L57,N57,P57,R57,T57,V57,X57,Z57,AB57,AD57,AF57,AH57,AJ57,AL57,AN57,AP57,AR57,AT57,AV57,AX57,AZ57,BB57,BD57,BF57,BH57),"")</f>
        <v>49.606299212598429</v>
      </c>
      <c r="BP57" s="206" t="str">
        <f>IF(SUM(C57,E57,G57,I57,K57,M57,O57,Q57,S57,U57,W57,Y57,AA57,AC57,AE57,AG57,AI57,AK57,AM57,AO57,AQ57,AS57,AU57,AW57,AY57,BA57,BC57,BE57,BG57,BI57)&gt;0,MIN(C57,E57,G57,I57,K57,M57,O57,Q57,S57,U57,W57,Y57,AA57,AC57,AE57,AG57,AI57,AK57,AM57,AO57,AQ57,AS57,AU57,AW57,AY57,BA57,BC57,BE57,BG57,BI57),"")</f>
        <v/>
      </c>
      <c r="BQ57" s="207" t="s">
        <v>29</v>
      </c>
      <c r="BR57" s="208" t="str">
        <f>IF(SUM(C57,E57,G57,I57,K57,M57,O57,Q57,S57,U57,W57,Y57,AA57,AC57,AE57,AG57,AI57,AK57,AM57,AO57,AQ57,AS57,AU57,AW57,AY57,BA57,BC57,BE57,BG57,BI57)&gt;0,MAX(C57,E57,G57,I57,K57,M57,O57,Q57,S57,U57,W57,Y57,AA57,AC57,AE57,AG57,AI57,AK57,AM57,AO57,AQ57,AS57,AU57,AW57,AY57,BA57,BC57,BE57,BG57,BI57),"")</f>
        <v/>
      </c>
      <c r="BS57" s="209">
        <f>IF(SUM(B57,D57,F57,H57,J57,L57,N57,P57,R57,T57,V57,X57,Z57,AB57,AD57,AF57,AH57,AJ57,AL57,AN57,AP57,AR57,AT57,AV57,AX57,AZ57,BB57,BD57,BF57,BH57)&gt;0,AVERAGE(B57,D57,F57,H57,J57,L57,N57,P57,R57,T57,V57,X57,Z57,AB57,AD57,AF57,AH57,AJ57,AL57,AN57,AP57,AR57,AT57,AV57,AX57,AZ57,BB57,BD57,BF57,BH57),"?")</f>
        <v>44.382169902989055</v>
      </c>
      <c r="BT57" s="210" t="s">
        <v>29</v>
      </c>
      <c r="BU57" s="209">
        <f>IF(COUNT(B57,D57,F57,H57,J57,L57,N57,P57,R57,T57,V57,X57,Z57,AB57,AD57,AF57,AH57,AJ57,AL57,AN57,AP57,AR57,AT57,AV57,AX57,AZ57,BB57,BD57,BF57,BH57)&gt;1,STDEV(B57,D57,F57,H57,J57,L57,N57,P57,R57,T57,V57,X57,Z57,AB57,AD57,AF57,AH57,AJ57,AL57,AN57,AP57,AR57,AT57,AV57,AX57,AZ57,BB57,BD57,BF57,BH57),"?")</f>
        <v>4.0125043424134121</v>
      </c>
      <c r="BV57" s="211" t="s">
        <v>29</v>
      </c>
      <c r="BW57" s="212">
        <f>IF(COUNT(B57)&gt;0,B57,"?")</f>
        <v>48.022598870056498</v>
      </c>
      <c r="BX57" s="213" t="s">
        <v>29</v>
      </c>
    </row>
    <row r="58" spans="1:76">
      <c r="A58" s="109"/>
      <c r="B58" s="128"/>
      <c r="C58" s="129"/>
      <c r="D58" s="110"/>
      <c r="E58" s="111"/>
      <c r="F58" s="110"/>
      <c r="G58" s="111"/>
      <c r="H58" s="110"/>
      <c r="I58" s="111"/>
      <c r="J58" s="110"/>
      <c r="K58" s="111"/>
      <c r="L58" s="110"/>
      <c r="M58" s="111"/>
      <c r="N58" s="110"/>
      <c r="O58" s="111"/>
      <c r="P58" s="110"/>
      <c r="Q58" s="111"/>
      <c r="R58" s="110"/>
      <c r="S58" s="111"/>
      <c r="T58" s="110"/>
      <c r="U58" s="111"/>
      <c r="V58" s="110"/>
      <c r="W58" s="111"/>
      <c r="X58" s="110"/>
      <c r="Y58" s="111"/>
      <c r="Z58" s="110"/>
      <c r="AA58" s="111"/>
      <c r="AB58" s="110"/>
      <c r="AC58" s="111"/>
      <c r="AD58" s="110"/>
      <c r="AE58" s="111"/>
      <c r="AF58" s="110"/>
      <c r="AG58" s="111"/>
      <c r="AH58" s="110"/>
      <c r="AI58" s="111"/>
      <c r="AJ58" s="110"/>
      <c r="AK58" s="111"/>
      <c r="AL58" s="110"/>
      <c r="AM58" s="111"/>
      <c r="AN58" s="110"/>
      <c r="AO58" s="111"/>
      <c r="AP58" s="110"/>
      <c r="AQ58" s="111"/>
      <c r="AR58" s="110"/>
      <c r="AS58" s="111"/>
      <c r="AT58" s="110"/>
      <c r="AU58" s="111"/>
      <c r="AV58" s="110"/>
      <c r="AW58" s="111"/>
      <c r="AX58" s="111"/>
      <c r="AY58" s="111"/>
      <c r="AZ58" s="110"/>
      <c r="BA58" s="111"/>
      <c r="BB58" s="110"/>
      <c r="BC58" s="111"/>
      <c r="BD58" s="110"/>
      <c r="BE58" s="111"/>
      <c r="BF58" s="110"/>
      <c r="BG58" s="111"/>
      <c r="BH58" s="110"/>
      <c r="BI58" s="111"/>
      <c r="BK58" s="17"/>
      <c r="BL58" s="15"/>
      <c r="BM58" s="41"/>
      <c r="BN58" s="35"/>
      <c r="BO58" s="42"/>
      <c r="BP58" s="43"/>
      <c r="BQ58" s="14"/>
      <c r="BR58" s="108"/>
      <c r="BS58" s="13"/>
      <c r="BT58" s="14"/>
      <c r="BU58" s="13"/>
      <c r="BV58" s="14"/>
      <c r="BW58" s="13"/>
      <c r="BX58" s="14"/>
    </row>
    <row r="59" spans="1:76">
      <c r="A59" s="9" t="s">
        <v>65</v>
      </c>
      <c r="B59" s="216">
        <v>1</v>
      </c>
      <c r="C59" s="217"/>
      <c r="D59" s="216">
        <v>1</v>
      </c>
      <c r="E59" s="217"/>
      <c r="F59" s="216">
        <v>1</v>
      </c>
      <c r="G59" s="217"/>
      <c r="H59" s="216">
        <v>1</v>
      </c>
      <c r="I59" s="217"/>
      <c r="J59" s="216">
        <v>1</v>
      </c>
      <c r="K59" s="217"/>
      <c r="L59" s="216">
        <v>1</v>
      </c>
      <c r="M59" s="217"/>
      <c r="N59" s="216">
        <v>1</v>
      </c>
      <c r="O59" s="217"/>
      <c r="P59" s="216">
        <v>1</v>
      </c>
      <c r="Q59" s="217"/>
      <c r="R59" s="216">
        <v>1</v>
      </c>
      <c r="S59" s="217"/>
      <c r="T59" s="216">
        <v>1</v>
      </c>
      <c r="U59" s="217"/>
      <c r="V59" s="216">
        <v>1</v>
      </c>
      <c r="W59" s="217"/>
      <c r="X59" s="216">
        <v>1</v>
      </c>
      <c r="Y59" s="217"/>
      <c r="Z59" s="216">
        <v>1</v>
      </c>
      <c r="AA59" s="217"/>
      <c r="AB59" s="216">
        <v>1</v>
      </c>
      <c r="AC59" s="217"/>
      <c r="AD59" s="216">
        <v>1</v>
      </c>
      <c r="AE59" s="217"/>
      <c r="AF59" s="216">
        <v>1</v>
      </c>
      <c r="AG59" s="217"/>
      <c r="AH59" s="216">
        <v>1</v>
      </c>
      <c r="AI59" s="217"/>
      <c r="AJ59" s="216">
        <v>1</v>
      </c>
      <c r="AK59" s="217"/>
      <c r="AL59" s="216">
        <v>1</v>
      </c>
      <c r="AM59" s="217"/>
      <c r="AN59" s="216">
        <v>1</v>
      </c>
      <c r="AO59" s="217"/>
      <c r="AP59" s="216">
        <v>1</v>
      </c>
      <c r="AQ59" s="217"/>
      <c r="AR59" s="216">
        <v>1</v>
      </c>
      <c r="AS59" s="217"/>
      <c r="AT59" s="216">
        <v>1</v>
      </c>
      <c r="AU59" s="217"/>
      <c r="AV59" s="216">
        <v>1</v>
      </c>
      <c r="AW59" s="217"/>
      <c r="AX59" s="216">
        <v>1</v>
      </c>
      <c r="AY59" s="217"/>
      <c r="AZ59" s="216">
        <v>1</v>
      </c>
      <c r="BA59" s="217"/>
      <c r="BB59" s="216">
        <v>1</v>
      </c>
      <c r="BC59" s="217"/>
      <c r="BD59" s="216">
        <v>1</v>
      </c>
      <c r="BE59" s="217"/>
      <c r="BF59" s="216">
        <v>1</v>
      </c>
      <c r="BG59" s="217"/>
      <c r="BH59" s="216">
        <v>1</v>
      </c>
      <c r="BI59" s="217"/>
      <c r="BL59" s="112">
        <f>COUNT(B59:BI59)</f>
        <v>30</v>
      </c>
      <c r="BM59" s="13"/>
      <c r="BN59" s="13"/>
      <c r="BO59" s="13"/>
      <c r="BP59" s="14"/>
      <c r="BQ59" s="14"/>
      <c r="BR59" s="14"/>
      <c r="BS59" s="133">
        <f>IF(COUNT(B59:BI59)&gt;0,AVERAGE(B59:BI59),"?")</f>
        <v>1</v>
      </c>
      <c r="BT59" s="133"/>
      <c r="BU59" s="13"/>
      <c r="BV59" s="14"/>
      <c r="BW59" s="13"/>
      <c r="BX59" s="14"/>
    </row>
    <row r="60" spans="1:76">
      <c r="A60" s="9" t="s">
        <v>66</v>
      </c>
      <c r="B60" s="216"/>
      <c r="C60" s="217"/>
      <c r="D60" s="216"/>
      <c r="E60" s="217"/>
      <c r="F60" s="216"/>
      <c r="G60" s="217"/>
      <c r="H60" s="216"/>
      <c r="I60" s="217"/>
      <c r="J60" s="216"/>
      <c r="K60" s="217"/>
      <c r="L60" s="216"/>
      <c r="M60" s="217"/>
      <c r="N60" s="216"/>
      <c r="O60" s="217"/>
      <c r="P60" s="216"/>
      <c r="Q60" s="217"/>
      <c r="R60" s="216"/>
      <c r="S60" s="217"/>
      <c r="T60" s="216"/>
      <c r="U60" s="217"/>
      <c r="V60" s="216"/>
      <c r="W60" s="217"/>
      <c r="X60" s="216"/>
      <c r="Y60" s="217"/>
      <c r="Z60" s="216"/>
      <c r="AA60" s="217"/>
      <c r="AB60" s="216"/>
      <c r="AC60" s="217"/>
      <c r="AD60" s="216"/>
      <c r="AE60" s="217"/>
      <c r="AF60" s="216"/>
      <c r="AG60" s="217"/>
      <c r="AH60" s="216"/>
      <c r="AI60" s="217"/>
      <c r="AJ60" s="216"/>
      <c r="AK60" s="217"/>
      <c r="AL60" s="216"/>
      <c r="AM60" s="217"/>
      <c r="AN60" s="216"/>
      <c r="AO60" s="217"/>
      <c r="AP60" s="216"/>
      <c r="AQ60" s="217"/>
      <c r="AR60" s="216"/>
      <c r="AS60" s="217"/>
      <c r="AT60" s="216"/>
      <c r="AU60" s="217"/>
      <c r="AV60" s="216"/>
      <c r="AW60" s="217"/>
      <c r="AX60" s="216"/>
      <c r="AY60" s="217"/>
      <c r="AZ60" s="216"/>
      <c r="BA60" s="217"/>
      <c r="BB60" s="216"/>
      <c r="BC60" s="217"/>
      <c r="BD60" s="216"/>
      <c r="BE60" s="217"/>
      <c r="BF60" s="216"/>
      <c r="BG60" s="217"/>
      <c r="BH60" s="216"/>
      <c r="BI60" s="217"/>
      <c r="BL60" s="112">
        <f t="shared" ref="BL60:BL67" si="164">COUNT(B60:BI60)</f>
        <v>0</v>
      </c>
      <c r="BM60" s="13"/>
      <c r="BN60" s="13"/>
      <c r="BO60" s="13"/>
      <c r="BP60" s="14"/>
      <c r="BQ60" s="14"/>
      <c r="BR60" s="14"/>
      <c r="BS60" s="133" t="str">
        <f t="shared" ref="BS60:BS68" si="165">IF(COUNT(B60:BI60)&gt;0,AVERAGE(B60:BI60),"?")</f>
        <v>?</v>
      </c>
      <c r="BT60" s="133"/>
      <c r="BU60" s="13"/>
      <c r="BV60" s="14"/>
      <c r="BW60" s="13"/>
      <c r="BX60" s="14"/>
    </row>
    <row r="61" spans="1:76">
      <c r="A61" s="9" t="s">
        <v>67</v>
      </c>
      <c r="B61" s="216"/>
      <c r="C61" s="217"/>
      <c r="D61" s="216"/>
      <c r="E61" s="217"/>
      <c r="F61" s="216"/>
      <c r="G61" s="217"/>
      <c r="H61" s="216"/>
      <c r="I61" s="217"/>
      <c r="J61" s="216"/>
      <c r="K61" s="217"/>
      <c r="L61" s="216"/>
      <c r="M61" s="217"/>
      <c r="N61" s="216"/>
      <c r="O61" s="217"/>
      <c r="P61" s="216"/>
      <c r="Q61" s="217"/>
      <c r="R61" s="216"/>
      <c r="S61" s="217"/>
      <c r="T61" s="216"/>
      <c r="U61" s="217"/>
      <c r="V61" s="216"/>
      <c r="W61" s="217"/>
      <c r="X61" s="216"/>
      <c r="Y61" s="217"/>
      <c r="Z61" s="216"/>
      <c r="AA61" s="217"/>
      <c r="AB61" s="216"/>
      <c r="AC61" s="217"/>
      <c r="AD61" s="216"/>
      <c r="AE61" s="217"/>
      <c r="AF61" s="216"/>
      <c r="AG61" s="217"/>
      <c r="AH61" s="216"/>
      <c r="AI61" s="217"/>
      <c r="AJ61" s="216"/>
      <c r="AK61" s="217"/>
      <c r="AL61" s="216"/>
      <c r="AM61" s="217"/>
      <c r="AN61" s="216"/>
      <c r="AO61" s="217"/>
      <c r="AP61" s="216"/>
      <c r="AQ61" s="217"/>
      <c r="AR61" s="216"/>
      <c r="AS61" s="217"/>
      <c r="AT61" s="216"/>
      <c r="AU61" s="217"/>
      <c r="AV61" s="216"/>
      <c r="AW61" s="217"/>
      <c r="AX61" s="216"/>
      <c r="AY61" s="217"/>
      <c r="AZ61" s="216"/>
      <c r="BA61" s="217"/>
      <c r="BB61" s="216"/>
      <c r="BC61" s="217"/>
      <c r="BD61" s="216"/>
      <c r="BE61" s="217"/>
      <c r="BF61" s="216"/>
      <c r="BG61" s="217"/>
      <c r="BH61" s="216"/>
      <c r="BI61" s="217"/>
      <c r="BL61" s="112">
        <f t="shared" si="164"/>
        <v>0</v>
      </c>
      <c r="BM61" s="13"/>
      <c r="BN61" s="13"/>
      <c r="BO61" s="13"/>
      <c r="BP61" s="14"/>
      <c r="BQ61" s="14"/>
      <c r="BR61" s="14"/>
      <c r="BS61" s="133" t="str">
        <f t="shared" si="165"/>
        <v>?</v>
      </c>
      <c r="BT61" s="133"/>
      <c r="BU61" s="13"/>
      <c r="BV61" s="14"/>
      <c r="BW61" s="13"/>
      <c r="BX61" s="14"/>
    </row>
    <row r="62" spans="1:76">
      <c r="A62" s="9" t="s">
        <v>68</v>
      </c>
      <c r="B62" s="216"/>
      <c r="C62" s="217"/>
      <c r="D62" s="216"/>
      <c r="E62" s="217"/>
      <c r="F62" s="216"/>
      <c r="G62" s="217"/>
      <c r="H62" s="216"/>
      <c r="I62" s="217"/>
      <c r="J62" s="216"/>
      <c r="K62" s="217"/>
      <c r="L62" s="216"/>
      <c r="M62" s="217"/>
      <c r="N62" s="216"/>
      <c r="O62" s="217"/>
      <c r="P62" s="216"/>
      <c r="Q62" s="217"/>
      <c r="R62" s="216"/>
      <c r="S62" s="217"/>
      <c r="T62" s="216"/>
      <c r="U62" s="217"/>
      <c r="V62" s="216"/>
      <c r="W62" s="217"/>
      <c r="X62" s="216"/>
      <c r="Y62" s="217"/>
      <c r="Z62" s="216"/>
      <c r="AA62" s="217"/>
      <c r="AB62" s="216"/>
      <c r="AC62" s="217"/>
      <c r="AD62" s="216"/>
      <c r="AE62" s="217"/>
      <c r="AF62" s="216"/>
      <c r="AG62" s="217"/>
      <c r="AH62" s="216"/>
      <c r="AI62" s="217"/>
      <c r="AJ62" s="216"/>
      <c r="AK62" s="217"/>
      <c r="AL62" s="216"/>
      <c r="AM62" s="217"/>
      <c r="AN62" s="216"/>
      <c r="AO62" s="217"/>
      <c r="AP62" s="216"/>
      <c r="AQ62" s="217"/>
      <c r="AR62" s="216"/>
      <c r="AS62" s="217"/>
      <c r="AT62" s="216"/>
      <c r="AU62" s="217"/>
      <c r="AV62" s="216"/>
      <c r="AW62" s="217"/>
      <c r="AX62" s="216"/>
      <c r="AY62" s="217"/>
      <c r="AZ62" s="216"/>
      <c r="BA62" s="217"/>
      <c r="BB62" s="216"/>
      <c r="BC62" s="217"/>
      <c r="BD62" s="216"/>
      <c r="BE62" s="217"/>
      <c r="BF62" s="216"/>
      <c r="BG62" s="217"/>
      <c r="BH62" s="216"/>
      <c r="BI62" s="217"/>
      <c r="BL62" s="112">
        <f t="shared" si="164"/>
        <v>0</v>
      </c>
      <c r="BM62" s="13"/>
      <c r="BN62" s="13"/>
      <c r="BO62" s="13"/>
      <c r="BP62" s="14"/>
      <c r="BQ62" s="14"/>
      <c r="BR62" s="14"/>
      <c r="BS62" s="133" t="str">
        <f t="shared" si="165"/>
        <v>?</v>
      </c>
      <c r="BT62" s="133"/>
      <c r="BU62" s="13"/>
      <c r="BV62" s="14"/>
      <c r="BW62" s="13"/>
      <c r="BX62" s="14"/>
    </row>
    <row r="63" spans="1:76">
      <c r="A63" s="9" t="s">
        <v>69</v>
      </c>
      <c r="B63" s="216"/>
      <c r="C63" s="217"/>
      <c r="D63" s="216"/>
      <c r="E63" s="217"/>
      <c r="F63" s="216"/>
      <c r="G63" s="217"/>
      <c r="H63" s="216"/>
      <c r="I63" s="217"/>
      <c r="J63" s="216"/>
      <c r="K63" s="217"/>
      <c r="L63" s="216"/>
      <c r="M63" s="217"/>
      <c r="N63" s="216"/>
      <c r="O63" s="217"/>
      <c r="P63" s="216"/>
      <c r="Q63" s="217"/>
      <c r="R63" s="216"/>
      <c r="S63" s="217"/>
      <c r="T63" s="216"/>
      <c r="U63" s="217"/>
      <c r="V63" s="216"/>
      <c r="W63" s="217"/>
      <c r="X63" s="216"/>
      <c r="Y63" s="217"/>
      <c r="Z63" s="216"/>
      <c r="AA63" s="217"/>
      <c r="AB63" s="216"/>
      <c r="AC63" s="217"/>
      <c r="AD63" s="216"/>
      <c r="AE63" s="217"/>
      <c r="AF63" s="216"/>
      <c r="AG63" s="217"/>
      <c r="AH63" s="216"/>
      <c r="AI63" s="217"/>
      <c r="AJ63" s="216"/>
      <c r="AK63" s="217"/>
      <c r="AL63" s="216"/>
      <c r="AM63" s="217"/>
      <c r="AN63" s="216"/>
      <c r="AO63" s="217"/>
      <c r="AP63" s="216"/>
      <c r="AQ63" s="217"/>
      <c r="AR63" s="216"/>
      <c r="AS63" s="217"/>
      <c r="AT63" s="216"/>
      <c r="AU63" s="217"/>
      <c r="AV63" s="216"/>
      <c r="AW63" s="217"/>
      <c r="AX63" s="216"/>
      <c r="AY63" s="217"/>
      <c r="AZ63" s="216"/>
      <c r="BA63" s="217"/>
      <c r="BB63" s="216"/>
      <c r="BC63" s="217"/>
      <c r="BD63" s="216"/>
      <c r="BE63" s="217"/>
      <c r="BF63" s="216"/>
      <c r="BG63" s="217"/>
      <c r="BH63" s="216"/>
      <c r="BI63" s="217"/>
      <c r="BL63" s="112">
        <f t="shared" si="164"/>
        <v>0</v>
      </c>
      <c r="BS63" s="133" t="str">
        <f t="shared" si="165"/>
        <v>?</v>
      </c>
      <c r="BT63" s="133"/>
    </row>
    <row r="64" spans="1:76">
      <c r="A64" s="9" t="s">
        <v>70</v>
      </c>
      <c r="B64" s="216"/>
      <c r="C64" s="217"/>
      <c r="D64" s="216"/>
      <c r="E64" s="217"/>
      <c r="F64" s="216"/>
      <c r="G64" s="217"/>
      <c r="H64" s="216"/>
      <c r="I64" s="217"/>
      <c r="J64" s="216"/>
      <c r="K64" s="217"/>
      <c r="L64" s="216"/>
      <c r="M64" s="217"/>
      <c r="N64" s="216"/>
      <c r="O64" s="217"/>
      <c r="P64" s="216"/>
      <c r="Q64" s="217"/>
      <c r="R64" s="216"/>
      <c r="S64" s="217"/>
      <c r="T64" s="216"/>
      <c r="U64" s="217"/>
      <c r="V64" s="216"/>
      <c r="W64" s="217"/>
      <c r="X64" s="216"/>
      <c r="Y64" s="217"/>
      <c r="Z64" s="216"/>
      <c r="AA64" s="217"/>
      <c r="AB64" s="216"/>
      <c r="AC64" s="217"/>
      <c r="AD64" s="216"/>
      <c r="AE64" s="217"/>
      <c r="AF64" s="216"/>
      <c r="AG64" s="217"/>
      <c r="AH64" s="216"/>
      <c r="AI64" s="217"/>
      <c r="AJ64" s="216"/>
      <c r="AK64" s="217"/>
      <c r="AL64" s="216"/>
      <c r="AM64" s="217"/>
      <c r="AN64" s="216"/>
      <c r="AO64" s="217"/>
      <c r="AP64" s="216"/>
      <c r="AQ64" s="217"/>
      <c r="AR64" s="216"/>
      <c r="AS64" s="217"/>
      <c r="AT64" s="216"/>
      <c r="AU64" s="217"/>
      <c r="AV64" s="216"/>
      <c r="AW64" s="217"/>
      <c r="AX64" s="216"/>
      <c r="AY64" s="217"/>
      <c r="AZ64" s="216"/>
      <c r="BA64" s="217"/>
      <c r="BB64" s="216"/>
      <c r="BC64" s="217"/>
      <c r="BD64" s="216"/>
      <c r="BE64" s="217"/>
      <c r="BF64" s="216"/>
      <c r="BG64" s="217"/>
      <c r="BH64" s="216"/>
      <c r="BI64" s="217"/>
      <c r="BL64" s="112">
        <f t="shared" si="164"/>
        <v>0</v>
      </c>
      <c r="BS64" s="133" t="str">
        <f t="shared" si="165"/>
        <v>?</v>
      </c>
      <c r="BT64" s="133"/>
    </row>
    <row r="65" spans="1:72">
      <c r="A65" s="9" t="s">
        <v>71</v>
      </c>
      <c r="B65" s="216"/>
      <c r="C65" s="217"/>
      <c r="D65" s="216"/>
      <c r="E65" s="217"/>
      <c r="F65" s="216"/>
      <c r="G65" s="217"/>
      <c r="H65" s="216"/>
      <c r="I65" s="217"/>
      <c r="J65" s="216"/>
      <c r="K65" s="217"/>
      <c r="L65" s="216"/>
      <c r="M65" s="217"/>
      <c r="N65" s="216"/>
      <c r="O65" s="217"/>
      <c r="P65" s="216"/>
      <c r="Q65" s="217"/>
      <c r="R65" s="216"/>
      <c r="S65" s="217"/>
      <c r="T65" s="216"/>
      <c r="U65" s="217"/>
      <c r="V65" s="216"/>
      <c r="W65" s="217"/>
      <c r="X65" s="216"/>
      <c r="Y65" s="217"/>
      <c r="Z65" s="216"/>
      <c r="AA65" s="217"/>
      <c r="AB65" s="216"/>
      <c r="AC65" s="217"/>
      <c r="AD65" s="216"/>
      <c r="AE65" s="217"/>
      <c r="AF65" s="216"/>
      <c r="AG65" s="217"/>
      <c r="AH65" s="216"/>
      <c r="AI65" s="217"/>
      <c r="AJ65" s="216"/>
      <c r="AK65" s="217"/>
      <c r="AL65" s="216"/>
      <c r="AM65" s="217"/>
      <c r="AN65" s="216"/>
      <c r="AO65" s="217"/>
      <c r="AP65" s="216"/>
      <c r="AQ65" s="217"/>
      <c r="AR65" s="216"/>
      <c r="AS65" s="217"/>
      <c r="AT65" s="216"/>
      <c r="AU65" s="217"/>
      <c r="AV65" s="216"/>
      <c r="AW65" s="217"/>
      <c r="AX65" s="216"/>
      <c r="AY65" s="217"/>
      <c r="AZ65" s="216"/>
      <c r="BA65" s="217"/>
      <c r="BB65" s="216"/>
      <c r="BC65" s="217"/>
      <c r="BD65" s="216"/>
      <c r="BE65" s="217"/>
      <c r="BF65" s="216"/>
      <c r="BG65" s="217"/>
      <c r="BH65" s="216"/>
      <c r="BI65" s="217"/>
      <c r="BL65" s="112">
        <f t="shared" si="164"/>
        <v>0</v>
      </c>
      <c r="BS65" s="133" t="str">
        <f t="shared" si="165"/>
        <v>?</v>
      </c>
      <c r="BT65" s="133"/>
    </row>
    <row r="66" spans="1:72">
      <c r="A66" s="9" t="s">
        <v>72</v>
      </c>
      <c r="B66" s="216"/>
      <c r="C66" s="217"/>
      <c r="D66" s="216"/>
      <c r="E66" s="217"/>
      <c r="F66" s="216"/>
      <c r="G66" s="217"/>
      <c r="H66" s="216"/>
      <c r="I66" s="217"/>
      <c r="J66" s="216"/>
      <c r="K66" s="217"/>
      <c r="L66" s="216"/>
      <c r="M66" s="217"/>
      <c r="N66" s="216"/>
      <c r="O66" s="217"/>
      <c r="P66" s="216"/>
      <c r="Q66" s="217"/>
      <c r="R66" s="216"/>
      <c r="S66" s="217"/>
      <c r="T66" s="216"/>
      <c r="U66" s="217"/>
      <c r="V66" s="216"/>
      <c r="W66" s="217"/>
      <c r="X66" s="216"/>
      <c r="Y66" s="217"/>
      <c r="Z66" s="216"/>
      <c r="AA66" s="217"/>
      <c r="AB66" s="216"/>
      <c r="AC66" s="217"/>
      <c r="AD66" s="216"/>
      <c r="AE66" s="217"/>
      <c r="AF66" s="216"/>
      <c r="AG66" s="217"/>
      <c r="AH66" s="216"/>
      <c r="AI66" s="217"/>
      <c r="AJ66" s="216"/>
      <c r="AK66" s="217"/>
      <c r="AL66" s="216"/>
      <c r="AM66" s="217"/>
      <c r="AN66" s="216"/>
      <c r="AO66" s="217"/>
      <c r="AP66" s="216"/>
      <c r="AQ66" s="217"/>
      <c r="AR66" s="216"/>
      <c r="AS66" s="217"/>
      <c r="AT66" s="216"/>
      <c r="AU66" s="217"/>
      <c r="AV66" s="216"/>
      <c r="AW66" s="217"/>
      <c r="AX66" s="216"/>
      <c r="AY66" s="217"/>
      <c r="AZ66" s="216"/>
      <c r="BA66" s="217"/>
      <c r="BB66" s="216"/>
      <c r="BC66" s="217"/>
      <c r="BD66" s="216"/>
      <c r="BE66" s="217"/>
      <c r="BF66" s="216"/>
      <c r="BG66" s="217"/>
      <c r="BH66" s="216"/>
      <c r="BI66" s="217"/>
      <c r="BL66" s="112">
        <f t="shared" si="164"/>
        <v>0</v>
      </c>
      <c r="BS66" s="133" t="str">
        <f t="shared" si="165"/>
        <v>?</v>
      </c>
      <c r="BT66" s="133"/>
    </row>
    <row r="67" spans="1:72">
      <c r="A67" s="9" t="s">
        <v>73</v>
      </c>
      <c r="B67" s="216"/>
      <c r="C67" s="217"/>
      <c r="D67" s="216"/>
      <c r="E67" s="217"/>
      <c r="F67" s="216"/>
      <c r="G67" s="217"/>
      <c r="H67" s="216"/>
      <c r="I67" s="217"/>
      <c r="J67" s="216"/>
      <c r="K67" s="217"/>
      <c r="L67" s="216"/>
      <c r="M67" s="217"/>
      <c r="N67" s="216"/>
      <c r="O67" s="217"/>
      <c r="P67" s="216"/>
      <c r="Q67" s="217"/>
      <c r="R67" s="216"/>
      <c r="S67" s="217"/>
      <c r="T67" s="216"/>
      <c r="U67" s="217"/>
      <c r="V67" s="216"/>
      <c r="W67" s="217"/>
      <c r="X67" s="216"/>
      <c r="Y67" s="217"/>
      <c r="Z67" s="216"/>
      <c r="AA67" s="217"/>
      <c r="AB67" s="216"/>
      <c r="AC67" s="217"/>
      <c r="AD67" s="216"/>
      <c r="AE67" s="217"/>
      <c r="AF67" s="216"/>
      <c r="AG67" s="217"/>
      <c r="AH67" s="216"/>
      <c r="AI67" s="217"/>
      <c r="AJ67" s="216"/>
      <c r="AK67" s="217"/>
      <c r="AL67" s="216"/>
      <c r="AM67" s="217"/>
      <c r="AN67" s="216"/>
      <c r="AO67" s="217"/>
      <c r="AP67" s="216"/>
      <c r="AQ67" s="217"/>
      <c r="AR67" s="216"/>
      <c r="AS67" s="217"/>
      <c r="AT67" s="216"/>
      <c r="AU67" s="217"/>
      <c r="AV67" s="216"/>
      <c r="AW67" s="217"/>
      <c r="AX67" s="216"/>
      <c r="AY67" s="217"/>
      <c r="AZ67" s="216"/>
      <c r="BA67" s="217"/>
      <c r="BB67" s="216"/>
      <c r="BC67" s="217"/>
      <c r="BD67" s="216"/>
      <c r="BE67" s="217"/>
      <c r="BF67" s="216"/>
      <c r="BG67" s="217"/>
      <c r="BH67" s="216"/>
      <c r="BI67" s="217"/>
      <c r="BL67" s="112">
        <f t="shared" si="164"/>
        <v>0</v>
      </c>
      <c r="BS67" s="133" t="str">
        <f t="shared" si="165"/>
        <v>?</v>
      </c>
      <c r="BT67" s="133"/>
    </row>
    <row r="68" spans="1:72">
      <c r="A68" s="9" t="s">
        <v>74</v>
      </c>
      <c r="B68" s="216"/>
      <c r="C68" s="217"/>
      <c r="D68" s="216"/>
      <c r="E68" s="217"/>
      <c r="F68" s="216"/>
      <c r="G68" s="217"/>
      <c r="H68" s="216"/>
      <c r="I68" s="217"/>
      <c r="J68" s="216"/>
      <c r="K68" s="217"/>
      <c r="L68" s="216"/>
      <c r="M68" s="217"/>
      <c r="N68" s="216"/>
      <c r="O68" s="217"/>
      <c r="P68" s="216"/>
      <c r="Q68" s="217"/>
      <c r="R68" s="216"/>
      <c r="S68" s="217"/>
      <c r="T68" s="216"/>
      <c r="U68" s="217"/>
      <c r="V68" s="216"/>
      <c r="W68" s="217"/>
      <c r="X68" s="216"/>
      <c r="Y68" s="217"/>
      <c r="Z68" s="216"/>
      <c r="AA68" s="217"/>
      <c r="AB68" s="216"/>
      <c r="AC68" s="217"/>
      <c r="AD68" s="216"/>
      <c r="AE68" s="217"/>
      <c r="AF68" s="216"/>
      <c r="AG68" s="217"/>
      <c r="AH68" s="216"/>
      <c r="AI68" s="217"/>
      <c r="AJ68" s="216"/>
      <c r="AK68" s="217"/>
      <c r="AL68" s="216"/>
      <c r="AM68" s="217"/>
      <c r="AN68" s="216"/>
      <c r="AO68" s="217"/>
      <c r="AP68" s="216"/>
      <c r="AQ68" s="217"/>
      <c r="AR68" s="216"/>
      <c r="AS68" s="217"/>
      <c r="AT68" s="216"/>
      <c r="AU68" s="217"/>
      <c r="AV68" s="216"/>
      <c r="AW68" s="217"/>
      <c r="AX68" s="216"/>
      <c r="AY68" s="217"/>
      <c r="AZ68" s="216"/>
      <c r="BA68" s="217"/>
      <c r="BB68" s="216"/>
      <c r="BC68" s="217"/>
      <c r="BD68" s="216"/>
      <c r="BE68" s="217"/>
      <c r="BF68" s="216"/>
      <c r="BG68" s="217"/>
      <c r="BH68" s="216"/>
      <c r="BI68" s="217"/>
      <c r="BL68" s="112">
        <f>COUNT(B68:BI68)</f>
        <v>0</v>
      </c>
      <c r="BS68" s="133" t="str">
        <f t="shared" si="165"/>
        <v>?</v>
      </c>
      <c r="BT68" s="133"/>
    </row>
  </sheetData>
  <mergeCells count="300">
    <mergeCell ref="BB68:BC68"/>
    <mergeCell ref="BD68:BE68"/>
    <mergeCell ref="BF68:BG68"/>
    <mergeCell ref="BH68:BI68"/>
    <mergeCell ref="AP68:AQ68"/>
    <mergeCell ref="AR68:AS68"/>
    <mergeCell ref="AT68:AU68"/>
    <mergeCell ref="AV68:AW68"/>
    <mergeCell ref="AX68:AY68"/>
    <mergeCell ref="AZ68:BA68"/>
    <mergeCell ref="AD68:AE68"/>
    <mergeCell ref="AF68:AG68"/>
    <mergeCell ref="AH68:AI68"/>
    <mergeCell ref="AJ68:AK68"/>
    <mergeCell ref="AL68:AM68"/>
    <mergeCell ref="AN68:AO68"/>
    <mergeCell ref="R68:S68"/>
    <mergeCell ref="T68:U68"/>
    <mergeCell ref="V68:W68"/>
    <mergeCell ref="X68:Y68"/>
    <mergeCell ref="Z68:AA68"/>
    <mergeCell ref="AB68:AC68"/>
    <mergeCell ref="BD67:BE67"/>
    <mergeCell ref="BF67:BG67"/>
    <mergeCell ref="BH67:BI67"/>
    <mergeCell ref="D68:E68"/>
    <mergeCell ref="F68:G68"/>
    <mergeCell ref="H68:I68"/>
    <mergeCell ref="J68:K68"/>
    <mergeCell ref="L68:M68"/>
    <mergeCell ref="N68:O68"/>
    <mergeCell ref="P68:Q68"/>
    <mergeCell ref="AR67:AS67"/>
    <mergeCell ref="AT67:AU67"/>
    <mergeCell ref="AV67:AW67"/>
    <mergeCell ref="AX67:AY67"/>
    <mergeCell ref="AZ67:BA67"/>
    <mergeCell ref="BB67:BC67"/>
    <mergeCell ref="AF67:AG67"/>
    <mergeCell ref="AH67:AI67"/>
    <mergeCell ref="AJ67:AK67"/>
    <mergeCell ref="AL67:AM67"/>
    <mergeCell ref="AN67:AO67"/>
    <mergeCell ref="AP67:AQ67"/>
    <mergeCell ref="T67:U67"/>
    <mergeCell ref="V67:W67"/>
    <mergeCell ref="X67:Y67"/>
    <mergeCell ref="Z67:AA67"/>
    <mergeCell ref="AB67:AC67"/>
    <mergeCell ref="AD67:AE67"/>
    <mergeCell ref="H67:I67"/>
    <mergeCell ref="J67:K67"/>
    <mergeCell ref="L67:M67"/>
    <mergeCell ref="N67:O67"/>
    <mergeCell ref="P67:Q67"/>
    <mergeCell ref="R67:S67"/>
    <mergeCell ref="AX66:AY66"/>
    <mergeCell ref="AZ66:BA66"/>
    <mergeCell ref="BB66:BC66"/>
    <mergeCell ref="BD66:BE66"/>
    <mergeCell ref="BF66:BG66"/>
    <mergeCell ref="BH66:BI66"/>
    <mergeCell ref="AL66:AM66"/>
    <mergeCell ref="AN66:AO66"/>
    <mergeCell ref="AP66:AQ66"/>
    <mergeCell ref="AR66:AS66"/>
    <mergeCell ref="AT66:AU66"/>
    <mergeCell ref="AV66:AW66"/>
    <mergeCell ref="Z66:AA66"/>
    <mergeCell ref="AB66:AC66"/>
    <mergeCell ref="AD66:AE66"/>
    <mergeCell ref="AF66:AG66"/>
    <mergeCell ref="AH66:AI66"/>
    <mergeCell ref="AJ66:AK66"/>
    <mergeCell ref="N66:O66"/>
    <mergeCell ref="P66:Q66"/>
    <mergeCell ref="R66:S66"/>
    <mergeCell ref="T66:U66"/>
    <mergeCell ref="V66:W66"/>
    <mergeCell ref="X66:Y66"/>
    <mergeCell ref="AZ65:BA65"/>
    <mergeCell ref="BB65:BC65"/>
    <mergeCell ref="BD65:BE65"/>
    <mergeCell ref="BF65:BG65"/>
    <mergeCell ref="BH65:BI65"/>
    <mergeCell ref="D66:E66"/>
    <mergeCell ref="F66:G66"/>
    <mergeCell ref="H66:I66"/>
    <mergeCell ref="J66:K66"/>
    <mergeCell ref="L66:M66"/>
    <mergeCell ref="AN65:AO65"/>
    <mergeCell ref="AP65:AQ65"/>
    <mergeCell ref="AR65:AS65"/>
    <mergeCell ref="AT65:AU65"/>
    <mergeCell ref="AV65:AW65"/>
    <mergeCell ref="AX65:AY65"/>
    <mergeCell ref="AB65:AC65"/>
    <mergeCell ref="AD65:AE65"/>
    <mergeCell ref="AF65:AG65"/>
    <mergeCell ref="AH65:AI65"/>
    <mergeCell ref="AJ65:AK65"/>
    <mergeCell ref="AL65:AM65"/>
    <mergeCell ref="P65:Q65"/>
    <mergeCell ref="R65:S65"/>
    <mergeCell ref="T65:U65"/>
    <mergeCell ref="V65:W65"/>
    <mergeCell ref="X65:Y65"/>
    <mergeCell ref="Z65:AA65"/>
    <mergeCell ref="BB64:BC64"/>
    <mergeCell ref="BD64:BE64"/>
    <mergeCell ref="BF64:BG64"/>
    <mergeCell ref="BH64:BI64"/>
    <mergeCell ref="D65:E65"/>
    <mergeCell ref="F65:G65"/>
    <mergeCell ref="H65:I65"/>
    <mergeCell ref="J65:K65"/>
    <mergeCell ref="L65:M65"/>
    <mergeCell ref="N65:O65"/>
    <mergeCell ref="AP64:AQ64"/>
    <mergeCell ref="AR64:AS64"/>
    <mergeCell ref="AT64:AU64"/>
    <mergeCell ref="AV64:AW64"/>
    <mergeCell ref="AX64:AY64"/>
    <mergeCell ref="AZ64:BA64"/>
    <mergeCell ref="AD64:AE64"/>
    <mergeCell ref="AF64:AG64"/>
    <mergeCell ref="AH64:AI64"/>
    <mergeCell ref="AJ64:AK64"/>
    <mergeCell ref="AL64:AM64"/>
    <mergeCell ref="AN64:AO64"/>
    <mergeCell ref="R64:S64"/>
    <mergeCell ref="T64:U64"/>
    <mergeCell ref="V64:W64"/>
    <mergeCell ref="X64:Y64"/>
    <mergeCell ref="Z64:AA64"/>
    <mergeCell ref="AB64:AC64"/>
    <mergeCell ref="BD63:BE63"/>
    <mergeCell ref="Z63:AA63"/>
    <mergeCell ref="AB63:AC63"/>
    <mergeCell ref="AD63:AE63"/>
    <mergeCell ref="BF63:BG63"/>
    <mergeCell ref="BH63:BI63"/>
    <mergeCell ref="D64:E64"/>
    <mergeCell ref="F64:G64"/>
    <mergeCell ref="H64:I64"/>
    <mergeCell ref="J64:K64"/>
    <mergeCell ref="L64:M64"/>
    <mergeCell ref="N64:O64"/>
    <mergeCell ref="P64:Q64"/>
    <mergeCell ref="AR63:AS63"/>
    <mergeCell ref="AT63:AU63"/>
    <mergeCell ref="AV63:AW63"/>
    <mergeCell ref="AX63:AY63"/>
    <mergeCell ref="AZ63:BA63"/>
    <mergeCell ref="BB63:BC63"/>
    <mergeCell ref="AF63:AG63"/>
    <mergeCell ref="AH63:AI63"/>
    <mergeCell ref="AJ63:AK63"/>
    <mergeCell ref="AL63:AM63"/>
    <mergeCell ref="AN63:AO63"/>
    <mergeCell ref="AP63:AQ63"/>
    <mergeCell ref="T63:U63"/>
    <mergeCell ref="V63:W63"/>
    <mergeCell ref="X63:Y63"/>
    <mergeCell ref="Z62:AA62"/>
    <mergeCell ref="AB62:AC62"/>
    <mergeCell ref="AD62:AE62"/>
    <mergeCell ref="AF62:AG62"/>
    <mergeCell ref="AH62:AI62"/>
    <mergeCell ref="AJ62:AK62"/>
    <mergeCell ref="N62:O62"/>
    <mergeCell ref="P62:Q62"/>
    <mergeCell ref="R62:S62"/>
    <mergeCell ref="T62:U62"/>
    <mergeCell ref="V62:W62"/>
    <mergeCell ref="X62:Y62"/>
    <mergeCell ref="BD62:BE62"/>
    <mergeCell ref="BF62:BG62"/>
    <mergeCell ref="BH62:BI62"/>
    <mergeCell ref="AL62:AM62"/>
    <mergeCell ref="AN62:AO62"/>
    <mergeCell ref="AP62:AQ62"/>
    <mergeCell ref="AR62:AS62"/>
    <mergeCell ref="AT62:AU62"/>
    <mergeCell ref="AV62:AW62"/>
    <mergeCell ref="AX62:AY62"/>
    <mergeCell ref="AZ62:BA62"/>
    <mergeCell ref="BB62:BC62"/>
    <mergeCell ref="AZ61:BA61"/>
    <mergeCell ref="BB61:BC61"/>
    <mergeCell ref="BD61:BE61"/>
    <mergeCell ref="BF61:BG61"/>
    <mergeCell ref="BH61:BI61"/>
    <mergeCell ref="D62:E62"/>
    <mergeCell ref="F62:G62"/>
    <mergeCell ref="H62:I62"/>
    <mergeCell ref="J62:K62"/>
    <mergeCell ref="L62:M62"/>
    <mergeCell ref="AN61:AO61"/>
    <mergeCell ref="AP61:AQ61"/>
    <mergeCell ref="AR61:AS61"/>
    <mergeCell ref="AT61:AU61"/>
    <mergeCell ref="AV61:AW61"/>
    <mergeCell ref="AX61:AY61"/>
    <mergeCell ref="AB61:AC61"/>
    <mergeCell ref="AD61:AE61"/>
    <mergeCell ref="AF61:AG61"/>
    <mergeCell ref="AH61:AI61"/>
    <mergeCell ref="AJ61:AK61"/>
    <mergeCell ref="AL61:AM61"/>
    <mergeCell ref="P61:Q61"/>
    <mergeCell ref="R61:S61"/>
    <mergeCell ref="T61:U61"/>
    <mergeCell ref="V61:W61"/>
    <mergeCell ref="X61:Y61"/>
    <mergeCell ref="Z61:AA61"/>
    <mergeCell ref="BB60:BC60"/>
    <mergeCell ref="BD60:BE60"/>
    <mergeCell ref="BF60:BG60"/>
    <mergeCell ref="BH60:BI60"/>
    <mergeCell ref="D61:E61"/>
    <mergeCell ref="F61:G61"/>
    <mergeCell ref="H61:I61"/>
    <mergeCell ref="J61:K61"/>
    <mergeCell ref="L61:M61"/>
    <mergeCell ref="N61:O61"/>
    <mergeCell ref="AP60:AQ60"/>
    <mergeCell ref="AR60:AS60"/>
    <mergeCell ref="AT60:AU60"/>
    <mergeCell ref="AV60:AW60"/>
    <mergeCell ref="AX60:AY60"/>
    <mergeCell ref="AZ60:BA60"/>
    <mergeCell ref="AD60:AE60"/>
    <mergeCell ref="AF60:AG60"/>
    <mergeCell ref="AH60:AI60"/>
    <mergeCell ref="AJ60:AK60"/>
    <mergeCell ref="AL60:AM60"/>
    <mergeCell ref="AN60:AO60"/>
    <mergeCell ref="R60:S60"/>
    <mergeCell ref="T60:U60"/>
    <mergeCell ref="V60:W60"/>
    <mergeCell ref="X60:Y60"/>
    <mergeCell ref="Z60:AA60"/>
    <mergeCell ref="AB60:AC60"/>
    <mergeCell ref="BD59:BE59"/>
    <mergeCell ref="Z59:AA59"/>
    <mergeCell ref="AB59:AC59"/>
    <mergeCell ref="AD59:AE59"/>
    <mergeCell ref="BF59:BG59"/>
    <mergeCell ref="BH59:BI59"/>
    <mergeCell ref="D60:E60"/>
    <mergeCell ref="F60:G60"/>
    <mergeCell ref="H60:I60"/>
    <mergeCell ref="J60:K60"/>
    <mergeCell ref="L60:M60"/>
    <mergeCell ref="N60:O60"/>
    <mergeCell ref="P60:Q60"/>
    <mergeCell ref="AR59:AS59"/>
    <mergeCell ref="AT59:AU59"/>
    <mergeCell ref="AV59:AW59"/>
    <mergeCell ref="AX59:AY59"/>
    <mergeCell ref="AZ59:BA59"/>
    <mergeCell ref="BB59:BC59"/>
    <mergeCell ref="AF59:AG59"/>
    <mergeCell ref="AH59:AI59"/>
    <mergeCell ref="AJ59:AK59"/>
    <mergeCell ref="AL59:AM59"/>
    <mergeCell ref="AN59:AO59"/>
    <mergeCell ref="AP59:AQ59"/>
    <mergeCell ref="T59:U59"/>
    <mergeCell ref="V59:W59"/>
    <mergeCell ref="X59:Y59"/>
    <mergeCell ref="H59:I59"/>
    <mergeCell ref="J59:K59"/>
    <mergeCell ref="L59:M59"/>
    <mergeCell ref="N59:O59"/>
    <mergeCell ref="P59:Q59"/>
    <mergeCell ref="R59:S59"/>
    <mergeCell ref="B65:C65"/>
    <mergeCell ref="B66:C66"/>
    <mergeCell ref="B67:C67"/>
    <mergeCell ref="H63:I63"/>
    <mergeCell ref="J63:K63"/>
    <mergeCell ref="L63:M63"/>
    <mergeCell ref="N63:O63"/>
    <mergeCell ref="P63:Q63"/>
    <mergeCell ref="R63:S63"/>
    <mergeCell ref="B68:C68"/>
    <mergeCell ref="D59:E59"/>
    <mergeCell ref="F59:G59"/>
    <mergeCell ref="D63:E63"/>
    <mergeCell ref="F63:G63"/>
    <mergeCell ref="D67:E67"/>
    <mergeCell ref="F67:G67"/>
    <mergeCell ref="B59:C59"/>
    <mergeCell ref="B60:C60"/>
    <mergeCell ref="B61:C61"/>
    <mergeCell ref="B62:C62"/>
    <mergeCell ref="B63:C63"/>
    <mergeCell ref="B64:C64"/>
  </mergeCells>
  <phoneticPr fontId="27"/>
  <pageMargins left="0.75" right="0.75" top="1" bottom="1" header="0.5" footer="0.5"/>
  <pageSetup paperSize="9" orientation="portrait"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00FF"/>
  </sheetPr>
  <dimension ref="A1:AO45"/>
  <sheetViews>
    <sheetView workbookViewId="0">
      <pane xSplit="1" ySplit="1" topLeftCell="B2" activePane="bottomRight" state="frozen"/>
      <selection pane="topRight" activeCell="B1" sqref="B1"/>
      <selection pane="bottomLeft" activeCell="A2" sqref="A2"/>
      <selection pane="bottomRight"/>
    </sheetView>
  </sheetViews>
  <sheetFormatPr defaultColWidth="9.140625" defaultRowHeight="12.75"/>
  <cols>
    <col min="1" max="1" width="38.28515625" style="51" customWidth="1"/>
    <col min="2" max="6" width="9" style="51" customWidth="1"/>
    <col min="7" max="31" width="9.140625" style="51"/>
    <col min="32" max="32" width="2.7109375" style="51" customWidth="1"/>
    <col min="33" max="33" width="38.28515625" style="51" customWidth="1"/>
    <col min="34" max="34" width="4.42578125" style="51" customWidth="1"/>
    <col min="35" max="35" width="7.140625" style="51" customWidth="1"/>
    <col min="36" max="36" width="3.42578125" style="51" customWidth="1"/>
    <col min="37" max="39" width="7.140625" style="51" customWidth="1"/>
    <col min="40" max="16384" width="9.140625" style="51"/>
  </cols>
  <sheetData>
    <row r="1" spans="1:41" ht="13.5" thickBot="1">
      <c r="A1" s="107" t="s">
        <v>18</v>
      </c>
      <c r="B1" s="106">
        <v>1</v>
      </c>
      <c r="C1" s="105">
        <v>2</v>
      </c>
      <c r="D1" s="105">
        <v>3</v>
      </c>
      <c r="E1" s="105">
        <v>4</v>
      </c>
      <c r="F1" s="105">
        <v>5</v>
      </c>
      <c r="G1" s="105">
        <v>6</v>
      </c>
      <c r="H1" s="105">
        <v>7</v>
      </c>
      <c r="I1" s="105">
        <v>8</v>
      </c>
      <c r="J1" s="105">
        <v>9</v>
      </c>
      <c r="K1" s="105">
        <v>10</v>
      </c>
      <c r="L1" s="105">
        <v>11</v>
      </c>
      <c r="M1" s="105">
        <v>12</v>
      </c>
      <c r="N1" s="105">
        <v>13</v>
      </c>
      <c r="O1" s="105">
        <v>14</v>
      </c>
      <c r="P1" s="105">
        <v>15</v>
      </c>
      <c r="Q1" s="105">
        <v>16</v>
      </c>
      <c r="R1" s="105">
        <v>17</v>
      </c>
      <c r="S1" s="105">
        <v>18</v>
      </c>
      <c r="T1" s="105">
        <v>19</v>
      </c>
      <c r="U1" s="105">
        <v>20</v>
      </c>
      <c r="V1" s="105">
        <v>21</v>
      </c>
      <c r="W1" s="105">
        <v>22</v>
      </c>
      <c r="X1" s="105">
        <v>23</v>
      </c>
      <c r="Y1" s="105">
        <v>24</v>
      </c>
      <c r="Z1" s="105">
        <v>25</v>
      </c>
      <c r="AA1" s="105">
        <v>26</v>
      </c>
      <c r="AB1" s="105">
        <v>27</v>
      </c>
      <c r="AC1" s="105">
        <v>28</v>
      </c>
      <c r="AD1" s="105">
        <v>29</v>
      </c>
      <c r="AE1" s="104">
        <v>30</v>
      </c>
      <c r="AG1" s="103" t="s">
        <v>18</v>
      </c>
      <c r="AH1" s="50" t="s">
        <v>19</v>
      </c>
      <c r="AI1" s="146" t="s">
        <v>20</v>
      </c>
      <c r="AJ1" s="146"/>
      <c r="AK1" s="146"/>
      <c r="AL1" s="50" t="s">
        <v>21</v>
      </c>
      <c r="AM1" s="50" t="s">
        <v>22</v>
      </c>
    </row>
    <row r="2" spans="1:41" ht="13.5" thickBot="1">
      <c r="A2" s="97" t="s">
        <v>75</v>
      </c>
      <c r="B2" s="96"/>
      <c r="C2" s="95"/>
      <c r="D2" s="95"/>
      <c r="E2" s="95"/>
      <c r="F2" s="95"/>
      <c r="G2" s="95"/>
      <c r="H2" s="95"/>
      <c r="I2" s="95"/>
      <c r="J2" s="95"/>
      <c r="K2" s="94"/>
      <c r="L2" s="94"/>
      <c r="M2" s="94"/>
      <c r="N2" s="94"/>
      <c r="O2" s="94"/>
      <c r="P2" s="94"/>
      <c r="Q2" s="94"/>
      <c r="R2" s="94"/>
      <c r="S2" s="94"/>
      <c r="T2" s="94"/>
      <c r="U2" s="94"/>
      <c r="V2" s="94"/>
      <c r="W2" s="94"/>
      <c r="X2" s="94"/>
      <c r="Y2" s="94"/>
      <c r="Z2" s="94"/>
      <c r="AA2" s="94"/>
      <c r="AB2" s="94"/>
      <c r="AC2" s="94"/>
      <c r="AD2" s="94"/>
      <c r="AE2" s="93"/>
      <c r="AG2" s="102" t="str">
        <f>A2</f>
        <v>Egg bare diameter</v>
      </c>
      <c r="AH2" s="101">
        <f>COUNTA(B2:AE2)</f>
        <v>0</v>
      </c>
      <c r="AI2" s="100" t="str">
        <f>IF(SUM(B2:AE2)&gt;0,MIN(B2:AE2),"")</f>
        <v/>
      </c>
      <c r="AJ2" s="98" t="str">
        <f t="shared" ref="AJ2:AJ9" si="0">IF(COUNT(AI2)&gt;0,"–","?")</f>
        <v>?</v>
      </c>
      <c r="AK2" s="99" t="str">
        <f>IF(SUM(B2:AE2)&gt;0,MAX(B2:AE2),"")</f>
        <v/>
      </c>
      <c r="AL2" s="98" t="str">
        <f>IF(SUM(B2:AE2)&gt;0,AVERAGE(B2:AE2),"?")</f>
        <v>?</v>
      </c>
      <c r="AM2" s="98" t="str">
        <f>IF(COUNT(B2:AE2)&gt;1,STDEV(B2:AE2),"?")</f>
        <v>?</v>
      </c>
    </row>
    <row r="3" spans="1:41" ht="13.5" thickBot="1">
      <c r="A3" s="97" t="s">
        <v>76</v>
      </c>
      <c r="B3" s="96"/>
      <c r="C3" s="95"/>
      <c r="D3" s="95"/>
      <c r="E3" s="95"/>
      <c r="F3" s="95"/>
      <c r="G3" s="95"/>
      <c r="H3" s="95"/>
      <c r="I3" s="95"/>
      <c r="J3" s="95"/>
      <c r="K3" s="94"/>
      <c r="L3" s="94"/>
      <c r="M3" s="94"/>
      <c r="N3" s="94"/>
      <c r="O3" s="94"/>
      <c r="P3" s="94"/>
      <c r="Q3" s="94"/>
      <c r="R3" s="94"/>
      <c r="S3" s="94"/>
      <c r="T3" s="94"/>
      <c r="U3" s="94"/>
      <c r="V3" s="94"/>
      <c r="W3" s="94"/>
      <c r="X3" s="94"/>
      <c r="Y3" s="94"/>
      <c r="Z3" s="94"/>
      <c r="AA3" s="94"/>
      <c r="AB3" s="94"/>
      <c r="AC3" s="94"/>
      <c r="AD3" s="94"/>
      <c r="AE3" s="93"/>
      <c r="AG3" s="17" t="str">
        <f>A3</f>
        <v>Egg full diameter</v>
      </c>
      <c r="AH3" s="15">
        <f>COUNTA(B3:AE3)</f>
        <v>0</v>
      </c>
      <c r="AI3" s="41" t="str">
        <f>IF(SUM(B3:AE3)&gt;0,MIN(B3:AE3),"")</f>
        <v/>
      </c>
      <c r="AJ3" s="13" t="str">
        <f t="shared" si="0"/>
        <v>?</v>
      </c>
      <c r="AK3" s="42" t="str">
        <f>IF(SUM(B3:AE3)&gt;0,MAX(B3:AE3),"")</f>
        <v/>
      </c>
      <c r="AL3" s="13" t="str">
        <f>IF(SUM(B3:AE3)&gt;0,AVERAGE(B3:AE3),"?")</f>
        <v>?</v>
      </c>
      <c r="AM3" s="13" t="str">
        <f>IF(COUNT(B3:AE3)&gt;1,STDEV(B3:AE3),"?")</f>
        <v>?</v>
      </c>
    </row>
    <row r="4" spans="1:41">
      <c r="A4" s="90" t="s">
        <v>77</v>
      </c>
      <c r="B4" s="74"/>
      <c r="C4" s="73"/>
      <c r="D4" s="73"/>
      <c r="E4" s="73"/>
      <c r="F4" s="73"/>
      <c r="G4" s="73"/>
      <c r="H4" s="73"/>
      <c r="I4" s="73"/>
      <c r="J4" s="73"/>
      <c r="K4" s="72"/>
      <c r="L4" s="72"/>
      <c r="M4" s="72"/>
      <c r="N4" s="72"/>
      <c r="O4" s="72"/>
      <c r="P4" s="72"/>
      <c r="Q4" s="72"/>
      <c r="R4" s="72"/>
      <c r="S4" s="72"/>
      <c r="T4" s="72"/>
      <c r="U4" s="72"/>
      <c r="V4" s="72"/>
      <c r="W4" s="72"/>
      <c r="X4" s="72"/>
      <c r="Y4" s="72"/>
      <c r="Z4" s="72"/>
      <c r="AA4" s="72"/>
      <c r="AB4" s="72"/>
      <c r="AC4" s="72"/>
      <c r="AD4" s="72"/>
      <c r="AE4" s="89"/>
      <c r="AG4" s="17" t="str">
        <f>A4</f>
        <v>Process height</v>
      </c>
      <c r="AH4" s="15">
        <f>COUNTA(B4:AE6)</f>
        <v>0</v>
      </c>
      <c r="AI4" s="41" t="str">
        <f>IF(SUM(B4:AE6)&gt;0,MIN(B4:AE6),"")</f>
        <v/>
      </c>
      <c r="AJ4" s="13" t="str">
        <f t="shared" si="0"/>
        <v>?</v>
      </c>
      <c r="AK4" s="42" t="str">
        <f>IF(SUM(B4:AE6)&gt;0,MAX(B4:AE6),"")</f>
        <v/>
      </c>
      <c r="AL4" s="13" t="str">
        <f>IF(SUM(B4:AE6)&gt;0,AVERAGE(B4:AE6),"?")</f>
        <v>?</v>
      </c>
      <c r="AM4" s="13" t="str">
        <f>IF(COUNT(B4:AE6)&gt;1,STDEV(B4:AE6),"?")</f>
        <v>?</v>
      </c>
    </row>
    <row r="5" spans="1:41">
      <c r="A5" s="70"/>
      <c r="B5" s="69"/>
      <c r="C5" s="68"/>
      <c r="D5" s="68"/>
      <c r="E5" s="68"/>
      <c r="F5" s="68"/>
      <c r="G5" s="68"/>
      <c r="H5" s="68"/>
      <c r="I5" s="68"/>
      <c r="J5" s="68"/>
      <c r="K5" s="67"/>
      <c r="L5" s="67"/>
      <c r="M5" s="67"/>
      <c r="N5" s="67"/>
      <c r="O5" s="67"/>
      <c r="P5" s="67"/>
      <c r="Q5" s="67"/>
      <c r="R5" s="67"/>
      <c r="S5" s="67"/>
      <c r="T5" s="67"/>
      <c r="U5" s="67"/>
      <c r="V5" s="67"/>
      <c r="W5" s="67"/>
      <c r="X5" s="67"/>
      <c r="Y5" s="67"/>
      <c r="Z5" s="67"/>
      <c r="AA5" s="67"/>
      <c r="AB5" s="67"/>
      <c r="AC5" s="67"/>
      <c r="AD5" s="67"/>
      <c r="AE5" s="92"/>
      <c r="AG5" s="17" t="str">
        <f>A7</f>
        <v>Process base width</v>
      </c>
      <c r="AH5" s="15">
        <f>COUNTA(B7:AE9)</f>
        <v>0</v>
      </c>
      <c r="AI5" s="41" t="str">
        <f>IF(SUM(B7:AE9)&gt;0,MIN(B7:AE9),"")</f>
        <v/>
      </c>
      <c r="AJ5" s="13" t="str">
        <f t="shared" si="0"/>
        <v>?</v>
      </c>
      <c r="AK5" s="42" t="str">
        <f>IF(SUM(B7:AE9)&gt;0,MAX(B7:AE9),"")</f>
        <v/>
      </c>
      <c r="AL5" s="13" t="str">
        <f>IF(SUM(B7:AE9)&gt;0,AVERAGE(B7:AE9),"?")</f>
        <v>?</v>
      </c>
      <c r="AM5" s="13" t="str">
        <f>IF(COUNT(B7:AE9)&gt;1,STDEV(B7:AE9),"?")</f>
        <v>?</v>
      </c>
      <c r="AO5" s="52"/>
    </row>
    <row r="6" spans="1:41" ht="13.5" thickBot="1">
      <c r="A6" s="65"/>
      <c r="B6" s="64"/>
      <c r="C6" s="63"/>
      <c r="D6" s="63"/>
      <c r="E6" s="63"/>
      <c r="F6" s="63"/>
      <c r="G6" s="63"/>
      <c r="H6" s="63"/>
      <c r="I6" s="63"/>
      <c r="J6" s="63"/>
      <c r="K6" s="62"/>
      <c r="L6" s="62"/>
      <c r="M6" s="62"/>
      <c r="N6" s="62"/>
      <c r="O6" s="62"/>
      <c r="P6" s="62"/>
      <c r="Q6" s="62"/>
      <c r="R6" s="62"/>
      <c r="S6" s="62"/>
      <c r="T6" s="62"/>
      <c r="U6" s="62"/>
      <c r="V6" s="62"/>
      <c r="W6" s="62"/>
      <c r="X6" s="62"/>
      <c r="Y6" s="62"/>
      <c r="Z6" s="62"/>
      <c r="AA6" s="62"/>
      <c r="AB6" s="62"/>
      <c r="AC6" s="62"/>
      <c r="AD6" s="62"/>
      <c r="AE6" s="91"/>
      <c r="AG6" s="17" t="str">
        <f>A10</f>
        <v>Process base/height ratio</v>
      </c>
      <c r="AH6" s="15">
        <f>COUNT(B10:AE12)</f>
        <v>0</v>
      </c>
      <c r="AI6" s="22" t="str">
        <f>IF(SUM(B10:AE12)&gt;0,MIN(B10:AE12),"")</f>
        <v/>
      </c>
      <c r="AJ6" s="13" t="str">
        <f t="shared" si="0"/>
        <v>?</v>
      </c>
      <c r="AK6" s="23" t="str">
        <f>IF(SUM(B10:AE12)&gt;0,MAX(B10:AE12),"")</f>
        <v/>
      </c>
      <c r="AL6" s="21" t="str">
        <f>IF(SUM(B10:AE12)&gt;0,AVERAGE(B10:AE12),"?")</f>
        <v>?</v>
      </c>
      <c r="AM6" s="21" t="str">
        <f>IF(COUNT(B10:AE12)&gt;1,STDEV(B10:AE12),"?")</f>
        <v>?</v>
      </c>
    </row>
    <row r="7" spans="1:41">
      <c r="A7" s="90" t="s">
        <v>78</v>
      </c>
      <c r="B7" s="74"/>
      <c r="C7" s="73"/>
      <c r="D7" s="73"/>
      <c r="E7" s="73"/>
      <c r="F7" s="73"/>
      <c r="G7" s="73"/>
      <c r="H7" s="73"/>
      <c r="I7" s="73"/>
      <c r="J7" s="73"/>
      <c r="K7" s="72"/>
      <c r="L7" s="72"/>
      <c r="M7" s="72"/>
      <c r="N7" s="72"/>
      <c r="O7" s="72"/>
      <c r="P7" s="72"/>
      <c r="Q7" s="72"/>
      <c r="R7" s="72"/>
      <c r="S7" s="72"/>
      <c r="T7" s="72"/>
      <c r="U7" s="72"/>
      <c r="V7" s="72"/>
      <c r="W7" s="72"/>
      <c r="X7" s="72"/>
      <c r="Y7" s="72"/>
      <c r="Z7" s="72"/>
      <c r="AA7" s="72"/>
      <c r="AB7" s="72"/>
      <c r="AC7" s="72"/>
      <c r="AD7" s="72"/>
      <c r="AE7" s="89"/>
      <c r="AG7" s="17" t="str">
        <f>A13</f>
        <v>Terminal disc width</v>
      </c>
      <c r="AH7" s="15">
        <f>COUNTA(B13:AE15)</f>
        <v>0</v>
      </c>
      <c r="AI7" s="41" t="str">
        <f>IF(SUM(B13:AE15)&gt;0,MIN(B13:AE15),"")</f>
        <v/>
      </c>
      <c r="AJ7" s="13" t="str">
        <f t="shared" si="0"/>
        <v>?</v>
      </c>
      <c r="AK7" s="42" t="str">
        <f>IF(SUM(B13:AE15)&gt;0,MAX(B13:AE15),"")</f>
        <v/>
      </c>
      <c r="AL7" s="13" t="str">
        <f>IF(SUM(B13:AE15)&gt;0,AVERAGE(B13:AE15),"?")</f>
        <v>?</v>
      </c>
      <c r="AM7" s="13" t="str">
        <f>IF(COUNT(B13:AE15)&gt;1,STDEV(B13:AE15),"?")</f>
        <v>?</v>
      </c>
    </row>
    <row r="8" spans="1:41">
      <c r="A8" s="70"/>
      <c r="B8" s="69"/>
      <c r="C8" s="68"/>
      <c r="D8" s="68"/>
      <c r="E8" s="68"/>
      <c r="F8" s="68"/>
      <c r="G8" s="68"/>
      <c r="H8" s="68"/>
      <c r="I8" s="68"/>
      <c r="J8" s="68"/>
      <c r="K8" s="67"/>
      <c r="L8" s="67"/>
      <c r="M8" s="67"/>
      <c r="N8" s="67"/>
      <c r="O8" s="67"/>
      <c r="P8" s="67"/>
      <c r="Q8" s="67"/>
      <c r="R8" s="67"/>
      <c r="S8" s="67"/>
      <c r="T8" s="67"/>
      <c r="U8" s="67"/>
      <c r="V8" s="67"/>
      <c r="W8" s="67"/>
      <c r="X8" s="67"/>
      <c r="Y8" s="67"/>
      <c r="Z8" s="67"/>
      <c r="AA8" s="67"/>
      <c r="AB8" s="67"/>
      <c r="AC8" s="67"/>
      <c r="AD8" s="67"/>
      <c r="AE8" s="66"/>
      <c r="AF8" s="60"/>
      <c r="AG8" s="17" t="str">
        <f>A16</f>
        <v>Inter-process distance</v>
      </c>
      <c r="AH8" s="15">
        <f>COUNTA(B16:AE18)</f>
        <v>0</v>
      </c>
      <c r="AI8" s="41" t="str">
        <f>IF(SUM(B16:AE18)&gt;0,MIN(B16:AE18),"")</f>
        <v/>
      </c>
      <c r="AJ8" s="13" t="str">
        <f t="shared" si="0"/>
        <v>?</v>
      </c>
      <c r="AK8" s="42" t="str">
        <f>IF(SUM(B16:AE18)&gt;0,MAX(B16:AE18),"")</f>
        <v/>
      </c>
      <c r="AL8" s="13" t="str">
        <f>IF(SUM(B16:AE18)&gt;0,AVERAGE(B16:AE18),"?")</f>
        <v>?</v>
      </c>
      <c r="AM8" s="13" t="str">
        <f>IF(COUNT(B16:AE18)&gt;1,STDEV(B16:AE18),"?")</f>
        <v>?</v>
      </c>
    </row>
    <row r="9" spans="1:41" ht="13.5" thickBot="1">
      <c r="A9" s="65"/>
      <c r="B9" s="64"/>
      <c r="C9" s="63"/>
      <c r="D9" s="63"/>
      <c r="E9" s="63"/>
      <c r="F9" s="63"/>
      <c r="G9" s="63"/>
      <c r="H9" s="63"/>
      <c r="I9" s="63"/>
      <c r="J9" s="63"/>
      <c r="K9" s="62"/>
      <c r="L9" s="62"/>
      <c r="M9" s="62"/>
      <c r="N9" s="62"/>
      <c r="O9" s="62"/>
      <c r="P9" s="62"/>
      <c r="Q9" s="62"/>
      <c r="R9" s="62"/>
      <c r="S9" s="62"/>
      <c r="T9" s="62"/>
      <c r="U9" s="62"/>
      <c r="V9" s="62"/>
      <c r="W9" s="62"/>
      <c r="X9" s="62"/>
      <c r="Y9" s="62"/>
      <c r="Z9" s="62"/>
      <c r="AA9" s="62"/>
      <c r="AB9" s="62"/>
      <c r="AC9" s="62"/>
      <c r="AD9" s="62"/>
      <c r="AE9" s="61"/>
      <c r="AF9" s="60"/>
      <c r="AG9" s="88" t="str">
        <f>A19</f>
        <v>Number of processes on the egg circumference</v>
      </c>
      <c r="AH9" s="87">
        <f>COUNTA(B19:AE19)</f>
        <v>0</v>
      </c>
      <c r="AI9" s="86" t="str">
        <f>IF(SUM(B19:AE19)&gt;0,MIN(B19:AE19),"")</f>
        <v/>
      </c>
      <c r="AJ9" s="48" t="str">
        <f t="shared" si="0"/>
        <v>?</v>
      </c>
      <c r="AK9" s="85" t="str">
        <f>IF(SUM(B19:AE19)&gt;0,MAX(B19:AE19),"")</f>
        <v/>
      </c>
      <c r="AL9" s="48" t="str">
        <f>IF(SUM(B19:AE19)&gt;0,AVERAGE(B19:AE19),"?")</f>
        <v>?</v>
      </c>
      <c r="AM9" s="48" t="str">
        <f>IF(COUNT(B19:AE19)&gt;1,STDEV(B19:AE19),"?")</f>
        <v>?</v>
      </c>
    </row>
    <row r="10" spans="1:41">
      <c r="A10" s="75" t="s">
        <v>79</v>
      </c>
      <c r="B10" s="84" t="str">
        <f t="shared" ref="B10:O10" si="1">IF(AND((B7&gt;0),(B4&gt;0)),(B7/B4),"")</f>
        <v/>
      </c>
      <c r="C10" s="83" t="str">
        <f t="shared" si="1"/>
        <v/>
      </c>
      <c r="D10" s="83" t="str">
        <f t="shared" si="1"/>
        <v/>
      </c>
      <c r="E10" s="83" t="str">
        <f t="shared" si="1"/>
        <v/>
      </c>
      <c r="F10" s="83" t="str">
        <f t="shared" si="1"/>
        <v/>
      </c>
      <c r="G10" s="83" t="str">
        <f t="shared" si="1"/>
        <v/>
      </c>
      <c r="H10" s="83" t="str">
        <f t="shared" si="1"/>
        <v/>
      </c>
      <c r="I10" s="83" t="str">
        <f t="shared" si="1"/>
        <v/>
      </c>
      <c r="J10" s="83" t="str">
        <f t="shared" si="1"/>
        <v/>
      </c>
      <c r="K10" s="83" t="str">
        <f t="shared" si="1"/>
        <v/>
      </c>
      <c r="L10" s="83" t="str">
        <f t="shared" si="1"/>
        <v/>
      </c>
      <c r="M10" s="83" t="str">
        <f t="shared" si="1"/>
        <v/>
      </c>
      <c r="N10" s="83" t="str">
        <f t="shared" si="1"/>
        <v/>
      </c>
      <c r="O10" s="83" t="str">
        <f t="shared" si="1"/>
        <v/>
      </c>
      <c r="P10" s="83" t="str">
        <f t="shared" ref="P10:AD10" si="2">IF(AND((P7&gt;0),(P4&gt;0)),(P7/P4),"")</f>
        <v/>
      </c>
      <c r="Q10" s="83" t="str">
        <f t="shared" si="2"/>
        <v/>
      </c>
      <c r="R10" s="83" t="str">
        <f t="shared" si="2"/>
        <v/>
      </c>
      <c r="S10" s="83" t="str">
        <f t="shared" si="2"/>
        <v/>
      </c>
      <c r="T10" s="83" t="str">
        <f t="shared" si="2"/>
        <v/>
      </c>
      <c r="U10" s="83" t="str">
        <f t="shared" si="2"/>
        <v/>
      </c>
      <c r="V10" s="83" t="str">
        <f t="shared" si="2"/>
        <v/>
      </c>
      <c r="W10" s="83" t="str">
        <f t="shared" si="2"/>
        <v/>
      </c>
      <c r="X10" s="83" t="str">
        <f t="shared" si="2"/>
        <v/>
      </c>
      <c r="Y10" s="83" t="str">
        <f t="shared" si="2"/>
        <v/>
      </c>
      <c r="Z10" s="83" t="str">
        <f t="shared" si="2"/>
        <v/>
      </c>
      <c r="AA10" s="83" t="str">
        <f t="shared" si="2"/>
        <v/>
      </c>
      <c r="AB10" s="83" t="str">
        <f t="shared" si="2"/>
        <v/>
      </c>
      <c r="AC10" s="83" t="str">
        <f t="shared" si="2"/>
        <v/>
      </c>
      <c r="AD10" s="83" t="str">
        <f t="shared" si="2"/>
        <v/>
      </c>
      <c r="AE10" s="82" t="str">
        <f>IF(AND((AE7&gt;0),(AE4&gt;0)),(AE7/AE4),"")</f>
        <v/>
      </c>
      <c r="AF10" s="60"/>
    </row>
    <row r="11" spans="1:41">
      <c r="A11" s="70"/>
      <c r="B11" s="81" t="str">
        <f t="shared" ref="B11:O11" si="3">IF(AND((B8&gt;0),(B5&gt;0)),(B8/B5),"")</f>
        <v/>
      </c>
      <c r="C11" s="80" t="str">
        <f t="shared" si="3"/>
        <v/>
      </c>
      <c r="D11" s="80" t="str">
        <f t="shared" si="3"/>
        <v/>
      </c>
      <c r="E11" s="80" t="str">
        <f t="shared" si="3"/>
        <v/>
      </c>
      <c r="F11" s="80" t="str">
        <f t="shared" si="3"/>
        <v/>
      </c>
      <c r="G11" s="80" t="str">
        <f t="shared" si="3"/>
        <v/>
      </c>
      <c r="H11" s="80" t="str">
        <f t="shared" si="3"/>
        <v/>
      </c>
      <c r="I11" s="80" t="str">
        <f t="shared" si="3"/>
        <v/>
      </c>
      <c r="J11" s="80" t="str">
        <f t="shared" si="3"/>
        <v/>
      </c>
      <c r="K11" s="80" t="str">
        <f t="shared" si="3"/>
        <v/>
      </c>
      <c r="L11" s="80" t="str">
        <f t="shared" si="3"/>
        <v/>
      </c>
      <c r="M11" s="80" t="str">
        <f t="shared" si="3"/>
        <v/>
      </c>
      <c r="N11" s="80" t="str">
        <f t="shared" si="3"/>
        <v/>
      </c>
      <c r="O11" s="80" t="str">
        <f t="shared" si="3"/>
        <v/>
      </c>
      <c r="P11" s="80" t="str">
        <f t="shared" ref="P11:AD11" si="4">IF(AND((P8&gt;0),(P5&gt;0)),(P8/P5),"")</f>
        <v/>
      </c>
      <c r="Q11" s="80" t="str">
        <f t="shared" si="4"/>
        <v/>
      </c>
      <c r="R11" s="80" t="str">
        <f t="shared" si="4"/>
        <v/>
      </c>
      <c r="S11" s="80" t="str">
        <f t="shared" si="4"/>
        <v/>
      </c>
      <c r="T11" s="80" t="str">
        <f t="shared" si="4"/>
        <v/>
      </c>
      <c r="U11" s="80" t="str">
        <f t="shared" si="4"/>
        <v/>
      </c>
      <c r="V11" s="80" t="str">
        <f t="shared" si="4"/>
        <v/>
      </c>
      <c r="W11" s="80" t="str">
        <f t="shared" si="4"/>
        <v/>
      </c>
      <c r="X11" s="80" t="str">
        <f t="shared" si="4"/>
        <v/>
      </c>
      <c r="Y11" s="80" t="str">
        <f t="shared" si="4"/>
        <v/>
      </c>
      <c r="Z11" s="80" t="str">
        <f t="shared" si="4"/>
        <v/>
      </c>
      <c r="AA11" s="80" t="str">
        <f t="shared" si="4"/>
        <v/>
      </c>
      <c r="AB11" s="80" t="str">
        <f t="shared" si="4"/>
        <v/>
      </c>
      <c r="AC11" s="80" t="str">
        <f t="shared" si="4"/>
        <v/>
      </c>
      <c r="AD11" s="80" t="str">
        <f t="shared" si="4"/>
        <v/>
      </c>
      <c r="AE11" s="79" t="str">
        <f>IF(AND((AE8&gt;0),(AE5&gt;0)),(AE8/AE5),"")</f>
        <v/>
      </c>
      <c r="AF11" s="60"/>
    </row>
    <row r="12" spans="1:41" ht="13.5" thickBot="1">
      <c r="A12" s="65"/>
      <c r="B12" s="78" t="str">
        <f t="shared" ref="B12:O12" si="5">IF(AND((B9&gt;0),(B6&gt;0)),(B9/B6),"")</f>
        <v/>
      </c>
      <c r="C12" s="77" t="str">
        <f t="shared" si="5"/>
        <v/>
      </c>
      <c r="D12" s="77" t="str">
        <f t="shared" si="5"/>
        <v/>
      </c>
      <c r="E12" s="77" t="str">
        <f t="shared" si="5"/>
        <v/>
      </c>
      <c r="F12" s="77" t="str">
        <f t="shared" si="5"/>
        <v/>
      </c>
      <c r="G12" s="77" t="str">
        <f t="shared" si="5"/>
        <v/>
      </c>
      <c r="H12" s="77" t="str">
        <f t="shared" si="5"/>
        <v/>
      </c>
      <c r="I12" s="77" t="str">
        <f t="shared" si="5"/>
        <v/>
      </c>
      <c r="J12" s="77" t="str">
        <f t="shared" si="5"/>
        <v/>
      </c>
      <c r="K12" s="77" t="str">
        <f t="shared" si="5"/>
        <v/>
      </c>
      <c r="L12" s="77" t="str">
        <f t="shared" si="5"/>
        <v/>
      </c>
      <c r="M12" s="77" t="str">
        <f t="shared" si="5"/>
        <v/>
      </c>
      <c r="N12" s="77" t="str">
        <f t="shared" si="5"/>
        <v/>
      </c>
      <c r="O12" s="77" t="str">
        <f t="shared" si="5"/>
        <v/>
      </c>
      <c r="P12" s="77" t="str">
        <f t="shared" ref="P12:AD12" si="6">IF(AND((P9&gt;0),(P6&gt;0)),(P9/P6),"")</f>
        <v/>
      </c>
      <c r="Q12" s="77" t="str">
        <f t="shared" si="6"/>
        <v/>
      </c>
      <c r="R12" s="77" t="str">
        <f t="shared" si="6"/>
        <v/>
      </c>
      <c r="S12" s="77" t="str">
        <f t="shared" si="6"/>
        <v/>
      </c>
      <c r="T12" s="77" t="str">
        <f t="shared" si="6"/>
        <v/>
      </c>
      <c r="U12" s="77" t="str">
        <f t="shared" si="6"/>
        <v/>
      </c>
      <c r="V12" s="77" t="str">
        <f t="shared" si="6"/>
        <v/>
      </c>
      <c r="W12" s="77" t="str">
        <f t="shared" si="6"/>
        <v/>
      </c>
      <c r="X12" s="77" t="str">
        <f t="shared" si="6"/>
        <v/>
      </c>
      <c r="Y12" s="77" t="str">
        <f t="shared" si="6"/>
        <v/>
      </c>
      <c r="Z12" s="77" t="str">
        <f t="shared" si="6"/>
        <v/>
      </c>
      <c r="AA12" s="77" t="str">
        <f t="shared" si="6"/>
        <v/>
      </c>
      <c r="AB12" s="77" t="str">
        <f t="shared" si="6"/>
        <v/>
      </c>
      <c r="AC12" s="77" t="str">
        <f t="shared" si="6"/>
        <v/>
      </c>
      <c r="AD12" s="77" t="str">
        <f t="shared" si="6"/>
        <v/>
      </c>
      <c r="AE12" s="76" t="str">
        <f>IF(AND((AE9&gt;0),(AE6&gt;0)),(AE9/AE6),"")</f>
        <v/>
      </c>
      <c r="AF12" s="60"/>
    </row>
    <row r="13" spans="1:41">
      <c r="A13" s="75" t="s">
        <v>80</v>
      </c>
      <c r="B13" s="74"/>
      <c r="C13" s="73"/>
      <c r="D13" s="73"/>
      <c r="E13" s="73"/>
      <c r="F13" s="73"/>
      <c r="G13" s="73"/>
      <c r="H13" s="73"/>
      <c r="I13" s="73"/>
      <c r="J13" s="73"/>
      <c r="K13" s="72"/>
      <c r="L13" s="72"/>
      <c r="M13" s="72"/>
      <c r="N13" s="72"/>
      <c r="O13" s="72"/>
      <c r="P13" s="72"/>
      <c r="Q13" s="72"/>
      <c r="R13" s="72"/>
      <c r="S13" s="72"/>
      <c r="T13" s="72"/>
      <c r="U13" s="72"/>
      <c r="V13" s="72"/>
      <c r="W13" s="72"/>
      <c r="X13" s="72"/>
      <c r="Y13" s="72"/>
      <c r="Z13" s="72"/>
      <c r="AA13" s="72"/>
      <c r="AB13" s="72"/>
      <c r="AC13" s="72"/>
      <c r="AD13" s="72"/>
      <c r="AE13" s="71"/>
      <c r="AF13" s="52"/>
    </row>
    <row r="14" spans="1:41">
      <c r="A14" s="70"/>
      <c r="B14" s="69"/>
      <c r="C14" s="68"/>
      <c r="D14" s="68"/>
      <c r="E14" s="68"/>
      <c r="F14" s="68"/>
      <c r="G14" s="68"/>
      <c r="H14" s="68"/>
      <c r="I14" s="68"/>
      <c r="J14" s="68"/>
      <c r="K14" s="67"/>
      <c r="L14" s="67"/>
      <c r="M14" s="67"/>
      <c r="N14" s="67"/>
      <c r="O14" s="67"/>
      <c r="P14" s="67"/>
      <c r="Q14" s="67"/>
      <c r="R14" s="67"/>
      <c r="S14" s="67"/>
      <c r="T14" s="67"/>
      <c r="U14" s="67"/>
      <c r="V14" s="67"/>
      <c r="W14" s="67"/>
      <c r="X14" s="67"/>
      <c r="Y14" s="67"/>
      <c r="Z14" s="67"/>
      <c r="AA14" s="67"/>
      <c r="AB14" s="67"/>
      <c r="AC14" s="67"/>
      <c r="AD14" s="67"/>
      <c r="AE14" s="66"/>
      <c r="AF14" s="52"/>
      <c r="AG14" s="52"/>
      <c r="AH14" s="52"/>
      <c r="AI14" s="52"/>
      <c r="AJ14" s="52"/>
    </row>
    <row r="15" spans="1:41" ht="13.5" thickBot="1">
      <c r="A15" s="65"/>
      <c r="B15" s="64"/>
      <c r="C15" s="63"/>
      <c r="D15" s="63"/>
      <c r="E15" s="63"/>
      <c r="F15" s="63"/>
      <c r="G15" s="63"/>
      <c r="H15" s="63"/>
      <c r="I15" s="63"/>
      <c r="J15" s="63"/>
      <c r="K15" s="62"/>
      <c r="L15" s="62"/>
      <c r="M15" s="62"/>
      <c r="N15" s="62"/>
      <c r="O15" s="62"/>
      <c r="P15" s="62"/>
      <c r="Q15" s="62"/>
      <c r="R15" s="62"/>
      <c r="S15" s="62"/>
      <c r="T15" s="62"/>
      <c r="U15" s="62"/>
      <c r="V15" s="62"/>
      <c r="W15" s="62"/>
      <c r="X15" s="62"/>
      <c r="Y15" s="62"/>
      <c r="Z15" s="62"/>
      <c r="AA15" s="62"/>
      <c r="AB15" s="62"/>
      <c r="AC15" s="62"/>
      <c r="AD15" s="62"/>
      <c r="AE15" s="61"/>
      <c r="AF15" s="52"/>
      <c r="AG15" s="52"/>
      <c r="AH15" s="52"/>
      <c r="AI15" s="52"/>
      <c r="AJ15" s="52"/>
    </row>
    <row r="16" spans="1:41">
      <c r="A16" s="75" t="s">
        <v>81</v>
      </c>
      <c r="B16" s="74"/>
      <c r="C16" s="73"/>
      <c r="D16" s="73"/>
      <c r="E16" s="73"/>
      <c r="F16" s="73"/>
      <c r="G16" s="73"/>
      <c r="H16" s="73"/>
      <c r="I16" s="73"/>
      <c r="J16" s="73"/>
      <c r="K16" s="72"/>
      <c r="L16" s="72"/>
      <c r="M16" s="72"/>
      <c r="N16" s="72"/>
      <c r="O16" s="72"/>
      <c r="P16" s="72"/>
      <c r="Q16" s="72"/>
      <c r="R16" s="72"/>
      <c r="S16" s="72"/>
      <c r="T16" s="72"/>
      <c r="U16" s="72"/>
      <c r="V16" s="72"/>
      <c r="W16" s="72"/>
      <c r="X16" s="72"/>
      <c r="Y16" s="72"/>
      <c r="Z16" s="72"/>
      <c r="AA16" s="72"/>
      <c r="AB16" s="72"/>
      <c r="AC16" s="72"/>
      <c r="AD16" s="72"/>
      <c r="AE16" s="71"/>
      <c r="AF16" s="60"/>
      <c r="AG16" s="59"/>
      <c r="AH16" s="59"/>
      <c r="AI16" s="2"/>
      <c r="AJ16" s="2"/>
    </row>
    <row r="17" spans="1:36">
      <c r="A17" s="70"/>
      <c r="B17" s="69"/>
      <c r="C17" s="68"/>
      <c r="D17" s="68"/>
      <c r="E17" s="68"/>
      <c r="F17" s="68"/>
      <c r="G17" s="68"/>
      <c r="H17" s="68"/>
      <c r="I17" s="68"/>
      <c r="J17" s="68"/>
      <c r="K17" s="67"/>
      <c r="L17" s="67"/>
      <c r="M17" s="67"/>
      <c r="N17" s="67"/>
      <c r="O17" s="67"/>
      <c r="P17" s="67"/>
      <c r="Q17" s="67"/>
      <c r="R17" s="67"/>
      <c r="S17" s="67"/>
      <c r="T17" s="67"/>
      <c r="U17" s="67"/>
      <c r="V17" s="67"/>
      <c r="W17" s="67"/>
      <c r="X17" s="67"/>
      <c r="Y17" s="67"/>
      <c r="Z17" s="67"/>
      <c r="AA17" s="67"/>
      <c r="AB17" s="67"/>
      <c r="AC17" s="67"/>
      <c r="AD17" s="67"/>
      <c r="AE17" s="66"/>
      <c r="AF17" s="60"/>
      <c r="AG17" s="59"/>
      <c r="AH17" s="59"/>
      <c r="AI17" s="2"/>
      <c r="AJ17" s="2"/>
    </row>
    <row r="18" spans="1:36" ht="13.5" thickBot="1">
      <c r="A18" s="65"/>
      <c r="B18" s="64"/>
      <c r="C18" s="63"/>
      <c r="D18" s="63"/>
      <c r="E18" s="63"/>
      <c r="F18" s="63"/>
      <c r="G18" s="63"/>
      <c r="H18" s="63"/>
      <c r="I18" s="63"/>
      <c r="J18" s="63"/>
      <c r="K18" s="62"/>
      <c r="L18" s="62"/>
      <c r="M18" s="62"/>
      <c r="N18" s="62"/>
      <c r="O18" s="62"/>
      <c r="P18" s="62"/>
      <c r="Q18" s="62"/>
      <c r="R18" s="62"/>
      <c r="S18" s="62"/>
      <c r="T18" s="62"/>
      <c r="U18" s="62"/>
      <c r="V18" s="62"/>
      <c r="W18" s="62"/>
      <c r="X18" s="62"/>
      <c r="Y18" s="62"/>
      <c r="Z18" s="62"/>
      <c r="AA18" s="62"/>
      <c r="AB18" s="62"/>
      <c r="AC18" s="62"/>
      <c r="AD18" s="62"/>
      <c r="AE18" s="61"/>
      <c r="AF18" s="60"/>
      <c r="AG18" s="59"/>
      <c r="AH18" s="59"/>
      <c r="AI18" s="2"/>
      <c r="AJ18" s="2"/>
    </row>
    <row r="19" spans="1:36" ht="13.5" thickBot="1">
      <c r="A19" s="58" t="s">
        <v>82</v>
      </c>
      <c r="B19" s="57"/>
      <c r="C19" s="56"/>
      <c r="D19" s="56"/>
      <c r="E19" s="56"/>
      <c r="F19" s="56"/>
      <c r="G19" s="56"/>
      <c r="H19" s="56"/>
      <c r="I19" s="56"/>
      <c r="J19" s="56"/>
      <c r="K19" s="55"/>
      <c r="L19" s="55"/>
      <c r="M19" s="55"/>
      <c r="N19" s="55"/>
      <c r="O19" s="55"/>
      <c r="P19" s="55"/>
      <c r="Q19" s="55"/>
      <c r="R19" s="55"/>
      <c r="S19" s="55"/>
      <c r="T19" s="55"/>
      <c r="U19" s="55"/>
      <c r="V19" s="55"/>
      <c r="W19" s="55"/>
      <c r="X19" s="55"/>
      <c r="Y19" s="55"/>
      <c r="Z19" s="55"/>
      <c r="AA19" s="55"/>
      <c r="AB19" s="55"/>
      <c r="AC19" s="55"/>
      <c r="AD19" s="55"/>
      <c r="AE19" s="54"/>
      <c r="AF19" s="52"/>
      <c r="AG19" s="52"/>
      <c r="AH19" s="52"/>
      <c r="AI19" s="52"/>
      <c r="AJ19" s="52"/>
    </row>
    <row r="20" spans="1:36">
      <c r="A20" s="53"/>
    </row>
    <row r="30" spans="1:36">
      <c r="A30" s="52"/>
    </row>
    <row r="31" spans="1:36">
      <c r="A31" s="52"/>
    </row>
    <row r="33" spans="1:1">
      <c r="A33" s="52"/>
    </row>
    <row r="34" spans="1:1">
      <c r="A34" s="2"/>
    </row>
    <row r="35" spans="1:1">
      <c r="A35" s="2"/>
    </row>
    <row r="36" spans="1:1">
      <c r="A36" s="52"/>
    </row>
    <row r="37" spans="1:1">
      <c r="A37" s="52"/>
    </row>
    <row r="38" spans="1:1">
      <c r="A38" s="2"/>
    </row>
    <row r="39" spans="1:1">
      <c r="A39" s="52"/>
    </row>
    <row r="40" spans="1:1">
      <c r="A40" s="52"/>
    </row>
    <row r="41" spans="1:1">
      <c r="A41" s="2"/>
    </row>
    <row r="42" spans="1:1">
      <c r="A42" s="52"/>
    </row>
    <row r="43" spans="1:1">
      <c r="A43" s="52"/>
    </row>
    <row r="44" spans="1:1">
      <c r="A44" s="52"/>
    </row>
    <row r="45" spans="1:1">
      <c r="A45" s="2"/>
    </row>
  </sheetData>
  <phoneticPr fontId="27"/>
  <pageMargins left="0.75" right="0.75" top="1" bottom="1" header="0.5" footer="0.5"/>
  <pageSetup paperSize="9" orientation="portrait" horizontalDpi="1200" verticalDpi="12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FF00"/>
  </sheetPr>
  <dimension ref="A1:AY31"/>
  <sheetViews>
    <sheetView workbookViewId="0">
      <pane xSplit="3" ySplit="1" topLeftCell="D5" activePane="bottomRight" state="frozen"/>
      <selection pane="topRight" activeCell="C1" sqref="C1"/>
      <selection pane="bottomLeft" activeCell="A2" sqref="A2"/>
      <selection pane="bottomRight"/>
    </sheetView>
  </sheetViews>
  <sheetFormatPr defaultColWidth="9.140625" defaultRowHeight="12.75"/>
  <cols>
    <col min="1" max="1" width="16.7109375" style="158" customWidth="1"/>
    <col min="2" max="2" width="16.7109375" style="159" customWidth="1"/>
    <col min="3" max="3" width="9.140625" style="160"/>
    <col min="4" max="22" width="17" style="161" customWidth="1"/>
    <col min="23" max="23" width="17.42578125" style="161" customWidth="1"/>
    <col min="24" max="26" width="17" style="161" customWidth="1"/>
    <col min="27" max="27" width="17.42578125" style="161" customWidth="1"/>
    <col min="28" max="30" width="17" style="161" customWidth="1"/>
    <col min="31" max="31" width="17.42578125" style="161" customWidth="1"/>
    <col min="32" max="34" width="17" style="161" customWidth="1"/>
    <col min="35" max="35" width="17.42578125" style="161" customWidth="1"/>
    <col min="36" max="38" width="17" style="161" customWidth="1"/>
    <col min="39" max="39" width="17.42578125" style="161" customWidth="1"/>
    <col min="40" max="42" width="17" style="161" customWidth="1"/>
    <col min="43" max="43" width="17.42578125" style="161" customWidth="1"/>
    <col min="44" max="46" width="17" style="161" customWidth="1"/>
    <col min="47" max="47" width="17.42578125" style="161" customWidth="1"/>
    <col min="48" max="50" width="17" style="161" customWidth="1"/>
    <col min="51" max="51" width="17.42578125" style="161" customWidth="1"/>
    <col min="52" max="16384" width="9.140625" style="157"/>
  </cols>
  <sheetData>
    <row r="1" spans="1:51" s="151" customFormat="1" ht="38.25">
      <c r="A1" s="147" t="s">
        <v>7</v>
      </c>
      <c r="B1" s="148" t="s">
        <v>9</v>
      </c>
      <c r="C1" s="149" t="s">
        <v>83</v>
      </c>
      <c r="D1" s="150" t="s">
        <v>26</v>
      </c>
      <c r="E1" s="150" t="s">
        <v>84</v>
      </c>
      <c r="F1" s="150" t="s">
        <v>85</v>
      </c>
      <c r="G1" s="150" t="s">
        <v>86</v>
      </c>
      <c r="H1" s="150" t="s">
        <v>87</v>
      </c>
      <c r="I1" s="150" t="s">
        <v>88</v>
      </c>
      <c r="J1" s="150" t="s">
        <v>89</v>
      </c>
      <c r="K1" s="150" t="s">
        <v>90</v>
      </c>
      <c r="L1" s="150" t="s">
        <v>91</v>
      </c>
      <c r="M1" s="150" t="s">
        <v>92</v>
      </c>
      <c r="N1" s="150" t="s">
        <v>93</v>
      </c>
      <c r="O1" s="150" t="s">
        <v>94</v>
      </c>
      <c r="P1" s="150" t="s">
        <v>95</v>
      </c>
      <c r="Q1" s="150" t="s">
        <v>96</v>
      </c>
      <c r="R1" s="150" t="s">
        <v>97</v>
      </c>
      <c r="S1" s="150" t="s">
        <v>98</v>
      </c>
      <c r="T1" s="150" t="s">
        <v>99</v>
      </c>
      <c r="U1" s="150" t="s">
        <v>100</v>
      </c>
      <c r="V1" s="150" t="s">
        <v>101</v>
      </c>
      <c r="W1" s="183" t="s">
        <v>127</v>
      </c>
      <c r="X1" s="150" t="s">
        <v>102</v>
      </c>
      <c r="Y1" s="150" t="s">
        <v>103</v>
      </c>
      <c r="Z1" s="150" t="s">
        <v>104</v>
      </c>
      <c r="AA1" s="183" t="s">
        <v>128</v>
      </c>
      <c r="AB1" s="150" t="s">
        <v>105</v>
      </c>
      <c r="AC1" s="150" t="s">
        <v>106</v>
      </c>
      <c r="AD1" s="150" t="s">
        <v>107</v>
      </c>
      <c r="AE1" s="183" t="s">
        <v>131</v>
      </c>
      <c r="AF1" s="150" t="s">
        <v>108</v>
      </c>
      <c r="AG1" s="150" t="s">
        <v>109</v>
      </c>
      <c r="AH1" s="150" t="s">
        <v>110</v>
      </c>
      <c r="AI1" s="183" t="s">
        <v>134</v>
      </c>
      <c r="AJ1" s="150" t="s">
        <v>111</v>
      </c>
      <c r="AK1" s="150" t="s">
        <v>112</v>
      </c>
      <c r="AL1" s="150" t="s">
        <v>113</v>
      </c>
      <c r="AM1" s="183" t="s">
        <v>132</v>
      </c>
      <c r="AN1" s="150" t="s">
        <v>114</v>
      </c>
      <c r="AO1" s="150" t="s">
        <v>115</v>
      </c>
      <c r="AP1" s="150" t="s">
        <v>116</v>
      </c>
      <c r="AQ1" s="183" t="s">
        <v>133</v>
      </c>
      <c r="AR1" s="150" t="s">
        <v>117</v>
      </c>
      <c r="AS1" s="150" t="s">
        <v>118</v>
      </c>
      <c r="AT1" s="150" t="s">
        <v>119</v>
      </c>
      <c r="AU1" s="183" t="s">
        <v>129</v>
      </c>
      <c r="AV1" s="150" t="s">
        <v>120</v>
      </c>
      <c r="AW1" s="150" t="s">
        <v>121</v>
      </c>
      <c r="AX1" s="150" t="s">
        <v>122</v>
      </c>
      <c r="AY1" s="183" t="s">
        <v>130</v>
      </c>
    </row>
    <row r="2" spans="1:51" ht="13.9" customHeight="1">
      <c r="A2" s="168" t="str">
        <f>'general info'!D2</f>
        <v>Genus species</v>
      </c>
      <c r="B2" s="169" t="str">
        <f>'general info'!D3</f>
        <v>Country.sample</v>
      </c>
      <c r="C2" s="153">
        <f>animals!B2</f>
        <v>1</v>
      </c>
      <c r="D2" s="170">
        <f>IF(animals!B4&gt;0,animals!B4,"")</f>
        <v>460.1</v>
      </c>
      <c r="E2" s="155">
        <f>IF(animals!B6&gt;0,animals!B6,"")</f>
        <v>36.5</v>
      </c>
      <c r="F2" s="155" t="str">
        <f>IF(animals!B7&gt;0,animals!B7,"")</f>
        <v/>
      </c>
      <c r="G2" s="171" t="str">
        <f>IF(animals!B8&gt;0,animals!B8,"")</f>
        <v/>
      </c>
      <c r="H2" s="171" t="str">
        <f>IF(animals!B9&gt;0,animals!B9,"")</f>
        <v/>
      </c>
      <c r="I2" s="171">
        <f>IF(animals!B10&gt;0,animals!B10,"")</f>
        <v>22.9</v>
      </c>
      <c r="J2" s="171">
        <f>IF(animals!B11&gt;0,animals!B11,"")</f>
        <v>4</v>
      </c>
      <c r="K2" s="171">
        <f>IF(animals!B12&gt;0,animals!B12,"")</f>
        <v>2.2999999999999998</v>
      </c>
      <c r="L2" s="172" t="str">
        <f>IF(animals!B13&gt;0,animals!B13,"")</f>
        <v/>
      </c>
      <c r="M2" s="173">
        <f>IF(animals!B15&gt;0,animals!B15,"")</f>
        <v>6.8</v>
      </c>
      <c r="N2" s="171">
        <f>IF(animals!B16&gt;0,animals!B16,"")</f>
        <v>5.8</v>
      </c>
      <c r="O2" s="171" t="str">
        <f>IF(animals!B17&gt;0,animals!B17,"")</f>
        <v/>
      </c>
      <c r="P2" s="171" t="str">
        <f>IF(animals!B18&gt;0,animals!B18,"")</f>
        <v/>
      </c>
      <c r="Q2" s="171" t="str">
        <f>IF(animals!B19&gt;0,animals!B19,"")</f>
        <v/>
      </c>
      <c r="R2" s="171">
        <f>IF(animals!B20&gt;0,animals!B20,"")</f>
        <v>14.7</v>
      </c>
      <c r="S2" s="171" t="str">
        <f>IF(animals!B21&gt;0,animals!B21,"")</f>
        <v/>
      </c>
      <c r="T2" s="155">
        <f>IF(animals!B23&gt;0,animals!B23,"")</f>
        <v>7</v>
      </c>
      <c r="U2" s="155">
        <f>IF(animals!B24&gt;0,animals!B24,"")</f>
        <v>14</v>
      </c>
      <c r="V2" s="171">
        <f>IF(animals!B25&gt;0,animals!B25,"")</f>
        <v>9</v>
      </c>
      <c r="W2" s="171">
        <f>IF(animals!B26&gt;0,animals!B26,"")</f>
        <v>50</v>
      </c>
      <c r="X2" s="171">
        <f>IF(animals!B27&gt;0,animals!B27,"")</f>
        <v>7.3</v>
      </c>
      <c r="Y2" s="171">
        <f>IF(animals!B28&gt;0,animals!B28,"")</f>
        <v>10</v>
      </c>
      <c r="Z2" s="171">
        <f>IF(animals!B29&gt;0,animals!B29,"")</f>
        <v>8.6999999999999993</v>
      </c>
      <c r="AA2" s="171">
        <f>IF(animals!B30&gt;0,animals!B30,"")</f>
        <v>73</v>
      </c>
      <c r="AB2" s="155">
        <f>IF(animals!B32&gt;0,animals!B32,"")</f>
        <v>7.6</v>
      </c>
      <c r="AC2" s="155">
        <f>IF(animals!B33&gt;0,animals!B33,"")</f>
        <v>15.2</v>
      </c>
      <c r="AD2" s="155">
        <f>IF(animals!B34&gt;0,animals!B34,"")</f>
        <v>9.1999999999999993</v>
      </c>
      <c r="AE2" s="155">
        <f>IF(animals!B35&gt;0,animals!B35,"")</f>
        <v>50</v>
      </c>
      <c r="AF2" s="155">
        <f>IF(animals!B36&gt;0,animals!B36,"")</f>
        <v>7.1</v>
      </c>
      <c r="AG2" s="171">
        <f>IF(animals!B37&gt;0,animals!B37,"")</f>
        <v>11.1</v>
      </c>
      <c r="AH2" s="171">
        <f>IF(animals!B38&gt;0,animals!B38,"")</f>
        <v>9.1</v>
      </c>
      <c r="AI2" s="171">
        <f>IF(animals!B39&gt;0,animals!B39,"")</f>
        <v>63.963963963963963</v>
      </c>
      <c r="AJ2" s="155">
        <f>IF(animals!B41&gt;0,animals!B41,"")</f>
        <v>8.5</v>
      </c>
      <c r="AK2" s="155">
        <f>IF(animals!B42&gt;0,animals!B42,"")</f>
        <v>15</v>
      </c>
      <c r="AL2" s="155">
        <f>IF(animals!B43&gt;0,animals!B43,"")</f>
        <v>11.4</v>
      </c>
      <c r="AM2" s="155">
        <f>IF(animals!B44&gt;0,animals!B44,"")</f>
        <v>56.666666666666664</v>
      </c>
      <c r="AN2" s="155">
        <f>IF(animals!B45&gt;0,animals!B45,"")</f>
        <v>7.9</v>
      </c>
      <c r="AO2" s="155">
        <f>IF(animals!B46&gt;0,animals!B46,"")</f>
        <v>9.6999999999999993</v>
      </c>
      <c r="AP2" s="155">
        <f>IF(animals!B47&gt;0,animals!B47,"")</f>
        <v>8.8000000000000007</v>
      </c>
      <c r="AQ2" s="155">
        <f>IF(animals!B48&gt;0,animals!B48,"")</f>
        <v>81.443298969072174</v>
      </c>
      <c r="AR2" s="155">
        <f>IF(animals!B50&gt;0,animals!B50,"")</f>
        <v>8</v>
      </c>
      <c r="AS2" s="155">
        <f>IF(animals!B51&gt;0,animals!B51,"")</f>
        <v>12.7</v>
      </c>
      <c r="AT2" s="155">
        <f>IF(animals!B52&gt;0,animals!B52,"")</f>
        <v>10.9</v>
      </c>
      <c r="AU2" s="155">
        <f>IF(animals!B53&gt;0,animals!B53,"")</f>
        <v>62.99212598425197</v>
      </c>
      <c r="AV2" s="155">
        <f>IF(animals!B54&gt;0,animals!B54,"")</f>
        <v>8.5</v>
      </c>
      <c r="AW2" s="155">
        <f>IF(animals!B55&gt;0,animals!B55,"")</f>
        <v>17.7</v>
      </c>
      <c r="AX2" s="155">
        <f>IF(animals!B56&gt;0,animals!B56,"")</f>
        <v>12.2</v>
      </c>
      <c r="AY2" s="155">
        <f>IF(animals!B57&gt;0,animals!B57,"")</f>
        <v>48.022598870056498</v>
      </c>
    </row>
    <row r="3" spans="1:51">
      <c r="A3" s="147" t="str">
        <f>A$2</f>
        <v>Genus species</v>
      </c>
      <c r="B3" s="148" t="str">
        <f t="shared" ref="A3:B19" si="0">B$2</f>
        <v>Country.sample</v>
      </c>
      <c r="C3" s="153">
        <f>animals!D2</f>
        <v>2</v>
      </c>
      <c r="D3" s="170">
        <f>IF(animals!D4&gt;0,animals!D4,"")</f>
        <v>543.29999999999995</v>
      </c>
      <c r="E3" s="155">
        <f>IF(animals!D6&gt;0,animals!D6,"")</f>
        <v>29.8</v>
      </c>
      <c r="F3" s="155" t="str">
        <f>IF(animals!D7&gt;0,animals!D7,"")</f>
        <v/>
      </c>
      <c r="G3" s="171" t="str">
        <f>IF(animals!D8&gt;0,animals!D8,"")</f>
        <v/>
      </c>
      <c r="H3" s="171" t="str">
        <f>IF(animals!D9&gt;0,animals!D9,"")</f>
        <v/>
      </c>
      <c r="I3" s="171" t="str">
        <f>IF(animals!D10&gt;0,animals!D10,"")</f>
        <v/>
      </c>
      <c r="J3" s="171">
        <f>IF(animals!D11&gt;0,animals!D11,"")</f>
        <v>4.5999999999999996</v>
      </c>
      <c r="K3" s="171">
        <f>IF(animals!D12&gt;0,animals!D12,"")</f>
        <v>2.8</v>
      </c>
      <c r="L3" s="172" t="str">
        <f>IF(animals!D13&gt;0,animals!D13,"")</f>
        <v/>
      </c>
      <c r="M3" s="173">
        <f>IF(animals!D15&gt;0,animals!D15,"")</f>
        <v>6.2</v>
      </c>
      <c r="N3" s="171">
        <f>IF(animals!D16&gt;0,animals!D16,"")</f>
        <v>5</v>
      </c>
      <c r="O3" s="171" t="str">
        <f>IF(animals!D17&gt;0,animals!D17,"")</f>
        <v/>
      </c>
      <c r="P3" s="171" t="str">
        <f>IF(animals!D18&gt;0,animals!D18,"")</f>
        <v/>
      </c>
      <c r="Q3" s="171" t="str">
        <f>IF(animals!D19&gt;0,animals!D19,"")</f>
        <v/>
      </c>
      <c r="R3" s="171">
        <f>IF(animals!D20&gt;0,animals!D20,"")</f>
        <v>12.7</v>
      </c>
      <c r="S3" s="171" t="str">
        <f>IF(animals!D21&gt;0,animals!D21,"")</f>
        <v/>
      </c>
      <c r="T3" s="155" t="str">
        <f>IF(animals!D23&gt;0,animals!D23,"")</f>
        <v/>
      </c>
      <c r="U3" s="155" t="str">
        <f>IF(animals!D24&gt;0,animals!D24,"")</f>
        <v/>
      </c>
      <c r="V3" s="171" t="str">
        <f>IF(animals!D25&gt;0,animals!D25,"")</f>
        <v/>
      </c>
      <c r="W3" s="171" t="str">
        <f>IF(animals!D26&gt;0,animals!D26,"")</f>
        <v/>
      </c>
      <c r="X3" s="171" t="str">
        <f>IF(animals!D27&gt;0,animals!D27,"")</f>
        <v/>
      </c>
      <c r="Y3" s="171" t="str">
        <f>IF(animals!D28&gt;0,animals!D28,"")</f>
        <v/>
      </c>
      <c r="Z3" s="171" t="str">
        <f>IF(animals!D29&gt;0,animals!D29,"")</f>
        <v/>
      </c>
      <c r="AA3" s="171" t="str">
        <f>IF(animals!D30&gt;0,animals!D30,"")</f>
        <v/>
      </c>
      <c r="AB3" s="155" t="str">
        <f>IF(animals!D32&gt;0,animals!D32,"")</f>
        <v/>
      </c>
      <c r="AC3" s="155" t="str">
        <f>IF(animals!D33&gt;0,animals!D33,"")</f>
        <v/>
      </c>
      <c r="AD3" s="155" t="str">
        <f>IF(animals!D34&gt;0,animals!D34,"")</f>
        <v/>
      </c>
      <c r="AE3" s="155" t="str">
        <f>IF(animals!D35&gt;0,animals!D35,"")</f>
        <v/>
      </c>
      <c r="AF3" s="155" t="str">
        <f>IF(animals!D36&gt;0,animals!D36,"")</f>
        <v/>
      </c>
      <c r="AG3" s="171" t="str">
        <f>IF(animals!D37&gt;0,animals!D37,"")</f>
        <v/>
      </c>
      <c r="AH3" s="171" t="str">
        <f>IF(animals!D38&gt;0,animals!D38,"")</f>
        <v/>
      </c>
      <c r="AI3" s="171" t="str">
        <f>IF(animals!D39&gt;0,animals!D39,"")</f>
        <v/>
      </c>
      <c r="AJ3" s="155">
        <f>IF(animals!D41&gt;0,animals!D41,"")</f>
        <v>8</v>
      </c>
      <c r="AK3" s="155">
        <f>IF(animals!D42&gt;0,animals!D42,"")</f>
        <v>12.8</v>
      </c>
      <c r="AL3" s="155">
        <f>IF(animals!D43&gt;0,animals!D43,"")</f>
        <v>9.8000000000000007</v>
      </c>
      <c r="AM3" s="155">
        <f>IF(animals!D44&gt;0,animals!D44,"")</f>
        <v>62.5</v>
      </c>
      <c r="AN3" s="155" t="str">
        <f>IF(animals!D45&gt;0,animals!D45,"")</f>
        <v/>
      </c>
      <c r="AO3" s="155" t="str">
        <f>IF(animals!D46&gt;0,animals!D46,"")</f>
        <v/>
      </c>
      <c r="AP3" s="155" t="str">
        <f>IF(animals!D47&gt;0,animals!D47,"")</f>
        <v/>
      </c>
      <c r="AQ3" s="155" t="str">
        <f>IF(animals!D48&gt;0,animals!D48,"")</f>
        <v/>
      </c>
      <c r="AR3" s="155" t="str">
        <f>IF(animals!D50&gt;0,animals!D50,"")</f>
        <v/>
      </c>
      <c r="AS3" s="155" t="str">
        <f>IF(animals!D51&gt;0,animals!D51,"")</f>
        <v/>
      </c>
      <c r="AT3" s="155" t="str">
        <f>IF(animals!D52&gt;0,animals!D52,"")</f>
        <v/>
      </c>
      <c r="AU3" s="155" t="str">
        <f>IF(animals!D53&gt;0,animals!D53,"")</f>
        <v/>
      </c>
      <c r="AV3" s="155" t="str">
        <f>IF(animals!D54&gt;0,animals!D54,"")</f>
        <v/>
      </c>
      <c r="AW3" s="155" t="str">
        <f>IF(animals!D55&gt;0,animals!D55,"")</f>
        <v/>
      </c>
      <c r="AX3" s="155" t="str">
        <f>IF(animals!D56&gt;0,animals!D56,"")</f>
        <v/>
      </c>
      <c r="AY3" s="155" t="str">
        <f>IF(animals!D57&gt;0,animals!D57,"")</f>
        <v/>
      </c>
    </row>
    <row r="4" spans="1:51">
      <c r="A4" s="147" t="str">
        <f t="shared" si="0"/>
        <v>Genus species</v>
      </c>
      <c r="B4" s="148" t="str">
        <f t="shared" si="0"/>
        <v>Country.sample</v>
      </c>
      <c r="C4" s="153">
        <f>animals!F2</f>
        <v>3</v>
      </c>
      <c r="D4" s="170">
        <f>IF(animals!F4&gt;0,animals!F4,"")</f>
        <v>476.7</v>
      </c>
      <c r="E4" s="155">
        <f>IF(animals!F6&gt;0,animals!F6,"")</f>
        <v>35.299999999999997</v>
      </c>
      <c r="F4" s="155" t="str">
        <f>IF(animals!F7&gt;0,animals!F7,"")</f>
        <v/>
      </c>
      <c r="G4" s="171" t="str">
        <f>IF(animals!F8&gt;0,animals!F8,"")</f>
        <v/>
      </c>
      <c r="H4" s="171" t="str">
        <f>IF(animals!F9&gt;0,animals!F9,"")</f>
        <v/>
      </c>
      <c r="I4" s="171">
        <f>IF(animals!F10&gt;0,animals!F10,"")</f>
        <v>23.2</v>
      </c>
      <c r="J4" s="171">
        <f>IF(animals!F11&gt;0,animals!F11,"")</f>
        <v>3.1</v>
      </c>
      <c r="K4" s="171">
        <f>IF(animals!F12&gt;0,animals!F12,"")</f>
        <v>2</v>
      </c>
      <c r="L4" s="172" t="str">
        <f>IF(animals!F13&gt;0,animals!F13,"")</f>
        <v/>
      </c>
      <c r="M4" s="173">
        <f>IF(animals!F15&gt;0,animals!F15,"")</f>
        <v>6.1</v>
      </c>
      <c r="N4" s="171">
        <f>IF(animals!F16&gt;0,animals!F16,"")</f>
        <v>4.5</v>
      </c>
      <c r="O4" s="171" t="str">
        <f>IF(animals!F17&gt;0,animals!F17,"")</f>
        <v/>
      </c>
      <c r="P4" s="171" t="str">
        <f>IF(animals!F18&gt;0,animals!F18,"")</f>
        <v/>
      </c>
      <c r="Q4" s="171" t="str">
        <f>IF(animals!F19&gt;0,animals!F19,"")</f>
        <v/>
      </c>
      <c r="R4" s="171">
        <f>IF(animals!F20&gt;0,animals!F20,"")</f>
        <v>12.2</v>
      </c>
      <c r="S4" s="171" t="str">
        <f>IF(animals!F21&gt;0,animals!F21,"")</f>
        <v/>
      </c>
      <c r="T4" s="155" t="str">
        <f>IF(animals!F23&gt;0,animals!F23,"")</f>
        <v/>
      </c>
      <c r="U4" s="155" t="str">
        <f>IF(animals!F24&gt;0,animals!F24,"")</f>
        <v/>
      </c>
      <c r="V4" s="171" t="str">
        <f>IF(animals!F25&gt;0,animals!F25,"")</f>
        <v/>
      </c>
      <c r="W4" s="171" t="str">
        <f>IF(animals!F26&gt;0,animals!F26,"")</f>
        <v/>
      </c>
      <c r="X4" s="171">
        <f>IF(animals!F27&gt;0,animals!F27,"")</f>
        <v>6.8</v>
      </c>
      <c r="Y4" s="171">
        <f>IF(animals!F28&gt;0,animals!F28,"")</f>
        <v>9.9</v>
      </c>
      <c r="Z4" s="171">
        <f>IF(animals!F29&gt;0,animals!F29,"")</f>
        <v>7.8</v>
      </c>
      <c r="AA4" s="171">
        <f>IF(animals!F30&gt;0,animals!F30,"")</f>
        <v>68.686868686868678</v>
      </c>
      <c r="AB4" s="155">
        <f>IF(animals!F32&gt;0,animals!F32,"")</f>
        <v>6.5</v>
      </c>
      <c r="AC4" s="155">
        <f>IF(animals!F33&gt;0,animals!F33,"")</f>
        <v>13.9</v>
      </c>
      <c r="AD4" s="155">
        <f>IF(animals!F34&gt;0,animals!F34,"")</f>
        <v>7.1</v>
      </c>
      <c r="AE4" s="155">
        <f>IF(animals!F35&gt;0,animals!F35,"")</f>
        <v>46.762589928057551</v>
      </c>
      <c r="AF4" s="155">
        <f>IF(animals!F36&gt;0,animals!F36,"")</f>
        <v>6.1</v>
      </c>
      <c r="AG4" s="171">
        <f>IF(animals!F37&gt;0,animals!F37,"")</f>
        <v>9</v>
      </c>
      <c r="AH4" s="171">
        <f>IF(animals!F38&gt;0,animals!F38,"")</f>
        <v>6.5</v>
      </c>
      <c r="AI4" s="171">
        <f>IF(animals!F39&gt;0,animals!F39,"")</f>
        <v>67.777777777777771</v>
      </c>
      <c r="AJ4" s="155">
        <f>IF(animals!F41&gt;0,animals!F41,"")</f>
        <v>8.8000000000000007</v>
      </c>
      <c r="AK4" s="155">
        <f>IF(animals!F42&gt;0,animals!F42,"")</f>
        <v>14.8</v>
      </c>
      <c r="AL4" s="155">
        <f>IF(animals!F43&gt;0,animals!F43,"")</f>
        <v>9.4</v>
      </c>
      <c r="AM4" s="155">
        <f>IF(animals!F44&gt;0,animals!F44,"")</f>
        <v>59.45945945945946</v>
      </c>
      <c r="AN4" s="155">
        <f>IF(animals!F45&gt;0,animals!F45,"")</f>
        <v>6.4</v>
      </c>
      <c r="AO4" s="155">
        <f>IF(animals!F46&gt;0,animals!F46,"")</f>
        <v>7.9</v>
      </c>
      <c r="AP4" s="155">
        <f>IF(animals!F47&gt;0,animals!F47,"")</f>
        <v>7.3</v>
      </c>
      <c r="AQ4" s="155">
        <f>IF(animals!F48&gt;0,animals!F48,"")</f>
        <v>81.012658227848107</v>
      </c>
      <c r="AR4" s="155">
        <f>IF(animals!F50&gt;0,animals!F50,"")</f>
        <v>6.7</v>
      </c>
      <c r="AS4" s="155">
        <f>IF(animals!F51&gt;0,animals!F51,"")</f>
        <v>11.7</v>
      </c>
      <c r="AT4" s="155">
        <f>IF(animals!F52&gt;0,animals!F52,"")</f>
        <v>7.5</v>
      </c>
      <c r="AU4" s="155">
        <f>IF(animals!F53&gt;0,animals!F53,"")</f>
        <v>57.264957264957275</v>
      </c>
      <c r="AV4" s="155" t="str">
        <f>IF(animals!F54&gt;0,animals!F54,"")</f>
        <v/>
      </c>
      <c r="AW4" s="155" t="str">
        <f>IF(animals!F55&gt;0,animals!F55,"")</f>
        <v/>
      </c>
      <c r="AX4" s="155" t="str">
        <f>IF(animals!F56&gt;0,animals!F56,"")</f>
        <v/>
      </c>
      <c r="AY4" s="155" t="str">
        <f>IF(animals!F57&gt;0,animals!F57,"")</f>
        <v/>
      </c>
    </row>
    <row r="5" spans="1:51">
      <c r="A5" s="147" t="str">
        <f t="shared" si="0"/>
        <v>Genus species</v>
      </c>
      <c r="B5" s="148" t="str">
        <f t="shared" si="0"/>
        <v>Country.sample</v>
      </c>
      <c r="C5" s="153">
        <f>animals!H2</f>
        <v>4</v>
      </c>
      <c r="D5" s="170">
        <f>IF(animals!H4&gt;0,animals!H4,"")</f>
        <v>493.1</v>
      </c>
      <c r="E5" s="155">
        <f>IF(animals!H6&gt;0,animals!H6,"")</f>
        <v>31.6</v>
      </c>
      <c r="F5" s="155" t="str">
        <f>IF(animals!H7&gt;0,animals!H7,"")</f>
        <v/>
      </c>
      <c r="G5" s="171" t="str">
        <f>IF(animals!H8&gt;0,animals!H8,"")</f>
        <v/>
      </c>
      <c r="H5" s="171" t="str">
        <f>IF(animals!H9&gt;0,animals!H9,"")</f>
        <v/>
      </c>
      <c r="I5" s="171">
        <f>IF(animals!H10&gt;0,animals!H10,"")</f>
        <v>20.2</v>
      </c>
      <c r="J5" s="171">
        <f>IF(animals!H11&gt;0,animals!H11,"")</f>
        <v>3.2</v>
      </c>
      <c r="K5" s="171">
        <f>IF(animals!H12&gt;0,animals!H12,"")</f>
        <v>2.2000000000000002</v>
      </c>
      <c r="L5" s="172" t="str">
        <f>IF(animals!H13&gt;0,animals!H13,"")</f>
        <v/>
      </c>
      <c r="M5" s="173">
        <f>IF(animals!H15&gt;0,animals!H15,"")</f>
        <v>5.6</v>
      </c>
      <c r="N5" s="171">
        <f>IF(animals!H16&gt;0,animals!H16,"")</f>
        <v>4.2</v>
      </c>
      <c r="O5" s="171" t="str">
        <f>IF(animals!H17&gt;0,animals!H17,"")</f>
        <v/>
      </c>
      <c r="P5" s="171" t="str">
        <f>IF(animals!H18&gt;0,animals!H18,"")</f>
        <v/>
      </c>
      <c r="Q5" s="171" t="str">
        <f>IF(animals!H19&gt;0,animals!H19,"")</f>
        <v/>
      </c>
      <c r="R5" s="171">
        <f>IF(animals!H20&gt;0,animals!H20,"")</f>
        <v>11.8</v>
      </c>
      <c r="S5" s="171" t="str">
        <f>IF(animals!H21&gt;0,animals!H21,"")</f>
        <v/>
      </c>
      <c r="T5" s="155">
        <f>IF(animals!H23&gt;0,animals!H23,"")</f>
        <v>7.1</v>
      </c>
      <c r="U5" s="155">
        <f>IF(animals!H24&gt;0,animals!H24,"")</f>
        <v>13.2</v>
      </c>
      <c r="V5" s="171">
        <f>IF(animals!H25&gt;0,animals!H25,"")</f>
        <v>8.1999999999999993</v>
      </c>
      <c r="W5" s="171">
        <f>IF(animals!H26&gt;0,animals!H26,"")</f>
        <v>53.787878787878782</v>
      </c>
      <c r="X5" s="171" t="str">
        <f>IF(animals!H27&gt;0,animals!H27,"")</f>
        <v/>
      </c>
      <c r="Y5" s="171" t="str">
        <f>IF(animals!H28&gt;0,animals!H28,"")</f>
        <v/>
      </c>
      <c r="Z5" s="171" t="str">
        <f>IF(animals!H29&gt;0,animals!H29,"")</f>
        <v/>
      </c>
      <c r="AA5" s="171" t="str">
        <f>IF(animals!H30&gt;0,animals!H30,"")</f>
        <v/>
      </c>
      <c r="AB5" s="155">
        <f>IF(animals!H32&gt;0,animals!H32,"")</f>
        <v>6.1</v>
      </c>
      <c r="AC5" s="155">
        <f>IF(animals!H33&gt;0,animals!H33,"")</f>
        <v>11.9</v>
      </c>
      <c r="AD5" s="155">
        <f>IF(animals!H34&gt;0,animals!H34,"")</f>
        <v>8.8000000000000007</v>
      </c>
      <c r="AE5" s="155">
        <f>IF(animals!H35&gt;0,animals!H35,"")</f>
        <v>51.260504201680668</v>
      </c>
      <c r="AF5" s="155" t="str">
        <f>IF(animals!H36&gt;0,animals!H36,"")</f>
        <v/>
      </c>
      <c r="AG5" s="171" t="str">
        <f>IF(animals!H37&gt;0,animals!H37,"")</f>
        <v/>
      </c>
      <c r="AH5" s="171" t="str">
        <f>IF(animals!H38&gt;0,animals!H38,"")</f>
        <v/>
      </c>
      <c r="AI5" s="171" t="str">
        <f>IF(animals!H39&gt;0,animals!H39,"")</f>
        <v/>
      </c>
      <c r="AJ5" s="155">
        <f>IF(animals!H41&gt;0,animals!H41,"")</f>
        <v>6.5</v>
      </c>
      <c r="AK5" s="155">
        <f>IF(animals!H42&gt;0,animals!H42,"")</f>
        <v>11.5</v>
      </c>
      <c r="AL5" s="155">
        <f>IF(animals!H43&gt;0,animals!H43,"")</f>
        <v>7.7</v>
      </c>
      <c r="AM5" s="155">
        <f>IF(animals!H44&gt;0,animals!H44,"")</f>
        <v>56.521739130434781</v>
      </c>
      <c r="AN5" s="155">
        <f>IF(animals!H45&gt;0,animals!H45,"")</f>
        <v>7.4</v>
      </c>
      <c r="AO5" s="155">
        <f>IF(animals!H46&gt;0,animals!H46,"")</f>
        <v>9</v>
      </c>
      <c r="AP5" s="155">
        <f>IF(animals!H47&gt;0,animals!H47,"")</f>
        <v>8.1</v>
      </c>
      <c r="AQ5" s="155">
        <f>IF(animals!H48&gt;0,animals!H48,"")</f>
        <v>82.222222222222229</v>
      </c>
      <c r="AR5" s="155">
        <f>IF(animals!H50&gt;0,animals!H50,"")</f>
        <v>5.7</v>
      </c>
      <c r="AS5" s="155">
        <f>IF(animals!H51&gt;0,animals!H51,"")</f>
        <v>9.9</v>
      </c>
      <c r="AT5" s="155">
        <f>IF(animals!H52&gt;0,animals!H52,"")</f>
        <v>7.4</v>
      </c>
      <c r="AU5" s="155">
        <f>IF(animals!H53&gt;0,animals!H53,"")</f>
        <v>57.575757575757578</v>
      </c>
      <c r="AV5" s="155">
        <f>IF(animals!H54&gt;0,animals!H54,"")</f>
        <v>6.6</v>
      </c>
      <c r="AW5" s="155">
        <f>IF(animals!H55&gt;0,animals!H55,"")</f>
        <v>17.2</v>
      </c>
      <c r="AX5" s="155">
        <f>IF(animals!H56&gt;0,animals!H56,"")</f>
        <v>9.1999999999999993</v>
      </c>
      <c r="AY5" s="155">
        <f>IF(animals!H57&gt;0,animals!H57,"")</f>
        <v>38.372093023255815</v>
      </c>
    </row>
    <row r="6" spans="1:51">
      <c r="A6" s="147" t="str">
        <f t="shared" si="0"/>
        <v>Genus species</v>
      </c>
      <c r="B6" s="148" t="str">
        <f t="shared" si="0"/>
        <v>Country.sample</v>
      </c>
      <c r="C6" s="153">
        <f>animals!J2</f>
        <v>5</v>
      </c>
      <c r="D6" s="170">
        <f>IF(animals!J4&gt;0,animals!J4,"")</f>
        <v>487.8</v>
      </c>
      <c r="E6" s="155">
        <f>IF(animals!J6&gt;0,animals!J6,"")</f>
        <v>32.6</v>
      </c>
      <c r="F6" s="155" t="str">
        <f>IF(animals!J7&gt;0,animals!J7,"")</f>
        <v/>
      </c>
      <c r="G6" s="171" t="str">
        <f>IF(animals!J8&gt;0,animals!J8,"")</f>
        <v/>
      </c>
      <c r="H6" s="171" t="str">
        <f>IF(animals!J9&gt;0,animals!J9,"")</f>
        <v/>
      </c>
      <c r="I6" s="171">
        <f>IF(animals!J10&gt;0,animals!J10,"")</f>
        <v>20.9</v>
      </c>
      <c r="J6" s="171">
        <f>IF(animals!J11&gt;0,animals!J11,"")</f>
        <v>3.2</v>
      </c>
      <c r="K6" s="171">
        <f>IF(animals!J12&gt;0,animals!J12,"")</f>
        <v>1.9</v>
      </c>
      <c r="L6" s="172" t="str">
        <f>IF(animals!J13&gt;0,animals!J13,"")</f>
        <v/>
      </c>
      <c r="M6" s="173">
        <f>IF(animals!J15&gt;0,animals!J15,"")</f>
        <v>6.1</v>
      </c>
      <c r="N6" s="171">
        <f>IF(animals!J16&gt;0,animals!J16,"")</f>
        <v>4.0999999999999996</v>
      </c>
      <c r="O6" s="171" t="str">
        <f>IF(animals!J17&gt;0,animals!J17,"")</f>
        <v/>
      </c>
      <c r="P6" s="171" t="str">
        <f>IF(animals!J18&gt;0,animals!J18,"")</f>
        <v/>
      </c>
      <c r="Q6" s="171" t="str">
        <f>IF(animals!J19&gt;0,animals!J19,"")</f>
        <v/>
      </c>
      <c r="R6" s="171">
        <f>IF(animals!J20&gt;0,animals!J20,"")</f>
        <v>12</v>
      </c>
      <c r="S6" s="171" t="str">
        <f>IF(animals!J21&gt;0,animals!J21,"")</f>
        <v/>
      </c>
      <c r="T6" s="155">
        <f>IF(animals!J23&gt;0,animals!J23,"")</f>
        <v>7</v>
      </c>
      <c r="U6" s="155" t="str">
        <f>IF(animals!J24&gt;0,animals!J24,"")</f>
        <v/>
      </c>
      <c r="V6" s="171">
        <f>IF(animals!J25&gt;0,animals!J25,"")</f>
        <v>8</v>
      </c>
      <c r="W6" s="171" t="str">
        <f>IF(animals!J26&gt;0,animals!J26,"")</f>
        <v/>
      </c>
      <c r="X6" s="171" t="str">
        <f>IF(animals!J27&gt;0,animals!J27,"")</f>
        <v/>
      </c>
      <c r="Y6" s="171" t="str">
        <f>IF(animals!J28&gt;0,animals!J28,"")</f>
        <v/>
      </c>
      <c r="Z6" s="171" t="str">
        <f>IF(animals!J29&gt;0,animals!J29,"")</f>
        <v/>
      </c>
      <c r="AA6" s="171" t="str">
        <f>IF(animals!J30&gt;0,animals!J30,"")</f>
        <v/>
      </c>
      <c r="AB6" s="155" t="str">
        <f>IF(animals!J32&gt;0,animals!J32,"")</f>
        <v/>
      </c>
      <c r="AC6" s="155" t="str">
        <f>IF(animals!J33&gt;0,animals!J33,"")</f>
        <v/>
      </c>
      <c r="AD6" s="155" t="str">
        <f>IF(animals!J34&gt;0,animals!J34,"")</f>
        <v/>
      </c>
      <c r="AE6" s="155" t="str">
        <f>IF(animals!J35&gt;0,animals!J35,"")</f>
        <v/>
      </c>
      <c r="AF6" s="155" t="str">
        <f>IF(animals!J36&gt;0,animals!J36,"")</f>
        <v/>
      </c>
      <c r="AG6" s="171" t="str">
        <f>IF(animals!J37&gt;0,animals!J37,"")</f>
        <v/>
      </c>
      <c r="AH6" s="171" t="str">
        <f>IF(animals!J38&gt;0,animals!J38,"")</f>
        <v/>
      </c>
      <c r="AI6" s="171" t="str">
        <f>IF(animals!J39&gt;0,animals!J39,"")</f>
        <v/>
      </c>
      <c r="AJ6" s="155" t="str">
        <f>IF(animals!J41&gt;0,animals!J41,"")</f>
        <v/>
      </c>
      <c r="AK6" s="155" t="str">
        <f>IF(animals!J42&gt;0,animals!J42,"")</f>
        <v/>
      </c>
      <c r="AL6" s="155" t="str">
        <f>IF(animals!J43&gt;0,animals!J43,"")</f>
        <v/>
      </c>
      <c r="AM6" s="155" t="str">
        <f>IF(animals!J44&gt;0,animals!J44,"")</f>
        <v/>
      </c>
      <c r="AN6" s="155" t="str">
        <f>IF(animals!J45&gt;0,animals!J45,"")</f>
        <v/>
      </c>
      <c r="AO6" s="155" t="str">
        <f>IF(animals!J46&gt;0,animals!J46,"")</f>
        <v/>
      </c>
      <c r="AP6" s="155" t="str">
        <f>IF(animals!J47&gt;0,animals!J47,"")</f>
        <v/>
      </c>
      <c r="AQ6" s="155" t="str">
        <f>IF(animals!J48&gt;0,animals!J48,"")</f>
        <v/>
      </c>
      <c r="AR6" s="155" t="str">
        <f>IF(animals!J50&gt;0,animals!J50,"")</f>
        <v/>
      </c>
      <c r="AS6" s="155" t="str">
        <f>IF(animals!J51&gt;0,animals!J51,"")</f>
        <v/>
      </c>
      <c r="AT6" s="155" t="str">
        <f>IF(animals!J52&gt;0,animals!J52,"")</f>
        <v/>
      </c>
      <c r="AU6" s="155" t="str">
        <f>IF(animals!J53&gt;0,animals!J53,"")</f>
        <v/>
      </c>
      <c r="AV6" s="155" t="str">
        <f>IF(animals!J54&gt;0,animals!J54,"")</f>
        <v/>
      </c>
      <c r="AW6" s="155" t="str">
        <f>IF(animals!J55&gt;0,animals!J55,"")</f>
        <v/>
      </c>
      <c r="AX6" s="155" t="str">
        <f>IF(animals!J56&gt;0,animals!J56,"")</f>
        <v/>
      </c>
      <c r="AY6" s="155" t="str">
        <f>IF(animals!J57&gt;0,animals!J57,"")</f>
        <v/>
      </c>
    </row>
    <row r="7" spans="1:51">
      <c r="A7" s="147" t="str">
        <f t="shared" si="0"/>
        <v>Genus species</v>
      </c>
      <c r="B7" s="148" t="str">
        <f t="shared" si="0"/>
        <v>Country.sample</v>
      </c>
      <c r="C7" s="153">
        <f>animals!L2</f>
        <v>6</v>
      </c>
      <c r="D7" s="170">
        <f>IF(animals!L4&gt;0,animals!L4,"")</f>
        <v>315.7</v>
      </c>
      <c r="E7" s="155">
        <f>IF(animals!L6&gt;0,animals!L6,"")</f>
        <v>23.5</v>
      </c>
      <c r="F7" s="155" t="str">
        <f>IF(animals!L7&gt;0,animals!L7,"")</f>
        <v/>
      </c>
      <c r="G7" s="171" t="str">
        <f>IF(animals!L8&gt;0,animals!L8,"")</f>
        <v/>
      </c>
      <c r="H7" s="171" t="str">
        <f>IF(animals!L9&gt;0,animals!L9,"")</f>
        <v/>
      </c>
      <c r="I7" s="171">
        <f>IF(animals!L10&gt;0,animals!L10,"")</f>
        <v>15.9</v>
      </c>
      <c r="J7" s="171">
        <f>IF(animals!L11&gt;0,animals!L11,"")</f>
        <v>3.4</v>
      </c>
      <c r="K7" s="171">
        <f>IF(animals!L12&gt;0,animals!L12,"")</f>
        <v>2.6</v>
      </c>
      <c r="L7" s="172" t="str">
        <f>IF(animals!L13&gt;0,animals!L13,"")</f>
        <v/>
      </c>
      <c r="M7" s="173">
        <f>IF(animals!L15&gt;0,animals!L15,"")</f>
        <v>4.3</v>
      </c>
      <c r="N7" s="171">
        <f>IF(animals!L16&gt;0,animals!L16,"")</f>
        <v>3.3</v>
      </c>
      <c r="O7" s="171" t="str">
        <f>IF(animals!L17&gt;0,animals!L17,"")</f>
        <v/>
      </c>
      <c r="P7" s="171" t="str">
        <f>IF(animals!L18&gt;0,animals!L18,"")</f>
        <v/>
      </c>
      <c r="Q7" s="171" t="str">
        <f>IF(animals!L19&gt;0,animals!L19,"")</f>
        <v/>
      </c>
      <c r="R7" s="171">
        <f>IF(animals!L20&gt;0,animals!L20,"")</f>
        <v>10.1</v>
      </c>
      <c r="S7" s="171" t="str">
        <f>IF(animals!L21&gt;0,animals!L21,"")</f>
        <v/>
      </c>
      <c r="T7" s="155" t="str">
        <f>IF(animals!L23&gt;0,animals!L23,"")</f>
        <v/>
      </c>
      <c r="U7" s="155" t="str">
        <f>IF(animals!L24&gt;0,animals!L24,"")</f>
        <v/>
      </c>
      <c r="V7" s="171" t="str">
        <f>IF(animals!L25&gt;0,animals!L25,"")</f>
        <v/>
      </c>
      <c r="W7" s="171" t="str">
        <f>IF(animals!L26&gt;0,animals!L26,"")</f>
        <v/>
      </c>
      <c r="X7" s="171">
        <f>IF(animals!L27&gt;0,animals!L27,"")</f>
        <v>4.5</v>
      </c>
      <c r="Y7" s="171">
        <f>IF(animals!L28&gt;0,animals!L28,"")</f>
        <v>6.7</v>
      </c>
      <c r="Z7" s="171">
        <f>IF(animals!L29&gt;0,animals!L29,"")</f>
        <v>5.2</v>
      </c>
      <c r="AA7" s="171">
        <f>IF(animals!L30&gt;0,animals!L30,"")</f>
        <v>67.164179104477611</v>
      </c>
      <c r="AB7" s="155">
        <f>IF(animals!L32&gt;0,animals!L32,"")</f>
        <v>4.5999999999999996</v>
      </c>
      <c r="AC7" s="155">
        <f>IF(animals!L33&gt;0,animals!L33,"")</f>
        <v>9.3000000000000007</v>
      </c>
      <c r="AD7" s="155">
        <f>IF(animals!L34&gt;0,animals!L34,"")</f>
        <v>5.0999999999999996</v>
      </c>
      <c r="AE7" s="155">
        <f>IF(animals!L35&gt;0,animals!L35,"")</f>
        <v>49.462365591397841</v>
      </c>
      <c r="AF7" s="155">
        <f>IF(animals!L36&gt;0,animals!L36,"")</f>
        <v>4</v>
      </c>
      <c r="AG7" s="171">
        <f>IF(animals!L37&gt;0,animals!L37,"")</f>
        <v>6.5</v>
      </c>
      <c r="AH7" s="171">
        <f>IF(animals!L38&gt;0,animals!L38,"")</f>
        <v>4.8</v>
      </c>
      <c r="AI7" s="171">
        <f>IF(animals!L39&gt;0,animals!L39,"")</f>
        <v>61.53846153846154</v>
      </c>
      <c r="AJ7" s="155" t="str">
        <f>IF(animals!L41&gt;0,animals!L41,"")</f>
        <v/>
      </c>
      <c r="AK7" s="155" t="str">
        <f>IF(animals!L42&gt;0,animals!L42,"")</f>
        <v/>
      </c>
      <c r="AL7" s="155" t="str">
        <f>IF(animals!L43&gt;0,animals!L43,"")</f>
        <v/>
      </c>
      <c r="AM7" s="155" t="str">
        <f>IF(animals!L44&gt;0,animals!L44,"")</f>
        <v/>
      </c>
      <c r="AN7" s="155">
        <f>IF(animals!L45&gt;0,animals!L45,"")</f>
        <v>5</v>
      </c>
      <c r="AO7" s="155">
        <f>IF(animals!L46&gt;0,animals!L46,"")</f>
        <v>6.9</v>
      </c>
      <c r="AP7" s="155">
        <f>IF(animals!L47&gt;0,animals!L47,"")</f>
        <v>5.5</v>
      </c>
      <c r="AQ7" s="155">
        <f>IF(animals!L48&gt;0,animals!L48,"")</f>
        <v>72.463768115942031</v>
      </c>
      <c r="AR7" s="155">
        <f>IF(animals!L50&gt;0,animals!L50,"")</f>
        <v>5.0999999999999996</v>
      </c>
      <c r="AS7" s="155">
        <f>IF(animals!L51&gt;0,animals!L51,"")</f>
        <v>7.8</v>
      </c>
      <c r="AT7" s="155">
        <f>IF(animals!L52&gt;0,animals!L52,"")</f>
        <v>6</v>
      </c>
      <c r="AU7" s="155">
        <f>IF(animals!L53&gt;0,animals!L53,"")</f>
        <v>65.384615384615387</v>
      </c>
      <c r="AV7" s="155">
        <f>IF(animals!L54&gt;0,animals!L54,"")</f>
        <v>6.3</v>
      </c>
      <c r="AW7" s="155">
        <f>IF(animals!L55&gt;0,animals!L55,"")</f>
        <v>12.7</v>
      </c>
      <c r="AX7" s="155">
        <f>IF(animals!L56&gt;0,animals!L56,"")</f>
        <v>8.1999999999999993</v>
      </c>
      <c r="AY7" s="155">
        <f>IF(animals!L57&gt;0,animals!L57,"")</f>
        <v>49.606299212598429</v>
      </c>
    </row>
    <row r="8" spans="1:51">
      <c r="A8" s="147" t="str">
        <f t="shared" si="0"/>
        <v>Genus species</v>
      </c>
      <c r="B8" s="148" t="str">
        <f t="shared" si="0"/>
        <v>Country.sample</v>
      </c>
      <c r="C8" s="153">
        <f>animals!N2</f>
        <v>7</v>
      </c>
      <c r="D8" s="170">
        <f>IF(animals!N4&gt;0,animals!N4,"")</f>
        <v>381.6</v>
      </c>
      <c r="E8" s="155">
        <f>IF(animals!N6&gt;0,animals!N6,"")</f>
        <v>31.1</v>
      </c>
      <c r="F8" s="155" t="str">
        <f>IF(animals!N7&gt;0,animals!N7,"")</f>
        <v/>
      </c>
      <c r="G8" s="171" t="str">
        <f>IF(animals!N8&gt;0,animals!N8,"")</f>
        <v/>
      </c>
      <c r="H8" s="171" t="str">
        <f>IF(animals!N9&gt;0,animals!N9,"")</f>
        <v/>
      </c>
      <c r="I8" s="171">
        <f>IF(animals!N10&gt;0,animals!N10,"")</f>
        <v>21.1</v>
      </c>
      <c r="J8" s="171">
        <f>IF(animals!N11&gt;0,animals!N11,"")</f>
        <v>3.1</v>
      </c>
      <c r="K8" s="171">
        <f>IF(animals!N12&gt;0,animals!N12,"")</f>
        <v>1.8</v>
      </c>
      <c r="L8" s="172" t="str">
        <f>IF(animals!N13&gt;0,animals!N13,"")</f>
        <v/>
      </c>
      <c r="M8" s="173">
        <f>IF(animals!N15&gt;0,animals!N15,"")</f>
        <v>5</v>
      </c>
      <c r="N8" s="171">
        <f>IF(animals!N16&gt;0,animals!N16,"")</f>
        <v>3.6</v>
      </c>
      <c r="O8" s="171" t="str">
        <f>IF(animals!N17&gt;0,animals!N17,"")</f>
        <v/>
      </c>
      <c r="P8" s="171" t="str">
        <f>IF(animals!N18&gt;0,animals!N18,"")</f>
        <v/>
      </c>
      <c r="Q8" s="171" t="str">
        <f>IF(animals!N19&gt;0,animals!N19,"")</f>
        <v/>
      </c>
      <c r="R8" s="171">
        <f>IF(animals!N20&gt;0,animals!N20,"")</f>
        <v>10.7</v>
      </c>
      <c r="S8" s="171" t="str">
        <f>IF(animals!N21&gt;0,animals!N21,"")</f>
        <v/>
      </c>
      <c r="T8" s="155">
        <f>IF(animals!N23&gt;0,animals!N23,"")</f>
        <v>6.1</v>
      </c>
      <c r="U8" s="155">
        <f>IF(animals!N24&gt;0,animals!N24,"")</f>
        <v>12</v>
      </c>
      <c r="V8" s="171">
        <f>IF(animals!N25&gt;0,animals!N25,"")</f>
        <v>8.1999999999999993</v>
      </c>
      <c r="W8" s="171">
        <f>IF(animals!N26&gt;0,animals!N26,"")</f>
        <v>50.833333333333329</v>
      </c>
      <c r="X8" s="171" t="str">
        <f>IF(animals!N27&gt;0,animals!N27,"")</f>
        <v/>
      </c>
      <c r="Y8" s="171">
        <f>IF(animals!N28&gt;0,animals!N28,"")</f>
        <v>7.3</v>
      </c>
      <c r="Z8" s="171">
        <f>IF(animals!N29&gt;0,animals!N29,"")</f>
        <v>6</v>
      </c>
      <c r="AA8" s="171" t="str">
        <f>IF(animals!N30&gt;0,animals!N30,"")</f>
        <v/>
      </c>
      <c r="AB8" s="155">
        <f>IF(animals!N32&gt;0,animals!N32,"")</f>
        <v>7</v>
      </c>
      <c r="AC8" s="155">
        <f>IF(animals!N33&gt;0,animals!N33,"")</f>
        <v>12</v>
      </c>
      <c r="AD8" s="155">
        <f>IF(animals!N34&gt;0,animals!N34,"")</f>
        <v>8</v>
      </c>
      <c r="AE8" s="155">
        <f>IF(animals!N35&gt;0,animals!N35,"")</f>
        <v>58.333333333333336</v>
      </c>
      <c r="AF8" s="155">
        <f>IF(animals!N36&gt;0,animals!N36,"")</f>
        <v>5.0999999999999996</v>
      </c>
      <c r="AG8" s="171">
        <f>IF(animals!N37&gt;0,animals!N37,"")</f>
        <v>8.1</v>
      </c>
      <c r="AH8" s="171">
        <f>IF(animals!N38&gt;0,animals!N38,"")</f>
        <v>7.3</v>
      </c>
      <c r="AI8" s="171">
        <f>IF(animals!N39&gt;0,animals!N39,"")</f>
        <v>62.962962962962962</v>
      </c>
      <c r="AJ8" s="155">
        <f>IF(animals!N41&gt;0,animals!N41,"")</f>
        <v>7.1</v>
      </c>
      <c r="AK8" s="155">
        <f>IF(animals!N42&gt;0,animals!N42,"")</f>
        <v>13.9</v>
      </c>
      <c r="AL8" s="155">
        <f>IF(animals!N43&gt;0,animals!N43,"")</f>
        <v>8.6999999999999993</v>
      </c>
      <c r="AM8" s="155">
        <f>IF(animals!N44&gt;0,animals!N44,"")</f>
        <v>51.079136690647474</v>
      </c>
      <c r="AN8" s="155">
        <f>IF(animals!N45&gt;0,animals!N45,"")</f>
        <v>5.5</v>
      </c>
      <c r="AO8" s="155" t="str">
        <f>IF(animals!N46&gt;0,animals!N46,"")</f>
        <v/>
      </c>
      <c r="AP8" s="155">
        <f>IF(animals!N47&gt;0,animals!N47,"")</f>
        <v>7.1</v>
      </c>
      <c r="AQ8" s="155" t="str">
        <f>IF(animals!N48&gt;0,animals!N48,"")</f>
        <v/>
      </c>
      <c r="AR8" s="155" t="str">
        <f>IF(animals!N50&gt;0,animals!N50,"")</f>
        <v/>
      </c>
      <c r="AS8" s="155" t="str">
        <f>IF(animals!N51&gt;0,animals!N51,"")</f>
        <v/>
      </c>
      <c r="AT8" s="155" t="str">
        <f>IF(animals!N52&gt;0,animals!N52,"")</f>
        <v/>
      </c>
      <c r="AU8" s="155" t="str">
        <f>IF(animals!N53&gt;0,animals!N53,"")</f>
        <v/>
      </c>
      <c r="AV8" s="155" t="str">
        <f>IF(animals!N54&gt;0,animals!N54,"")</f>
        <v/>
      </c>
      <c r="AW8" s="155" t="str">
        <f>IF(animals!N55&gt;0,animals!N55,"")</f>
        <v/>
      </c>
      <c r="AX8" s="155" t="str">
        <f>IF(animals!N56&gt;0,animals!N56,"")</f>
        <v/>
      </c>
      <c r="AY8" s="155" t="str">
        <f>IF(animals!N57&gt;0,animals!N57,"")</f>
        <v/>
      </c>
    </row>
    <row r="9" spans="1:51">
      <c r="A9" s="147" t="str">
        <f t="shared" si="0"/>
        <v>Genus species</v>
      </c>
      <c r="B9" s="148" t="str">
        <f t="shared" si="0"/>
        <v>Country.sample</v>
      </c>
      <c r="C9" s="153">
        <f>animals!P2</f>
        <v>8</v>
      </c>
      <c r="D9" s="170">
        <f>IF(animals!P4&gt;0,animals!P4,"")</f>
        <v>498.7</v>
      </c>
      <c r="E9" s="155">
        <f>IF(animals!P6&gt;0,animals!P6,"")</f>
        <v>33.700000000000003</v>
      </c>
      <c r="F9" s="155" t="str">
        <f>IF(animals!P7&gt;0,animals!P7,"")</f>
        <v/>
      </c>
      <c r="G9" s="171" t="str">
        <f>IF(animals!P8&gt;0,animals!P8,"")</f>
        <v/>
      </c>
      <c r="H9" s="171" t="str">
        <f>IF(animals!P9&gt;0,animals!P9,"")</f>
        <v/>
      </c>
      <c r="I9" s="171">
        <f>IF(animals!P10&gt;0,animals!P10,"")</f>
        <v>21</v>
      </c>
      <c r="J9" s="171">
        <f>IF(animals!P11&gt;0,animals!P11,"")</f>
        <v>3.2</v>
      </c>
      <c r="K9" s="171">
        <f>IF(animals!P12&gt;0,animals!P12,"")</f>
        <v>1.9</v>
      </c>
      <c r="L9" s="172" t="str">
        <f>IF(animals!P13&gt;0,animals!P13,"")</f>
        <v/>
      </c>
      <c r="M9" s="173">
        <f>IF(animals!P15&gt;0,animals!P15,"")</f>
        <v>6.1</v>
      </c>
      <c r="N9" s="171">
        <f>IF(animals!P16&gt;0,animals!P16,"")</f>
        <v>5</v>
      </c>
      <c r="O9" s="171" t="str">
        <f>IF(animals!P17&gt;0,animals!P17,"")</f>
        <v/>
      </c>
      <c r="P9" s="171" t="str">
        <f>IF(animals!P18&gt;0,animals!P18,"")</f>
        <v/>
      </c>
      <c r="Q9" s="171" t="str">
        <f>IF(animals!P19&gt;0,animals!P19,"")</f>
        <v/>
      </c>
      <c r="R9" s="171">
        <f>IF(animals!P20&gt;0,animals!P20,"")</f>
        <v>13.5</v>
      </c>
      <c r="S9" s="171" t="str">
        <f>IF(animals!P21&gt;0,animals!P21,"")</f>
        <v/>
      </c>
      <c r="T9" s="155" t="str">
        <f>IF(animals!P23&gt;0,animals!P23,"")</f>
        <v/>
      </c>
      <c r="U9" s="155" t="str">
        <f>IF(animals!P24&gt;0,animals!P24,"")</f>
        <v/>
      </c>
      <c r="V9" s="171" t="str">
        <f>IF(animals!P25&gt;0,animals!P25,"")</f>
        <v/>
      </c>
      <c r="W9" s="171" t="str">
        <f>IF(animals!P26&gt;0,animals!P26,"")</f>
        <v/>
      </c>
      <c r="X9" s="171">
        <f>IF(animals!P27&gt;0,animals!P27,"")</f>
        <v>5.5</v>
      </c>
      <c r="Y9" s="171">
        <f>IF(animals!P28&gt;0,animals!P28,"")</f>
        <v>8.3000000000000007</v>
      </c>
      <c r="Z9" s="171">
        <f>IF(animals!P29&gt;0,animals!P29,"")</f>
        <v>7.4</v>
      </c>
      <c r="AA9" s="171">
        <f>IF(animals!P30&gt;0,animals!P30,"")</f>
        <v>66.265060240963848</v>
      </c>
      <c r="AB9" s="155">
        <f>IF(animals!P32&gt;0,animals!P32,"")</f>
        <v>7.5</v>
      </c>
      <c r="AC9" s="155">
        <f>IF(animals!P33&gt;0,animals!P33,"")</f>
        <v>13.7</v>
      </c>
      <c r="AD9" s="155" t="str">
        <f>IF(animals!P34&gt;0,animals!P34,"")</f>
        <v/>
      </c>
      <c r="AE9" s="155">
        <f>IF(animals!P35&gt;0,animals!P35,"")</f>
        <v>54.744525547445257</v>
      </c>
      <c r="AF9" s="155">
        <f>IF(animals!P36&gt;0,animals!P36,"")</f>
        <v>7.4</v>
      </c>
      <c r="AG9" s="171">
        <f>IF(animals!P37&gt;0,animals!P37,"")</f>
        <v>10.5</v>
      </c>
      <c r="AH9" s="171">
        <f>IF(animals!P38&gt;0,animals!P38,"")</f>
        <v>8.6</v>
      </c>
      <c r="AI9" s="171">
        <f>IF(animals!P39&gt;0,animals!P39,"")</f>
        <v>70.476190476190482</v>
      </c>
      <c r="AJ9" s="155" t="str">
        <f>IF(animals!P41&gt;0,animals!P41,"")</f>
        <v/>
      </c>
      <c r="AK9" s="155" t="str">
        <f>IF(animals!P42&gt;0,animals!P42,"")</f>
        <v/>
      </c>
      <c r="AL9" s="155" t="str">
        <f>IF(animals!P43&gt;0,animals!P43,"")</f>
        <v/>
      </c>
      <c r="AM9" s="155" t="str">
        <f>IF(animals!P44&gt;0,animals!P44,"")</f>
        <v/>
      </c>
      <c r="AN9" s="155" t="str">
        <f>IF(animals!P45&gt;0,animals!P45,"")</f>
        <v/>
      </c>
      <c r="AO9" s="155" t="str">
        <f>IF(animals!P46&gt;0,animals!P46,"")</f>
        <v/>
      </c>
      <c r="AP9" s="155" t="str">
        <f>IF(animals!P47&gt;0,animals!P47,"")</f>
        <v/>
      </c>
      <c r="AQ9" s="155" t="str">
        <f>IF(animals!P48&gt;0,animals!P48,"")</f>
        <v/>
      </c>
      <c r="AR9" s="155">
        <f>IF(animals!P50&gt;0,animals!P50,"")</f>
        <v>7.2</v>
      </c>
      <c r="AS9" s="155">
        <f>IF(animals!P51&gt;0,animals!P51,"")</f>
        <v>11.7</v>
      </c>
      <c r="AT9" s="155">
        <f>IF(animals!P52&gt;0,animals!P52,"")</f>
        <v>10</v>
      </c>
      <c r="AU9" s="155">
        <f>IF(animals!P53&gt;0,animals!P53,"")</f>
        <v>61.53846153846154</v>
      </c>
      <c r="AV9" s="155">
        <f>IF(animals!P54&gt;0,animals!P54,"")</f>
        <v>8.6999999999999993</v>
      </c>
      <c r="AW9" s="155">
        <f>IF(animals!P55&gt;0,animals!P55,"")</f>
        <v>18.8</v>
      </c>
      <c r="AX9" s="155">
        <f>IF(animals!P56&gt;0,animals!P56,"")</f>
        <v>12.4</v>
      </c>
      <c r="AY9" s="155">
        <f>IF(animals!P57&gt;0,animals!P57,"")</f>
        <v>46.27659574468084</v>
      </c>
    </row>
    <row r="10" spans="1:51">
      <c r="A10" s="147" t="str">
        <f t="shared" si="0"/>
        <v>Genus species</v>
      </c>
      <c r="B10" s="148" t="str">
        <f t="shared" si="0"/>
        <v>Country.sample</v>
      </c>
      <c r="C10" s="153">
        <f>animals!R2</f>
        <v>9</v>
      </c>
      <c r="D10" s="170">
        <f>IF(animals!R4&gt;0,animals!R4,"")</f>
        <v>492.9</v>
      </c>
      <c r="E10" s="155" t="str">
        <f>IF(animals!R6&gt;0,animals!R6,"")</f>
        <v/>
      </c>
      <c r="F10" s="155" t="str">
        <f>IF(animals!R7&gt;0,animals!R7,"")</f>
        <v/>
      </c>
      <c r="G10" s="171" t="str">
        <f>IF(animals!R8&gt;0,animals!R8,"")</f>
        <v/>
      </c>
      <c r="H10" s="171" t="str">
        <f>IF(animals!R9&gt;0,animals!R9,"")</f>
        <v/>
      </c>
      <c r="I10" s="171" t="str">
        <f>IF(animals!R10&gt;0,animals!R10,"")</f>
        <v/>
      </c>
      <c r="J10" s="171" t="str">
        <f>IF(animals!R11&gt;0,animals!R11,"")</f>
        <v/>
      </c>
      <c r="K10" s="171" t="str">
        <f>IF(animals!R12&gt;0,animals!R12,"")</f>
        <v/>
      </c>
      <c r="L10" s="172" t="str">
        <f>IF(animals!R13&gt;0,animals!R13,"")</f>
        <v/>
      </c>
      <c r="M10" s="173">
        <f>IF(animals!R15&gt;0,animals!R15,"")</f>
        <v>5.2</v>
      </c>
      <c r="N10" s="171">
        <f>IF(animals!R16&gt;0,animals!R16,"")</f>
        <v>5</v>
      </c>
      <c r="O10" s="171" t="str">
        <f>IF(animals!R17&gt;0,animals!R17,"")</f>
        <v/>
      </c>
      <c r="P10" s="171" t="str">
        <f>IF(animals!R18&gt;0,animals!R18,"")</f>
        <v/>
      </c>
      <c r="Q10" s="171" t="str">
        <f>IF(animals!R19&gt;0,animals!R19,"")</f>
        <v/>
      </c>
      <c r="R10" s="171">
        <f>IF(animals!R20&gt;0,animals!R20,"")</f>
        <v>11.5</v>
      </c>
      <c r="S10" s="171" t="str">
        <f>IF(animals!R21&gt;0,animals!R21,"")</f>
        <v/>
      </c>
      <c r="T10" s="155" t="str">
        <f>IF(animals!R23&gt;0,animals!R23,"")</f>
        <v/>
      </c>
      <c r="U10" s="155" t="str">
        <f>IF(animals!R24&gt;0,animals!R24,"")</f>
        <v/>
      </c>
      <c r="V10" s="171" t="str">
        <f>IF(animals!R25&gt;0,animals!R25,"")</f>
        <v/>
      </c>
      <c r="W10" s="171" t="str">
        <f>IF(animals!R26&gt;0,animals!R26,"")</f>
        <v/>
      </c>
      <c r="X10" s="171" t="str">
        <f>IF(animals!R27&gt;0,animals!R27,"")</f>
        <v/>
      </c>
      <c r="Y10" s="171" t="str">
        <f>IF(animals!R28&gt;0,animals!R28,"")</f>
        <v/>
      </c>
      <c r="Z10" s="171" t="str">
        <f>IF(animals!R29&gt;0,animals!R29,"")</f>
        <v/>
      </c>
      <c r="AA10" s="171" t="str">
        <f>IF(animals!R30&gt;0,animals!R30,"")</f>
        <v/>
      </c>
      <c r="AB10" s="155" t="str">
        <f>IF(animals!R32&gt;0,animals!R32,"")</f>
        <v/>
      </c>
      <c r="AC10" s="155" t="str">
        <f>IF(animals!R33&gt;0,animals!R33,"")</f>
        <v/>
      </c>
      <c r="AD10" s="155" t="str">
        <f>IF(animals!R34&gt;0,animals!R34,"")</f>
        <v/>
      </c>
      <c r="AE10" s="155" t="str">
        <f>IF(animals!R35&gt;0,animals!R35,"")</f>
        <v/>
      </c>
      <c r="AF10" s="155" t="str">
        <f>IF(animals!R36&gt;0,animals!R36,"")</f>
        <v/>
      </c>
      <c r="AG10" s="171" t="str">
        <f>IF(animals!R37&gt;0,animals!R37,"")</f>
        <v/>
      </c>
      <c r="AH10" s="171" t="str">
        <f>IF(animals!R38&gt;0,animals!R38,"")</f>
        <v/>
      </c>
      <c r="AI10" s="171" t="str">
        <f>IF(animals!R39&gt;0,animals!R39,"")</f>
        <v/>
      </c>
      <c r="AJ10" s="155" t="str">
        <f>IF(animals!R41&gt;0,animals!R41,"")</f>
        <v/>
      </c>
      <c r="AK10" s="155" t="str">
        <f>IF(animals!R42&gt;0,animals!R42,"")</f>
        <v/>
      </c>
      <c r="AL10" s="155" t="str">
        <f>IF(animals!R43&gt;0,animals!R43,"")</f>
        <v/>
      </c>
      <c r="AM10" s="155" t="str">
        <f>IF(animals!R44&gt;0,animals!R44,"")</f>
        <v/>
      </c>
      <c r="AN10" s="155" t="str">
        <f>IF(animals!R45&gt;0,animals!R45,"")</f>
        <v/>
      </c>
      <c r="AO10" s="155" t="str">
        <f>IF(animals!R46&gt;0,animals!R46,"")</f>
        <v/>
      </c>
      <c r="AP10" s="155" t="str">
        <f>IF(animals!R47&gt;0,animals!R47,"")</f>
        <v/>
      </c>
      <c r="AQ10" s="155" t="str">
        <f>IF(animals!R48&gt;0,animals!R48,"")</f>
        <v/>
      </c>
      <c r="AR10" s="155" t="str">
        <f>IF(animals!R50&gt;0,animals!R50,"")</f>
        <v/>
      </c>
      <c r="AS10" s="155" t="str">
        <f>IF(animals!R51&gt;0,animals!R51,"")</f>
        <v/>
      </c>
      <c r="AT10" s="155" t="str">
        <f>IF(animals!R52&gt;0,animals!R52,"")</f>
        <v/>
      </c>
      <c r="AU10" s="155" t="str">
        <f>IF(animals!R53&gt;0,animals!R53,"")</f>
        <v/>
      </c>
      <c r="AV10" s="155" t="str">
        <f>IF(animals!R54&gt;0,animals!R54,"")</f>
        <v/>
      </c>
      <c r="AW10" s="155" t="str">
        <f>IF(animals!R55&gt;0,animals!R55,"")</f>
        <v/>
      </c>
      <c r="AX10" s="155" t="str">
        <f>IF(animals!R56&gt;0,animals!R56,"")</f>
        <v/>
      </c>
      <c r="AY10" s="155" t="str">
        <f>IF(animals!R57&gt;0,animals!R57,"")</f>
        <v/>
      </c>
    </row>
    <row r="11" spans="1:51">
      <c r="A11" s="147" t="str">
        <f t="shared" si="0"/>
        <v>Genus species</v>
      </c>
      <c r="B11" s="148" t="str">
        <f t="shared" si="0"/>
        <v>Country.sample</v>
      </c>
      <c r="C11" s="153">
        <f>animals!T2</f>
        <v>10</v>
      </c>
      <c r="D11" s="170">
        <f>IF(animals!T4&gt;0,animals!T4,"")</f>
        <v>429.3</v>
      </c>
      <c r="E11" s="155">
        <f>IF(animals!T6&gt;0,animals!T6,"")</f>
        <v>30.2</v>
      </c>
      <c r="F11" s="155" t="str">
        <f>IF(animals!T7&gt;0,animals!T7,"")</f>
        <v/>
      </c>
      <c r="G11" s="171" t="str">
        <f>IF(animals!T8&gt;0,animals!T8,"")</f>
        <v/>
      </c>
      <c r="H11" s="171" t="str">
        <f>IF(animals!T9&gt;0,animals!T9,"")</f>
        <v/>
      </c>
      <c r="I11" s="171">
        <f>IF(animals!T10&gt;0,animals!T10,"")</f>
        <v>19.600000000000001</v>
      </c>
      <c r="J11" s="171">
        <f>IF(animals!T11&gt;0,animals!T11,"")</f>
        <v>3.6</v>
      </c>
      <c r="K11" s="171">
        <f>IF(animals!T12&gt;0,animals!T12,"")</f>
        <v>2.2999999999999998</v>
      </c>
      <c r="L11" s="172" t="str">
        <f>IF(animals!T13&gt;0,animals!T13,"")</f>
        <v/>
      </c>
      <c r="M11" s="173">
        <f>IF(animals!T15&gt;0,animals!T15,"")</f>
        <v>5.2</v>
      </c>
      <c r="N11" s="171">
        <f>IF(animals!T16&gt;0,animals!T16,"")</f>
        <v>3.7</v>
      </c>
      <c r="O11" s="171" t="str">
        <f>IF(animals!T17&gt;0,animals!T17,"")</f>
        <v/>
      </c>
      <c r="P11" s="171" t="str">
        <f>IF(animals!T18&gt;0,animals!T18,"")</f>
        <v/>
      </c>
      <c r="Q11" s="171" t="str">
        <f>IF(animals!T19&gt;0,animals!T19,"")</f>
        <v/>
      </c>
      <c r="R11" s="171">
        <f>IF(animals!T20&gt;0,animals!T20,"")</f>
        <v>11.2</v>
      </c>
      <c r="S11" s="171" t="str">
        <f>IF(animals!T21&gt;0,animals!T21,"")</f>
        <v/>
      </c>
      <c r="T11" s="155">
        <f>IF(animals!T23&gt;0,animals!T23,"")</f>
        <v>4.8</v>
      </c>
      <c r="U11" s="155">
        <f>IF(animals!T24&gt;0,animals!T24,"")</f>
        <v>10.199999999999999</v>
      </c>
      <c r="V11" s="171">
        <f>IF(animals!T25&gt;0,animals!T25,"")</f>
        <v>6.9</v>
      </c>
      <c r="W11" s="171">
        <f>IF(animals!T26&gt;0,animals!T26,"")</f>
        <v>47.058823529411761</v>
      </c>
      <c r="X11" s="171" t="str">
        <f>IF(animals!T27&gt;0,animals!T27,"")</f>
        <v/>
      </c>
      <c r="Y11" s="171" t="str">
        <f>IF(animals!T28&gt;0,animals!T28,"")</f>
        <v/>
      </c>
      <c r="Z11" s="171" t="str">
        <f>IF(animals!T29&gt;0,animals!T29,"")</f>
        <v/>
      </c>
      <c r="AA11" s="171" t="str">
        <f>IF(animals!T30&gt;0,animals!T30,"")</f>
        <v/>
      </c>
      <c r="AB11" s="155">
        <f>IF(animals!T32&gt;0,animals!T32,"")</f>
        <v>5.2</v>
      </c>
      <c r="AC11" s="155">
        <f>IF(animals!T33&gt;0,animals!T33,"")</f>
        <v>11.5</v>
      </c>
      <c r="AD11" s="155">
        <f>IF(animals!T34&gt;0,animals!T34,"")</f>
        <v>7.4</v>
      </c>
      <c r="AE11" s="155">
        <f>IF(animals!T35&gt;0,animals!T35,"")</f>
        <v>45.217391304347828</v>
      </c>
      <c r="AF11" s="155" t="str">
        <f>IF(animals!T36&gt;0,animals!T36,"")</f>
        <v/>
      </c>
      <c r="AG11" s="171" t="str">
        <f>IF(animals!T37&gt;0,animals!T37,"")</f>
        <v/>
      </c>
      <c r="AH11" s="171" t="str">
        <f>IF(animals!T38&gt;0,animals!T38,"")</f>
        <v/>
      </c>
      <c r="AI11" s="171" t="str">
        <f>IF(animals!T39&gt;0,animals!T39,"")</f>
        <v/>
      </c>
      <c r="AJ11" s="155">
        <f>IF(animals!T41&gt;0,animals!T41,"")</f>
        <v>6.4</v>
      </c>
      <c r="AK11" s="155">
        <f>IF(animals!T42&gt;0,animals!T42,"")</f>
        <v>12.5</v>
      </c>
      <c r="AL11" s="155">
        <f>IF(animals!T43&gt;0,animals!T43,"")</f>
        <v>7.7</v>
      </c>
      <c r="AM11" s="155">
        <f>IF(animals!T44&gt;0,animals!T44,"")</f>
        <v>51.2</v>
      </c>
      <c r="AN11" s="155" t="str">
        <f>IF(animals!T45&gt;0,animals!T45,"")</f>
        <v/>
      </c>
      <c r="AO11" s="155" t="str">
        <f>IF(animals!T46&gt;0,animals!T46,"")</f>
        <v/>
      </c>
      <c r="AP11" s="155" t="str">
        <f>IF(animals!T47&gt;0,animals!T47,"")</f>
        <v/>
      </c>
      <c r="AQ11" s="155" t="str">
        <f>IF(animals!T48&gt;0,animals!T48,"")</f>
        <v/>
      </c>
      <c r="AR11" s="155" t="str">
        <f>IF(animals!T50&gt;0,animals!T50,"")</f>
        <v/>
      </c>
      <c r="AS11" s="155" t="str">
        <f>IF(animals!T51&gt;0,animals!T51,"")</f>
        <v/>
      </c>
      <c r="AT11" s="155" t="str">
        <f>IF(animals!T52&gt;0,animals!T52,"")</f>
        <v/>
      </c>
      <c r="AU11" s="155" t="str">
        <f>IF(animals!T53&gt;0,animals!T53,"")</f>
        <v/>
      </c>
      <c r="AV11" s="155" t="str">
        <f>IF(animals!T54&gt;0,animals!T54,"")</f>
        <v/>
      </c>
      <c r="AW11" s="155" t="str">
        <f>IF(animals!T55&gt;0,animals!T55,"")</f>
        <v/>
      </c>
      <c r="AX11" s="155" t="str">
        <f>IF(animals!T56&gt;0,animals!T56,"")</f>
        <v/>
      </c>
      <c r="AY11" s="155" t="str">
        <f>IF(animals!T57&gt;0,animals!T57,"")</f>
        <v/>
      </c>
    </row>
    <row r="12" spans="1:51">
      <c r="A12" s="147" t="str">
        <f t="shared" si="0"/>
        <v>Genus species</v>
      </c>
      <c r="B12" s="148" t="str">
        <f t="shared" si="0"/>
        <v>Country.sample</v>
      </c>
      <c r="C12" s="153">
        <f>animals!V2</f>
        <v>11</v>
      </c>
      <c r="D12" s="170">
        <f>IF(animals!V4&gt;0,animals!V4,"")</f>
        <v>396.5</v>
      </c>
      <c r="E12" s="155">
        <f>IF(animals!V6&gt;0,animals!V6,"")</f>
        <v>29.6</v>
      </c>
      <c r="F12" s="155" t="str">
        <f>IF(animals!V7&gt;0,animals!V7,"")</f>
        <v/>
      </c>
      <c r="G12" s="171" t="str">
        <f>IF(animals!V8&gt;0,animals!V8,"")</f>
        <v/>
      </c>
      <c r="H12" s="171" t="str">
        <f>IF(animals!V9&gt;0,animals!V9,"")</f>
        <v/>
      </c>
      <c r="I12" s="171">
        <f>IF(animals!V10&gt;0,animals!V10,"")</f>
        <v>17.3</v>
      </c>
      <c r="J12" s="171">
        <f>IF(animals!V11&gt;0,animals!V11,"")</f>
        <v>2.9</v>
      </c>
      <c r="K12" s="171">
        <f>IF(animals!V12&gt;0,animals!V12,"")</f>
        <v>1.9</v>
      </c>
      <c r="L12" s="172" t="str">
        <f>IF(animals!V13&gt;0,animals!V13,"")</f>
        <v/>
      </c>
      <c r="M12" s="173">
        <f>IF(animals!V15&gt;0,animals!V15,"")</f>
        <v>5.0999999999999996</v>
      </c>
      <c r="N12" s="171">
        <f>IF(animals!V16&gt;0,animals!V16,"")</f>
        <v>4</v>
      </c>
      <c r="O12" s="171" t="str">
        <f>IF(animals!V17&gt;0,animals!V17,"")</f>
        <v/>
      </c>
      <c r="P12" s="171" t="str">
        <f>IF(animals!V18&gt;0,animals!V18,"")</f>
        <v/>
      </c>
      <c r="Q12" s="171" t="str">
        <f>IF(animals!V19&gt;0,animals!V19,"")</f>
        <v/>
      </c>
      <c r="R12" s="171">
        <f>IF(animals!V20&gt;0,animals!V20,"")</f>
        <v>10.5</v>
      </c>
      <c r="S12" s="171" t="str">
        <f>IF(animals!V21&gt;0,animals!V21,"")</f>
        <v/>
      </c>
      <c r="T12" s="155">
        <f>IF(animals!V23&gt;0,animals!V23,"")</f>
        <v>5.5</v>
      </c>
      <c r="U12" s="155">
        <f>IF(animals!V24&gt;0,animals!V24,"")</f>
        <v>10.3</v>
      </c>
      <c r="V12" s="171">
        <f>IF(animals!V25&gt;0,animals!V25,"")</f>
        <v>6.7</v>
      </c>
      <c r="W12" s="171">
        <f>IF(animals!V26&gt;0,animals!V26,"")</f>
        <v>53.398058252427184</v>
      </c>
      <c r="X12" s="171">
        <f>IF(animals!V27&gt;0,animals!V27,"")</f>
        <v>4.4000000000000004</v>
      </c>
      <c r="Y12" s="171">
        <f>IF(animals!V28&gt;0,animals!V28,"")</f>
        <v>6.5</v>
      </c>
      <c r="Z12" s="171">
        <f>IF(animals!V29&gt;0,animals!V29,"")</f>
        <v>5.2</v>
      </c>
      <c r="AA12" s="171">
        <f>IF(animals!V30&gt;0,animals!V30,"")</f>
        <v>67.692307692307693</v>
      </c>
      <c r="AB12" s="155">
        <f>IF(animals!V32&gt;0,animals!V32,"")</f>
        <v>5.7</v>
      </c>
      <c r="AC12" s="155">
        <f>IF(animals!V33&gt;0,animals!V33,"")</f>
        <v>11.3</v>
      </c>
      <c r="AD12" s="155">
        <f>IF(animals!V34&gt;0,animals!V34,"")</f>
        <v>7.2</v>
      </c>
      <c r="AE12" s="155">
        <f>IF(animals!V35&gt;0,animals!V35,"")</f>
        <v>50.442477876106196</v>
      </c>
      <c r="AF12" s="155" t="str">
        <f>IF(animals!V36&gt;0,animals!V36,"")</f>
        <v/>
      </c>
      <c r="AG12" s="171" t="str">
        <f>IF(animals!V37&gt;0,animals!V37,"")</f>
        <v/>
      </c>
      <c r="AH12" s="171" t="str">
        <f>IF(animals!V38&gt;0,animals!V38,"")</f>
        <v/>
      </c>
      <c r="AI12" s="171" t="str">
        <f>IF(animals!V39&gt;0,animals!V39,"")</f>
        <v/>
      </c>
      <c r="AJ12" s="155">
        <f>IF(animals!V41&gt;0,animals!V41,"")</f>
        <v>5.6</v>
      </c>
      <c r="AK12" s="155">
        <f>IF(animals!V42&gt;0,animals!V42,"")</f>
        <v>10.8</v>
      </c>
      <c r="AL12" s="155">
        <f>IF(animals!V43&gt;0,animals!V43,"")</f>
        <v>7.7</v>
      </c>
      <c r="AM12" s="155">
        <f>IF(animals!V44&gt;0,animals!V44,"")</f>
        <v>51.851851851851848</v>
      </c>
      <c r="AN12" s="155">
        <f>IF(animals!V45&gt;0,animals!V45,"")</f>
        <v>4.7</v>
      </c>
      <c r="AO12" s="155">
        <f>IF(animals!V46&gt;0,animals!V46,"")</f>
        <v>6.3</v>
      </c>
      <c r="AP12" s="155">
        <f>IF(animals!V47&gt;0,animals!V47,"")</f>
        <v>5.2</v>
      </c>
      <c r="AQ12" s="155">
        <f>IF(animals!V48&gt;0,animals!V48,"")</f>
        <v>74.603174603174608</v>
      </c>
      <c r="AR12" s="155" t="str">
        <f>IF(animals!V50&gt;0,animals!V50,"")</f>
        <v/>
      </c>
      <c r="AS12" s="155" t="str">
        <f>IF(animals!V51&gt;0,animals!V51,"")</f>
        <v/>
      </c>
      <c r="AT12" s="155" t="str">
        <f>IF(animals!V52&gt;0,animals!V52,"")</f>
        <v/>
      </c>
      <c r="AU12" s="155" t="str">
        <f>IF(animals!V53&gt;0,animals!V53,"")</f>
        <v/>
      </c>
      <c r="AV12" s="155" t="str">
        <f>IF(animals!V54&gt;0,animals!V54,"")</f>
        <v/>
      </c>
      <c r="AW12" s="155" t="str">
        <f>IF(animals!V55&gt;0,animals!V55,"")</f>
        <v/>
      </c>
      <c r="AX12" s="155" t="str">
        <f>IF(animals!V56&gt;0,animals!V56,"")</f>
        <v/>
      </c>
      <c r="AY12" s="155" t="str">
        <f>IF(animals!V57&gt;0,animals!V57,"")</f>
        <v/>
      </c>
    </row>
    <row r="13" spans="1:51">
      <c r="A13" s="147" t="str">
        <f t="shared" si="0"/>
        <v>Genus species</v>
      </c>
      <c r="B13" s="148" t="str">
        <f t="shared" si="0"/>
        <v>Country.sample</v>
      </c>
      <c r="C13" s="153">
        <f>animals!X2</f>
        <v>12</v>
      </c>
      <c r="D13" s="170">
        <f>IF(animals!X4&gt;0,animals!X4,"")</f>
        <v>392.7</v>
      </c>
      <c r="E13" s="155">
        <f>IF(animals!X6&gt;0,animals!X6,"")</f>
        <v>27.4</v>
      </c>
      <c r="F13" s="155" t="str">
        <f>IF(animals!X7&gt;0,animals!X7,"")</f>
        <v/>
      </c>
      <c r="G13" s="171" t="str">
        <f>IF(animals!X8&gt;0,animals!X8,"")</f>
        <v/>
      </c>
      <c r="H13" s="171" t="str">
        <f>IF(animals!X9&gt;0,animals!X9,"")</f>
        <v/>
      </c>
      <c r="I13" s="171">
        <f>IF(animals!X10&gt;0,animals!X10,"")</f>
        <v>17</v>
      </c>
      <c r="J13" s="171">
        <f>IF(animals!X11&gt;0,animals!X11,"")</f>
        <v>3</v>
      </c>
      <c r="K13" s="171">
        <f>IF(animals!X12&gt;0,animals!X12,"")</f>
        <v>1.5</v>
      </c>
      <c r="L13" s="172" t="str">
        <f>IF(animals!X13&gt;0,animals!X13,"")</f>
        <v/>
      </c>
      <c r="M13" s="173">
        <f>IF(animals!X15&gt;0,animals!X15,"")</f>
        <v>5.5</v>
      </c>
      <c r="N13" s="171">
        <f>IF(animals!X16&gt;0,animals!X16,"")</f>
        <v>4.3</v>
      </c>
      <c r="O13" s="171" t="str">
        <f>IF(animals!X17&gt;0,animals!X17,"")</f>
        <v/>
      </c>
      <c r="P13" s="171" t="str">
        <f>IF(animals!X18&gt;0,animals!X18,"")</f>
        <v/>
      </c>
      <c r="Q13" s="171" t="str">
        <f>IF(animals!X19&gt;0,animals!X19,"")</f>
        <v/>
      </c>
      <c r="R13" s="171">
        <f>IF(animals!X20&gt;0,animals!X20,"")</f>
        <v>9.5</v>
      </c>
      <c r="S13" s="171" t="str">
        <f>IF(animals!X21&gt;0,animals!X21,"")</f>
        <v/>
      </c>
      <c r="T13" s="155" t="str">
        <f>IF(animals!X23&gt;0,animals!X23,"")</f>
        <v/>
      </c>
      <c r="U13" s="155" t="str">
        <f>IF(animals!X24&gt;0,animals!X24,"")</f>
        <v/>
      </c>
      <c r="V13" s="171" t="str">
        <f>IF(animals!X25&gt;0,animals!X25,"")</f>
        <v/>
      </c>
      <c r="W13" s="171" t="str">
        <f>IF(animals!X26&gt;0,animals!X26,"")</f>
        <v/>
      </c>
      <c r="X13" s="171" t="str">
        <f>IF(animals!X27&gt;0,animals!X27,"")</f>
        <v/>
      </c>
      <c r="Y13" s="171" t="str">
        <f>IF(animals!X28&gt;0,animals!X28,"")</f>
        <v/>
      </c>
      <c r="Z13" s="171" t="str">
        <f>IF(animals!X29&gt;0,animals!X29,"")</f>
        <v/>
      </c>
      <c r="AA13" s="171" t="str">
        <f>IF(animals!X30&gt;0,animals!X30,"")</f>
        <v/>
      </c>
      <c r="AB13" s="155" t="str">
        <f>IF(animals!X32&gt;0,animals!X32,"")</f>
        <v/>
      </c>
      <c r="AC13" s="155" t="str">
        <f>IF(animals!X33&gt;0,animals!X33,"")</f>
        <v/>
      </c>
      <c r="AD13" s="155" t="str">
        <f>IF(animals!X34&gt;0,animals!X34,"")</f>
        <v/>
      </c>
      <c r="AE13" s="155" t="str">
        <f>IF(animals!X35&gt;0,animals!X35,"")</f>
        <v/>
      </c>
      <c r="AF13" s="155" t="str">
        <f>IF(animals!X36&gt;0,animals!X36,"")</f>
        <v/>
      </c>
      <c r="AG13" s="171" t="str">
        <f>IF(animals!X37&gt;0,animals!X37,"")</f>
        <v/>
      </c>
      <c r="AH13" s="171" t="str">
        <f>IF(animals!X38&gt;0,animals!X38,"")</f>
        <v/>
      </c>
      <c r="AI13" s="171" t="str">
        <f>IF(animals!X39&gt;0,animals!X39,"")</f>
        <v/>
      </c>
      <c r="AJ13" s="155">
        <f>IF(animals!X41&gt;0,animals!X41,"")</f>
        <v>7.2</v>
      </c>
      <c r="AK13" s="155">
        <f>IF(animals!X42&gt;0,animals!X42,"")</f>
        <v>11.9</v>
      </c>
      <c r="AL13" s="155">
        <f>IF(animals!X43&gt;0,animals!X43,"")</f>
        <v>7.9</v>
      </c>
      <c r="AM13" s="155">
        <f>IF(animals!X44&gt;0,animals!X44,"")</f>
        <v>60.504201680672267</v>
      </c>
      <c r="AN13" s="155" t="str">
        <f>IF(animals!X45&gt;0,animals!X45,"")</f>
        <v/>
      </c>
      <c r="AO13" s="155" t="str">
        <f>IF(animals!X46&gt;0,animals!X46,"")</f>
        <v/>
      </c>
      <c r="AP13" s="155" t="str">
        <f>IF(animals!X47&gt;0,animals!X47,"")</f>
        <v/>
      </c>
      <c r="AQ13" s="155" t="str">
        <f>IF(animals!X48&gt;0,animals!X48,"")</f>
        <v/>
      </c>
      <c r="AR13" s="155" t="str">
        <f>IF(animals!X50&gt;0,animals!X50,"")</f>
        <v/>
      </c>
      <c r="AS13" s="155" t="str">
        <f>IF(animals!X51&gt;0,animals!X51,"")</f>
        <v/>
      </c>
      <c r="AT13" s="155" t="str">
        <f>IF(animals!X52&gt;0,animals!X52,"")</f>
        <v/>
      </c>
      <c r="AU13" s="155" t="str">
        <f>IF(animals!X53&gt;0,animals!X53,"")</f>
        <v/>
      </c>
      <c r="AV13" s="155">
        <f>IF(animals!X54&gt;0,animals!X54,"")</f>
        <v>6.7</v>
      </c>
      <c r="AW13" s="155">
        <f>IF(animals!X55&gt;0,animals!X55,"")</f>
        <v>14.7</v>
      </c>
      <c r="AX13" s="155">
        <f>IF(animals!X56&gt;0,animals!X56,"")</f>
        <v>7.2</v>
      </c>
      <c r="AY13" s="155">
        <f>IF(animals!X57&gt;0,animals!X57,"")</f>
        <v>45.57823129251701</v>
      </c>
    </row>
    <row r="14" spans="1:51">
      <c r="A14" s="147" t="str">
        <f t="shared" si="0"/>
        <v>Genus species</v>
      </c>
      <c r="B14" s="148" t="str">
        <f t="shared" si="0"/>
        <v>Country.sample</v>
      </c>
      <c r="C14" s="153">
        <f>animals!Z2</f>
        <v>13</v>
      </c>
      <c r="D14" s="170" t="str">
        <f>IF(animals!Z4&gt;0,animals!Z4,"")</f>
        <v/>
      </c>
      <c r="E14" s="155">
        <f>IF(animals!Z6&gt;0,animals!Z6,"")</f>
        <v>28.2</v>
      </c>
      <c r="F14" s="155" t="str">
        <f>IF(animals!Z7&gt;0,animals!Z7,"")</f>
        <v/>
      </c>
      <c r="G14" s="171" t="str">
        <f>IF(animals!Z8&gt;0,animals!Z8,"")</f>
        <v/>
      </c>
      <c r="H14" s="171" t="str">
        <f>IF(animals!Z9&gt;0,animals!Z9,"")</f>
        <v/>
      </c>
      <c r="I14" s="171">
        <f>IF(animals!Z10&gt;0,animals!Z10,"")</f>
        <v>17.7</v>
      </c>
      <c r="J14" s="171">
        <f>IF(animals!Z11&gt;0,animals!Z11,"")</f>
        <v>3.1</v>
      </c>
      <c r="K14" s="171">
        <f>IF(animals!Z12&gt;0,animals!Z12,"")</f>
        <v>1.3</v>
      </c>
      <c r="L14" s="172" t="str">
        <f>IF(animals!Z13&gt;0,animals!Z13,"")</f>
        <v/>
      </c>
      <c r="M14" s="173">
        <f>IF(animals!Z15&gt;0,animals!Z15,"")</f>
        <v>5.3</v>
      </c>
      <c r="N14" s="171">
        <f>IF(animals!Z16&gt;0,animals!Z16,"")</f>
        <v>4.3</v>
      </c>
      <c r="O14" s="171" t="str">
        <f>IF(animals!Z17&gt;0,animals!Z17,"")</f>
        <v/>
      </c>
      <c r="P14" s="171" t="str">
        <f>IF(animals!Z18&gt;0,animals!Z18,"")</f>
        <v/>
      </c>
      <c r="Q14" s="171" t="str">
        <f>IF(animals!Z19&gt;0,animals!Z19,"")</f>
        <v/>
      </c>
      <c r="R14" s="171">
        <f>IF(animals!Z20&gt;0,animals!Z20,"")</f>
        <v>11</v>
      </c>
      <c r="S14" s="171" t="str">
        <f>IF(animals!Z21&gt;0,animals!Z21,"")</f>
        <v/>
      </c>
      <c r="T14" s="155">
        <f>IF(animals!Z23&gt;0,animals!Z23,"")</f>
        <v>6.5</v>
      </c>
      <c r="U14" s="155">
        <f>IF(animals!Z24&gt;0,animals!Z24,"")</f>
        <v>11.9</v>
      </c>
      <c r="V14" s="171">
        <f>IF(animals!Z25&gt;0,animals!Z25,"")</f>
        <v>8.5</v>
      </c>
      <c r="W14" s="171">
        <f>IF(animals!Z26&gt;0,animals!Z26,"")</f>
        <v>54.621848739495796</v>
      </c>
      <c r="X14" s="171">
        <f>IF(animals!Z27&gt;0,animals!Z27,"")</f>
        <v>5.3</v>
      </c>
      <c r="Y14" s="171">
        <f>IF(animals!Z28&gt;0,animals!Z28,"")</f>
        <v>7.4</v>
      </c>
      <c r="Z14" s="171">
        <f>IF(animals!Z29&gt;0,animals!Z29,"")</f>
        <v>6.6</v>
      </c>
      <c r="AA14" s="171">
        <f>IF(animals!Z30&gt;0,animals!Z30,"")</f>
        <v>71.621621621621614</v>
      </c>
      <c r="AB14" s="155" t="str">
        <f>IF(animals!Z32&gt;0,animals!Z32,"")</f>
        <v/>
      </c>
      <c r="AC14" s="155" t="str">
        <f>IF(animals!Z33&gt;0,animals!Z33,"")</f>
        <v/>
      </c>
      <c r="AD14" s="155" t="str">
        <f>IF(animals!Z34&gt;0,animals!Z34,"")</f>
        <v/>
      </c>
      <c r="AE14" s="155" t="str">
        <f>IF(animals!Z35&gt;0,animals!Z35,"")</f>
        <v/>
      </c>
      <c r="AF14" s="155" t="str">
        <f>IF(animals!Z36&gt;0,animals!Z36,"")</f>
        <v/>
      </c>
      <c r="AG14" s="171" t="str">
        <f>IF(animals!Z37&gt;0,animals!Z37,"")</f>
        <v/>
      </c>
      <c r="AH14" s="171" t="str">
        <f>IF(animals!Z38&gt;0,animals!Z38,"")</f>
        <v/>
      </c>
      <c r="AI14" s="171" t="str">
        <f>IF(animals!Z39&gt;0,animals!Z39,"")</f>
        <v/>
      </c>
      <c r="AJ14" s="155" t="str">
        <f>IF(animals!Z41&gt;0,animals!Z41,"")</f>
        <v/>
      </c>
      <c r="AK14" s="155" t="str">
        <f>IF(animals!Z42&gt;0,animals!Z42,"")</f>
        <v/>
      </c>
      <c r="AL14" s="155" t="str">
        <f>IF(animals!Z43&gt;0,animals!Z43,"")</f>
        <v/>
      </c>
      <c r="AM14" s="155" t="str">
        <f>IF(animals!Z44&gt;0,animals!Z44,"")</f>
        <v/>
      </c>
      <c r="AN14" s="155" t="str">
        <f>IF(animals!Z45&gt;0,animals!Z45,"")</f>
        <v/>
      </c>
      <c r="AO14" s="155" t="str">
        <f>IF(animals!Z46&gt;0,animals!Z46,"")</f>
        <v/>
      </c>
      <c r="AP14" s="155" t="str">
        <f>IF(animals!Z47&gt;0,animals!Z47,"")</f>
        <v/>
      </c>
      <c r="AQ14" s="155" t="str">
        <f>IF(animals!Z48&gt;0,animals!Z48,"")</f>
        <v/>
      </c>
      <c r="AR14" s="155" t="str">
        <f>IF(animals!Z50&gt;0,animals!Z50,"")</f>
        <v/>
      </c>
      <c r="AS14" s="155" t="str">
        <f>IF(animals!Z51&gt;0,animals!Z51,"")</f>
        <v/>
      </c>
      <c r="AT14" s="155" t="str">
        <f>IF(animals!Z52&gt;0,animals!Z52,"")</f>
        <v/>
      </c>
      <c r="AU14" s="155" t="str">
        <f>IF(animals!Z53&gt;0,animals!Z53,"")</f>
        <v/>
      </c>
      <c r="AV14" s="155" t="str">
        <f>IF(animals!Z54&gt;0,animals!Z54,"")</f>
        <v/>
      </c>
      <c r="AW14" s="155" t="str">
        <f>IF(animals!Z55&gt;0,animals!Z55,"")</f>
        <v/>
      </c>
      <c r="AX14" s="155" t="str">
        <f>IF(animals!Z56&gt;0,animals!Z56,"")</f>
        <v/>
      </c>
      <c r="AY14" s="155" t="str">
        <f>IF(animals!Z57&gt;0,animals!Z57,"")</f>
        <v/>
      </c>
    </row>
    <row r="15" spans="1:51">
      <c r="A15" s="147" t="str">
        <f t="shared" si="0"/>
        <v>Genus species</v>
      </c>
      <c r="B15" s="148" t="str">
        <f t="shared" si="0"/>
        <v>Country.sample</v>
      </c>
      <c r="C15" s="153">
        <f>animals!AB2</f>
        <v>14</v>
      </c>
      <c r="D15" s="170">
        <f>IF(animals!AB4&gt;0,animals!AB4,"")</f>
        <v>350</v>
      </c>
      <c r="E15" s="155">
        <f>IF(animals!AB6&gt;0,animals!AB6,"")</f>
        <v>26.9</v>
      </c>
      <c r="F15" s="155" t="str">
        <f>IF(animals!AB7&gt;0,animals!AB7,"")</f>
        <v/>
      </c>
      <c r="G15" s="171" t="str">
        <f>IF(animals!AB8&gt;0,animals!AB8,"")</f>
        <v/>
      </c>
      <c r="H15" s="171" t="str">
        <f>IF(animals!AB9&gt;0,animals!AB9,"")</f>
        <v/>
      </c>
      <c r="I15" s="171">
        <f>IF(animals!AB10&gt;0,animals!AB10,"")</f>
        <v>16.100000000000001</v>
      </c>
      <c r="J15" s="171">
        <f>IF(animals!AB11&gt;0,animals!AB11,"")</f>
        <v>3.4</v>
      </c>
      <c r="K15" s="171">
        <f>IF(animals!AB12&gt;0,animals!AB12,"")</f>
        <v>1.6</v>
      </c>
      <c r="L15" s="172" t="str">
        <f>IF(animals!AB13&gt;0,animals!AB13,"")</f>
        <v/>
      </c>
      <c r="M15" s="173">
        <f>IF(animals!AB15&gt;0,animals!AB15,"")</f>
        <v>4.2</v>
      </c>
      <c r="N15" s="171">
        <f>IF(animals!AB16&gt;0,animals!AB16,"")</f>
        <v>3.6</v>
      </c>
      <c r="O15" s="171" t="str">
        <f>IF(animals!AB17&gt;0,animals!AB17,"")</f>
        <v/>
      </c>
      <c r="P15" s="171" t="str">
        <f>IF(animals!AB18&gt;0,animals!AB18,"")</f>
        <v/>
      </c>
      <c r="Q15" s="171" t="str">
        <f>IF(animals!AB19&gt;0,animals!AB19,"")</f>
        <v/>
      </c>
      <c r="R15" s="171">
        <f>IF(animals!AB20&gt;0,animals!AB20,"")</f>
        <v>9.3000000000000007</v>
      </c>
      <c r="S15" s="171" t="str">
        <f>IF(animals!AB21&gt;0,animals!AB21,"")</f>
        <v/>
      </c>
      <c r="T15" s="155" t="str">
        <f>IF(animals!AB23&gt;0,animals!AB23,"")</f>
        <v/>
      </c>
      <c r="U15" s="155" t="str">
        <f>IF(animals!AB24&gt;0,animals!AB24,"")</f>
        <v/>
      </c>
      <c r="V15" s="171" t="str">
        <f>IF(animals!AB25&gt;0,animals!AB25,"")</f>
        <v/>
      </c>
      <c r="W15" s="171" t="str">
        <f>IF(animals!AB26&gt;0,animals!AB26,"")</f>
        <v/>
      </c>
      <c r="X15" s="171" t="str">
        <f>IF(animals!AB27&gt;0,animals!AB27,"")</f>
        <v/>
      </c>
      <c r="Y15" s="171" t="str">
        <f>IF(animals!AB28&gt;0,animals!AB28,"")</f>
        <v/>
      </c>
      <c r="Z15" s="171" t="str">
        <f>IF(animals!AB29&gt;0,animals!AB29,"")</f>
        <v/>
      </c>
      <c r="AA15" s="171" t="str">
        <f>IF(animals!AB30&gt;0,animals!AB30,"")</f>
        <v/>
      </c>
      <c r="AB15" s="155" t="str">
        <f>IF(animals!AB32&gt;0,animals!AB32,"")</f>
        <v/>
      </c>
      <c r="AC15" s="155" t="str">
        <f>IF(animals!AB33&gt;0,animals!AB33,"")</f>
        <v/>
      </c>
      <c r="AD15" s="155" t="str">
        <f>IF(animals!AB34&gt;0,animals!AB34,"")</f>
        <v/>
      </c>
      <c r="AE15" s="155" t="str">
        <f>IF(animals!AB35&gt;0,animals!AB35,"")</f>
        <v/>
      </c>
      <c r="AF15" s="155" t="str">
        <f>IF(animals!AB36&gt;0,animals!AB36,"")</f>
        <v/>
      </c>
      <c r="AG15" s="171" t="str">
        <f>IF(animals!AB37&gt;0,animals!AB37,"")</f>
        <v/>
      </c>
      <c r="AH15" s="171" t="str">
        <f>IF(animals!AB38&gt;0,animals!AB38,"")</f>
        <v/>
      </c>
      <c r="AI15" s="171" t="str">
        <f>IF(animals!AB39&gt;0,animals!AB39,"")</f>
        <v/>
      </c>
      <c r="AJ15" s="155">
        <f>IF(animals!AB41&gt;0,animals!AB41,"")</f>
        <v>5.8</v>
      </c>
      <c r="AK15" s="155">
        <f>IF(animals!AB42&gt;0,animals!AB42,"")</f>
        <v>11</v>
      </c>
      <c r="AL15" s="155">
        <f>IF(animals!AB43&gt;0,animals!AB43,"")</f>
        <v>7.4</v>
      </c>
      <c r="AM15" s="155">
        <f>IF(animals!AB44&gt;0,animals!AB44,"")</f>
        <v>52.72727272727272</v>
      </c>
      <c r="AN15" s="155">
        <f>IF(animals!AB45&gt;0,animals!AB45,"")</f>
        <v>4</v>
      </c>
      <c r="AO15" s="155">
        <f>IF(animals!AB46&gt;0,animals!AB46,"")</f>
        <v>5.4</v>
      </c>
      <c r="AP15" s="155">
        <f>IF(animals!AB47&gt;0,animals!AB47,"")</f>
        <v>4.3</v>
      </c>
      <c r="AQ15" s="155">
        <f>IF(animals!AB48&gt;0,animals!AB48,"")</f>
        <v>74.074074074074076</v>
      </c>
      <c r="AR15" s="155">
        <f>IF(animals!AB50&gt;0,animals!AB50,"")</f>
        <v>5.5</v>
      </c>
      <c r="AS15" s="155">
        <f>IF(animals!AB51&gt;0,animals!AB51,"")</f>
        <v>8.8000000000000007</v>
      </c>
      <c r="AT15" s="155">
        <f>IF(animals!AB52&gt;0,animals!AB52,"")</f>
        <v>6.8</v>
      </c>
      <c r="AU15" s="155">
        <f>IF(animals!AB53&gt;0,animals!AB53,"")</f>
        <v>62.5</v>
      </c>
      <c r="AV15" s="155">
        <f>IF(animals!AB54&gt;0,animals!AB54,"")</f>
        <v>5.9</v>
      </c>
      <c r="AW15" s="155">
        <f>IF(animals!AB55&gt;0,animals!AB55,"")</f>
        <v>14.5</v>
      </c>
      <c r="AX15" s="155">
        <f>IF(animals!AB56&gt;0,animals!AB56,"")</f>
        <v>8.9</v>
      </c>
      <c r="AY15" s="155">
        <f>IF(animals!AB57&gt;0,animals!AB57,"")</f>
        <v>40.689655172413794</v>
      </c>
    </row>
    <row r="16" spans="1:51">
      <c r="A16" s="147" t="str">
        <f t="shared" si="0"/>
        <v>Genus species</v>
      </c>
      <c r="B16" s="148" t="str">
        <f t="shared" si="0"/>
        <v>Country.sample</v>
      </c>
      <c r="C16" s="153">
        <f>animals!AD2</f>
        <v>15</v>
      </c>
      <c r="D16" s="170" t="str">
        <f>IF(animals!AD4&gt;0,animals!AD4,"")</f>
        <v/>
      </c>
      <c r="E16" s="155" t="str">
        <f>IF(animals!AD6&gt;0,animals!AD6,"")</f>
        <v/>
      </c>
      <c r="F16" s="155" t="str">
        <f>IF(animals!AD7&gt;0,animals!AD7,"")</f>
        <v/>
      </c>
      <c r="G16" s="171" t="str">
        <f>IF(animals!AD8&gt;0,animals!AD8,"")</f>
        <v/>
      </c>
      <c r="H16" s="171" t="str">
        <f>IF(animals!AD9&gt;0,animals!AD9,"")</f>
        <v/>
      </c>
      <c r="I16" s="171" t="str">
        <f>IF(animals!AD10&gt;0,animals!AD10,"")</f>
        <v/>
      </c>
      <c r="J16" s="171">
        <f>IF(animals!AD11&gt;0,animals!AD11,"")</f>
        <v>2.8</v>
      </c>
      <c r="K16" s="171">
        <f>IF(animals!AD12&gt;0,animals!AD12,"")</f>
        <v>1.4</v>
      </c>
      <c r="L16" s="172" t="str">
        <f>IF(animals!AD13&gt;0,animals!AD13,"")</f>
        <v/>
      </c>
      <c r="M16" s="173">
        <f>IF(animals!AD15&gt;0,animals!AD15,"")</f>
        <v>4.0999999999999996</v>
      </c>
      <c r="N16" s="171">
        <f>IF(animals!AD16&gt;0,animals!AD16,"")</f>
        <v>3.2</v>
      </c>
      <c r="O16" s="171" t="str">
        <f>IF(animals!AD17&gt;0,animals!AD17,"")</f>
        <v/>
      </c>
      <c r="P16" s="171" t="str">
        <f>IF(animals!AD18&gt;0,animals!AD18,"")</f>
        <v/>
      </c>
      <c r="Q16" s="171" t="str">
        <f>IF(animals!AD19&gt;0,animals!AD19,"")</f>
        <v/>
      </c>
      <c r="R16" s="171">
        <f>IF(animals!AD20&gt;0,animals!AD20,"")</f>
        <v>9.9</v>
      </c>
      <c r="S16" s="171" t="str">
        <f>IF(animals!AD21&gt;0,animals!AD21,"")</f>
        <v/>
      </c>
      <c r="T16" s="155" t="str">
        <f>IF(animals!AD23&gt;0,animals!AD23,"")</f>
        <v/>
      </c>
      <c r="U16" s="155" t="str">
        <f>IF(animals!AD24&gt;0,animals!AD24,"")</f>
        <v/>
      </c>
      <c r="V16" s="171" t="str">
        <f>IF(animals!AD25&gt;0,animals!AD25,"")</f>
        <v/>
      </c>
      <c r="W16" s="171" t="str">
        <f>IF(animals!AD26&gt;0,animals!AD26,"")</f>
        <v/>
      </c>
      <c r="X16" s="171" t="str">
        <f>IF(animals!AD27&gt;0,animals!AD27,"")</f>
        <v/>
      </c>
      <c r="Y16" s="171" t="str">
        <f>IF(animals!AD28&gt;0,animals!AD28,"")</f>
        <v/>
      </c>
      <c r="Z16" s="171" t="str">
        <f>IF(animals!AD29&gt;0,animals!AD29,"")</f>
        <v/>
      </c>
      <c r="AA16" s="171" t="str">
        <f>IF(animals!AD30&gt;0,animals!AD30,"")</f>
        <v/>
      </c>
      <c r="AB16" s="155">
        <f>IF(animals!AD32&gt;0,animals!AD32,"")</f>
        <v>5.6</v>
      </c>
      <c r="AC16" s="155">
        <f>IF(animals!AD33&gt;0,animals!AD33,"")</f>
        <v>10.1</v>
      </c>
      <c r="AD16" s="155">
        <f>IF(animals!AD34&gt;0,animals!AD34,"")</f>
        <v>6.5</v>
      </c>
      <c r="AE16" s="155">
        <f>IF(animals!AD35&gt;0,animals!AD35,"")</f>
        <v>55.445544554455438</v>
      </c>
      <c r="AF16" s="155" t="str">
        <f>IF(animals!AD36&gt;0,animals!AD36,"")</f>
        <v/>
      </c>
      <c r="AG16" s="171" t="str">
        <f>IF(animals!AD37&gt;0,animals!AD37,"")</f>
        <v/>
      </c>
      <c r="AH16" s="171" t="str">
        <f>IF(animals!AD38&gt;0,animals!AD38,"")</f>
        <v/>
      </c>
      <c r="AI16" s="171" t="str">
        <f>IF(animals!AD39&gt;0,animals!AD39,"")</f>
        <v/>
      </c>
      <c r="AJ16" s="155">
        <f>IF(animals!AD41&gt;0,animals!AD41,"")</f>
        <v>5.5</v>
      </c>
      <c r="AK16" s="155">
        <f>IF(animals!AD42&gt;0,animals!AD42,"")</f>
        <v>10.5</v>
      </c>
      <c r="AL16" s="155">
        <f>IF(animals!AD43&gt;0,animals!AD43,"")</f>
        <v>6.2</v>
      </c>
      <c r="AM16" s="155">
        <f>IF(animals!AD44&gt;0,animals!AD44,"")</f>
        <v>52.380952380952387</v>
      </c>
      <c r="AN16" s="155" t="str">
        <f>IF(animals!AD45&gt;0,animals!AD45,"")</f>
        <v/>
      </c>
      <c r="AO16" s="155" t="str">
        <f>IF(animals!AD46&gt;0,animals!AD46,"")</f>
        <v/>
      </c>
      <c r="AP16" s="155" t="str">
        <f>IF(animals!AD47&gt;0,animals!AD47,"")</f>
        <v/>
      </c>
      <c r="AQ16" s="155" t="str">
        <f>IF(animals!AD48&gt;0,animals!AD48,"")</f>
        <v/>
      </c>
      <c r="AR16" s="155">
        <f>IF(animals!AD50&gt;0,animals!AD50,"")</f>
        <v>5</v>
      </c>
      <c r="AS16" s="155">
        <f>IF(animals!AD51&gt;0,animals!AD51,"")</f>
        <v>8.9</v>
      </c>
      <c r="AT16" s="155">
        <f>IF(animals!AD52&gt;0,animals!AD52,"")</f>
        <v>6.3</v>
      </c>
      <c r="AU16" s="155">
        <f>IF(animals!AD53&gt;0,animals!AD53,"")</f>
        <v>56.179775280898866</v>
      </c>
      <c r="AV16" s="155" t="str">
        <f>IF(animals!AD54&gt;0,animals!AD54,"")</f>
        <v/>
      </c>
      <c r="AW16" s="155" t="str">
        <f>IF(animals!AD55&gt;0,animals!AD55,"")</f>
        <v/>
      </c>
      <c r="AX16" s="155" t="str">
        <f>IF(animals!AD56&gt;0,animals!AD56,"")</f>
        <v/>
      </c>
      <c r="AY16" s="155" t="str">
        <f>IF(animals!AD57&gt;0,animals!AD57,"")</f>
        <v/>
      </c>
    </row>
    <row r="17" spans="1:51">
      <c r="A17" s="147" t="str">
        <f t="shared" si="0"/>
        <v>Genus species</v>
      </c>
      <c r="B17" s="148" t="str">
        <f t="shared" si="0"/>
        <v>Country.sample</v>
      </c>
      <c r="C17" s="153">
        <f>animals!AF2</f>
        <v>16</v>
      </c>
      <c r="D17" s="170" t="str">
        <f>IF(animals!AF4&gt;0,animals!AF4,"")</f>
        <v/>
      </c>
      <c r="E17" s="155">
        <f>IF(animals!AF6&gt;0,animals!AF6,"")</f>
        <v>28.6</v>
      </c>
      <c r="F17" s="155" t="str">
        <f>IF(animals!AF7&gt;0,animals!AF7,"")</f>
        <v/>
      </c>
      <c r="G17" s="171" t="str">
        <f>IF(animals!AF8&gt;0,animals!AF8,"")</f>
        <v/>
      </c>
      <c r="H17" s="171" t="str">
        <f>IF(animals!AF9&gt;0,animals!AF9,"")</f>
        <v/>
      </c>
      <c r="I17" s="171">
        <f>IF(animals!AF10&gt;0,animals!AF10,"")</f>
        <v>17.100000000000001</v>
      </c>
      <c r="J17" s="171">
        <f>IF(animals!AF11&gt;0,animals!AF11,"")</f>
        <v>3</v>
      </c>
      <c r="K17" s="171">
        <f>IF(animals!AF12&gt;0,animals!AF12,"")</f>
        <v>1.6</v>
      </c>
      <c r="L17" s="172" t="str">
        <f>IF(animals!AF13&gt;0,animals!AF13,"")</f>
        <v/>
      </c>
      <c r="M17" s="173">
        <f>IF(animals!AF15&gt;0,animals!AF15,"")</f>
        <v>5.4</v>
      </c>
      <c r="N17" s="171">
        <f>IF(animals!AF16&gt;0,animals!AF16,"")</f>
        <v>3.5</v>
      </c>
      <c r="O17" s="171" t="str">
        <f>IF(animals!AF17&gt;0,animals!AF17,"")</f>
        <v/>
      </c>
      <c r="P17" s="171" t="str">
        <f>IF(animals!AF18&gt;0,animals!AF18,"")</f>
        <v/>
      </c>
      <c r="Q17" s="171" t="str">
        <f>IF(animals!AF19&gt;0,animals!AF19,"")</f>
        <v/>
      </c>
      <c r="R17" s="171">
        <f>IF(animals!AF20&gt;0,animals!AF20,"")</f>
        <v>10.6</v>
      </c>
      <c r="S17" s="171" t="str">
        <f>IF(animals!AF21&gt;0,animals!AF21,"")</f>
        <v/>
      </c>
      <c r="T17" s="155">
        <f>IF(animals!AF23&gt;0,animals!AF23,"")</f>
        <v>5.9</v>
      </c>
      <c r="U17" s="155" t="str">
        <f>IF(animals!AF24&gt;0,animals!AF24,"")</f>
        <v/>
      </c>
      <c r="V17" s="171">
        <f>IF(animals!AF25&gt;0,animals!AF25,"")</f>
        <v>7</v>
      </c>
      <c r="W17" s="171" t="str">
        <f>IF(animals!AF26&gt;0,animals!AF26,"")</f>
        <v/>
      </c>
      <c r="X17" s="171" t="str">
        <f>IF(animals!AF27&gt;0,animals!AF27,"")</f>
        <v/>
      </c>
      <c r="Y17" s="171" t="str">
        <f>IF(animals!AF28&gt;0,animals!AF28,"")</f>
        <v/>
      </c>
      <c r="Z17" s="171" t="str">
        <f>IF(animals!AF29&gt;0,animals!AF29,"")</f>
        <v/>
      </c>
      <c r="AA17" s="171" t="str">
        <f>IF(animals!AF30&gt;0,animals!AF30,"")</f>
        <v/>
      </c>
      <c r="AB17" s="155">
        <f>IF(animals!AF32&gt;0,animals!AF32,"")</f>
        <v>5.7</v>
      </c>
      <c r="AC17" s="155">
        <f>IF(animals!AF33&gt;0,animals!AF33,"")</f>
        <v>12.1</v>
      </c>
      <c r="AD17" s="155">
        <f>IF(animals!AF34&gt;0,animals!AF34,"")</f>
        <v>6.4</v>
      </c>
      <c r="AE17" s="155">
        <f>IF(animals!AF35&gt;0,animals!AF35,"")</f>
        <v>47.107438016528931</v>
      </c>
      <c r="AF17" s="155" t="str">
        <f>IF(animals!AF36&gt;0,animals!AF36,"")</f>
        <v/>
      </c>
      <c r="AG17" s="171" t="str">
        <f>IF(animals!AF37&gt;0,animals!AF37,"")</f>
        <v/>
      </c>
      <c r="AH17" s="171" t="str">
        <f>IF(animals!AF38&gt;0,animals!AF38,"")</f>
        <v/>
      </c>
      <c r="AI17" s="171" t="str">
        <f>IF(animals!AF39&gt;0,animals!AF39,"")</f>
        <v/>
      </c>
      <c r="AJ17" s="155">
        <f>IF(animals!AF41&gt;0,animals!AF41,"")</f>
        <v>5.5</v>
      </c>
      <c r="AK17" s="155" t="str">
        <f>IF(animals!AF42&gt;0,animals!AF42,"")</f>
        <v/>
      </c>
      <c r="AL17" s="155" t="str">
        <f>IF(animals!AF43&gt;0,animals!AF43,"")</f>
        <v/>
      </c>
      <c r="AM17" s="155" t="str">
        <f>IF(animals!AF44&gt;0,animals!AF44,"")</f>
        <v/>
      </c>
      <c r="AN17" s="155">
        <f>IF(animals!AF45&gt;0,animals!AF45,"")</f>
        <v>4.5</v>
      </c>
      <c r="AO17" s="155" t="str">
        <f>IF(animals!AF46&gt;0,animals!AF46,"")</f>
        <v/>
      </c>
      <c r="AP17" s="155" t="str">
        <f>IF(animals!AF47&gt;0,animals!AF47,"")</f>
        <v/>
      </c>
      <c r="AQ17" s="155" t="str">
        <f>IF(animals!AF48&gt;0,animals!AF48,"")</f>
        <v/>
      </c>
      <c r="AR17" s="155" t="str">
        <f>IF(animals!AF50&gt;0,animals!AF50,"")</f>
        <v/>
      </c>
      <c r="AS17" s="155" t="str">
        <f>IF(animals!AF51&gt;0,animals!AF51,"")</f>
        <v/>
      </c>
      <c r="AT17" s="155" t="str">
        <f>IF(animals!AF52&gt;0,animals!AF52,"")</f>
        <v/>
      </c>
      <c r="AU17" s="155" t="str">
        <f>IF(animals!AF53&gt;0,animals!AF53,"")</f>
        <v/>
      </c>
      <c r="AV17" s="155" t="str">
        <f>IF(animals!AF54&gt;0,animals!AF54,"")</f>
        <v/>
      </c>
      <c r="AW17" s="155" t="str">
        <f>IF(animals!AF55&gt;0,animals!AF55,"")</f>
        <v/>
      </c>
      <c r="AX17" s="155" t="str">
        <f>IF(animals!AF56&gt;0,animals!AF56,"")</f>
        <v/>
      </c>
      <c r="AY17" s="155" t="str">
        <f>IF(animals!AF57&gt;0,animals!AF57,"")</f>
        <v/>
      </c>
    </row>
    <row r="18" spans="1:51">
      <c r="A18" s="147" t="str">
        <f t="shared" si="0"/>
        <v>Genus species</v>
      </c>
      <c r="B18" s="148" t="str">
        <f t="shared" si="0"/>
        <v>Country.sample</v>
      </c>
      <c r="C18" s="153">
        <f>animals!AH2</f>
        <v>17</v>
      </c>
      <c r="D18" s="170" t="str">
        <f>IF(animals!AH4&gt;0,animals!AH4,"")</f>
        <v/>
      </c>
      <c r="E18" s="155">
        <f>IF(animals!AH6&gt;0,animals!AH6,"")</f>
        <v>26.8</v>
      </c>
      <c r="F18" s="155" t="str">
        <f>IF(animals!AH7&gt;0,animals!AH7,"")</f>
        <v/>
      </c>
      <c r="G18" s="171" t="str">
        <f>IF(animals!AH8&gt;0,animals!AH8,"")</f>
        <v/>
      </c>
      <c r="H18" s="171" t="str">
        <f>IF(animals!AH9&gt;0,animals!AH9,"")</f>
        <v/>
      </c>
      <c r="I18" s="171">
        <f>IF(animals!AH10&gt;0,animals!AH10,"")</f>
        <v>17.100000000000001</v>
      </c>
      <c r="J18" s="171">
        <f>IF(animals!AH11&gt;0,animals!AH11,"")</f>
        <v>2.6</v>
      </c>
      <c r="K18" s="171">
        <f>IF(animals!AH12&gt;0,animals!AH12,"")</f>
        <v>1.2</v>
      </c>
      <c r="L18" s="172" t="str">
        <f>IF(animals!AH13&gt;0,animals!AH13,"")</f>
        <v/>
      </c>
      <c r="M18" s="173">
        <f>IF(animals!AH15&gt;0,animals!AH15,"")</f>
        <v>5.2</v>
      </c>
      <c r="N18" s="171">
        <f>IF(animals!AH16&gt;0,animals!AH16,"")</f>
        <v>3.3</v>
      </c>
      <c r="O18" s="171" t="str">
        <f>IF(animals!AH17&gt;0,animals!AH17,"")</f>
        <v/>
      </c>
      <c r="P18" s="171" t="str">
        <f>IF(animals!AH18&gt;0,animals!AH18,"")</f>
        <v/>
      </c>
      <c r="Q18" s="171" t="str">
        <f>IF(animals!AH19&gt;0,animals!AH19,"")</f>
        <v/>
      </c>
      <c r="R18" s="171">
        <f>IF(animals!AH20&gt;0,animals!AH20,"")</f>
        <v>10.8</v>
      </c>
      <c r="S18" s="171" t="str">
        <f>IF(animals!AH21&gt;0,animals!AH21,"")</f>
        <v/>
      </c>
      <c r="T18" s="155">
        <f>IF(animals!AH23&gt;0,animals!AH23,"")</f>
        <v>5.4</v>
      </c>
      <c r="U18" s="155" t="str">
        <f>IF(animals!AH24&gt;0,animals!AH24,"")</f>
        <v/>
      </c>
      <c r="V18" s="171">
        <f>IF(animals!AH25&gt;0,animals!AH25,"")</f>
        <v>7</v>
      </c>
      <c r="W18" s="171" t="str">
        <f>IF(animals!AH26&gt;0,animals!AH26,"")</f>
        <v/>
      </c>
      <c r="X18" s="171" t="str">
        <f>IF(animals!AH27&gt;0,animals!AH27,"")</f>
        <v/>
      </c>
      <c r="Y18" s="171" t="str">
        <f>IF(animals!AH28&gt;0,animals!AH28,"")</f>
        <v/>
      </c>
      <c r="Z18" s="171" t="str">
        <f>IF(animals!AH29&gt;0,animals!AH29,"")</f>
        <v/>
      </c>
      <c r="AA18" s="171" t="str">
        <f>IF(animals!AH30&gt;0,animals!AH30,"")</f>
        <v/>
      </c>
      <c r="AB18" s="155" t="str">
        <f>IF(animals!AH32&gt;0,animals!AH32,"")</f>
        <v/>
      </c>
      <c r="AC18" s="155" t="str">
        <f>IF(animals!AH33&gt;0,animals!AH33,"")</f>
        <v/>
      </c>
      <c r="AD18" s="155" t="str">
        <f>IF(animals!AH34&gt;0,animals!AH34,"")</f>
        <v/>
      </c>
      <c r="AE18" s="155" t="str">
        <f>IF(animals!AH35&gt;0,animals!AH35,"")</f>
        <v/>
      </c>
      <c r="AF18" s="155">
        <f>IF(animals!AH36&gt;0,animals!AH36,"")</f>
        <v>5.0999999999999996</v>
      </c>
      <c r="AG18" s="171">
        <f>IF(animals!AH37&gt;0,animals!AH37,"")</f>
        <v>7.1</v>
      </c>
      <c r="AH18" s="171">
        <f>IF(animals!AH38&gt;0,animals!AH38,"")</f>
        <v>5.5</v>
      </c>
      <c r="AI18" s="171">
        <f>IF(animals!AH39&gt;0,animals!AH39,"")</f>
        <v>71.830985915492946</v>
      </c>
      <c r="AJ18" s="155" t="str">
        <f>IF(animals!AH41&gt;0,animals!AH41,"")</f>
        <v/>
      </c>
      <c r="AK18" s="155" t="str">
        <f>IF(animals!AH42&gt;0,animals!AH42,"")</f>
        <v/>
      </c>
      <c r="AL18" s="155" t="str">
        <f>IF(animals!AH43&gt;0,animals!AH43,"")</f>
        <v/>
      </c>
      <c r="AM18" s="155" t="str">
        <f>IF(animals!AH44&gt;0,animals!AH44,"")</f>
        <v/>
      </c>
      <c r="AN18" s="155">
        <f>IF(animals!AH45&gt;0,animals!AH45,"")</f>
        <v>5.3</v>
      </c>
      <c r="AO18" s="155">
        <f>IF(animals!AH46&gt;0,animals!AH46,"")</f>
        <v>7.1</v>
      </c>
      <c r="AP18" s="155">
        <f>IF(animals!AH47&gt;0,animals!AH47,"")</f>
        <v>6.2</v>
      </c>
      <c r="AQ18" s="155">
        <f>IF(animals!AH48&gt;0,animals!AH48,"")</f>
        <v>74.647887323943664</v>
      </c>
      <c r="AR18" s="155" t="str">
        <f>IF(animals!AH50&gt;0,animals!AH50,"")</f>
        <v/>
      </c>
      <c r="AS18" s="155" t="str">
        <f>IF(animals!AH51&gt;0,animals!AH51,"")</f>
        <v/>
      </c>
      <c r="AT18" s="155" t="str">
        <f>IF(animals!AH52&gt;0,animals!AH52,"")</f>
        <v/>
      </c>
      <c r="AU18" s="155" t="str">
        <f>IF(animals!AH53&gt;0,animals!AH53,"")</f>
        <v/>
      </c>
      <c r="AV18" s="155">
        <f>IF(animals!AH54&gt;0,animals!AH54,"")</f>
        <v>5.8</v>
      </c>
      <c r="AW18" s="155">
        <f>IF(animals!AH55&gt;0,animals!AH55,"")</f>
        <v>14.9</v>
      </c>
      <c r="AX18" s="155">
        <f>IF(animals!AH56&gt;0,animals!AH56,"")</f>
        <v>6.9</v>
      </c>
      <c r="AY18" s="155">
        <f>IF(animals!AH57&gt;0,animals!AH57,"")</f>
        <v>38.926174496644293</v>
      </c>
    </row>
    <row r="19" spans="1:51">
      <c r="A19" s="147" t="str">
        <f t="shared" si="0"/>
        <v>Genus species</v>
      </c>
      <c r="B19" s="148" t="str">
        <f t="shared" si="0"/>
        <v>Country.sample</v>
      </c>
      <c r="C19" s="153">
        <f>animals!AJ2</f>
        <v>18</v>
      </c>
      <c r="D19" s="170" t="str">
        <f>IF(animals!AJ4&gt;0,animals!AJ4,"")</f>
        <v/>
      </c>
      <c r="E19" s="155" t="str">
        <f>IF(animals!AJ6&gt;0,animals!AJ6,"")</f>
        <v/>
      </c>
      <c r="F19" s="155" t="str">
        <f>IF(animals!AJ7&gt;0,animals!AJ7,"")</f>
        <v/>
      </c>
      <c r="G19" s="171" t="str">
        <f>IF(animals!AJ8&gt;0,animals!AJ8,"")</f>
        <v/>
      </c>
      <c r="H19" s="171" t="str">
        <f>IF(animals!AJ9&gt;0,animals!AJ9,"")</f>
        <v/>
      </c>
      <c r="I19" s="171" t="str">
        <f>IF(animals!AJ10&gt;0,animals!AJ10,"")</f>
        <v/>
      </c>
      <c r="J19" s="171">
        <f>IF(animals!AJ11&gt;0,animals!AJ11,"")</f>
        <v>2.8</v>
      </c>
      <c r="K19" s="171">
        <f>IF(animals!AJ12&gt;0,animals!AJ12,"")</f>
        <v>1.2</v>
      </c>
      <c r="L19" s="172" t="str">
        <f>IF(animals!AJ13&gt;0,animals!AJ13,"")</f>
        <v/>
      </c>
      <c r="M19" s="173">
        <f>IF(animals!AJ15&gt;0,animals!AJ15,"")</f>
        <v>5.3</v>
      </c>
      <c r="N19" s="171">
        <f>IF(animals!AJ16&gt;0,animals!AJ16,"")</f>
        <v>3.6</v>
      </c>
      <c r="O19" s="171" t="str">
        <f>IF(animals!AJ17&gt;0,animals!AJ17,"")</f>
        <v/>
      </c>
      <c r="P19" s="171" t="str">
        <f>IF(animals!AJ18&gt;0,animals!AJ18,"")</f>
        <v/>
      </c>
      <c r="Q19" s="171" t="str">
        <f>IF(animals!AJ19&gt;0,animals!AJ19,"")</f>
        <v/>
      </c>
      <c r="R19" s="171">
        <f>IF(animals!AJ20&gt;0,animals!AJ20,"")</f>
        <v>9.9</v>
      </c>
      <c r="S19" s="171" t="str">
        <f>IF(animals!AJ21&gt;0,animals!AJ21,"")</f>
        <v/>
      </c>
      <c r="T19" s="155">
        <f>IF(animals!AJ23&gt;0,animals!AJ23,"")</f>
        <v>5.4</v>
      </c>
      <c r="U19" s="155">
        <f>IF(animals!AJ24&gt;0,animals!AJ24,"")</f>
        <v>9.6999999999999993</v>
      </c>
      <c r="V19" s="171">
        <f>IF(animals!AJ25&gt;0,animals!AJ25,"")</f>
        <v>6.6</v>
      </c>
      <c r="W19" s="171">
        <f>IF(animals!AJ26&gt;0,animals!AJ26,"")</f>
        <v>55.670103092783521</v>
      </c>
      <c r="X19" s="171">
        <f>IF(animals!AJ27&gt;0,animals!AJ27,"")</f>
        <v>4.7</v>
      </c>
      <c r="Y19" s="171">
        <f>IF(animals!AJ28&gt;0,animals!AJ28,"")</f>
        <v>7.2</v>
      </c>
      <c r="Z19" s="171">
        <f>IF(animals!AJ29&gt;0,animals!AJ29,"")</f>
        <v>5.8</v>
      </c>
      <c r="AA19" s="171">
        <f>IF(animals!AJ30&gt;0,animals!AJ30,"")</f>
        <v>65.277777777777786</v>
      </c>
      <c r="AB19" s="155" t="str">
        <f>IF(animals!AJ32&gt;0,animals!AJ32,"")</f>
        <v/>
      </c>
      <c r="AC19" s="155" t="str">
        <f>IF(animals!AJ33&gt;0,animals!AJ33,"")</f>
        <v/>
      </c>
      <c r="AD19" s="155" t="str">
        <f>IF(animals!AJ34&gt;0,animals!AJ34,"")</f>
        <v/>
      </c>
      <c r="AE19" s="155" t="str">
        <f>IF(animals!AJ35&gt;0,animals!AJ35,"")</f>
        <v/>
      </c>
      <c r="AF19" s="155">
        <f>IF(animals!AJ36&gt;0,animals!AJ36,"")</f>
        <v>4.7</v>
      </c>
      <c r="AG19" s="171">
        <f>IF(animals!AJ37&gt;0,animals!AJ37,"")</f>
        <v>6.7</v>
      </c>
      <c r="AH19" s="171">
        <f>IF(animals!AJ38&gt;0,animals!AJ38,"")</f>
        <v>6.1</v>
      </c>
      <c r="AI19" s="171">
        <f>IF(animals!AJ39&gt;0,animals!AJ39,"")</f>
        <v>70.149253731343293</v>
      </c>
      <c r="AJ19" s="155" t="str">
        <f>IF(animals!AJ41&gt;0,animals!AJ41,"")</f>
        <v/>
      </c>
      <c r="AK19" s="155" t="str">
        <f>IF(animals!AJ42&gt;0,animals!AJ42,"")</f>
        <v/>
      </c>
      <c r="AL19" s="155" t="str">
        <f>IF(animals!AJ43&gt;0,animals!AJ43,"")</f>
        <v/>
      </c>
      <c r="AM19" s="155" t="str">
        <f>IF(animals!AJ44&gt;0,animals!AJ44,"")</f>
        <v/>
      </c>
      <c r="AN19" s="155">
        <f>IF(animals!AJ45&gt;0,animals!AJ45,"")</f>
        <v>4.5</v>
      </c>
      <c r="AO19" s="155">
        <f>IF(animals!AJ46&gt;0,animals!AJ46,"")</f>
        <v>5.7</v>
      </c>
      <c r="AP19" s="155">
        <f>IF(animals!AJ47&gt;0,animals!AJ47,"")</f>
        <v>5.5</v>
      </c>
      <c r="AQ19" s="155">
        <f>IF(animals!AJ48&gt;0,animals!AJ48,"")</f>
        <v>78.94736842105263</v>
      </c>
      <c r="AR19" s="155">
        <f>IF(animals!AJ50&gt;0,animals!AJ50,"")</f>
        <v>4.8</v>
      </c>
      <c r="AS19" s="155">
        <f>IF(animals!AJ51&gt;0,animals!AJ51,"")</f>
        <v>8.1</v>
      </c>
      <c r="AT19" s="155">
        <f>IF(animals!AJ52&gt;0,animals!AJ52,"")</f>
        <v>6.1</v>
      </c>
      <c r="AU19" s="155">
        <f>IF(animals!AJ53&gt;0,animals!AJ53,"")</f>
        <v>59.259259259259252</v>
      </c>
      <c r="AV19" s="155" t="str">
        <f>IF(animals!AJ54&gt;0,animals!AJ54,"")</f>
        <v/>
      </c>
      <c r="AW19" s="155" t="str">
        <f>IF(animals!AJ55&gt;0,animals!AJ55,"")</f>
        <v/>
      </c>
      <c r="AX19" s="155" t="str">
        <f>IF(animals!AJ56&gt;0,animals!AJ56,"")</f>
        <v/>
      </c>
      <c r="AY19" s="155" t="str">
        <f>IF(animals!AJ57&gt;0,animals!AJ57,"")</f>
        <v/>
      </c>
    </row>
    <row r="20" spans="1:51">
      <c r="A20" s="147" t="str">
        <f t="shared" ref="A20:B31" si="1">A$2</f>
        <v>Genus species</v>
      </c>
      <c r="B20" s="148" t="str">
        <f t="shared" si="1"/>
        <v>Country.sample</v>
      </c>
      <c r="C20" s="153">
        <f>animals!AL2</f>
        <v>19</v>
      </c>
      <c r="D20" s="170" t="str">
        <f>IF(animals!AL4&gt;0,animals!AL4,"")</f>
        <v/>
      </c>
      <c r="E20" s="155" t="str">
        <f>IF(animals!AL6&gt;0,animals!AL6,"")</f>
        <v/>
      </c>
      <c r="F20" s="155" t="str">
        <f>IF(animals!AL7&gt;0,animals!AL7,"")</f>
        <v/>
      </c>
      <c r="G20" s="171" t="str">
        <f>IF(animals!AL8&gt;0,animals!AL8,"")</f>
        <v/>
      </c>
      <c r="H20" s="171" t="str">
        <f>IF(animals!AL9&gt;0,animals!AL9,"")</f>
        <v/>
      </c>
      <c r="I20" s="171" t="str">
        <f>IF(animals!AL10&gt;0,animals!AL10,"")</f>
        <v/>
      </c>
      <c r="J20" s="171">
        <f>IF(animals!AL11&gt;0,animals!AL11,"")</f>
        <v>3</v>
      </c>
      <c r="K20" s="171">
        <f>IF(animals!AL12&gt;0,animals!AL12,"")</f>
        <v>1.3</v>
      </c>
      <c r="L20" s="172" t="str">
        <f>IF(animals!AL13&gt;0,animals!AL13,"")</f>
        <v/>
      </c>
      <c r="M20" s="173">
        <f>IF(animals!AL15&gt;0,animals!AL15,"")</f>
        <v>5.0999999999999996</v>
      </c>
      <c r="N20" s="171">
        <f>IF(animals!AL16&gt;0,animals!AL16,"")</f>
        <v>3.3</v>
      </c>
      <c r="O20" s="171" t="str">
        <f>IF(animals!AL17&gt;0,animals!AL17,"")</f>
        <v/>
      </c>
      <c r="P20" s="171" t="str">
        <f>IF(animals!AL18&gt;0,animals!AL18,"")</f>
        <v/>
      </c>
      <c r="Q20" s="171" t="str">
        <f>IF(animals!AL19&gt;0,animals!AL19,"")</f>
        <v/>
      </c>
      <c r="R20" s="171">
        <f>IF(animals!AL20&gt;0,animals!AL20,"")</f>
        <v>10.1</v>
      </c>
      <c r="S20" s="171" t="str">
        <f>IF(animals!AL21&gt;0,animals!AL21,"")</f>
        <v/>
      </c>
      <c r="T20" s="155" t="str">
        <f>IF(animals!AL23&gt;0,animals!AL23,"")</f>
        <v/>
      </c>
      <c r="U20" s="155" t="str">
        <f>IF(animals!AL24&gt;0,animals!AL24,"")</f>
        <v/>
      </c>
      <c r="V20" s="171" t="str">
        <f>IF(animals!AL25&gt;0,animals!AL25,"")</f>
        <v/>
      </c>
      <c r="W20" s="171" t="str">
        <f>IF(animals!AL26&gt;0,animals!AL26,"")</f>
        <v/>
      </c>
      <c r="X20" s="171" t="str">
        <f>IF(animals!AL27&gt;0,animals!AL27,"")</f>
        <v/>
      </c>
      <c r="Y20" s="171" t="str">
        <f>IF(animals!AL28&gt;0,animals!AL28,"")</f>
        <v/>
      </c>
      <c r="Z20" s="171" t="str">
        <f>IF(animals!AL29&gt;0,animals!AL29,"")</f>
        <v/>
      </c>
      <c r="AA20" s="171" t="str">
        <f>IF(animals!AL30&gt;0,animals!AL30,"")</f>
        <v/>
      </c>
      <c r="AB20" s="155" t="str">
        <f>IF(animals!AL32&gt;0,animals!AL32,"")</f>
        <v/>
      </c>
      <c r="AC20" s="155" t="str">
        <f>IF(animals!AL33&gt;0,animals!AL33,"")</f>
        <v/>
      </c>
      <c r="AD20" s="155" t="str">
        <f>IF(animals!AL34&gt;0,animals!AL34,"")</f>
        <v/>
      </c>
      <c r="AE20" s="155" t="str">
        <f>IF(animals!AL35&gt;0,animals!AL35,"")</f>
        <v/>
      </c>
      <c r="AF20" s="155" t="str">
        <f>IF(animals!AL36&gt;0,animals!AL36,"")</f>
        <v/>
      </c>
      <c r="AG20" s="171" t="str">
        <f>IF(animals!AL37&gt;0,animals!AL37,"")</f>
        <v/>
      </c>
      <c r="AH20" s="171" t="str">
        <f>IF(animals!AL38&gt;0,animals!AL38,"")</f>
        <v/>
      </c>
      <c r="AI20" s="171" t="str">
        <f>IF(animals!AL39&gt;0,animals!AL39,"")</f>
        <v/>
      </c>
      <c r="AJ20" s="155" t="str">
        <f>IF(animals!AL41&gt;0,animals!AL41,"")</f>
        <v/>
      </c>
      <c r="AK20" s="155" t="str">
        <f>IF(animals!AL42&gt;0,animals!AL42,"")</f>
        <v/>
      </c>
      <c r="AL20" s="155" t="str">
        <f>IF(animals!AL43&gt;0,animals!AL43,"")</f>
        <v/>
      </c>
      <c r="AM20" s="155" t="str">
        <f>IF(animals!AL44&gt;0,animals!AL44,"")</f>
        <v/>
      </c>
      <c r="AN20" s="155" t="str">
        <f>IF(animals!AL45&gt;0,animals!AL45,"")</f>
        <v/>
      </c>
      <c r="AO20" s="155" t="str">
        <f>IF(animals!AL46&gt;0,animals!AL46,"")</f>
        <v/>
      </c>
      <c r="AP20" s="155" t="str">
        <f>IF(animals!AL47&gt;0,animals!AL47,"")</f>
        <v/>
      </c>
      <c r="AQ20" s="155" t="str">
        <f>IF(animals!AL48&gt;0,animals!AL48,"")</f>
        <v/>
      </c>
      <c r="AR20" s="155" t="str">
        <f>IF(animals!AL50&gt;0,animals!AL50,"")</f>
        <v/>
      </c>
      <c r="AS20" s="155" t="str">
        <f>IF(animals!AL51&gt;0,animals!AL51,"")</f>
        <v/>
      </c>
      <c r="AT20" s="155" t="str">
        <f>IF(animals!AL52&gt;0,animals!AL52,"")</f>
        <v/>
      </c>
      <c r="AU20" s="155" t="str">
        <f>IF(animals!AL53&gt;0,animals!AL53,"")</f>
        <v/>
      </c>
      <c r="AV20" s="155">
        <f>IF(animals!AL54&gt;0,animals!AL54,"")</f>
        <v>6.7</v>
      </c>
      <c r="AW20" s="155">
        <f>IF(animals!AL55&gt;0,animals!AL55,"")</f>
        <v>14.5</v>
      </c>
      <c r="AX20" s="155">
        <f>IF(animals!AL56&gt;0,animals!AL56,"")</f>
        <v>8.3000000000000007</v>
      </c>
      <c r="AY20" s="155">
        <f>IF(animals!AL57&gt;0,animals!AL57,"")</f>
        <v>46.206896551724142</v>
      </c>
    </row>
    <row r="21" spans="1:51">
      <c r="A21" s="147" t="str">
        <f t="shared" si="1"/>
        <v>Genus species</v>
      </c>
      <c r="B21" s="148" t="str">
        <f t="shared" si="1"/>
        <v>Country.sample</v>
      </c>
      <c r="C21" s="153">
        <f>animals!AN2</f>
        <v>20</v>
      </c>
      <c r="D21" s="170" t="str">
        <f>IF(animals!AN4&gt;0,animals!AN4,"")</f>
        <v/>
      </c>
      <c r="E21" s="155">
        <f>IF(animals!AN6&gt;0,animals!AN6,"")</f>
        <v>27.1</v>
      </c>
      <c r="F21" s="155" t="str">
        <f>IF(animals!AN7&gt;0,animals!AN7,"")</f>
        <v/>
      </c>
      <c r="G21" s="171" t="str">
        <f>IF(animals!AN8&gt;0,animals!AN8,"")</f>
        <v/>
      </c>
      <c r="H21" s="171" t="str">
        <f>IF(animals!AN9&gt;0,animals!AN9,"")</f>
        <v/>
      </c>
      <c r="I21" s="171">
        <f>IF(animals!AN10&gt;0,animals!AN10,"")</f>
        <v>17.5</v>
      </c>
      <c r="J21" s="171">
        <f>IF(animals!AN11&gt;0,animals!AN11,"")</f>
        <v>2.8</v>
      </c>
      <c r="K21" s="171">
        <f>IF(animals!AN12&gt;0,animals!AN12,"")</f>
        <v>1.3</v>
      </c>
      <c r="L21" s="172" t="str">
        <f>IF(animals!AN13&gt;0,animals!AN13,"")</f>
        <v/>
      </c>
      <c r="M21" s="173">
        <f>IF(animals!AN15&gt;0,animals!AN15,"")</f>
        <v>3.9</v>
      </c>
      <c r="N21" s="171">
        <f>IF(animals!AN16&gt;0,animals!AN16,"")</f>
        <v>2.6</v>
      </c>
      <c r="O21" s="171" t="str">
        <f>IF(animals!AN17&gt;0,animals!AN17,"")</f>
        <v/>
      </c>
      <c r="P21" s="171" t="str">
        <f>IF(animals!AN18&gt;0,animals!AN18,"")</f>
        <v/>
      </c>
      <c r="Q21" s="171" t="str">
        <f>IF(animals!AN19&gt;0,animals!AN19,"")</f>
        <v/>
      </c>
      <c r="R21" s="171">
        <f>IF(animals!AN20&gt;0,animals!AN20,"")</f>
        <v>9.5</v>
      </c>
      <c r="S21" s="171" t="str">
        <f>IF(animals!AN21&gt;0,animals!AN21,"")</f>
        <v/>
      </c>
      <c r="T21" s="155">
        <f>IF(animals!AN23&gt;0,animals!AN23,"")</f>
        <v>5.4</v>
      </c>
      <c r="U21" s="155" t="str">
        <f>IF(animals!AN24&gt;0,animals!AN24,"")</f>
        <v/>
      </c>
      <c r="V21" s="171">
        <f>IF(animals!AN25&gt;0,animals!AN25,"")</f>
        <v>7.1</v>
      </c>
      <c r="W21" s="171" t="str">
        <f>IF(animals!AN26&gt;0,animals!AN26,"")</f>
        <v/>
      </c>
      <c r="X21" s="171">
        <f>IF(animals!AN27&gt;0,animals!AN27,"")</f>
        <v>5.4</v>
      </c>
      <c r="Y21" s="171" t="str">
        <f>IF(animals!AN28&gt;0,animals!AN28,"")</f>
        <v/>
      </c>
      <c r="Z21" s="171">
        <f>IF(animals!AN29&gt;0,animals!AN29,"")</f>
        <v>5.8</v>
      </c>
      <c r="AA21" s="171" t="str">
        <f>IF(animals!AN30&gt;0,animals!AN30,"")</f>
        <v/>
      </c>
      <c r="AB21" s="155">
        <f>IF(animals!AN32&gt;0,animals!AN32,"")</f>
        <v>5.9</v>
      </c>
      <c r="AC21" s="155">
        <f>IF(animals!AN33&gt;0,animals!AN33,"")</f>
        <v>10.8</v>
      </c>
      <c r="AD21" s="155">
        <f>IF(animals!AN34&gt;0,animals!AN34,"")</f>
        <v>7.2</v>
      </c>
      <c r="AE21" s="155">
        <f>IF(animals!AN35&gt;0,animals!AN35,"")</f>
        <v>54.629629629629626</v>
      </c>
      <c r="AF21" s="155">
        <f>IF(animals!AN36&gt;0,animals!AN36,"")</f>
        <v>5</v>
      </c>
      <c r="AG21" s="171" t="str">
        <f>IF(animals!AN37&gt;0,animals!AN37,"")</f>
        <v/>
      </c>
      <c r="AH21" s="171">
        <f>IF(animals!AN38&gt;0,animals!AN38,"")</f>
        <v>5.3</v>
      </c>
      <c r="AI21" s="171" t="str">
        <f>IF(animals!AN39&gt;0,animals!AN39,"")</f>
        <v/>
      </c>
      <c r="AJ21" s="155" t="str">
        <f>IF(animals!AN41&gt;0,animals!AN41,"")</f>
        <v/>
      </c>
      <c r="AK21" s="155">
        <f>IF(animals!AN42&gt;0,animals!AN42,"")</f>
        <v>10.1</v>
      </c>
      <c r="AL21" s="155">
        <f>IF(animals!AN43&gt;0,animals!AN43,"")</f>
        <v>6.7</v>
      </c>
      <c r="AM21" s="155" t="str">
        <f>IF(animals!AN44&gt;0,animals!AN44,"")</f>
        <v/>
      </c>
      <c r="AN21" s="155">
        <f>IF(animals!AN45&gt;0,animals!AN45,"")</f>
        <v>4.4000000000000004</v>
      </c>
      <c r="AO21" s="155">
        <f>IF(animals!AN46&gt;0,animals!AN46,"")</f>
        <v>5.9</v>
      </c>
      <c r="AP21" s="155">
        <f>IF(animals!AN47&gt;0,animals!AN47,"")</f>
        <v>4.9000000000000004</v>
      </c>
      <c r="AQ21" s="155">
        <f>IF(animals!AN48&gt;0,animals!AN48,"")</f>
        <v>74.576271186440678</v>
      </c>
      <c r="AR21" s="155" t="str">
        <f>IF(animals!AN50&gt;0,animals!AN50,"")</f>
        <v/>
      </c>
      <c r="AS21" s="155" t="str">
        <f>IF(animals!AN51&gt;0,animals!AN51,"")</f>
        <v/>
      </c>
      <c r="AT21" s="155" t="str">
        <f>IF(animals!AN52&gt;0,animals!AN52,"")</f>
        <v/>
      </c>
      <c r="AU21" s="155" t="str">
        <f>IF(animals!AN53&gt;0,animals!AN53,"")</f>
        <v/>
      </c>
      <c r="AV21" s="155" t="str">
        <f>IF(animals!AN54&gt;0,animals!AN54,"")</f>
        <v/>
      </c>
      <c r="AW21" s="155" t="str">
        <f>IF(animals!AN55&gt;0,animals!AN55,"")</f>
        <v/>
      </c>
      <c r="AX21" s="155" t="str">
        <f>IF(animals!AN56&gt;0,animals!AN56,"")</f>
        <v/>
      </c>
      <c r="AY21" s="155" t="str">
        <f>IF(animals!AN57&gt;0,animals!AN57,"")</f>
        <v/>
      </c>
    </row>
    <row r="22" spans="1:51">
      <c r="A22" s="147" t="str">
        <f t="shared" si="1"/>
        <v>Genus species</v>
      </c>
      <c r="B22" s="148" t="str">
        <f t="shared" si="1"/>
        <v>Country.sample</v>
      </c>
      <c r="C22" s="153">
        <f>animals!AP2</f>
        <v>21</v>
      </c>
      <c r="D22" s="170">
        <f>IF(animals!AP4&gt;0,animals!AP4,"")</f>
        <v>344.5</v>
      </c>
      <c r="E22" s="155" t="str">
        <f>IF(animals!AP6&gt;0,animals!AP6,"")</f>
        <v/>
      </c>
      <c r="F22" s="155" t="str">
        <f>IF(animals!AP7&gt;0,animals!AP7,"")</f>
        <v/>
      </c>
      <c r="G22" s="171" t="str">
        <f>IF(animals!AP8&gt;0,animals!AP8,"")</f>
        <v/>
      </c>
      <c r="H22" s="171" t="str">
        <f>IF(animals!AP9&gt;0,animals!AP9,"")</f>
        <v/>
      </c>
      <c r="I22" s="171" t="str">
        <f>IF(animals!AP10&gt;0,animals!AP10,"")</f>
        <v/>
      </c>
      <c r="J22" s="171">
        <f>IF(animals!AP11&gt;0,animals!AP11,"")</f>
        <v>2.8</v>
      </c>
      <c r="K22" s="171">
        <f>IF(animals!AP12&gt;0,animals!AP12,"")</f>
        <v>1</v>
      </c>
      <c r="L22" s="172" t="str">
        <f>IF(animals!AP13&gt;0,animals!AP13,"")</f>
        <v/>
      </c>
      <c r="M22" s="173">
        <f>IF(animals!AP15&gt;0,animals!AP15,"")</f>
        <v>4.9000000000000004</v>
      </c>
      <c r="N22" s="171">
        <f>IF(animals!AP16&gt;0,animals!AP16,"")</f>
        <v>3.7</v>
      </c>
      <c r="O22" s="171" t="str">
        <f>IF(animals!AP17&gt;0,animals!AP17,"")</f>
        <v/>
      </c>
      <c r="P22" s="171" t="str">
        <f>IF(animals!AP18&gt;0,animals!AP18,"")</f>
        <v/>
      </c>
      <c r="Q22" s="171" t="str">
        <f>IF(animals!AP19&gt;0,animals!AP19,"")</f>
        <v/>
      </c>
      <c r="R22" s="171">
        <f>IF(animals!AP20&gt;0,animals!AP20,"")</f>
        <v>9.8000000000000007</v>
      </c>
      <c r="S22" s="171" t="str">
        <f>IF(animals!AP21&gt;0,animals!AP21,"")</f>
        <v/>
      </c>
      <c r="T22" s="155">
        <f>IF(animals!AP23&gt;0,animals!AP23,"")</f>
        <v>4.4000000000000004</v>
      </c>
      <c r="U22" s="155">
        <f>IF(animals!AP24&gt;0,animals!AP24,"")</f>
        <v>8.1</v>
      </c>
      <c r="V22" s="171">
        <f>IF(animals!AP25&gt;0,animals!AP25,"")</f>
        <v>5.2</v>
      </c>
      <c r="W22" s="171">
        <f>IF(animals!AP26&gt;0,animals!AP26,"")</f>
        <v>54.320987654320994</v>
      </c>
      <c r="X22" s="171" t="str">
        <f>IF(animals!AP27&gt;0,animals!AP27,"")</f>
        <v/>
      </c>
      <c r="Y22" s="171" t="str">
        <f>IF(animals!AP28&gt;0,animals!AP28,"")</f>
        <v/>
      </c>
      <c r="Z22" s="171" t="str">
        <f>IF(animals!AP29&gt;0,animals!AP29,"")</f>
        <v/>
      </c>
      <c r="AA22" s="171" t="str">
        <f>IF(animals!AP30&gt;0,animals!AP30,"")</f>
        <v/>
      </c>
      <c r="AB22" s="155" t="str">
        <f>IF(animals!AP32&gt;0,animals!AP32,"")</f>
        <v/>
      </c>
      <c r="AC22" s="155" t="str">
        <f>IF(animals!AP33&gt;0,animals!AP33,"")</f>
        <v/>
      </c>
      <c r="AD22" s="155" t="str">
        <f>IF(animals!AP34&gt;0,animals!AP34,"")</f>
        <v/>
      </c>
      <c r="AE22" s="155" t="str">
        <f>IF(animals!AP35&gt;0,animals!AP35,"")</f>
        <v/>
      </c>
      <c r="AF22" s="155">
        <f>IF(animals!AP36&gt;0,animals!AP36,"")</f>
        <v>5.6</v>
      </c>
      <c r="AG22" s="171" t="str">
        <f>IF(animals!AP37&gt;0,animals!AP37,"")</f>
        <v/>
      </c>
      <c r="AH22" s="171" t="str">
        <f>IF(animals!AP38&gt;0,animals!AP38,"")</f>
        <v/>
      </c>
      <c r="AI22" s="171" t="str">
        <f>IF(animals!AP39&gt;0,animals!AP39,"")</f>
        <v/>
      </c>
      <c r="AJ22" s="155" t="str">
        <f>IF(animals!AP41&gt;0,animals!AP41,"")</f>
        <v/>
      </c>
      <c r="AK22" s="155" t="str">
        <f>IF(animals!AP42&gt;0,animals!AP42,"")</f>
        <v/>
      </c>
      <c r="AL22" s="155" t="str">
        <f>IF(animals!AP43&gt;0,animals!AP43,"")</f>
        <v/>
      </c>
      <c r="AM22" s="155" t="str">
        <f>IF(animals!AP44&gt;0,animals!AP44,"")</f>
        <v/>
      </c>
      <c r="AN22" s="155">
        <f>IF(animals!AP45&gt;0,animals!AP45,"")</f>
        <v>4.0999999999999996</v>
      </c>
      <c r="AO22" s="155">
        <f>IF(animals!AP46&gt;0,animals!AP46,"")</f>
        <v>5.6</v>
      </c>
      <c r="AP22" s="155">
        <f>IF(animals!AP47&gt;0,animals!AP47,"")</f>
        <v>4.4000000000000004</v>
      </c>
      <c r="AQ22" s="155">
        <f>IF(animals!AP48&gt;0,animals!AP48,"")</f>
        <v>73.214285714285708</v>
      </c>
      <c r="AR22" s="155" t="str">
        <f>IF(animals!AP50&gt;0,animals!AP50,"")</f>
        <v/>
      </c>
      <c r="AS22" s="155" t="str">
        <f>IF(animals!AP51&gt;0,animals!AP51,"")</f>
        <v/>
      </c>
      <c r="AT22" s="155" t="str">
        <f>IF(animals!AP52&gt;0,animals!AP52,"")</f>
        <v/>
      </c>
      <c r="AU22" s="155" t="str">
        <f>IF(animals!AP53&gt;0,animals!AP53,"")</f>
        <v/>
      </c>
      <c r="AV22" s="155">
        <f>IF(animals!AP54&gt;0,animals!AP54,"")</f>
        <v>5.8</v>
      </c>
      <c r="AW22" s="155">
        <f>IF(animals!AP55&gt;0,animals!AP55,"")</f>
        <v>11.8</v>
      </c>
      <c r="AX22" s="155">
        <f>IF(animals!AP56&gt;0,animals!AP56,"")</f>
        <v>6.6</v>
      </c>
      <c r="AY22" s="155">
        <f>IF(animals!AP57&gt;0,animals!AP57,"")</f>
        <v>49.152542372881349</v>
      </c>
    </row>
    <row r="23" spans="1:51">
      <c r="A23" s="147" t="str">
        <f t="shared" si="1"/>
        <v>Genus species</v>
      </c>
      <c r="B23" s="148" t="str">
        <f t="shared" si="1"/>
        <v>Country.sample</v>
      </c>
      <c r="C23" s="153">
        <f>animals!AR2</f>
        <v>22</v>
      </c>
      <c r="D23" s="170">
        <f>IF(animals!AR4&gt;0,animals!AR4,"")</f>
        <v>388.7</v>
      </c>
      <c r="E23" s="155">
        <f>IF(animals!AR6&gt;0,animals!AR6,"")</f>
        <v>26.3</v>
      </c>
      <c r="F23" s="155" t="str">
        <f>IF(animals!AR7&gt;0,animals!AR7,"")</f>
        <v/>
      </c>
      <c r="G23" s="171" t="str">
        <f>IF(animals!AR8&gt;0,animals!AR8,"")</f>
        <v/>
      </c>
      <c r="H23" s="171" t="str">
        <f>IF(animals!AR9&gt;0,animals!AR9,"")</f>
        <v/>
      </c>
      <c r="I23" s="171">
        <f>IF(animals!AR10&gt;0,animals!AR10,"")</f>
        <v>15.8</v>
      </c>
      <c r="J23" s="171">
        <f>IF(animals!AR11&gt;0,animals!AR11,"")</f>
        <v>2.8</v>
      </c>
      <c r="K23" s="171">
        <f>IF(animals!AR12&gt;0,animals!AR12,"")</f>
        <v>1.4</v>
      </c>
      <c r="L23" s="172" t="str">
        <f>IF(animals!AR13&gt;0,animals!AR13,"")</f>
        <v/>
      </c>
      <c r="M23" s="173">
        <f>IF(animals!AR15&gt;0,animals!AR15,"")</f>
        <v>4.7</v>
      </c>
      <c r="N23" s="171">
        <f>IF(animals!AR16&gt;0,animals!AR16,"")</f>
        <v>4</v>
      </c>
      <c r="O23" s="171" t="str">
        <f>IF(animals!AR17&gt;0,animals!AR17,"")</f>
        <v/>
      </c>
      <c r="P23" s="171" t="str">
        <f>IF(animals!AR18&gt;0,animals!AR18,"")</f>
        <v/>
      </c>
      <c r="Q23" s="171" t="str">
        <f>IF(animals!AR19&gt;0,animals!AR19,"")</f>
        <v/>
      </c>
      <c r="R23" s="171">
        <f>IF(animals!AR20&gt;0,animals!AR20,"")</f>
        <v>10.4</v>
      </c>
      <c r="S23" s="171" t="str">
        <f>IF(animals!AR21&gt;0,animals!AR21,"")</f>
        <v/>
      </c>
      <c r="T23" s="155">
        <f>IF(animals!AR23&gt;0,animals!AR23,"")</f>
        <v>5.7</v>
      </c>
      <c r="U23" s="155" t="str">
        <f>IF(animals!AR24&gt;0,animals!AR24,"")</f>
        <v/>
      </c>
      <c r="V23" s="171">
        <f>IF(animals!AR25&gt;0,animals!AR25,"")</f>
        <v>6.7</v>
      </c>
      <c r="W23" s="171" t="str">
        <f>IF(animals!AR26&gt;0,animals!AR26,"")</f>
        <v/>
      </c>
      <c r="X23" s="171">
        <f>IF(animals!AR27&gt;0,animals!AR27,"")</f>
        <v>4.7</v>
      </c>
      <c r="Y23" s="171">
        <f>IF(animals!AR28&gt;0,animals!AR28,"")</f>
        <v>6.8</v>
      </c>
      <c r="Z23" s="171">
        <f>IF(animals!AR29&gt;0,animals!AR29,"")</f>
        <v>5.5</v>
      </c>
      <c r="AA23" s="171">
        <f>IF(animals!AR30&gt;0,animals!AR30,"")</f>
        <v>69.117647058823536</v>
      </c>
      <c r="AB23" s="155" t="str">
        <f>IF(animals!AR32&gt;0,animals!AR32,"")</f>
        <v/>
      </c>
      <c r="AC23" s="155" t="str">
        <f>IF(animals!AR33&gt;0,animals!AR33,"")</f>
        <v/>
      </c>
      <c r="AD23" s="155" t="str">
        <f>IF(animals!AR34&gt;0,animals!AR34,"")</f>
        <v/>
      </c>
      <c r="AE23" s="155" t="str">
        <f>IF(animals!AR35&gt;0,animals!AR35,"")</f>
        <v/>
      </c>
      <c r="AF23" s="155">
        <f>IF(animals!AR36&gt;0,animals!AR36,"")</f>
        <v>4.8</v>
      </c>
      <c r="AG23" s="171">
        <f>IF(animals!AR37&gt;0,animals!AR37,"")</f>
        <v>7.4</v>
      </c>
      <c r="AH23" s="171">
        <f>IF(animals!AR38&gt;0,animals!AR38,"")</f>
        <v>5.4</v>
      </c>
      <c r="AI23" s="171">
        <f>IF(animals!AR39&gt;0,animals!AR39,"")</f>
        <v>64.864864864864856</v>
      </c>
      <c r="AJ23" s="155" t="str">
        <f>IF(animals!AR41&gt;0,animals!AR41,"")</f>
        <v/>
      </c>
      <c r="AK23" s="155" t="str">
        <f>IF(animals!AR42&gt;0,animals!AR42,"")</f>
        <v/>
      </c>
      <c r="AL23" s="155" t="str">
        <f>IF(animals!AR43&gt;0,animals!AR43,"")</f>
        <v/>
      </c>
      <c r="AM23" s="155" t="str">
        <f>IF(animals!AR44&gt;0,animals!AR44,"")</f>
        <v/>
      </c>
      <c r="AN23" s="155" t="str">
        <f>IF(animals!AR45&gt;0,animals!AR45,"")</f>
        <v/>
      </c>
      <c r="AO23" s="155" t="str">
        <f>IF(animals!AR46&gt;0,animals!AR46,"")</f>
        <v/>
      </c>
      <c r="AP23" s="155" t="str">
        <f>IF(animals!AR47&gt;0,animals!AR47,"")</f>
        <v/>
      </c>
      <c r="AQ23" s="155" t="str">
        <f>IF(animals!AR48&gt;0,animals!AR48,"")</f>
        <v/>
      </c>
      <c r="AR23" s="155" t="str">
        <f>IF(animals!AR50&gt;0,animals!AR50,"")</f>
        <v/>
      </c>
      <c r="AS23" s="155" t="str">
        <f>IF(animals!AR51&gt;0,animals!AR51,"")</f>
        <v/>
      </c>
      <c r="AT23" s="155" t="str">
        <f>IF(animals!AR52&gt;0,animals!AR52,"")</f>
        <v/>
      </c>
      <c r="AU23" s="155" t="str">
        <f>IF(animals!AR53&gt;0,animals!AR53,"")</f>
        <v/>
      </c>
      <c r="AV23" s="155" t="str">
        <f>IF(animals!AR54&gt;0,animals!AR54,"")</f>
        <v/>
      </c>
      <c r="AW23" s="155" t="str">
        <f>IF(animals!AR55&gt;0,animals!AR55,"")</f>
        <v/>
      </c>
      <c r="AX23" s="155" t="str">
        <f>IF(animals!AR56&gt;0,animals!AR56,"")</f>
        <v/>
      </c>
      <c r="AY23" s="155" t="str">
        <f>IF(animals!AR57&gt;0,animals!AR57,"")</f>
        <v/>
      </c>
    </row>
    <row r="24" spans="1:51">
      <c r="A24" s="147" t="str">
        <f t="shared" si="1"/>
        <v>Genus species</v>
      </c>
      <c r="B24" s="148" t="str">
        <f t="shared" si="1"/>
        <v>Country.sample</v>
      </c>
      <c r="C24" s="153">
        <f>animals!AT2</f>
        <v>23</v>
      </c>
      <c r="D24" s="170">
        <f>IF(animals!AT4&gt;0,animals!AT4,"")</f>
        <v>336.8</v>
      </c>
      <c r="E24" s="155">
        <f>IF(animals!AT6&gt;0,animals!AT6,"")</f>
        <v>27.7</v>
      </c>
      <c r="F24" s="155" t="str">
        <f>IF(animals!AT7&gt;0,animals!AT7,"")</f>
        <v/>
      </c>
      <c r="G24" s="171" t="str">
        <f>IF(animals!AT8&gt;0,animals!AT8,"")</f>
        <v/>
      </c>
      <c r="H24" s="171" t="str">
        <f>IF(animals!AT9&gt;0,animals!AT9,"")</f>
        <v/>
      </c>
      <c r="I24" s="171">
        <f>IF(animals!AT10&gt;0,animals!AT10,"")</f>
        <v>16.600000000000001</v>
      </c>
      <c r="J24" s="171">
        <f>IF(animals!AT11&gt;0,animals!AT11,"")</f>
        <v>3.2</v>
      </c>
      <c r="K24" s="171">
        <f>IF(animals!AT12&gt;0,animals!AT12,"")</f>
        <v>1.3</v>
      </c>
      <c r="L24" s="172" t="str">
        <f>IF(animals!AT13&gt;0,animals!AT13,"")</f>
        <v/>
      </c>
      <c r="M24" s="173">
        <f>IF(animals!AT15&gt;0,animals!AT15,"")</f>
        <v>5.8</v>
      </c>
      <c r="N24" s="171">
        <f>IF(animals!AT16&gt;0,animals!AT16,"")</f>
        <v>3.6</v>
      </c>
      <c r="O24" s="171" t="str">
        <f>IF(animals!AT17&gt;0,animals!AT17,"")</f>
        <v/>
      </c>
      <c r="P24" s="171" t="str">
        <f>IF(animals!AT18&gt;0,animals!AT18,"")</f>
        <v/>
      </c>
      <c r="Q24" s="171" t="str">
        <f>IF(animals!AT19&gt;0,animals!AT19,"")</f>
        <v/>
      </c>
      <c r="R24" s="171">
        <f>IF(animals!AT20&gt;0,animals!AT20,"")</f>
        <v>11.2</v>
      </c>
      <c r="S24" s="171" t="str">
        <f>IF(animals!AT21&gt;0,animals!AT21,"")</f>
        <v/>
      </c>
      <c r="T24" s="155">
        <f>IF(animals!AT23&gt;0,animals!AT23,"")</f>
        <v>4.4000000000000004</v>
      </c>
      <c r="U24" s="155" t="str">
        <f>IF(animals!AT24&gt;0,animals!AT24,"")</f>
        <v/>
      </c>
      <c r="V24" s="171">
        <f>IF(animals!AT25&gt;0,animals!AT25,"")</f>
        <v>8.8000000000000007</v>
      </c>
      <c r="W24" s="171" t="str">
        <f>IF(animals!AT26&gt;0,animals!AT26,"")</f>
        <v/>
      </c>
      <c r="X24" s="171" t="str">
        <f>IF(animals!AT27&gt;0,animals!AT27,"")</f>
        <v/>
      </c>
      <c r="Y24" s="171" t="str">
        <f>IF(animals!AT28&gt;0,animals!AT28,"")</f>
        <v/>
      </c>
      <c r="Z24" s="171" t="str">
        <f>IF(animals!AT29&gt;0,animals!AT29,"")</f>
        <v/>
      </c>
      <c r="AA24" s="171" t="str">
        <f>IF(animals!AT30&gt;0,animals!AT30,"")</f>
        <v/>
      </c>
      <c r="AB24" s="155" t="str">
        <f>IF(animals!AT32&gt;0,animals!AT32,"")</f>
        <v/>
      </c>
      <c r="AC24" s="155" t="str">
        <f>IF(animals!AT33&gt;0,animals!AT33,"")</f>
        <v/>
      </c>
      <c r="AD24" s="155" t="str">
        <f>IF(animals!AT34&gt;0,animals!AT34,"")</f>
        <v/>
      </c>
      <c r="AE24" s="155" t="str">
        <f>IF(animals!AT35&gt;0,animals!AT35,"")</f>
        <v/>
      </c>
      <c r="AF24" s="155" t="str">
        <f>IF(animals!AT36&gt;0,animals!AT36,"")</f>
        <v/>
      </c>
      <c r="AG24" s="171" t="str">
        <f>IF(animals!AT37&gt;0,animals!AT37,"")</f>
        <v/>
      </c>
      <c r="AH24" s="171" t="str">
        <f>IF(animals!AT38&gt;0,animals!AT38,"")</f>
        <v/>
      </c>
      <c r="AI24" s="171" t="str">
        <f>IF(animals!AT39&gt;0,animals!AT39,"")</f>
        <v/>
      </c>
      <c r="AJ24" s="155">
        <f>IF(animals!AT41&gt;0,animals!AT41,"")</f>
        <v>7.4</v>
      </c>
      <c r="AK24" s="155" t="str">
        <f>IF(animals!AT42&gt;0,animals!AT42,"")</f>
        <v/>
      </c>
      <c r="AL24" s="155">
        <f>IF(animals!AT43&gt;0,animals!AT43,"")</f>
        <v>8.8000000000000007</v>
      </c>
      <c r="AM24" s="155" t="str">
        <f>IF(animals!AT44&gt;0,animals!AT44,"")</f>
        <v/>
      </c>
      <c r="AN24" s="155" t="str">
        <f>IF(animals!AT45&gt;0,animals!AT45,"")</f>
        <v/>
      </c>
      <c r="AO24" s="155" t="str">
        <f>IF(animals!AT46&gt;0,animals!AT46,"")</f>
        <v/>
      </c>
      <c r="AP24" s="155" t="str">
        <f>IF(animals!AT47&gt;0,animals!AT47,"")</f>
        <v/>
      </c>
      <c r="AQ24" s="155" t="str">
        <f>IF(animals!AT48&gt;0,animals!AT48,"")</f>
        <v/>
      </c>
      <c r="AR24" s="155" t="str">
        <f>IF(animals!AT50&gt;0,animals!AT50,"")</f>
        <v/>
      </c>
      <c r="AS24" s="155" t="str">
        <f>IF(animals!AT51&gt;0,animals!AT51,"")</f>
        <v/>
      </c>
      <c r="AT24" s="155" t="str">
        <f>IF(animals!AT52&gt;0,animals!AT52,"")</f>
        <v/>
      </c>
      <c r="AU24" s="155" t="str">
        <f>IF(animals!AT53&gt;0,animals!AT53,"")</f>
        <v/>
      </c>
      <c r="AV24" s="155">
        <f>IF(animals!AT54&gt;0,animals!AT54,"")</f>
        <v>5.9</v>
      </c>
      <c r="AW24" s="155">
        <f>IF(animals!AT55&gt;0,animals!AT55,"")</f>
        <v>13.7</v>
      </c>
      <c r="AX24" s="155">
        <f>IF(animals!AT56&gt;0,animals!AT56,"")</f>
        <v>9.9</v>
      </c>
      <c r="AY24" s="155">
        <f>IF(animals!AT57&gt;0,animals!AT57,"")</f>
        <v>43.065693430656935</v>
      </c>
    </row>
    <row r="25" spans="1:51">
      <c r="A25" s="147" t="str">
        <f t="shared" si="1"/>
        <v>Genus species</v>
      </c>
      <c r="B25" s="148" t="str">
        <f t="shared" si="1"/>
        <v>Country.sample</v>
      </c>
      <c r="C25" s="153">
        <f>animals!AV2</f>
        <v>24</v>
      </c>
      <c r="D25" s="170">
        <f>IF(animals!AV4&gt;0,animals!AV4,"")</f>
        <v>367.2</v>
      </c>
      <c r="E25" s="155">
        <f>IF(animals!AV6&gt;0,animals!AV6,"")</f>
        <v>25.2</v>
      </c>
      <c r="F25" s="155" t="str">
        <f>IF(animals!AV7&gt;0,animals!AV7,"")</f>
        <v/>
      </c>
      <c r="G25" s="171" t="str">
        <f>IF(animals!AV8&gt;0,animals!AV8,"")</f>
        <v/>
      </c>
      <c r="H25" s="171" t="str">
        <f>IF(animals!AV9&gt;0,animals!AV9,"")</f>
        <v/>
      </c>
      <c r="I25" s="171">
        <f>IF(animals!AV10&gt;0,animals!AV10,"")</f>
        <v>16.100000000000001</v>
      </c>
      <c r="J25" s="171">
        <f>IF(animals!AV11&gt;0,animals!AV11,"")</f>
        <v>3</v>
      </c>
      <c r="K25" s="171">
        <f>IF(animals!AV12&gt;0,animals!AV12,"")</f>
        <v>1.4</v>
      </c>
      <c r="L25" s="172" t="str">
        <f>IF(animals!AV13&gt;0,animals!AV13,"")</f>
        <v/>
      </c>
      <c r="M25" s="173">
        <f>IF(animals!AV15&gt;0,animals!AV15,"")</f>
        <v>5.4</v>
      </c>
      <c r="N25" s="171">
        <f>IF(animals!AV16&gt;0,animals!AV16,"")</f>
        <v>2.8</v>
      </c>
      <c r="O25" s="171" t="str">
        <f>IF(animals!AV17&gt;0,animals!AV17,"")</f>
        <v/>
      </c>
      <c r="P25" s="171" t="str">
        <f>IF(animals!AV18&gt;0,animals!AV18,"")</f>
        <v/>
      </c>
      <c r="Q25" s="171" t="str">
        <f>IF(animals!AV19&gt;0,animals!AV19,"")</f>
        <v/>
      </c>
      <c r="R25" s="171">
        <f>IF(animals!AV20&gt;0,animals!AV20,"")</f>
        <v>10.199999999999999</v>
      </c>
      <c r="S25" s="171" t="str">
        <f>IF(animals!AV21&gt;0,animals!AV21,"")</f>
        <v/>
      </c>
      <c r="T25" s="155">
        <f>IF(animals!AV23&gt;0,animals!AV23,"")</f>
        <v>5.4</v>
      </c>
      <c r="U25" s="155" t="str">
        <f>IF(animals!AV24&gt;0,animals!AV24,"")</f>
        <v/>
      </c>
      <c r="V25" s="171">
        <f>IF(animals!AV25&gt;0,animals!AV25,"")</f>
        <v>5.9</v>
      </c>
      <c r="W25" s="171" t="str">
        <f>IF(animals!AV26&gt;0,animals!AV26,"")</f>
        <v/>
      </c>
      <c r="X25" s="171">
        <f>IF(animals!AV27&gt;0,animals!AV27,"")</f>
        <v>4.5</v>
      </c>
      <c r="Y25" s="171">
        <f>IF(animals!AV28&gt;0,animals!AV28,"")</f>
        <v>6.7</v>
      </c>
      <c r="Z25" s="171">
        <f>IF(animals!AV29&gt;0,animals!AV29,"")</f>
        <v>4.8</v>
      </c>
      <c r="AA25" s="171">
        <f>IF(animals!AV30&gt;0,animals!AV30,"")</f>
        <v>67.164179104477611</v>
      </c>
      <c r="AB25" s="155" t="str">
        <f>IF(animals!AV32&gt;0,animals!AV32,"")</f>
        <v/>
      </c>
      <c r="AC25" s="155" t="str">
        <f>IF(animals!AV33&gt;0,animals!AV33,"")</f>
        <v/>
      </c>
      <c r="AD25" s="155" t="str">
        <f>IF(animals!AV34&gt;0,animals!AV34,"")</f>
        <v/>
      </c>
      <c r="AE25" s="155" t="str">
        <f>IF(animals!AV35&gt;0,animals!AV35,"")</f>
        <v/>
      </c>
      <c r="AF25" s="155">
        <f>IF(animals!AV36&gt;0,animals!AV36,"")</f>
        <v>5.0999999999999996</v>
      </c>
      <c r="AG25" s="171">
        <f>IF(animals!AV37&gt;0,animals!AV37,"")</f>
        <v>7.7</v>
      </c>
      <c r="AH25" s="171">
        <f>IF(animals!AV38&gt;0,animals!AV38,"")</f>
        <v>6.1</v>
      </c>
      <c r="AI25" s="171">
        <f>IF(animals!AV39&gt;0,animals!AV39,"")</f>
        <v>66.233766233766218</v>
      </c>
      <c r="AJ25" s="155">
        <f>IF(animals!AV41&gt;0,animals!AV41,"")</f>
        <v>6.4</v>
      </c>
      <c r="AK25" s="155">
        <f>IF(animals!AV42&gt;0,animals!AV42,"")</f>
        <v>10.9</v>
      </c>
      <c r="AL25" s="155">
        <f>IF(animals!AV43&gt;0,animals!AV43,"")</f>
        <v>7.4</v>
      </c>
      <c r="AM25" s="155">
        <f>IF(animals!AV44&gt;0,animals!AV44,"")</f>
        <v>58.715596330275233</v>
      </c>
      <c r="AN25" s="155" t="str">
        <f>IF(animals!AV45&gt;0,animals!AV45,"")</f>
        <v/>
      </c>
      <c r="AO25" s="155" t="str">
        <f>IF(animals!AV46&gt;0,animals!AV46,"")</f>
        <v/>
      </c>
      <c r="AP25" s="155" t="str">
        <f>IF(animals!AV47&gt;0,animals!AV47,"")</f>
        <v/>
      </c>
      <c r="AQ25" s="155" t="str">
        <f>IF(animals!AV48&gt;0,animals!AV48,"")</f>
        <v/>
      </c>
      <c r="AR25" s="155">
        <f>IF(animals!AV50&gt;0,animals!AV50,"")</f>
        <v>4.5</v>
      </c>
      <c r="AS25" s="155">
        <f>IF(animals!AV51&gt;0,animals!AV51,"")</f>
        <v>7.9</v>
      </c>
      <c r="AT25" s="155">
        <f>IF(animals!AV52&gt;0,animals!AV52,"")</f>
        <v>6.2</v>
      </c>
      <c r="AU25" s="155">
        <f>IF(animals!AV53&gt;0,animals!AV53,"")</f>
        <v>56.962025316455687</v>
      </c>
      <c r="AV25" s="155">
        <f>IF(animals!AV54&gt;0,animals!AV54,"")</f>
        <v>5.6</v>
      </c>
      <c r="AW25" s="155">
        <f>IF(animals!AV55&gt;0,animals!AV55,"")</f>
        <v>14</v>
      </c>
      <c r="AX25" s="155">
        <f>IF(animals!AV56&gt;0,animals!AV56,"")</f>
        <v>7.3</v>
      </c>
      <c r="AY25" s="155">
        <f>IF(animals!AV57&gt;0,animals!AV57,"")</f>
        <v>40</v>
      </c>
    </row>
    <row r="26" spans="1:51">
      <c r="A26" s="147" t="str">
        <f t="shared" si="1"/>
        <v>Genus species</v>
      </c>
      <c r="B26" s="148" t="str">
        <f t="shared" si="1"/>
        <v>Country.sample</v>
      </c>
      <c r="C26" s="153">
        <f>animals!AX2</f>
        <v>25</v>
      </c>
      <c r="D26" s="170">
        <f>IF(animals!AX4&gt;0,animals!AX4,"")</f>
        <v>256.39999999999998</v>
      </c>
      <c r="E26" s="155">
        <f>IF(animals!AX6&gt;0,animals!AX6,"")</f>
        <v>24.9</v>
      </c>
      <c r="F26" s="155" t="str">
        <f>IF(animals!AX7&gt;0,animals!AX7,"")</f>
        <v/>
      </c>
      <c r="G26" s="171" t="str">
        <f>IF(animals!AX8&gt;0,animals!AX8,"")</f>
        <v/>
      </c>
      <c r="H26" s="171" t="str">
        <f>IF(animals!AX9&gt;0,animals!AX9,"")</f>
        <v/>
      </c>
      <c r="I26" s="171">
        <f>IF(animals!AX10&gt;0,animals!AX10,"")</f>
        <v>16.100000000000001</v>
      </c>
      <c r="J26" s="171">
        <f>IF(animals!AX11&gt;0,animals!AX11,"")</f>
        <v>2.6</v>
      </c>
      <c r="K26" s="171">
        <f>IF(animals!AX12&gt;0,animals!AX12,"")</f>
        <v>1</v>
      </c>
      <c r="L26" s="172" t="str">
        <f>IF(animals!AX13&gt;0,animals!AX13,"")</f>
        <v/>
      </c>
      <c r="M26" s="173">
        <f>IF(animals!AX15&gt;0,animals!AX15,"")</f>
        <v>4</v>
      </c>
      <c r="N26" s="171">
        <f>IF(animals!AX16&gt;0,animals!AX16,"")</f>
        <v>3</v>
      </c>
      <c r="O26" s="171" t="str">
        <f>IF(animals!AX17&gt;0,animals!AX17,"")</f>
        <v/>
      </c>
      <c r="P26" s="171" t="str">
        <f>IF(animals!AX18&gt;0,animals!AX18,"")</f>
        <v/>
      </c>
      <c r="Q26" s="171" t="str">
        <f>IF(animals!AX19&gt;0,animals!AX19,"")</f>
        <v/>
      </c>
      <c r="R26" s="171">
        <f>IF(animals!AX20&gt;0,animals!AX20,"")</f>
        <v>8.8000000000000007</v>
      </c>
      <c r="S26" s="171" t="str">
        <f>IF(animals!AX21&gt;0,animals!AX21,"")</f>
        <v/>
      </c>
      <c r="T26" s="155" t="str">
        <f>IF(animals!AX23&gt;0,animals!AX23,"")</f>
        <v/>
      </c>
      <c r="U26" s="155" t="str">
        <f>IF(animals!AX24&gt;0,animals!AX24,"")</f>
        <v/>
      </c>
      <c r="V26" s="171" t="str">
        <f>IF(animals!AX25&gt;0,animals!AX25,"")</f>
        <v/>
      </c>
      <c r="W26" s="171" t="str">
        <f>IF(animals!AX26&gt;0,animals!AX26,"")</f>
        <v/>
      </c>
      <c r="X26" s="171" t="str">
        <f>IF(animals!AX27&gt;0,animals!AX27,"")</f>
        <v/>
      </c>
      <c r="Y26" s="171" t="str">
        <f>IF(animals!AX28&gt;0,animals!AX28,"")</f>
        <v/>
      </c>
      <c r="Z26" s="171" t="str">
        <f>IF(animals!AX29&gt;0,animals!AX29,"")</f>
        <v/>
      </c>
      <c r="AA26" s="171" t="str">
        <f>IF(animals!AX30&gt;0,animals!AX30,"")</f>
        <v/>
      </c>
      <c r="AB26" s="155">
        <f>IF(animals!AX32&gt;0,animals!AX32,"")</f>
        <v>5.9</v>
      </c>
      <c r="AC26" s="155" t="str">
        <f>IF(animals!AX33&gt;0,animals!AX33,"")</f>
        <v/>
      </c>
      <c r="AD26" s="155">
        <f>IF(animals!AX34&gt;0,animals!AX34,"")</f>
        <v>6.5</v>
      </c>
      <c r="AE26" s="155" t="str">
        <f>IF(animals!AX35&gt;0,animals!AX35,"")</f>
        <v/>
      </c>
      <c r="AF26" s="155" t="str">
        <f>IF(animals!AX36&gt;0,animals!AX36,"")</f>
        <v/>
      </c>
      <c r="AG26" s="171" t="str">
        <f>IF(animals!AX37&gt;0,animals!AX37,"")</f>
        <v/>
      </c>
      <c r="AH26" s="171" t="str">
        <f>IF(animals!AX38&gt;0,animals!AX38,"")</f>
        <v/>
      </c>
      <c r="AI26" s="171" t="str">
        <f>IF(animals!AX39&gt;0,animals!AX39,"")</f>
        <v/>
      </c>
      <c r="AJ26" s="155">
        <f>IF(animals!AX41&gt;0,animals!AX41,"")</f>
        <v>5.7</v>
      </c>
      <c r="AK26" s="155">
        <f>IF(animals!AX42&gt;0,animals!AX42,"")</f>
        <v>10.1</v>
      </c>
      <c r="AL26" s="155">
        <f>IF(animals!AX43&gt;0,animals!AX43,"")</f>
        <v>6.8</v>
      </c>
      <c r="AM26" s="155">
        <f>IF(animals!AX44&gt;0,animals!AX44,"")</f>
        <v>56.43564356435644</v>
      </c>
      <c r="AN26" s="155" t="str">
        <f>IF(animals!AX45&gt;0,animals!AX45,"")</f>
        <v/>
      </c>
      <c r="AO26" s="155" t="str">
        <f>IF(animals!AX46&gt;0,animals!AX46,"")</f>
        <v/>
      </c>
      <c r="AP26" s="155" t="str">
        <f>IF(animals!AX47&gt;0,animals!AX47,"")</f>
        <v/>
      </c>
      <c r="AQ26" s="155" t="str">
        <f>IF(animals!AX48&gt;0,animals!AX48,"")</f>
        <v/>
      </c>
      <c r="AR26" s="155" t="str">
        <f>IF(animals!AX50&gt;0,animals!AX50,"")</f>
        <v/>
      </c>
      <c r="AS26" s="155" t="str">
        <f>IF(animals!AX51&gt;0,animals!AX51,"")</f>
        <v/>
      </c>
      <c r="AT26" s="155" t="str">
        <f>IF(animals!AX52&gt;0,animals!AX52,"")</f>
        <v/>
      </c>
      <c r="AU26" s="155" t="str">
        <f>IF(animals!AX53&gt;0,animals!AX53,"")</f>
        <v/>
      </c>
      <c r="AV26" s="155">
        <f>IF(animals!AX54&gt;0,animals!AX54,"")</f>
        <v>5.0999999999999996</v>
      </c>
      <c r="AW26" s="155">
        <f>IF(animals!AX55&gt;0,animals!AX55,"")</f>
        <v>12</v>
      </c>
      <c r="AX26" s="155">
        <f>IF(animals!AX56&gt;0,animals!AX56,"")</f>
        <v>7.1</v>
      </c>
      <c r="AY26" s="155">
        <f>IF(animals!AX57&gt;0,animals!AX57,"")</f>
        <v>42.5</v>
      </c>
    </row>
    <row r="27" spans="1:51">
      <c r="A27" s="147" t="str">
        <f t="shared" si="1"/>
        <v>Genus species</v>
      </c>
      <c r="B27" s="148" t="str">
        <f t="shared" si="1"/>
        <v>Country.sample</v>
      </c>
      <c r="C27" s="153">
        <f>animals!AZ2</f>
        <v>26</v>
      </c>
      <c r="D27" s="170">
        <f>IF(animals!AZ4&gt;0,animals!AZ4,"")</f>
        <v>204.2</v>
      </c>
      <c r="E27" s="155">
        <f>IF(animals!AZ6&gt;0,animals!AZ6,"")</f>
        <v>21.8</v>
      </c>
      <c r="F27" s="155" t="str">
        <f>IF(animals!AZ7&gt;0,animals!AZ7,"")</f>
        <v/>
      </c>
      <c r="G27" s="171" t="str">
        <f>IF(animals!AZ8&gt;0,animals!AZ8,"")</f>
        <v/>
      </c>
      <c r="H27" s="171" t="str">
        <f>IF(animals!AZ9&gt;0,animals!AZ9,"")</f>
        <v/>
      </c>
      <c r="I27" s="171">
        <f>IF(animals!AZ10&gt;0,animals!AZ10,"")</f>
        <v>13.9</v>
      </c>
      <c r="J27" s="171">
        <f>IF(animals!AZ11&gt;0,animals!AZ11,"")</f>
        <v>3</v>
      </c>
      <c r="K27" s="171">
        <f>IF(animals!AZ12&gt;0,animals!AZ12,"")</f>
        <v>1.5</v>
      </c>
      <c r="L27" s="172" t="str">
        <f>IF(animals!AZ13&gt;0,animals!AZ13,"")</f>
        <v/>
      </c>
      <c r="M27" s="173">
        <f>IF(animals!AZ15&gt;0,animals!AZ15,"")</f>
        <v>3.9</v>
      </c>
      <c r="N27" s="171">
        <f>IF(animals!AZ16&gt;0,animals!AZ16,"")</f>
        <v>3</v>
      </c>
      <c r="O27" s="171" t="str">
        <f>IF(animals!AZ17&gt;0,animals!AZ17,"")</f>
        <v/>
      </c>
      <c r="P27" s="171" t="str">
        <f>IF(animals!AZ18&gt;0,animals!AZ18,"")</f>
        <v/>
      </c>
      <c r="Q27" s="171" t="str">
        <f>IF(animals!AZ19&gt;0,animals!AZ19,"")</f>
        <v/>
      </c>
      <c r="R27" s="171">
        <f>IF(animals!AZ20&gt;0,animals!AZ20,"")</f>
        <v>8.4</v>
      </c>
      <c r="S27" s="171" t="str">
        <f>IF(animals!AZ21&gt;0,animals!AZ21,"")</f>
        <v/>
      </c>
      <c r="T27" s="155" t="str">
        <f>IF(animals!AZ23&gt;0,animals!AZ23,"")</f>
        <v/>
      </c>
      <c r="U27" s="155" t="str">
        <f>IF(animals!AZ24&gt;0,animals!AZ24,"")</f>
        <v/>
      </c>
      <c r="V27" s="171" t="str">
        <f>IF(animals!AZ25&gt;0,animals!AZ25,"")</f>
        <v/>
      </c>
      <c r="W27" s="171" t="str">
        <f>IF(animals!AZ26&gt;0,animals!AZ26,"")</f>
        <v/>
      </c>
      <c r="X27" s="171" t="str">
        <f>IF(animals!AZ27&gt;0,animals!AZ27,"")</f>
        <v/>
      </c>
      <c r="Y27" s="171" t="str">
        <f>IF(animals!AZ28&gt;0,animals!AZ28,"")</f>
        <v/>
      </c>
      <c r="Z27" s="171" t="str">
        <f>IF(animals!AZ29&gt;0,animals!AZ29,"")</f>
        <v/>
      </c>
      <c r="AA27" s="171" t="str">
        <f>IF(animals!AZ30&gt;0,animals!AZ30,"")</f>
        <v/>
      </c>
      <c r="AB27" s="155" t="str">
        <f>IF(animals!AZ32&gt;0,animals!AZ32,"")</f>
        <v/>
      </c>
      <c r="AC27" s="155" t="str">
        <f>IF(animals!AZ33&gt;0,animals!AZ33,"")</f>
        <v/>
      </c>
      <c r="AD27" s="155" t="str">
        <f>IF(animals!AZ34&gt;0,animals!AZ34,"")</f>
        <v/>
      </c>
      <c r="AE27" s="155" t="str">
        <f>IF(animals!AZ35&gt;0,animals!AZ35,"")</f>
        <v/>
      </c>
      <c r="AF27" s="155" t="str">
        <f>IF(animals!AZ36&gt;0,animals!AZ36,"")</f>
        <v/>
      </c>
      <c r="AG27" s="171" t="str">
        <f>IF(animals!AZ37&gt;0,animals!AZ37,"")</f>
        <v/>
      </c>
      <c r="AH27" s="171" t="str">
        <f>IF(animals!AZ38&gt;0,animals!AZ38,"")</f>
        <v/>
      </c>
      <c r="AI27" s="171" t="str">
        <f>IF(animals!AZ39&gt;0,animals!AZ39,"")</f>
        <v/>
      </c>
      <c r="AJ27" s="155" t="str">
        <f>IF(animals!AZ41&gt;0,animals!AZ41,"")</f>
        <v/>
      </c>
      <c r="AK27" s="155" t="str">
        <f>IF(animals!AZ42&gt;0,animals!AZ42,"")</f>
        <v/>
      </c>
      <c r="AL27" s="155" t="str">
        <f>IF(animals!AZ43&gt;0,animals!AZ43,"")</f>
        <v/>
      </c>
      <c r="AM27" s="155" t="str">
        <f>IF(animals!AZ44&gt;0,animals!AZ44,"")</f>
        <v/>
      </c>
      <c r="AN27" s="155" t="str">
        <f>IF(animals!AZ45&gt;0,animals!AZ45,"")</f>
        <v/>
      </c>
      <c r="AO27" s="155" t="str">
        <f>IF(animals!AZ46&gt;0,animals!AZ46,"")</f>
        <v/>
      </c>
      <c r="AP27" s="155" t="str">
        <f>IF(animals!AZ47&gt;0,animals!AZ47,"")</f>
        <v/>
      </c>
      <c r="AQ27" s="155" t="str">
        <f>IF(animals!AZ48&gt;0,animals!AZ48,"")</f>
        <v/>
      </c>
      <c r="AR27" s="155">
        <f>IF(animals!AZ50&gt;0,animals!AZ50,"")</f>
        <v>3.8</v>
      </c>
      <c r="AS27" s="155">
        <f>IF(animals!AZ51&gt;0,animals!AZ51,"")</f>
        <v>6.2</v>
      </c>
      <c r="AT27" s="155">
        <f>IF(animals!AZ52&gt;0,animals!AZ52,"")</f>
        <v>4.7</v>
      </c>
      <c r="AU27" s="155">
        <f>IF(animals!AZ53&gt;0,animals!AZ53,"")</f>
        <v>61.290322580645153</v>
      </c>
      <c r="AV27" s="155">
        <f>IF(animals!AZ54&gt;0,animals!AZ54,"")</f>
        <v>5.0999999999999996</v>
      </c>
      <c r="AW27" s="155">
        <f>IF(animals!AZ55&gt;0,animals!AZ55,"")</f>
        <v>10.5</v>
      </c>
      <c r="AX27" s="155">
        <f>IF(animals!AZ56&gt;0,animals!AZ56,"")</f>
        <v>6.3</v>
      </c>
      <c r="AY27" s="155">
        <f>IF(animals!AZ57&gt;0,animals!AZ57,"")</f>
        <v>48.571428571428562</v>
      </c>
    </row>
    <row r="28" spans="1:51">
      <c r="A28" s="147" t="str">
        <f t="shared" si="1"/>
        <v>Genus species</v>
      </c>
      <c r="B28" s="148" t="str">
        <f t="shared" si="1"/>
        <v>Country.sample</v>
      </c>
      <c r="C28" s="153">
        <f>animals!BB2</f>
        <v>27</v>
      </c>
      <c r="D28" s="170" t="str">
        <f>IF(animals!BB4&gt;0,animals!BB4,"")</f>
        <v/>
      </c>
      <c r="E28" s="155" t="str">
        <f>IF(animals!BB6&gt;0,animals!BB6,"")</f>
        <v/>
      </c>
      <c r="F28" s="155" t="str">
        <f>IF(animals!BB7&gt;0,animals!BB7,"")</f>
        <v/>
      </c>
      <c r="G28" s="171" t="str">
        <f>IF(animals!BB8&gt;0,animals!BB8,"")</f>
        <v/>
      </c>
      <c r="H28" s="171" t="str">
        <f>IF(animals!BB9&gt;0,animals!BB9,"")</f>
        <v/>
      </c>
      <c r="I28" s="171" t="str">
        <f>IF(animals!BB10&gt;0,animals!BB10,"")</f>
        <v/>
      </c>
      <c r="J28" s="171" t="str">
        <f>IF(animals!BB11&gt;0,animals!BB11,"")</f>
        <v/>
      </c>
      <c r="K28" s="171" t="str">
        <f>IF(animals!BB12&gt;0,animals!BB12,"")</f>
        <v/>
      </c>
      <c r="L28" s="172" t="str">
        <f>IF(animals!BB13&gt;0,animals!BB13,"")</f>
        <v/>
      </c>
      <c r="M28" s="173">
        <f>IF(animals!BB15&gt;0,animals!BB15,"")</f>
        <v>4.7</v>
      </c>
      <c r="N28" s="171">
        <f>IF(animals!BB16&gt;0,animals!BB16,"")</f>
        <v>3.8</v>
      </c>
      <c r="O28" s="171" t="str">
        <f>IF(animals!BB17&gt;0,animals!BB17,"")</f>
        <v/>
      </c>
      <c r="P28" s="171" t="str">
        <f>IF(animals!BB18&gt;0,animals!BB18,"")</f>
        <v/>
      </c>
      <c r="Q28" s="171" t="str">
        <f>IF(animals!BB19&gt;0,animals!BB19,"")</f>
        <v/>
      </c>
      <c r="R28" s="171">
        <f>IF(animals!BB20&gt;0,animals!BB20,"")</f>
        <v>10.8</v>
      </c>
      <c r="S28" s="171" t="str">
        <f>IF(animals!BB21&gt;0,animals!BB21,"")</f>
        <v/>
      </c>
      <c r="T28" s="155">
        <f>IF(animals!BB23&gt;0,animals!BB23,"")</f>
        <v>5.9</v>
      </c>
      <c r="U28" s="155">
        <f>IF(animals!BB24&gt;0,animals!BB24,"")</f>
        <v>11.5</v>
      </c>
      <c r="V28" s="171">
        <f>IF(animals!BB25&gt;0,animals!BB25,"")</f>
        <v>6.4</v>
      </c>
      <c r="W28" s="171">
        <f>IF(animals!BB26&gt;0,animals!BB26,"")</f>
        <v>51.304347826086961</v>
      </c>
      <c r="X28" s="171" t="str">
        <f>IF(animals!BB27&gt;0,animals!BB27,"")</f>
        <v/>
      </c>
      <c r="Y28" s="171" t="str">
        <f>IF(animals!BB28&gt;0,animals!BB28,"")</f>
        <v/>
      </c>
      <c r="Z28" s="171" t="str">
        <f>IF(animals!BB29&gt;0,animals!BB29,"")</f>
        <v/>
      </c>
      <c r="AA28" s="171" t="str">
        <f>IF(animals!BB30&gt;0,animals!BB30,"")</f>
        <v/>
      </c>
      <c r="AB28" s="155" t="str">
        <f>IF(animals!BB32&gt;0,animals!BB32,"")</f>
        <v/>
      </c>
      <c r="AC28" s="155" t="str">
        <f>IF(animals!BB33&gt;0,animals!BB33,"")</f>
        <v/>
      </c>
      <c r="AD28" s="155" t="str">
        <f>IF(animals!BB34&gt;0,animals!BB34,"")</f>
        <v/>
      </c>
      <c r="AE28" s="155" t="str">
        <f>IF(animals!BB35&gt;0,animals!BB35,"")</f>
        <v/>
      </c>
      <c r="AF28" s="155" t="str">
        <f>IF(animals!BB36&gt;0,animals!BB36,"")</f>
        <v/>
      </c>
      <c r="AG28" s="171" t="str">
        <f>IF(animals!BB37&gt;0,animals!BB37,"")</f>
        <v/>
      </c>
      <c r="AH28" s="171" t="str">
        <f>IF(animals!BB38&gt;0,animals!BB38,"")</f>
        <v/>
      </c>
      <c r="AI28" s="171" t="str">
        <f>IF(animals!BB39&gt;0,animals!BB39,"")</f>
        <v/>
      </c>
      <c r="AJ28" s="155" t="str">
        <f>IF(animals!BB41&gt;0,animals!BB41,"")</f>
        <v/>
      </c>
      <c r="AK28" s="155" t="str">
        <f>IF(animals!BB42&gt;0,animals!BB42,"")</f>
        <v/>
      </c>
      <c r="AL28" s="155" t="str">
        <f>IF(animals!BB43&gt;0,animals!BB43,"")</f>
        <v/>
      </c>
      <c r="AM28" s="155" t="str">
        <f>IF(animals!BB44&gt;0,animals!BB44,"")</f>
        <v/>
      </c>
      <c r="AN28" s="155" t="str">
        <f>IF(animals!BB45&gt;0,animals!BB45,"")</f>
        <v/>
      </c>
      <c r="AO28" s="155" t="str">
        <f>IF(animals!BB46&gt;0,animals!BB46,"")</f>
        <v/>
      </c>
      <c r="AP28" s="155" t="str">
        <f>IF(animals!BB47&gt;0,animals!BB47,"")</f>
        <v/>
      </c>
      <c r="AQ28" s="155" t="str">
        <f>IF(animals!BB48&gt;0,animals!BB48,"")</f>
        <v/>
      </c>
      <c r="AR28" s="155" t="str">
        <f>IF(animals!BB50&gt;0,animals!BB50,"")</f>
        <v/>
      </c>
      <c r="AS28" s="155" t="str">
        <f>IF(animals!BB51&gt;0,animals!BB51,"")</f>
        <v/>
      </c>
      <c r="AT28" s="155" t="str">
        <f>IF(animals!BB52&gt;0,animals!BB52,"")</f>
        <v/>
      </c>
      <c r="AU28" s="155" t="str">
        <f>IF(animals!BB53&gt;0,animals!BB53,"")</f>
        <v/>
      </c>
      <c r="AV28" s="155" t="str">
        <f>IF(animals!BB54&gt;0,animals!BB54,"")</f>
        <v/>
      </c>
      <c r="AW28" s="155" t="str">
        <f>IF(animals!BB55&gt;0,animals!BB55,"")</f>
        <v/>
      </c>
      <c r="AX28" s="155" t="str">
        <f>IF(animals!BB56&gt;0,animals!BB56,"")</f>
        <v/>
      </c>
      <c r="AY28" s="155" t="str">
        <f>IF(animals!BB57&gt;0,animals!BB57,"")</f>
        <v/>
      </c>
    </row>
    <row r="29" spans="1:51">
      <c r="A29" s="147" t="str">
        <f t="shared" si="1"/>
        <v>Genus species</v>
      </c>
      <c r="B29" s="148" t="str">
        <f t="shared" si="1"/>
        <v>Country.sample</v>
      </c>
      <c r="C29" s="153">
        <f>animals!BD2</f>
        <v>28</v>
      </c>
      <c r="D29" s="170">
        <f>IF(animals!BD4&gt;0,animals!BD4,"")</f>
        <v>227</v>
      </c>
      <c r="E29" s="155">
        <f>IF(animals!BD6&gt;0,animals!BD6,"")</f>
        <v>21.2</v>
      </c>
      <c r="F29" s="155" t="str">
        <f>IF(animals!BD7&gt;0,animals!BD7,"")</f>
        <v/>
      </c>
      <c r="G29" s="171" t="str">
        <f>IF(animals!BD8&gt;0,animals!BD8,"")</f>
        <v/>
      </c>
      <c r="H29" s="171" t="str">
        <f>IF(animals!BD9&gt;0,animals!BD9,"")</f>
        <v/>
      </c>
      <c r="I29" s="171">
        <f>IF(animals!BD10&gt;0,animals!BD10,"")</f>
        <v>13.6</v>
      </c>
      <c r="J29" s="171">
        <f>IF(animals!BD11&gt;0,animals!BD11,"")</f>
        <v>2.9</v>
      </c>
      <c r="K29" s="171">
        <f>IF(animals!BD12&gt;0,animals!BD12,"")</f>
        <v>1.4</v>
      </c>
      <c r="L29" s="172" t="str">
        <f>IF(animals!BD13&gt;0,animals!BD13,"")</f>
        <v/>
      </c>
      <c r="M29" s="173">
        <f>IF(animals!BD15&gt;0,animals!BD15,"")</f>
        <v>4.0999999999999996</v>
      </c>
      <c r="N29" s="171">
        <f>IF(animals!BD16&gt;0,animals!BD16,"")</f>
        <v>2.5</v>
      </c>
      <c r="O29" s="171" t="str">
        <f>IF(animals!BD17&gt;0,animals!BD17,"")</f>
        <v/>
      </c>
      <c r="P29" s="171" t="str">
        <f>IF(animals!BD18&gt;0,animals!BD18,"")</f>
        <v/>
      </c>
      <c r="Q29" s="171" t="str">
        <f>IF(animals!BD19&gt;0,animals!BD19,"")</f>
        <v/>
      </c>
      <c r="R29" s="171">
        <f>IF(animals!BD20&gt;0,animals!BD20,"")</f>
        <v>8.5</v>
      </c>
      <c r="S29" s="171" t="str">
        <f>IF(animals!BD21&gt;0,animals!BD21,"")</f>
        <v/>
      </c>
      <c r="T29" s="155" t="str">
        <f>IF(animals!BD23&gt;0,animals!BD23,"")</f>
        <v/>
      </c>
      <c r="U29" s="155" t="str">
        <f>IF(animals!BD24&gt;0,animals!BD24,"")</f>
        <v/>
      </c>
      <c r="V29" s="171" t="str">
        <f>IF(animals!BD25&gt;0,animals!BD25,"")</f>
        <v/>
      </c>
      <c r="W29" s="171" t="str">
        <f>IF(animals!BD26&gt;0,animals!BD26,"")</f>
        <v/>
      </c>
      <c r="X29" s="171" t="str">
        <f>IF(animals!BD27&gt;0,animals!BD27,"")</f>
        <v/>
      </c>
      <c r="Y29" s="171" t="str">
        <f>IF(animals!BD28&gt;0,animals!BD28,"")</f>
        <v/>
      </c>
      <c r="Z29" s="171" t="str">
        <f>IF(animals!BD29&gt;0,animals!BD29,"")</f>
        <v/>
      </c>
      <c r="AA29" s="171" t="str">
        <f>IF(animals!BD30&gt;0,animals!BD30,"")</f>
        <v/>
      </c>
      <c r="AB29" s="155" t="str">
        <f>IF(animals!BD32&gt;0,animals!BD32,"")</f>
        <v/>
      </c>
      <c r="AC29" s="155" t="str">
        <f>IF(animals!BD33&gt;0,animals!BD33,"")</f>
        <v/>
      </c>
      <c r="AD29" s="155" t="str">
        <f>IF(animals!BD34&gt;0,animals!BD34,"")</f>
        <v/>
      </c>
      <c r="AE29" s="155" t="str">
        <f>IF(animals!BD35&gt;0,animals!BD35,"")</f>
        <v/>
      </c>
      <c r="AF29" s="155" t="str">
        <f>IF(animals!BD36&gt;0,animals!BD36,"")</f>
        <v/>
      </c>
      <c r="AG29" s="171" t="str">
        <f>IF(animals!BD37&gt;0,animals!BD37,"")</f>
        <v/>
      </c>
      <c r="AH29" s="171" t="str">
        <f>IF(animals!BD38&gt;0,animals!BD38,"")</f>
        <v/>
      </c>
      <c r="AI29" s="171" t="str">
        <f>IF(animals!BD39&gt;0,animals!BD39,"")</f>
        <v/>
      </c>
      <c r="AJ29" s="155" t="str">
        <f>IF(animals!BD41&gt;0,animals!BD41,"")</f>
        <v/>
      </c>
      <c r="AK29" s="155" t="str">
        <f>IF(animals!BD42&gt;0,animals!BD42,"")</f>
        <v/>
      </c>
      <c r="AL29" s="155" t="str">
        <f>IF(animals!BD43&gt;0,animals!BD43,"")</f>
        <v/>
      </c>
      <c r="AM29" s="155" t="str">
        <f>IF(animals!BD44&gt;0,animals!BD44,"")</f>
        <v/>
      </c>
      <c r="AN29" s="155" t="str">
        <f>IF(animals!BD45&gt;0,animals!BD45,"")</f>
        <v/>
      </c>
      <c r="AO29" s="155" t="str">
        <f>IF(animals!BD46&gt;0,animals!BD46,"")</f>
        <v/>
      </c>
      <c r="AP29" s="155" t="str">
        <f>IF(animals!BD47&gt;0,animals!BD47,"")</f>
        <v/>
      </c>
      <c r="AQ29" s="155" t="str">
        <f>IF(animals!BD48&gt;0,animals!BD48,"")</f>
        <v/>
      </c>
      <c r="AR29" s="155" t="str">
        <f>IF(animals!BD50&gt;0,animals!BD50,"")</f>
        <v/>
      </c>
      <c r="AS29" s="155" t="str">
        <f>IF(animals!BD51&gt;0,animals!BD51,"")</f>
        <v/>
      </c>
      <c r="AT29" s="155" t="str">
        <f>IF(animals!BD52&gt;0,animals!BD52,"")</f>
        <v/>
      </c>
      <c r="AU29" s="155" t="str">
        <f>IF(animals!BD53&gt;0,animals!BD53,"")</f>
        <v/>
      </c>
      <c r="AV29" s="155" t="str">
        <f>IF(animals!BD54&gt;0,animals!BD54,"")</f>
        <v/>
      </c>
      <c r="AW29" s="155" t="str">
        <f>IF(animals!BD55&gt;0,animals!BD55,"")</f>
        <v/>
      </c>
      <c r="AX29" s="155" t="str">
        <f>IF(animals!BD56&gt;0,animals!BD56,"")</f>
        <v/>
      </c>
      <c r="AY29" s="155" t="str">
        <f>IF(animals!BD57&gt;0,animals!BD57,"")</f>
        <v/>
      </c>
    </row>
    <row r="30" spans="1:51">
      <c r="A30" s="147" t="str">
        <f t="shared" si="1"/>
        <v>Genus species</v>
      </c>
      <c r="B30" s="148" t="str">
        <f t="shared" si="1"/>
        <v>Country.sample</v>
      </c>
      <c r="C30" s="153">
        <f>animals!BF2</f>
        <v>29</v>
      </c>
      <c r="D30" s="170" t="str">
        <f>IF(animals!BF4&gt;0,animals!BF4,"")</f>
        <v/>
      </c>
      <c r="E30" s="155">
        <f>IF(animals!BF6&gt;0,animals!BF6,"")</f>
        <v>28.1</v>
      </c>
      <c r="F30" s="155" t="str">
        <f>IF(animals!BF7&gt;0,animals!BF7,"")</f>
        <v/>
      </c>
      <c r="G30" s="171" t="str">
        <f>IF(animals!BF8&gt;0,animals!BF8,"")</f>
        <v/>
      </c>
      <c r="H30" s="171" t="str">
        <f>IF(animals!BF9&gt;0,animals!BF9,"")</f>
        <v/>
      </c>
      <c r="I30" s="171">
        <f>IF(animals!BF10&gt;0,animals!BF10,"")</f>
        <v>17</v>
      </c>
      <c r="J30" s="171">
        <f>IF(animals!BF11&gt;0,animals!BF11,"")</f>
        <v>2.8</v>
      </c>
      <c r="K30" s="171">
        <f>IF(animals!BF12&gt;0,animals!BF12,"")</f>
        <v>1.3</v>
      </c>
      <c r="L30" s="172" t="str">
        <f>IF(animals!BF13&gt;0,animals!BF13,"")</f>
        <v/>
      </c>
      <c r="M30" s="173">
        <f>IF(animals!BF15&gt;0,animals!BF15,"")</f>
        <v>5.7</v>
      </c>
      <c r="N30" s="171">
        <f>IF(animals!BF16&gt;0,animals!BF16,"")</f>
        <v>4</v>
      </c>
      <c r="O30" s="171" t="str">
        <f>IF(animals!BF17&gt;0,animals!BF17,"")</f>
        <v/>
      </c>
      <c r="P30" s="171" t="str">
        <f>IF(animals!BF18&gt;0,animals!BF18,"")</f>
        <v/>
      </c>
      <c r="Q30" s="171" t="str">
        <f>IF(animals!BF19&gt;0,animals!BF19,"")</f>
        <v/>
      </c>
      <c r="R30" s="171">
        <f>IF(animals!BF20&gt;0,animals!BF20,"")</f>
        <v>11</v>
      </c>
      <c r="S30" s="171" t="str">
        <f>IF(animals!BF21&gt;0,animals!BF21,"")</f>
        <v/>
      </c>
      <c r="T30" s="155">
        <f>IF(animals!BF23&gt;0,animals!BF23,"")</f>
        <v>5</v>
      </c>
      <c r="U30" s="155">
        <f>IF(animals!BF24&gt;0,animals!BF24,"")</f>
        <v>10.4</v>
      </c>
      <c r="V30" s="171">
        <f>IF(animals!BF25&gt;0,animals!BF25,"")</f>
        <v>7.2</v>
      </c>
      <c r="W30" s="171">
        <f>IF(animals!BF26&gt;0,animals!BF26,"")</f>
        <v>48.076923076923073</v>
      </c>
      <c r="X30" s="171">
        <f>IF(animals!BF27&gt;0,animals!BF27,"")</f>
        <v>4.8</v>
      </c>
      <c r="Y30" s="171">
        <f>IF(animals!BF28&gt;0,animals!BF28,"")</f>
        <v>7.4</v>
      </c>
      <c r="Z30" s="171">
        <f>IF(animals!BF29&gt;0,animals!BF29,"")</f>
        <v>6.8</v>
      </c>
      <c r="AA30" s="171">
        <f>IF(animals!BF30&gt;0,animals!BF30,"")</f>
        <v>64.864864864864856</v>
      </c>
      <c r="AB30" s="155">
        <f>IF(animals!BF32&gt;0,animals!BF32,"")</f>
        <v>6.2</v>
      </c>
      <c r="AC30" s="155">
        <f>IF(animals!BF33&gt;0,animals!BF33,"")</f>
        <v>12.2</v>
      </c>
      <c r="AD30" s="155">
        <f>IF(animals!BF34&gt;0,animals!BF34,"")</f>
        <v>7.6</v>
      </c>
      <c r="AE30" s="155">
        <f>IF(animals!BF35&gt;0,animals!BF35,"")</f>
        <v>50.819672131147541</v>
      </c>
      <c r="AF30" s="155">
        <f>IF(animals!BF36&gt;0,animals!BF36,"")</f>
        <v>5.2</v>
      </c>
      <c r="AG30" s="171">
        <f>IF(animals!BF37&gt;0,animals!BF37,"")</f>
        <v>8.1999999999999993</v>
      </c>
      <c r="AH30" s="171">
        <f>IF(animals!BF38&gt;0,animals!BF38,"")</f>
        <v>6.6</v>
      </c>
      <c r="AI30" s="171">
        <f>IF(animals!BF39&gt;0,animals!BF39,"")</f>
        <v>63.414634146341477</v>
      </c>
      <c r="AJ30" s="155" t="str">
        <f>IF(animals!BF41&gt;0,animals!BF41,"")</f>
        <v/>
      </c>
      <c r="AK30" s="155" t="str">
        <f>IF(animals!BF42&gt;0,animals!BF42,"")</f>
        <v/>
      </c>
      <c r="AL30" s="155" t="str">
        <f>IF(animals!BF43&gt;0,animals!BF43,"")</f>
        <v/>
      </c>
      <c r="AM30" s="155" t="str">
        <f>IF(animals!BF44&gt;0,animals!BF44,"")</f>
        <v/>
      </c>
      <c r="AN30" s="155">
        <f>IF(animals!BF45&gt;0,animals!BF45,"")</f>
        <v>4.5999999999999996</v>
      </c>
      <c r="AO30" s="155" t="str">
        <f>IF(animals!BF46&gt;0,animals!BF46,"")</f>
        <v/>
      </c>
      <c r="AP30" s="155">
        <f>IF(animals!BF47&gt;0,animals!BF47,"")</f>
        <v>6.6</v>
      </c>
      <c r="AQ30" s="155" t="str">
        <f>IF(animals!BF48&gt;0,animals!BF48,"")</f>
        <v/>
      </c>
      <c r="AR30" s="155">
        <f>IF(animals!BF50&gt;0,animals!BF50,"")</f>
        <v>6</v>
      </c>
      <c r="AS30" s="155" t="str">
        <f>IF(animals!BF51&gt;0,animals!BF51,"")</f>
        <v/>
      </c>
      <c r="AT30" s="155">
        <f>IF(animals!BF52&gt;0,animals!BF52,"")</f>
        <v>7.1</v>
      </c>
      <c r="AU30" s="155" t="str">
        <f>IF(animals!BF53&gt;0,animals!BF53,"")</f>
        <v/>
      </c>
      <c r="AV30" s="155" t="str">
        <f>IF(animals!BF54&gt;0,animals!BF54,"")</f>
        <v/>
      </c>
      <c r="AW30" s="155" t="str">
        <f>IF(animals!BF55&gt;0,animals!BF55,"")</f>
        <v/>
      </c>
      <c r="AX30" s="155" t="str">
        <f>IF(animals!BF56&gt;0,animals!BF56,"")</f>
        <v/>
      </c>
      <c r="AY30" s="155" t="str">
        <f>IF(animals!BF57&gt;0,animals!BF57,"")</f>
        <v/>
      </c>
    </row>
    <row r="31" spans="1:51">
      <c r="A31" s="147" t="str">
        <f t="shared" si="1"/>
        <v>Genus species</v>
      </c>
      <c r="B31" s="148" t="str">
        <f t="shared" si="1"/>
        <v>Country.sample</v>
      </c>
      <c r="C31" s="153">
        <f>animals!BH2</f>
        <v>30</v>
      </c>
      <c r="D31" s="170">
        <f>IF(animals!BH4&gt;0,animals!BH4,"")</f>
        <v>414.7</v>
      </c>
      <c r="E31" s="155">
        <f>IF(animals!BH6&gt;0,animals!BH6,"")</f>
        <v>27.2</v>
      </c>
      <c r="F31" s="155" t="str">
        <f>IF(animals!BH7&gt;0,animals!BH7,"")</f>
        <v/>
      </c>
      <c r="G31" s="171" t="str">
        <f>IF(animals!BH8&gt;0,animals!BH8,"")</f>
        <v/>
      </c>
      <c r="H31" s="171" t="str">
        <f>IF(animals!BH9&gt;0,animals!BH9,"")</f>
        <v/>
      </c>
      <c r="I31" s="171">
        <f>IF(animals!BH10&gt;0,animals!BH10,"")</f>
        <v>16.5</v>
      </c>
      <c r="J31" s="171">
        <f>IF(animals!BH11&gt;0,animals!BH11,"")</f>
        <v>3.2</v>
      </c>
      <c r="K31" s="171">
        <f>IF(animals!BH12&gt;0,animals!BH12,"")</f>
        <v>1.7</v>
      </c>
      <c r="L31" s="172" t="str">
        <f>IF(animals!BH13&gt;0,animals!BH13,"")</f>
        <v/>
      </c>
      <c r="M31" s="173">
        <f>IF(animals!BH15&gt;0,animals!BH15,"")</f>
        <v>6.3</v>
      </c>
      <c r="N31" s="171">
        <f>IF(animals!BH16&gt;0,animals!BH16,"")</f>
        <v>4.5</v>
      </c>
      <c r="O31" s="171" t="str">
        <f>IF(animals!BH17&gt;0,animals!BH17,"")</f>
        <v/>
      </c>
      <c r="P31" s="171" t="str">
        <f>IF(animals!BH18&gt;0,animals!BH18,"")</f>
        <v/>
      </c>
      <c r="Q31" s="171" t="str">
        <f>IF(animals!BH19&gt;0,animals!BH19,"")</f>
        <v/>
      </c>
      <c r="R31" s="171">
        <f>IF(animals!BH20&gt;0,animals!BH20,"")</f>
        <v>11.5</v>
      </c>
      <c r="S31" s="171" t="str">
        <f>IF(animals!BH21&gt;0,animals!BH21,"")</f>
        <v/>
      </c>
      <c r="T31" s="155" t="str">
        <f>IF(animals!BH23&gt;0,animals!BH23,"")</f>
        <v/>
      </c>
      <c r="U31" s="155" t="str">
        <f>IF(animals!BH24&gt;0,animals!BH24,"")</f>
        <v/>
      </c>
      <c r="V31" s="171" t="str">
        <f>IF(animals!BH25&gt;0,animals!BH25,"")</f>
        <v/>
      </c>
      <c r="W31" s="171" t="str">
        <f>IF(animals!BH26&gt;0,animals!BH26,"")</f>
        <v/>
      </c>
      <c r="X31" s="171">
        <f>IF(animals!BH27&gt;0,animals!BH27,"")</f>
        <v>4.9000000000000004</v>
      </c>
      <c r="Y31" s="171">
        <f>IF(animals!BH28&gt;0,animals!BH28,"")</f>
        <v>7</v>
      </c>
      <c r="Z31" s="171">
        <f>IF(animals!BH29&gt;0,animals!BH29,"")</f>
        <v>5.2</v>
      </c>
      <c r="AA31" s="171">
        <f>IF(animals!BH30&gt;0,animals!BH30,"")</f>
        <v>70</v>
      </c>
      <c r="AB31" s="155" t="str">
        <f>IF(animals!BH32&gt;0,animals!BH32,"")</f>
        <v/>
      </c>
      <c r="AC31" s="155" t="str">
        <f>IF(animals!BH33&gt;0,animals!BH33,"")</f>
        <v/>
      </c>
      <c r="AD31" s="155" t="str">
        <f>IF(animals!BH34&gt;0,animals!BH34,"")</f>
        <v/>
      </c>
      <c r="AE31" s="155" t="str">
        <f>IF(animals!BH35&gt;0,animals!BH35,"")</f>
        <v/>
      </c>
      <c r="AF31" s="155">
        <f>IF(animals!BH36&gt;0,animals!BH36,"")</f>
        <v>5.2</v>
      </c>
      <c r="AG31" s="171">
        <f>IF(animals!BH37&gt;0,animals!BH37,"")</f>
        <v>8.3000000000000007</v>
      </c>
      <c r="AH31" s="171">
        <f>IF(animals!BH38&gt;0,animals!BH38,"")</f>
        <v>6.1</v>
      </c>
      <c r="AI31" s="171">
        <f>IF(animals!BH39&gt;0,animals!BH39,"")</f>
        <v>62.650602409638559</v>
      </c>
      <c r="AJ31" s="155" t="str">
        <f>IF(animals!BH41&gt;0,animals!BH41,"")</f>
        <v/>
      </c>
      <c r="AK31" s="155" t="str">
        <f>IF(animals!BH42&gt;0,animals!BH42,"")</f>
        <v/>
      </c>
      <c r="AL31" s="155" t="str">
        <f>IF(animals!BH43&gt;0,animals!BH43,"")</f>
        <v/>
      </c>
      <c r="AM31" s="155" t="str">
        <f>IF(animals!BH44&gt;0,animals!BH44,"")</f>
        <v/>
      </c>
      <c r="AN31" s="155" t="str">
        <f>IF(animals!BH45&gt;0,animals!BH45,"")</f>
        <v/>
      </c>
      <c r="AO31" s="155" t="str">
        <f>IF(animals!BH46&gt;0,animals!BH46,"")</f>
        <v/>
      </c>
      <c r="AP31" s="155" t="str">
        <f>IF(animals!BH47&gt;0,animals!BH47,"")</f>
        <v/>
      </c>
      <c r="AQ31" s="155" t="str">
        <f>IF(animals!BH48&gt;0,animals!BH48,"")</f>
        <v/>
      </c>
      <c r="AR31" s="155">
        <f>IF(animals!BH50&gt;0,animals!BH50,"")</f>
        <v>5.5</v>
      </c>
      <c r="AS31" s="155">
        <f>IF(animals!BH51&gt;0,animals!BH51,"")</f>
        <v>8.8000000000000007</v>
      </c>
      <c r="AT31" s="155">
        <f>IF(animals!BH52&gt;0,animals!BH52,"")</f>
        <v>6</v>
      </c>
      <c r="AU31" s="155">
        <f>IF(animals!BH53&gt;0,animals!BH53,"")</f>
        <v>62.5</v>
      </c>
      <c r="AV31" s="155" t="str">
        <f>IF(animals!BH54&gt;0,animals!BH54,"")</f>
        <v/>
      </c>
      <c r="AW31" s="155" t="str">
        <f>IF(animals!BH55&gt;0,animals!BH55,"")</f>
        <v/>
      </c>
      <c r="AX31" s="155" t="str">
        <f>IF(animals!BH56&gt;0,animals!BH56,"")</f>
        <v/>
      </c>
      <c r="AY31" s="155" t="str">
        <f>IF(animals!BH57&gt;0,animals!BH57,"")</f>
        <v/>
      </c>
    </row>
  </sheetData>
  <dataConsolidate>
    <dataRefs count="1">
      <dataRef ref="D3:D4" sheet="general info"/>
    </dataRefs>
  </dataConsolidate>
  <phoneticPr fontId="27"/>
  <pageMargins left="0.7" right="0.7" top="0.75" bottom="0.75" header="0.3" footer="0.3"/>
  <pageSetup paperSize="9" orientation="portrait" horizontalDpi="1200" verticalDpi="12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FF00"/>
  </sheetPr>
  <dimension ref="A1:AO31"/>
  <sheetViews>
    <sheetView workbookViewId="0">
      <pane xSplit="3" ySplit="1" topLeftCell="D2" activePane="bottomRight" state="frozen"/>
      <selection pane="topRight" activeCell="C1" sqref="C1"/>
      <selection pane="bottomLeft" activeCell="A2" sqref="A2"/>
      <selection pane="bottomRight"/>
    </sheetView>
  </sheetViews>
  <sheetFormatPr defaultColWidth="9.140625" defaultRowHeight="12.75"/>
  <cols>
    <col min="1" max="1" width="16.7109375" style="158" customWidth="1"/>
    <col min="2" max="2" width="16.7109375" style="159" customWidth="1"/>
    <col min="3" max="3" width="9.140625" style="160"/>
    <col min="4" max="41" width="17" style="161" customWidth="1"/>
    <col min="42" max="16384" width="9.140625" style="157"/>
  </cols>
  <sheetData>
    <row r="1" spans="1:41" s="151" customFormat="1" ht="25.5">
      <c r="A1" s="147" t="s">
        <v>7</v>
      </c>
      <c r="B1" s="148" t="s">
        <v>9</v>
      </c>
      <c r="C1" s="149" t="s">
        <v>83</v>
      </c>
      <c r="D1" s="150" t="s">
        <v>26</v>
      </c>
      <c r="E1" s="150" t="s">
        <v>85</v>
      </c>
      <c r="F1" s="150" t="s">
        <v>86</v>
      </c>
      <c r="G1" s="150" t="s">
        <v>88</v>
      </c>
      <c r="H1" s="150" t="s">
        <v>89</v>
      </c>
      <c r="I1" s="150" t="s">
        <v>90</v>
      </c>
      <c r="J1" s="150" t="s">
        <v>91</v>
      </c>
      <c r="K1" s="150" t="s">
        <v>92</v>
      </c>
      <c r="L1" s="150" t="s">
        <v>93</v>
      </c>
      <c r="M1" s="150" t="s">
        <v>94</v>
      </c>
      <c r="N1" s="150" t="s">
        <v>95</v>
      </c>
      <c r="O1" s="150" t="s">
        <v>96</v>
      </c>
      <c r="P1" s="150" t="s">
        <v>97</v>
      </c>
      <c r="Q1" s="150" t="s">
        <v>98</v>
      </c>
      <c r="R1" s="150" t="s">
        <v>99</v>
      </c>
      <c r="S1" s="150" t="s">
        <v>100</v>
      </c>
      <c r="T1" s="150" t="s">
        <v>101</v>
      </c>
      <c r="U1" s="150" t="s">
        <v>102</v>
      </c>
      <c r="V1" s="150" t="s">
        <v>103</v>
      </c>
      <c r="W1" s="150" t="s">
        <v>104</v>
      </c>
      <c r="X1" s="150" t="s">
        <v>105</v>
      </c>
      <c r="Y1" s="150" t="s">
        <v>106</v>
      </c>
      <c r="Z1" s="150" t="s">
        <v>107</v>
      </c>
      <c r="AA1" s="150" t="s">
        <v>108</v>
      </c>
      <c r="AB1" s="150" t="s">
        <v>109</v>
      </c>
      <c r="AC1" s="150" t="s">
        <v>110</v>
      </c>
      <c r="AD1" s="150" t="s">
        <v>111</v>
      </c>
      <c r="AE1" s="150" t="s">
        <v>112</v>
      </c>
      <c r="AF1" s="150" t="s">
        <v>113</v>
      </c>
      <c r="AG1" s="150" t="s">
        <v>114</v>
      </c>
      <c r="AH1" s="150" t="s">
        <v>115</v>
      </c>
      <c r="AI1" s="150" t="s">
        <v>116</v>
      </c>
      <c r="AJ1" s="150" t="s">
        <v>117</v>
      </c>
      <c r="AK1" s="150" t="s">
        <v>118</v>
      </c>
      <c r="AL1" s="150" t="s">
        <v>119</v>
      </c>
      <c r="AM1" s="150" t="s">
        <v>120</v>
      </c>
      <c r="AN1" s="150" t="s">
        <v>121</v>
      </c>
      <c r="AO1" s="150" t="s">
        <v>122</v>
      </c>
    </row>
    <row r="2" spans="1:41">
      <c r="A2" s="147" t="str">
        <f>'animals_stats (µm)'!A$2</f>
        <v>Genus species</v>
      </c>
      <c r="B2" s="152" t="str">
        <f>'animals_stats (µm)'!B$2</f>
        <v>Country.sample</v>
      </c>
      <c r="C2" s="164">
        <f>animals!B2</f>
        <v>1</v>
      </c>
      <c r="D2" s="165">
        <f>IF(animals!C4&gt;0,animals!C4,"")</f>
        <v>1260.5479452054794</v>
      </c>
      <c r="E2" s="166" t="str">
        <f>IF(animals!C7&gt;0,animals!C7,"")</f>
        <v/>
      </c>
      <c r="F2" s="166" t="str">
        <f>IF(animals!C8&gt;0,animals!C8,"")</f>
        <v/>
      </c>
      <c r="G2" s="166">
        <f>IF(animals!C10&gt;0,animals!C10,"")</f>
        <v>62.739726027397261</v>
      </c>
      <c r="H2" s="166">
        <f>IF(animals!C11&gt;0,animals!C11,"")</f>
        <v>10.95890410958904</v>
      </c>
      <c r="I2" s="166">
        <f>IF(animals!C12&gt;0,animals!C12,"")</f>
        <v>6.3013698630136981</v>
      </c>
      <c r="J2" s="167" t="str">
        <f>IF(animals!C13&gt;0,animals!C13,"")</f>
        <v/>
      </c>
      <c r="K2" s="167">
        <f>IF(animals!C15&gt;0,animals!C15,"")</f>
        <v>18.63013698630137</v>
      </c>
      <c r="L2" s="166">
        <f>IF(animals!C16&gt;0,animals!C16,"")</f>
        <v>15.890410958904107</v>
      </c>
      <c r="M2" s="166" t="str">
        <f>IF(animals!C17&gt;0,animals!C17,"")</f>
        <v/>
      </c>
      <c r="N2" s="166" t="str">
        <f>IF(animals!C18&gt;0,animals!C18,"")</f>
        <v/>
      </c>
      <c r="O2" s="166" t="str">
        <f>IF(animals!C19&gt;0,animals!C19,"")</f>
        <v/>
      </c>
      <c r="P2" s="166">
        <f>IF(animals!C20&gt;0,animals!C20,"")</f>
        <v>40.273972602739718</v>
      </c>
      <c r="Q2" s="166" t="str">
        <f>IF(animals!C21&gt;0,animals!C21,"")</f>
        <v/>
      </c>
      <c r="R2" s="166">
        <f>IF(animals!C23&gt;0,animals!C23,"")</f>
        <v>19.17808219178082</v>
      </c>
      <c r="S2" s="166">
        <f>IF(animals!C24&gt;0,animals!C24,"")</f>
        <v>38.356164383561641</v>
      </c>
      <c r="T2" s="166">
        <f>IF(animals!C25&gt;0,animals!C25,"")</f>
        <v>24.657534246575342</v>
      </c>
      <c r="U2" s="166">
        <f>IF(animals!C27&gt;0,animals!C27,"")</f>
        <v>20</v>
      </c>
      <c r="V2" s="166">
        <f>IF(animals!C28&gt;0,animals!C28,"")</f>
        <v>27.397260273972602</v>
      </c>
      <c r="W2" s="166">
        <f>IF(animals!C29&gt;0,animals!C29,"")</f>
        <v>23.835616438356162</v>
      </c>
      <c r="X2" s="166">
        <f>IF(animals!C32&gt;0,animals!C32,"")</f>
        <v>20.821917808219176</v>
      </c>
      <c r="Y2" s="166">
        <f>IF(animals!C33&gt;0,animals!C33,"")</f>
        <v>41.643835616438352</v>
      </c>
      <c r="Z2" s="166">
        <f>IF(animals!C34&gt;0,animals!C34,"")</f>
        <v>25.205479452054792</v>
      </c>
      <c r="AA2" s="166">
        <f>IF(animals!C36&gt;0,animals!C36,"")</f>
        <v>19.452054794520546</v>
      </c>
      <c r="AB2" s="166">
        <f>IF(animals!C37&gt;0,animals!C37,"")</f>
        <v>30.410958904109584</v>
      </c>
      <c r="AC2" s="166">
        <f>IF(animals!C38&gt;0,animals!C38,"")</f>
        <v>24.93150684931507</v>
      </c>
      <c r="AD2" s="166">
        <f>IF(animals!C41&gt;0,animals!C41,"")</f>
        <v>23.287671232876711</v>
      </c>
      <c r="AE2" s="166">
        <f>IF(animals!C42&gt;0,animals!C42,"")</f>
        <v>41.095890410958901</v>
      </c>
      <c r="AF2" s="166">
        <f>IF(animals!C43&gt;0,animals!C43,"")</f>
        <v>31.232876712328768</v>
      </c>
      <c r="AG2" s="166">
        <f>IF(animals!C45&gt;0,animals!C45,"")</f>
        <v>21.643835616438356</v>
      </c>
      <c r="AH2" s="166">
        <f>IF(animals!C46&gt;0,animals!C46,"")</f>
        <v>26.575342465753423</v>
      </c>
      <c r="AI2" s="166">
        <f>IF(animals!C47&gt;0,animals!C47,"")</f>
        <v>24.109589041095891</v>
      </c>
      <c r="AJ2" s="166">
        <f>IF(animals!C50&gt;0,animals!C50,"")</f>
        <v>21.917808219178081</v>
      </c>
      <c r="AK2" s="166">
        <f>IF(animals!C51&gt;0,animals!C51,"")</f>
        <v>34.794520547945204</v>
      </c>
      <c r="AL2" s="166">
        <f>IF(animals!C52&gt;0,animals!C52,"")</f>
        <v>29.863013698630137</v>
      </c>
      <c r="AM2" s="166">
        <f>IF(animals!C54&gt;0,animals!C54,"")</f>
        <v>23.287671232876711</v>
      </c>
      <c r="AN2" s="166">
        <f>IF(animals!C55&gt;0,animals!C55,"")</f>
        <v>48.493150684931507</v>
      </c>
      <c r="AO2" s="166">
        <f>IF(animals!C56&gt;0,animals!C56,"")</f>
        <v>33.42465753424657</v>
      </c>
    </row>
    <row r="3" spans="1:41">
      <c r="A3" s="147" t="str">
        <f>'animals_stats (µm)'!A$2</f>
        <v>Genus species</v>
      </c>
      <c r="B3" s="152" t="str">
        <f>'animals_stats (µm)'!B$2</f>
        <v>Country.sample</v>
      </c>
      <c r="C3" s="164">
        <f>animals!D2</f>
        <v>2</v>
      </c>
      <c r="D3" s="165">
        <f>IF(animals!E4&gt;0,animals!E4,"")</f>
        <v>1823.1543624161072</v>
      </c>
      <c r="E3" s="166" t="str">
        <f>IF(animals!E7&gt;0,animals!E7,"")</f>
        <v/>
      </c>
      <c r="F3" s="166" t="str">
        <f>IF(animals!E8&gt;0,animals!E8,"")</f>
        <v/>
      </c>
      <c r="G3" s="166" t="str">
        <f>IF(animals!E10&gt;0,animals!E10,"")</f>
        <v/>
      </c>
      <c r="H3" s="166">
        <f>IF(animals!E11&gt;0,animals!E11,"")</f>
        <v>15.436241610738252</v>
      </c>
      <c r="I3" s="166">
        <f>IF(animals!E12&gt;0,animals!E12,"")</f>
        <v>9.3959731543624159</v>
      </c>
      <c r="J3" s="167" t="str">
        <f>IF(animals!E13&gt;0,animals!E13,"")</f>
        <v/>
      </c>
      <c r="K3" s="167">
        <f>IF(animals!E15&gt;0,animals!E15,"")</f>
        <v>20.80536912751678</v>
      </c>
      <c r="L3" s="166">
        <f>IF(animals!E16&gt;0,animals!E16,"")</f>
        <v>16.778523489932887</v>
      </c>
      <c r="M3" s="166" t="str">
        <f>IF(animals!E17&gt;0,animals!E17,"")</f>
        <v/>
      </c>
      <c r="N3" s="166" t="str">
        <f>IF(animals!E18&gt;0,animals!E18,"")</f>
        <v/>
      </c>
      <c r="O3" s="166" t="str">
        <f>IF(animals!E19&gt;0,animals!E19,"")</f>
        <v/>
      </c>
      <c r="P3" s="166">
        <f>IF(animals!E20&gt;0,animals!E20,"")</f>
        <v>42.617449664429522</v>
      </c>
      <c r="Q3" s="166" t="str">
        <f>IF(animals!E21&gt;0,animals!E21,"")</f>
        <v/>
      </c>
      <c r="R3" s="166" t="str">
        <f>IF(animals!E23&gt;0,animals!E23,"")</f>
        <v/>
      </c>
      <c r="S3" s="166" t="str">
        <f>IF(animals!E24&gt;0,animals!E24,"")</f>
        <v/>
      </c>
      <c r="T3" s="166" t="str">
        <f>IF(animals!E25&gt;0,animals!E25,"")</f>
        <v/>
      </c>
      <c r="U3" s="166" t="str">
        <f>IF(animals!E27&gt;0,animals!E27,"")</f>
        <v/>
      </c>
      <c r="V3" s="166" t="str">
        <f>IF(animals!E28&gt;0,animals!E28,"")</f>
        <v/>
      </c>
      <c r="W3" s="166" t="str">
        <f>IF(animals!E29&gt;0,animals!E29,"")</f>
        <v/>
      </c>
      <c r="X3" s="166" t="str">
        <f>IF(animals!E32&gt;0,animals!E32,"")</f>
        <v/>
      </c>
      <c r="Y3" s="166" t="str">
        <f>IF(animals!E33&gt;0,animals!E33,"")</f>
        <v/>
      </c>
      <c r="Z3" s="166" t="str">
        <f>IF(animals!E34&gt;0,animals!E34,"")</f>
        <v/>
      </c>
      <c r="AA3" s="166" t="str">
        <f>IF(animals!E36&gt;0,animals!E36,"")</f>
        <v/>
      </c>
      <c r="AB3" s="166" t="str">
        <f>IF(animals!E37&gt;0,animals!E37,"")</f>
        <v/>
      </c>
      <c r="AC3" s="166" t="str">
        <f>IF(animals!E38&gt;0,animals!E38,"")</f>
        <v/>
      </c>
      <c r="AD3" s="166">
        <f>IF(animals!E41&gt;0,animals!E41,"")</f>
        <v>26.845637583892618</v>
      </c>
      <c r="AE3" s="166">
        <f>IF(animals!E42&gt;0,animals!E42,"")</f>
        <v>42.95302013422819</v>
      </c>
      <c r="AF3" s="166">
        <f>IF(animals!E43&gt;0,animals!E43,"")</f>
        <v>32.885906040268459</v>
      </c>
      <c r="AG3" s="166" t="str">
        <f>IF(animals!E45&gt;0,animals!E45,"")</f>
        <v/>
      </c>
      <c r="AH3" s="166" t="str">
        <f>IF(animals!E46&gt;0,animals!E46,"")</f>
        <v/>
      </c>
      <c r="AI3" s="166" t="str">
        <f>IF(animals!E47&gt;0,animals!E47,"")</f>
        <v/>
      </c>
      <c r="AJ3" s="166" t="str">
        <f>IF(animals!E50&gt;0,animals!E50,"")</f>
        <v/>
      </c>
      <c r="AK3" s="166" t="str">
        <f>IF(animals!E51&gt;0,animals!E51,"")</f>
        <v/>
      </c>
      <c r="AL3" s="166" t="str">
        <f>IF(animals!E52&gt;0,animals!E52,"")</f>
        <v/>
      </c>
      <c r="AM3" s="166" t="str">
        <f>IF(animals!E54&gt;0,animals!E54,"")</f>
        <v/>
      </c>
      <c r="AN3" s="166" t="str">
        <f>IF(animals!E55&gt;0,animals!E55,"")</f>
        <v/>
      </c>
      <c r="AO3" s="166" t="str">
        <f>IF(animals!E56&gt;0,animals!E56,"")</f>
        <v/>
      </c>
    </row>
    <row r="4" spans="1:41">
      <c r="A4" s="147" t="str">
        <f>'animals_stats (µm)'!A$2</f>
        <v>Genus species</v>
      </c>
      <c r="B4" s="152" t="str">
        <f>'animals_stats (µm)'!B$2</f>
        <v>Country.sample</v>
      </c>
      <c r="C4" s="164">
        <f>animals!F2</f>
        <v>3</v>
      </c>
      <c r="D4" s="165">
        <f>IF(animals!G4&gt;0,animals!G4,"")</f>
        <v>1350.4249291784704</v>
      </c>
      <c r="E4" s="166" t="str">
        <f>IF(animals!G7&gt;0,animals!G7,"")</f>
        <v/>
      </c>
      <c r="F4" s="166" t="str">
        <f>IF(animals!G8&gt;0,animals!G8,"")</f>
        <v/>
      </c>
      <c r="G4" s="166">
        <f>IF(animals!G10&gt;0,animals!G10,"")</f>
        <v>65.722379603399446</v>
      </c>
      <c r="H4" s="166">
        <f>IF(animals!G11&gt;0,animals!G11,"")</f>
        <v>8.7818696883852709</v>
      </c>
      <c r="I4" s="166">
        <f>IF(animals!G12&gt;0,animals!G12,"")</f>
        <v>5.6657223796034</v>
      </c>
      <c r="J4" s="167" t="str">
        <f>IF(animals!G13&gt;0,animals!G13,"")</f>
        <v/>
      </c>
      <c r="K4" s="167">
        <f>IF(animals!G15&gt;0,animals!G15,"")</f>
        <v>17.280453257790366</v>
      </c>
      <c r="L4" s="166">
        <f>IF(animals!G16&gt;0,animals!G16,"")</f>
        <v>12.747875354107649</v>
      </c>
      <c r="M4" s="166" t="str">
        <f>IF(animals!G17&gt;0,animals!G17,"")</f>
        <v/>
      </c>
      <c r="N4" s="166" t="str">
        <f>IF(animals!G18&gt;0,animals!G18,"")</f>
        <v/>
      </c>
      <c r="O4" s="166" t="str">
        <f>IF(animals!G19&gt;0,animals!G19,"")</f>
        <v/>
      </c>
      <c r="P4" s="166">
        <f>IF(animals!G20&gt;0,animals!G20,"")</f>
        <v>34.560906515580733</v>
      </c>
      <c r="Q4" s="166" t="str">
        <f>IF(animals!G21&gt;0,animals!G21,"")</f>
        <v/>
      </c>
      <c r="R4" s="166" t="str">
        <f>IF(animals!G23&gt;0,animals!G23,"")</f>
        <v/>
      </c>
      <c r="S4" s="166" t="str">
        <f>IF(animals!G24&gt;0,animals!G24,"")</f>
        <v/>
      </c>
      <c r="T4" s="166" t="str">
        <f>IF(animals!G25&gt;0,animals!G25,"")</f>
        <v/>
      </c>
      <c r="U4" s="166">
        <f>IF(animals!G27&gt;0,animals!G27,"")</f>
        <v>19.263456090651559</v>
      </c>
      <c r="V4" s="166">
        <f>IF(animals!G28&gt;0,animals!G28,"")</f>
        <v>28.04532577903683</v>
      </c>
      <c r="W4" s="166">
        <f>IF(animals!G29&gt;0,animals!G29,"")</f>
        <v>22.09631728045326</v>
      </c>
      <c r="X4" s="166">
        <f>IF(animals!G32&gt;0,animals!G32,"")</f>
        <v>18.413597733711047</v>
      </c>
      <c r="Y4" s="166">
        <f>IF(animals!G33&gt;0,animals!G33,"")</f>
        <v>39.376770538243633</v>
      </c>
      <c r="Z4" s="166">
        <f>IF(animals!G34&gt;0,animals!G34,"")</f>
        <v>20.113314447592067</v>
      </c>
      <c r="AA4" s="166">
        <f>IF(animals!G36&gt;0,animals!G36,"")</f>
        <v>17.280453257790366</v>
      </c>
      <c r="AB4" s="166">
        <f>IF(animals!G37&gt;0,animals!G37,"")</f>
        <v>25.495750708215297</v>
      </c>
      <c r="AC4" s="166">
        <f>IF(animals!G38&gt;0,animals!G38,"")</f>
        <v>18.413597733711047</v>
      </c>
      <c r="AD4" s="166">
        <f>IF(animals!G41&gt;0,animals!G41,"")</f>
        <v>24.929178470254961</v>
      </c>
      <c r="AE4" s="166">
        <f>IF(animals!G42&gt;0,animals!G42,"")</f>
        <v>41.926345609065166</v>
      </c>
      <c r="AF4" s="166">
        <f>IF(animals!G43&gt;0,animals!G43,"")</f>
        <v>26.628895184135981</v>
      </c>
      <c r="AG4" s="166">
        <f>IF(animals!G45&gt;0,animals!G45,"")</f>
        <v>18.130311614730882</v>
      </c>
      <c r="AH4" s="166">
        <f>IF(animals!G46&gt;0,animals!G46,"")</f>
        <v>22.379603399433432</v>
      </c>
      <c r="AI4" s="166">
        <f>IF(animals!G47&gt;0,animals!G47,"")</f>
        <v>20.679886685552411</v>
      </c>
      <c r="AJ4" s="166">
        <f>IF(animals!G50&gt;0,animals!G50,"")</f>
        <v>18.980169971671391</v>
      </c>
      <c r="AK4" s="166">
        <f>IF(animals!G51&gt;0,animals!G51,"")</f>
        <v>33.144475920679888</v>
      </c>
      <c r="AL4" s="166">
        <f>IF(animals!G52&gt;0,animals!G52,"")</f>
        <v>21.246458923512748</v>
      </c>
      <c r="AM4" s="166" t="str">
        <f>IF(animals!G54&gt;0,animals!G54,"")</f>
        <v/>
      </c>
      <c r="AN4" s="166" t="str">
        <f>IF(animals!G55&gt;0,animals!G55,"")</f>
        <v/>
      </c>
      <c r="AO4" s="166" t="str">
        <f>IF(animals!G56&gt;0,animals!G56,"")</f>
        <v/>
      </c>
    </row>
    <row r="5" spans="1:41">
      <c r="A5" s="147" t="str">
        <f>'animals_stats (µm)'!A$2</f>
        <v>Genus species</v>
      </c>
      <c r="B5" s="152" t="str">
        <f>'animals_stats (µm)'!B$2</f>
        <v>Country.sample</v>
      </c>
      <c r="C5" s="164">
        <f>animals!H2</f>
        <v>4</v>
      </c>
      <c r="D5" s="165">
        <f>IF(animals!I4&gt;0,animals!I4,"")</f>
        <v>1560.4430379746836</v>
      </c>
      <c r="E5" s="166" t="str">
        <f>IF(animals!I7&gt;0,animals!I7,"")</f>
        <v/>
      </c>
      <c r="F5" s="166" t="str">
        <f>IF(animals!I8&gt;0,animals!I8,"")</f>
        <v/>
      </c>
      <c r="G5" s="166">
        <f>IF(animals!I10&gt;0,animals!I10,"")</f>
        <v>63.924050632911388</v>
      </c>
      <c r="H5" s="166">
        <f>IF(animals!I11&gt;0,animals!I11,"")</f>
        <v>10.126582278481013</v>
      </c>
      <c r="I5" s="166">
        <f>IF(animals!I12&gt;0,animals!I12,"")</f>
        <v>6.962025316455696</v>
      </c>
      <c r="J5" s="167" t="str">
        <f>IF(animals!I13&gt;0,animals!I13,"")</f>
        <v/>
      </c>
      <c r="K5" s="167">
        <f>IF(animals!I15&gt;0,animals!I15,"")</f>
        <v>17.721518987341771</v>
      </c>
      <c r="L5" s="166">
        <f>IF(animals!I16&gt;0,animals!I16,"")</f>
        <v>13.291139240506327</v>
      </c>
      <c r="M5" s="166" t="str">
        <f>IF(animals!I17&gt;0,animals!I17,"")</f>
        <v/>
      </c>
      <c r="N5" s="166" t="str">
        <f>IF(animals!I18&gt;0,animals!I18,"")</f>
        <v/>
      </c>
      <c r="O5" s="166" t="str">
        <f>IF(animals!I19&gt;0,animals!I19,"")</f>
        <v/>
      </c>
      <c r="P5" s="166">
        <f>IF(animals!I20&gt;0,animals!I20,"")</f>
        <v>37.341772151898731</v>
      </c>
      <c r="Q5" s="166" t="str">
        <f>IF(animals!I21&gt;0,animals!I21,"")</f>
        <v/>
      </c>
      <c r="R5" s="166">
        <f>IF(animals!I23&gt;0,animals!I23,"")</f>
        <v>22.468354430379744</v>
      </c>
      <c r="S5" s="166">
        <f>IF(animals!I24&gt;0,animals!I24,"")</f>
        <v>41.772151898734172</v>
      </c>
      <c r="T5" s="166">
        <f>IF(animals!I25&gt;0,animals!I25,"")</f>
        <v>25.949367088607588</v>
      </c>
      <c r="U5" s="166" t="str">
        <f>IF(animals!I27&gt;0,animals!I27,"")</f>
        <v/>
      </c>
      <c r="V5" s="166" t="str">
        <f>IF(animals!I28&gt;0,animals!I28,"")</f>
        <v/>
      </c>
      <c r="W5" s="166" t="str">
        <f>IF(animals!I29&gt;0,animals!I29,"")</f>
        <v/>
      </c>
      <c r="X5" s="166">
        <f>IF(animals!I32&gt;0,animals!I32,"")</f>
        <v>19.303797468354428</v>
      </c>
      <c r="Y5" s="166">
        <f>IF(animals!I33&gt;0,animals!I33,"")</f>
        <v>37.658227848101269</v>
      </c>
      <c r="Z5" s="166">
        <f>IF(animals!I34&gt;0,animals!I34,"")</f>
        <v>27.848101265822784</v>
      </c>
      <c r="AA5" s="166" t="str">
        <f>IF(animals!I36&gt;0,animals!I36,"")</f>
        <v/>
      </c>
      <c r="AB5" s="166" t="str">
        <f>IF(animals!I37&gt;0,animals!I37,"")</f>
        <v/>
      </c>
      <c r="AC5" s="166" t="str">
        <f>IF(animals!I38&gt;0,animals!I38,"")</f>
        <v/>
      </c>
      <c r="AD5" s="166">
        <f>IF(animals!I41&gt;0,animals!I41,"")</f>
        <v>20.569620253164555</v>
      </c>
      <c r="AE5" s="166">
        <f>IF(animals!I42&gt;0,animals!I42,"")</f>
        <v>36.392405063291136</v>
      </c>
      <c r="AF5" s="166">
        <f>IF(animals!I43&gt;0,animals!I43,"")</f>
        <v>24.367088607594937</v>
      </c>
      <c r="AG5" s="166">
        <f>IF(animals!I45&gt;0,animals!I45,"")</f>
        <v>23.417721518987342</v>
      </c>
      <c r="AH5" s="166">
        <f>IF(animals!I46&gt;0,animals!I46,"")</f>
        <v>28.481012658227844</v>
      </c>
      <c r="AI5" s="166">
        <f>IF(animals!I47&gt;0,animals!I47,"")</f>
        <v>25.63291139240506</v>
      </c>
      <c r="AJ5" s="166">
        <f>IF(animals!I50&gt;0,animals!I50,"")</f>
        <v>18.037974683544302</v>
      </c>
      <c r="AK5" s="166">
        <f>IF(animals!I51&gt;0,animals!I51,"")</f>
        <v>31.329113924050635</v>
      </c>
      <c r="AL5" s="166">
        <f>IF(animals!I52&gt;0,animals!I52,"")</f>
        <v>23.417721518987342</v>
      </c>
      <c r="AM5" s="166">
        <f>IF(animals!I54&gt;0,animals!I54,"")</f>
        <v>20.886075949367086</v>
      </c>
      <c r="AN5" s="166">
        <f>IF(animals!I55&gt;0,animals!I55,"")</f>
        <v>54.430379746835435</v>
      </c>
      <c r="AO5" s="166">
        <f>IF(animals!I56&gt;0,animals!I56,"")</f>
        <v>29.113924050632907</v>
      </c>
    </row>
    <row r="6" spans="1:41">
      <c r="A6" s="147" t="str">
        <f>'animals_stats (µm)'!A$2</f>
        <v>Genus species</v>
      </c>
      <c r="B6" s="152" t="str">
        <f>'animals_stats (µm)'!B$2</f>
        <v>Country.sample</v>
      </c>
      <c r="C6" s="164">
        <f>animals!J2</f>
        <v>5</v>
      </c>
      <c r="D6" s="165">
        <f>IF(animals!K4&gt;0,animals!K4,"")</f>
        <v>1496.3190184049079</v>
      </c>
      <c r="E6" s="166" t="str">
        <f>IF(animals!K7&gt;0,animals!K7,"")</f>
        <v/>
      </c>
      <c r="F6" s="166" t="str">
        <f>IF(animals!K8&gt;0,animals!K8,"")</f>
        <v/>
      </c>
      <c r="G6" s="166">
        <f>IF(animals!K10&gt;0,animals!K10,"")</f>
        <v>64.110429447852752</v>
      </c>
      <c r="H6" s="166">
        <f>IF(animals!K11&gt;0,animals!K11,"")</f>
        <v>9.8159509202453989</v>
      </c>
      <c r="I6" s="166">
        <f>IF(animals!K12&gt;0,animals!K12,"")</f>
        <v>5.8282208588957047</v>
      </c>
      <c r="J6" s="167" t="str">
        <f>IF(animals!K13&gt;0,animals!K13,"")</f>
        <v/>
      </c>
      <c r="K6" s="167">
        <f>IF(animals!K15&gt;0,animals!K15,"")</f>
        <v>18.711656441717789</v>
      </c>
      <c r="L6" s="166">
        <f>IF(animals!K16&gt;0,animals!K16,"")</f>
        <v>12.576687116564417</v>
      </c>
      <c r="M6" s="166" t="str">
        <f>IF(animals!K17&gt;0,animals!K17,"")</f>
        <v/>
      </c>
      <c r="N6" s="166" t="str">
        <f>IF(animals!K18&gt;0,animals!K18,"")</f>
        <v/>
      </c>
      <c r="O6" s="166" t="str">
        <f>IF(animals!K19&gt;0,animals!K19,"")</f>
        <v/>
      </c>
      <c r="P6" s="166">
        <f>IF(animals!K20&gt;0,animals!K20,"")</f>
        <v>36.809815950920246</v>
      </c>
      <c r="Q6" s="166" t="str">
        <f>IF(animals!K21&gt;0,animals!K21,"")</f>
        <v/>
      </c>
      <c r="R6" s="166">
        <f>IF(animals!K23&gt;0,animals!K23,"")</f>
        <v>21.472392638036808</v>
      </c>
      <c r="S6" s="166" t="str">
        <f>IF(animals!K24&gt;0,animals!K24,"")</f>
        <v/>
      </c>
      <c r="T6" s="166">
        <f>IF(animals!K25&gt;0,animals!K25,"")</f>
        <v>24.539877300613497</v>
      </c>
      <c r="U6" s="166" t="str">
        <f>IF(animals!K27&gt;0,animals!K27,"")</f>
        <v/>
      </c>
      <c r="V6" s="166" t="str">
        <f>IF(animals!K28&gt;0,animals!K28,"")</f>
        <v/>
      </c>
      <c r="W6" s="166" t="str">
        <f>IF(animals!K29&gt;0,animals!K29,"")</f>
        <v/>
      </c>
      <c r="X6" s="166" t="str">
        <f>IF(animals!K32&gt;0,animals!K32,"")</f>
        <v/>
      </c>
      <c r="Y6" s="166" t="str">
        <f>IF(animals!K33&gt;0,animals!K33,"")</f>
        <v/>
      </c>
      <c r="Z6" s="166" t="str">
        <f>IF(animals!K34&gt;0,animals!K34,"")</f>
        <v/>
      </c>
      <c r="AA6" s="166" t="str">
        <f>IF(animals!K36&gt;0,animals!K36,"")</f>
        <v/>
      </c>
      <c r="AB6" s="166" t="str">
        <f>IF(animals!K37&gt;0,animals!K37,"")</f>
        <v/>
      </c>
      <c r="AC6" s="166" t="str">
        <f>IF(animals!K38&gt;0,animals!K38,"")</f>
        <v/>
      </c>
      <c r="AD6" s="166" t="str">
        <f>IF(animals!K41&gt;0,animals!K41,"")</f>
        <v/>
      </c>
      <c r="AE6" s="166" t="str">
        <f>IF(animals!K42&gt;0,animals!K42,"")</f>
        <v/>
      </c>
      <c r="AF6" s="166" t="str">
        <f>IF(animals!K43&gt;0,animals!K43,"")</f>
        <v/>
      </c>
      <c r="AG6" s="166" t="str">
        <f>IF(animals!K45&gt;0,animals!K45,"")</f>
        <v/>
      </c>
      <c r="AH6" s="166" t="str">
        <f>IF(animals!K46&gt;0,animals!K46,"")</f>
        <v/>
      </c>
      <c r="AI6" s="166" t="str">
        <f>IF(animals!K47&gt;0,animals!K47,"")</f>
        <v/>
      </c>
      <c r="AJ6" s="166" t="str">
        <f>IF(animals!K50&gt;0,animals!K50,"")</f>
        <v/>
      </c>
      <c r="AK6" s="166" t="str">
        <f>IF(animals!K51&gt;0,animals!K51,"")</f>
        <v/>
      </c>
      <c r="AL6" s="166" t="str">
        <f>IF(animals!K52&gt;0,animals!K52,"")</f>
        <v/>
      </c>
      <c r="AM6" s="166" t="str">
        <f>IF(animals!K54&gt;0,animals!K54,"")</f>
        <v/>
      </c>
      <c r="AN6" s="166" t="str">
        <f>IF(animals!K55&gt;0,animals!K55,"")</f>
        <v/>
      </c>
      <c r="AO6" s="166" t="str">
        <f>IF(animals!K56&gt;0,animals!K56,"")</f>
        <v/>
      </c>
    </row>
    <row r="7" spans="1:41">
      <c r="A7" s="147" t="str">
        <f>'animals_stats (µm)'!A$2</f>
        <v>Genus species</v>
      </c>
      <c r="B7" s="152" t="str">
        <f>'animals_stats (µm)'!B$2</f>
        <v>Country.sample</v>
      </c>
      <c r="C7" s="164">
        <f>animals!L2</f>
        <v>6</v>
      </c>
      <c r="D7" s="165">
        <f>IF(animals!M4&gt;0,animals!M4,"")</f>
        <v>1343.4042553191489</v>
      </c>
      <c r="E7" s="166" t="str">
        <f>IF(animals!M7&gt;0,animals!M7,"")</f>
        <v/>
      </c>
      <c r="F7" s="166" t="str">
        <f>IF(animals!M8&gt;0,animals!M8,"")</f>
        <v/>
      </c>
      <c r="G7" s="166">
        <f>IF(animals!M10&gt;0,animals!M10,"")</f>
        <v>67.659574468085111</v>
      </c>
      <c r="H7" s="166">
        <f>IF(animals!M11&gt;0,animals!M11,"")</f>
        <v>14.468085106382977</v>
      </c>
      <c r="I7" s="166">
        <f>IF(animals!M12&gt;0,animals!M12,"")</f>
        <v>11.063829787234043</v>
      </c>
      <c r="J7" s="167" t="str">
        <f>IF(animals!M13&gt;0,animals!M13,"")</f>
        <v/>
      </c>
      <c r="K7" s="167">
        <f>IF(animals!M15&gt;0,animals!M15,"")</f>
        <v>18.297872340425531</v>
      </c>
      <c r="L7" s="166">
        <f>IF(animals!M16&gt;0,animals!M16,"")</f>
        <v>14.042553191489359</v>
      </c>
      <c r="M7" s="166" t="str">
        <f>IF(animals!M17&gt;0,animals!M17,"")</f>
        <v/>
      </c>
      <c r="N7" s="166" t="str">
        <f>IF(animals!M18&gt;0,animals!M18,"")</f>
        <v/>
      </c>
      <c r="O7" s="166" t="str">
        <f>IF(animals!M19&gt;0,animals!M19,"")</f>
        <v/>
      </c>
      <c r="P7" s="166">
        <f>IF(animals!M20&gt;0,animals!M20,"")</f>
        <v>42.978723404255319</v>
      </c>
      <c r="Q7" s="166" t="str">
        <f>IF(animals!M21&gt;0,animals!M21,"")</f>
        <v/>
      </c>
      <c r="R7" s="166" t="str">
        <f>IF(animals!M23&gt;0,animals!M23,"")</f>
        <v/>
      </c>
      <c r="S7" s="166" t="str">
        <f>IF(animals!M24&gt;0,animals!M24,"")</f>
        <v/>
      </c>
      <c r="T7" s="166" t="str">
        <f>IF(animals!M25&gt;0,animals!M25,"")</f>
        <v/>
      </c>
      <c r="U7" s="166">
        <f>IF(animals!M27&gt;0,animals!M27,"")</f>
        <v>19.148936170212767</v>
      </c>
      <c r="V7" s="166">
        <f>IF(animals!M28&gt;0,animals!M28,"")</f>
        <v>28.510638297872344</v>
      </c>
      <c r="W7" s="166">
        <f>IF(animals!M29&gt;0,animals!M29,"")</f>
        <v>22.127659574468087</v>
      </c>
      <c r="X7" s="166">
        <f>IF(animals!M32&gt;0,animals!M32,"")</f>
        <v>19.574468085106382</v>
      </c>
      <c r="Y7" s="166">
        <f>IF(animals!M33&gt;0,animals!M33,"")</f>
        <v>39.574468085106382</v>
      </c>
      <c r="Z7" s="166">
        <f>IF(animals!M34&gt;0,animals!M34,"")</f>
        <v>21.702127659574465</v>
      </c>
      <c r="AA7" s="166">
        <f>IF(animals!M36&gt;0,animals!M36,"")</f>
        <v>17.021276595744681</v>
      </c>
      <c r="AB7" s="166">
        <f>IF(animals!M37&gt;0,animals!M37,"")</f>
        <v>27.659574468085108</v>
      </c>
      <c r="AC7" s="166">
        <f>IF(animals!M38&gt;0,animals!M38,"")</f>
        <v>20.425531914893615</v>
      </c>
      <c r="AD7" s="166" t="str">
        <f>IF(animals!M41&gt;0,animals!M41,"")</f>
        <v/>
      </c>
      <c r="AE7" s="166" t="str">
        <f>IF(animals!M42&gt;0,animals!M42,"")</f>
        <v/>
      </c>
      <c r="AF7" s="166" t="str">
        <f>IF(animals!M43&gt;0,animals!M43,"")</f>
        <v/>
      </c>
      <c r="AG7" s="166">
        <f>IF(animals!M45&gt;0,animals!M45,"")</f>
        <v>21.276595744680851</v>
      </c>
      <c r="AH7" s="166">
        <f>IF(animals!M46&gt;0,animals!M46,"")</f>
        <v>29.361702127659576</v>
      </c>
      <c r="AI7" s="166">
        <f>IF(animals!M47&gt;0,animals!M47,"")</f>
        <v>23.404255319148938</v>
      </c>
      <c r="AJ7" s="166">
        <f>IF(animals!M50&gt;0,animals!M50,"")</f>
        <v>21.702127659574465</v>
      </c>
      <c r="AK7" s="166">
        <f>IF(animals!M51&gt;0,animals!M51,"")</f>
        <v>33.191489361702125</v>
      </c>
      <c r="AL7" s="166">
        <f>IF(animals!M52&gt;0,animals!M52,"")</f>
        <v>25.531914893617021</v>
      </c>
      <c r="AM7" s="166">
        <f>IF(animals!M54&gt;0,animals!M54,"")</f>
        <v>26.808510638297872</v>
      </c>
      <c r="AN7" s="166">
        <f>IF(animals!M55&gt;0,animals!M55,"")</f>
        <v>54.042553191489361</v>
      </c>
      <c r="AO7" s="166">
        <f>IF(animals!M56&gt;0,animals!M56,"")</f>
        <v>34.89361702127659</v>
      </c>
    </row>
    <row r="8" spans="1:41">
      <c r="A8" s="147" t="str">
        <f>'animals_stats (µm)'!A$2</f>
        <v>Genus species</v>
      </c>
      <c r="B8" s="152" t="str">
        <f>'animals_stats (µm)'!B$2</f>
        <v>Country.sample</v>
      </c>
      <c r="C8" s="164">
        <f>animals!N2</f>
        <v>7</v>
      </c>
      <c r="D8" s="165">
        <f>IF(animals!O4&gt;0,animals!O4,"")</f>
        <v>1227.0096463022508</v>
      </c>
      <c r="E8" s="166" t="str">
        <f>IF(animals!O7&gt;0,animals!O7,"")</f>
        <v/>
      </c>
      <c r="F8" s="166" t="str">
        <f>IF(animals!O8&gt;0,animals!O8,"")</f>
        <v/>
      </c>
      <c r="G8" s="166">
        <f>IF(animals!O10&gt;0,animals!O10,"")</f>
        <v>67.845659163987136</v>
      </c>
      <c r="H8" s="166">
        <f>IF(animals!O11&gt;0,animals!O11,"")</f>
        <v>9.9678456591639879</v>
      </c>
      <c r="I8" s="166">
        <f>IF(animals!O12&gt;0,animals!O12,"")</f>
        <v>5.787781350482315</v>
      </c>
      <c r="J8" s="167" t="str">
        <f>IF(animals!O13&gt;0,animals!O13,"")</f>
        <v/>
      </c>
      <c r="K8" s="167">
        <f>IF(animals!O15&gt;0,animals!O15,"")</f>
        <v>16.077170418006432</v>
      </c>
      <c r="L8" s="166">
        <f>IF(animals!O16&gt;0,animals!O16,"")</f>
        <v>11.57556270096463</v>
      </c>
      <c r="M8" s="166" t="str">
        <f>IF(animals!O17&gt;0,animals!O17,"")</f>
        <v/>
      </c>
      <c r="N8" s="166" t="str">
        <f>IF(animals!O18&gt;0,animals!O18,"")</f>
        <v/>
      </c>
      <c r="O8" s="166" t="str">
        <f>IF(animals!O19&gt;0,animals!O19,"")</f>
        <v/>
      </c>
      <c r="P8" s="166">
        <f>IF(animals!O20&gt;0,animals!O20,"")</f>
        <v>34.40514469453376</v>
      </c>
      <c r="Q8" s="166" t="str">
        <f>IF(animals!O21&gt;0,animals!O21,"")</f>
        <v/>
      </c>
      <c r="R8" s="166">
        <f>IF(animals!O23&gt;0,animals!O23,"")</f>
        <v>19.614147909967844</v>
      </c>
      <c r="S8" s="166">
        <f>IF(animals!O24&gt;0,animals!O24,"")</f>
        <v>38.585209003215432</v>
      </c>
      <c r="T8" s="166">
        <f>IF(animals!O25&gt;0,animals!O25,"")</f>
        <v>26.366559485530544</v>
      </c>
      <c r="U8" s="166" t="str">
        <f>IF(animals!O27&gt;0,animals!O27,"")</f>
        <v/>
      </c>
      <c r="V8" s="166">
        <f>IF(animals!O28&gt;0,animals!O28,"")</f>
        <v>23.472668810289388</v>
      </c>
      <c r="W8" s="166">
        <f>IF(animals!O29&gt;0,animals!O29,"")</f>
        <v>19.292604501607716</v>
      </c>
      <c r="X8" s="166">
        <f>IF(animals!O32&gt;0,animals!O32,"")</f>
        <v>22.508038585209004</v>
      </c>
      <c r="Y8" s="166">
        <f>IF(animals!O33&gt;0,animals!O33,"")</f>
        <v>38.585209003215432</v>
      </c>
      <c r="Z8" s="166">
        <f>IF(animals!O34&gt;0,animals!O34,"")</f>
        <v>25.723472668810288</v>
      </c>
      <c r="AA8" s="166">
        <f>IF(animals!O36&gt;0,animals!O36,"")</f>
        <v>16.398713826366556</v>
      </c>
      <c r="AB8" s="166">
        <f>IF(animals!O37&gt;0,animals!O37,"")</f>
        <v>26.045016077170413</v>
      </c>
      <c r="AC8" s="166">
        <f>IF(animals!O38&gt;0,animals!O38,"")</f>
        <v>23.472668810289388</v>
      </c>
      <c r="AD8" s="166">
        <f>IF(animals!O41&gt;0,animals!O41,"")</f>
        <v>22.829581993569128</v>
      </c>
      <c r="AE8" s="166">
        <f>IF(animals!O42&gt;0,animals!O42,"")</f>
        <v>44.694533762057873</v>
      </c>
      <c r="AF8" s="166">
        <f>IF(animals!O43&gt;0,animals!O43,"")</f>
        <v>27.974276527331188</v>
      </c>
      <c r="AG8" s="166">
        <f>IF(animals!O45&gt;0,animals!O45,"")</f>
        <v>17.684887459807072</v>
      </c>
      <c r="AH8" s="166" t="str">
        <f>IF(animals!O46&gt;0,animals!O46,"")</f>
        <v/>
      </c>
      <c r="AI8" s="166">
        <f>IF(animals!O47&gt;0,animals!O47,"")</f>
        <v>22.829581993569128</v>
      </c>
      <c r="AJ8" s="166" t="str">
        <f>IF(animals!O50&gt;0,animals!O50,"")</f>
        <v/>
      </c>
      <c r="AK8" s="166" t="str">
        <f>IF(animals!O51&gt;0,animals!O51,"")</f>
        <v/>
      </c>
      <c r="AL8" s="166" t="str">
        <f>IF(animals!O52&gt;0,animals!O52,"")</f>
        <v/>
      </c>
      <c r="AM8" s="166" t="str">
        <f>IF(animals!O54&gt;0,animals!O54,"")</f>
        <v/>
      </c>
      <c r="AN8" s="166" t="str">
        <f>IF(animals!O55&gt;0,animals!O55,"")</f>
        <v/>
      </c>
      <c r="AO8" s="166" t="str">
        <f>IF(animals!O56&gt;0,animals!O56,"")</f>
        <v/>
      </c>
    </row>
    <row r="9" spans="1:41">
      <c r="A9" s="147" t="str">
        <f>'animals_stats (µm)'!A$2</f>
        <v>Genus species</v>
      </c>
      <c r="B9" s="152" t="str">
        <f>'animals_stats (µm)'!B$2</f>
        <v>Country.sample</v>
      </c>
      <c r="C9" s="164">
        <f>animals!P2</f>
        <v>8</v>
      </c>
      <c r="D9" s="165">
        <f>IF(animals!Q4&gt;0,animals!Q4,"")</f>
        <v>1479.8219584569731</v>
      </c>
      <c r="E9" s="166" t="str">
        <f>IF(animals!Q7&gt;0,animals!Q7,"")</f>
        <v/>
      </c>
      <c r="F9" s="166" t="str">
        <f>IF(animals!Q8&gt;0,animals!Q8,"")</f>
        <v/>
      </c>
      <c r="G9" s="166">
        <f>IF(animals!Q10&gt;0,animals!Q10,"")</f>
        <v>62.314540059347181</v>
      </c>
      <c r="H9" s="166">
        <f>IF(animals!Q11&gt;0,animals!Q11,"")</f>
        <v>9.4955489614243334</v>
      </c>
      <c r="I9" s="166">
        <f>IF(animals!Q12&gt;0,animals!Q12,"")</f>
        <v>5.6379821958456962</v>
      </c>
      <c r="J9" s="167" t="str">
        <f>IF(animals!Q13&gt;0,animals!Q13,"")</f>
        <v/>
      </c>
      <c r="K9" s="167">
        <f>IF(animals!Q15&gt;0,animals!Q15,"")</f>
        <v>18.100890207715132</v>
      </c>
      <c r="L9" s="166">
        <f>IF(animals!Q16&gt;0,animals!Q16,"")</f>
        <v>14.836795252225517</v>
      </c>
      <c r="M9" s="166" t="str">
        <f>IF(animals!Q17&gt;0,animals!Q17,"")</f>
        <v/>
      </c>
      <c r="N9" s="166" t="str">
        <f>IF(animals!Q18&gt;0,animals!Q18,"")</f>
        <v/>
      </c>
      <c r="O9" s="166" t="str">
        <f>IF(animals!Q19&gt;0,animals!Q19,"")</f>
        <v/>
      </c>
      <c r="P9" s="166">
        <f>IF(animals!Q20&gt;0,animals!Q20,"")</f>
        <v>40.059347181008896</v>
      </c>
      <c r="Q9" s="166" t="str">
        <f>IF(animals!Q21&gt;0,animals!Q21,"")</f>
        <v/>
      </c>
      <c r="R9" s="166" t="str">
        <f>IF(animals!Q23&gt;0,animals!Q23,"")</f>
        <v/>
      </c>
      <c r="S9" s="166" t="str">
        <f>IF(animals!Q24&gt;0,animals!Q24,"")</f>
        <v/>
      </c>
      <c r="T9" s="166" t="str">
        <f>IF(animals!Q25&gt;0,animals!Q25,"")</f>
        <v/>
      </c>
      <c r="U9" s="166">
        <f>IF(animals!Q27&gt;0,animals!Q27,"")</f>
        <v>16.320474777448069</v>
      </c>
      <c r="V9" s="166">
        <f>IF(animals!Q28&gt;0,animals!Q28,"")</f>
        <v>24.629080118694365</v>
      </c>
      <c r="W9" s="166">
        <f>IF(animals!Q29&gt;0,animals!Q29,"")</f>
        <v>21.958456973293767</v>
      </c>
      <c r="X9" s="166">
        <f>IF(animals!Q32&gt;0,animals!Q32,"")</f>
        <v>22.255192878338274</v>
      </c>
      <c r="Y9" s="166">
        <f>IF(animals!Q33&gt;0,animals!Q33,"")</f>
        <v>40.652818991097917</v>
      </c>
      <c r="Z9" s="166" t="str">
        <f>IF(animals!Q34&gt;0,animals!Q34,"")</f>
        <v/>
      </c>
      <c r="AA9" s="166">
        <f>IF(animals!Q36&gt;0,animals!Q36,"")</f>
        <v>21.958456973293767</v>
      </c>
      <c r="AB9" s="166">
        <f>IF(animals!Q37&gt;0,animals!Q37,"")</f>
        <v>31.15727002967359</v>
      </c>
      <c r="AC9" s="166">
        <f>IF(animals!Q38&gt;0,animals!Q38,"")</f>
        <v>25.519287833827892</v>
      </c>
      <c r="AD9" s="166" t="str">
        <f>IF(animals!Q41&gt;0,animals!Q41,"")</f>
        <v/>
      </c>
      <c r="AE9" s="166" t="str">
        <f>IF(animals!Q42&gt;0,animals!Q42,"")</f>
        <v/>
      </c>
      <c r="AF9" s="166" t="str">
        <f>IF(animals!Q43&gt;0,animals!Q43,"")</f>
        <v/>
      </c>
      <c r="AG9" s="166" t="str">
        <f>IF(animals!Q45&gt;0,animals!Q45,"")</f>
        <v/>
      </c>
      <c r="AH9" s="166" t="str">
        <f>IF(animals!Q46&gt;0,animals!Q46,"")</f>
        <v/>
      </c>
      <c r="AI9" s="166" t="str">
        <f>IF(animals!Q47&gt;0,animals!Q47,"")</f>
        <v/>
      </c>
      <c r="AJ9" s="166">
        <f>IF(animals!Q50&gt;0,animals!Q50,"")</f>
        <v>21.364985163204746</v>
      </c>
      <c r="AK9" s="166">
        <f>IF(animals!Q51&gt;0,animals!Q51,"")</f>
        <v>34.718100890207708</v>
      </c>
      <c r="AL9" s="166">
        <f>IF(animals!Q52&gt;0,animals!Q52,"")</f>
        <v>29.673590504451035</v>
      </c>
      <c r="AM9" s="166">
        <f>IF(animals!Q54&gt;0,animals!Q54,"")</f>
        <v>25.816023738872403</v>
      </c>
      <c r="AN9" s="166">
        <f>IF(animals!Q55&gt;0,animals!Q55,"")</f>
        <v>55.786350148367944</v>
      </c>
      <c r="AO9" s="166">
        <f>IF(animals!Q56&gt;0,animals!Q56,"")</f>
        <v>36.795252225519285</v>
      </c>
    </row>
    <row r="10" spans="1:41">
      <c r="A10" s="147" t="str">
        <f>'animals_stats (µm)'!A$2</f>
        <v>Genus species</v>
      </c>
      <c r="B10" s="152" t="str">
        <f>'animals_stats (µm)'!B$2</f>
        <v>Country.sample</v>
      </c>
      <c r="C10" s="164">
        <f>animals!R2</f>
        <v>9</v>
      </c>
      <c r="D10" s="165" t="str">
        <f>IF(animals!S4&gt;0,animals!S4,"")</f>
        <v/>
      </c>
      <c r="E10" s="166" t="str">
        <f>IF(animals!S7&gt;0,animals!S7,"")</f>
        <v/>
      </c>
      <c r="F10" s="166" t="str">
        <f>IF(animals!S8&gt;0,animals!S8,"")</f>
        <v/>
      </c>
      <c r="G10" s="166" t="str">
        <f>IF(animals!S10&gt;0,animals!S10,"")</f>
        <v/>
      </c>
      <c r="H10" s="166" t="str">
        <f>IF(animals!S11&gt;0,animals!S11,"")</f>
        <v/>
      </c>
      <c r="I10" s="166" t="str">
        <f>IF(animals!S12&gt;0,animals!S12,"")</f>
        <v/>
      </c>
      <c r="J10" s="167" t="str">
        <f>IF(animals!S13&gt;0,animals!S13,"")</f>
        <v/>
      </c>
      <c r="K10" s="167" t="str">
        <f>IF(animals!S15&gt;0,animals!S15,"")</f>
        <v/>
      </c>
      <c r="L10" s="166" t="str">
        <f>IF(animals!S16&gt;0,animals!S16,"")</f>
        <v/>
      </c>
      <c r="M10" s="166" t="str">
        <f>IF(animals!S17&gt;0,animals!S17,"")</f>
        <v/>
      </c>
      <c r="N10" s="166" t="str">
        <f>IF(animals!S18&gt;0,animals!S18,"")</f>
        <v/>
      </c>
      <c r="O10" s="166" t="str">
        <f>IF(animals!S19&gt;0,animals!S19,"")</f>
        <v/>
      </c>
      <c r="P10" s="166" t="str">
        <f>IF(animals!S20&gt;0,animals!S20,"")</f>
        <v/>
      </c>
      <c r="Q10" s="166" t="str">
        <f>IF(animals!S21&gt;0,animals!S21,"")</f>
        <v/>
      </c>
      <c r="R10" s="166" t="str">
        <f>IF(animals!S23&gt;0,animals!S23,"")</f>
        <v/>
      </c>
      <c r="S10" s="166" t="str">
        <f>IF(animals!S24&gt;0,animals!S24,"")</f>
        <v/>
      </c>
      <c r="T10" s="166" t="str">
        <f>IF(animals!S25&gt;0,animals!S25,"")</f>
        <v/>
      </c>
      <c r="U10" s="166" t="str">
        <f>IF(animals!S27&gt;0,animals!S27,"")</f>
        <v/>
      </c>
      <c r="V10" s="166" t="str">
        <f>IF(animals!S28&gt;0,animals!S28,"")</f>
        <v/>
      </c>
      <c r="W10" s="166" t="str">
        <f>IF(animals!S29&gt;0,animals!S29,"")</f>
        <v/>
      </c>
      <c r="X10" s="166" t="str">
        <f>IF(animals!S32&gt;0,animals!S32,"")</f>
        <v/>
      </c>
      <c r="Y10" s="166" t="str">
        <f>IF(animals!S33&gt;0,animals!S33,"")</f>
        <v/>
      </c>
      <c r="Z10" s="166" t="str">
        <f>IF(animals!S34&gt;0,animals!S34,"")</f>
        <v/>
      </c>
      <c r="AA10" s="166" t="str">
        <f>IF(animals!S36&gt;0,animals!S36,"")</f>
        <v/>
      </c>
      <c r="AB10" s="166" t="str">
        <f>IF(animals!S37&gt;0,animals!S37,"")</f>
        <v/>
      </c>
      <c r="AC10" s="166" t="str">
        <f>IF(animals!S38&gt;0,animals!S38,"")</f>
        <v/>
      </c>
      <c r="AD10" s="166" t="str">
        <f>IF(animals!S41&gt;0,animals!S41,"")</f>
        <v/>
      </c>
      <c r="AE10" s="166" t="str">
        <f>IF(animals!S42&gt;0,animals!S42,"")</f>
        <v/>
      </c>
      <c r="AF10" s="166" t="str">
        <f>IF(animals!S43&gt;0,animals!S43,"")</f>
        <v/>
      </c>
      <c r="AG10" s="166" t="str">
        <f>IF(animals!S45&gt;0,animals!S45,"")</f>
        <v/>
      </c>
      <c r="AH10" s="166" t="str">
        <f>IF(animals!S46&gt;0,animals!S46,"")</f>
        <v/>
      </c>
      <c r="AI10" s="166" t="str">
        <f>IF(animals!S47&gt;0,animals!S47,"")</f>
        <v/>
      </c>
      <c r="AJ10" s="166" t="str">
        <f>IF(animals!S50&gt;0,animals!S50,"")</f>
        <v/>
      </c>
      <c r="AK10" s="166" t="str">
        <f>IF(animals!S51&gt;0,animals!S51,"")</f>
        <v/>
      </c>
      <c r="AL10" s="166" t="str">
        <f>IF(animals!S52&gt;0,animals!S52,"")</f>
        <v/>
      </c>
      <c r="AM10" s="166" t="str">
        <f>IF(animals!S54&gt;0,animals!S54,"")</f>
        <v/>
      </c>
      <c r="AN10" s="166" t="str">
        <f>IF(animals!S55&gt;0,animals!S55,"")</f>
        <v/>
      </c>
      <c r="AO10" s="166" t="str">
        <f>IF(animals!S56&gt;0,animals!S56,"")</f>
        <v/>
      </c>
    </row>
    <row r="11" spans="1:41">
      <c r="A11" s="147" t="str">
        <f>'animals_stats (µm)'!A$2</f>
        <v>Genus species</v>
      </c>
      <c r="B11" s="152" t="str">
        <f>'animals_stats (µm)'!B$2</f>
        <v>Country.sample</v>
      </c>
      <c r="C11" s="164">
        <f>animals!T2</f>
        <v>10</v>
      </c>
      <c r="D11" s="165">
        <f>IF(animals!U4&gt;0,animals!U4,"")</f>
        <v>1421.523178807947</v>
      </c>
      <c r="E11" s="166" t="str">
        <f>IF(animals!U7&gt;0,animals!U7,"")</f>
        <v/>
      </c>
      <c r="F11" s="166" t="str">
        <f>IF(animals!U8&gt;0,animals!U8,"")</f>
        <v/>
      </c>
      <c r="G11" s="166">
        <f>IF(animals!U10&gt;0,animals!U10,"")</f>
        <v>64.900662251655632</v>
      </c>
      <c r="H11" s="166">
        <f>IF(animals!U11&gt;0,animals!U11,"")</f>
        <v>11.920529801324504</v>
      </c>
      <c r="I11" s="166">
        <f>IF(animals!U12&gt;0,animals!U12,"")</f>
        <v>7.6158940397350996</v>
      </c>
      <c r="J11" s="167" t="str">
        <f>IF(animals!U13&gt;0,animals!U13,"")</f>
        <v/>
      </c>
      <c r="K11" s="167">
        <f>IF(animals!U15&gt;0,animals!U15,"")</f>
        <v>17.218543046357617</v>
      </c>
      <c r="L11" s="166">
        <f>IF(animals!U16&gt;0,animals!U16,"")</f>
        <v>12.251655629139075</v>
      </c>
      <c r="M11" s="166" t="str">
        <f>IF(animals!U17&gt;0,animals!U17,"")</f>
        <v/>
      </c>
      <c r="N11" s="166" t="str">
        <f>IF(animals!U18&gt;0,animals!U18,"")</f>
        <v/>
      </c>
      <c r="O11" s="166" t="str">
        <f>IF(animals!U19&gt;0,animals!U19,"")</f>
        <v/>
      </c>
      <c r="P11" s="166">
        <f>IF(animals!U20&gt;0,animals!U20,"")</f>
        <v>37.086092715231786</v>
      </c>
      <c r="Q11" s="166" t="str">
        <f>IF(animals!U21&gt;0,animals!U21,"")</f>
        <v/>
      </c>
      <c r="R11" s="166">
        <f>IF(animals!U23&gt;0,animals!U23,"")</f>
        <v>15.894039735099339</v>
      </c>
      <c r="S11" s="166">
        <f>IF(animals!U24&gt;0,animals!U24,"")</f>
        <v>33.774834437086092</v>
      </c>
      <c r="T11" s="166">
        <f>IF(animals!U25&gt;0,animals!U25,"")</f>
        <v>22.847682119205302</v>
      </c>
      <c r="U11" s="166" t="str">
        <f>IF(animals!U27&gt;0,animals!U27,"")</f>
        <v/>
      </c>
      <c r="V11" s="166" t="str">
        <f>IF(animals!U28&gt;0,animals!U28,"")</f>
        <v/>
      </c>
      <c r="W11" s="166" t="str">
        <f>IF(animals!U29&gt;0,animals!U29,"")</f>
        <v/>
      </c>
      <c r="X11" s="166">
        <f>IF(animals!U32&gt;0,animals!U32,"")</f>
        <v>17.218543046357617</v>
      </c>
      <c r="Y11" s="166">
        <f>IF(animals!U33&gt;0,animals!U33,"")</f>
        <v>38.079470198675494</v>
      </c>
      <c r="Z11" s="166">
        <f>IF(animals!U34&gt;0,animals!U34,"")</f>
        <v>24.503311258278149</v>
      </c>
      <c r="AA11" s="166" t="str">
        <f>IF(animals!U36&gt;0,animals!U36,"")</f>
        <v/>
      </c>
      <c r="AB11" s="166" t="str">
        <f>IF(animals!U37&gt;0,animals!U37,"")</f>
        <v/>
      </c>
      <c r="AC11" s="166" t="str">
        <f>IF(animals!U38&gt;0,animals!U38,"")</f>
        <v/>
      </c>
      <c r="AD11" s="166">
        <f>IF(animals!U41&gt;0,animals!U41,"")</f>
        <v>21.192052980132452</v>
      </c>
      <c r="AE11" s="166">
        <f>IF(animals!U42&gt;0,animals!U42,"")</f>
        <v>41.390728476821195</v>
      </c>
      <c r="AF11" s="166">
        <f>IF(animals!U43&gt;0,animals!U43,"")</f>
        <v>25.496688741721858</v>
      </c>
      <c r="AG11" s="166" t="str">
        <f>IF(animals!U45&gt;0,animals!U45,"")</f>
        <v/>
      </c>
      <c r="AH11" s="166" t="str">
        <f>IF(animals!U46&gt;0,animals!U46,"")</f>
        <v/>
      </c>
      <c r="AI11" s="166" t="str">
        <f>IF(animals!U47&gt;0,animals!U47,"")</f>
        <v/>
      </c>
      <c r="AJ11" s="166" t="str">
        <f>IF(animals!U50&gt;0,animals!U50,"")</f>
        <v/>
      </c>
      <c r="AK11" s="166" t="str">
        <f>IF(animals!U51&gt;0,animals!U51,"")</f>
        <v/>
      </c>
      <c r="AL11" s="166" t="str">
        <f>IF(animals!U52&gt;0,animals!U52,"")</f>
        <v/>
      </c>
      <c r="AM11" s="166" t="str">
        <f>IF(animals!U54&gt;0,animals!U54,"")</f>
        <v/>
      </c>
      <c r="AN11" s="166" t="str">
        <f>IF(animals!U55&gt;0,animals!U55,"")</f>
        <v/>
      </c>
      <c r="AO11" s="166" t="str">
        <f>IF(animals!U56&gt;0,animals!U56,"")</f>
        <v/>
      </c>
    </row>
    <row r="12" spans="1:41">
      <c r="A12" s="147" t="str">
        <f>'animals_stats (µm)'!A$2</f>
        <v>Genus species</v>
      </c>
      <c r="B12" s="152" t="str">
        <f>'animals_stats (µm)'!B$2</f>
        <v>Country.sample</v>
      </c>
      <c r="C12" s="164">
        <f>animals!V2</f>
        <v>11</v>
      </c>
      <c r="D12" s="165">
        <f>IF(animals!W4&gt;0,animals!W4,"")</f>
        <v>1339.5270270270271</v>
      </c>
      <c r="E12" s="166" t="str">
        <f>IF(animals!W7&gt;0,animals!W7,"")</f>
        <v/>
      </c>
      <c r="F12" s="166" t="str">
        <f>IF(animals!W8&gt;0,animals!W8,"")</f>
        <v/>
      </c>
      <c r="G12" s="166">
        <f>IF(animals!W10&gt;0,animals!W10,"")</f>
        <v>58.445945945945944</v>
      </c>
      <c r="H12" s="166">
        <f>IF(animals!W11&gt;0,animals!W11,"")</f>
        <v>9.7972972972972965</v>
      </c>
      <c r="I12" s="166">
        <f>IF(animals!W12&gt;0,animals!W12,"")</f>
        <v>6.4189189189189184</v>
      </c>
      <c r="J12" s="167" t="str">
        <f>IF(animals!W13&gt;0,animals!W13,"")</f>
        <v/>
      </c>
      <c r="K12" s="167">
        <f>IF(animals!W15&gt;0,animals!W15,"")</f>
        <v>17.22972972972973</v>
      </c>
      <c r="L12" s="166">
        <f>IF(animals!W16&gt;0,animals!W16,"")</f>
        <v>13.513513513513512</v>
      </c>
      <c r="M12" s="166" t="str">
        <f>IF(animals!W17&gt;0,animals!W17,"")</f>
        <v/>
      </c>
      <c r="N12" s="166" t="str">
        <f>IF(animals!W18&gt;0,animals!W18,"")</f>
        <v/>
      </c>
      <c r="O12" s="166" t="str">
        <f>IF(animals!W19&gt;0,animals!W19,"")</f>
        <v/>
      </c>
      <c r="P12" s="166">
        <f>IF(animals!W20&gt;0,animals!W20,"")</f>
        <v>35.472972972972968</v>
      </c>
      <c r="Q12" s="166" t="str">
        <f>IF(animals!W21&gt;0,animals!W21,"")</f>
        <v/>
      </c>
      <c r="R12" s="166">
        <f>IF(animals!W23&gt;0,animals!W23,"")</f>
        <v>18.581081081081081</v>
      </c>
      <c r="S12" s="166">
        <f>IF(animals!W24&gt;0,animals!W24,"")</f>
        <v>34.797297297297298</v>
      </c>
      <c r="T12" s="166">
        <f>IF(animals!W25&gt;0,animals!W25,"")</f>
        <v>22.635135135135133</v>
      </c>
      <c r="U12" s="166">
        <f>IF(animals!W27&gt;0,animals!W27,"")</f>
        <v>14.864864864864865</v>
      </c>
      <c r="V12" s="166">
        <f>IF(animals!W28&gt;0,animals!W28,"")</f>
        <v>21.959459459459456</v>
      </c>
      <c r="W12" s="166">
        <f>IF(animals!W29&gt;0,animals!W29,"")</f>
        <v>17.567567567567568</v>
      </c>
      <c r="X12" s="166">
        <f>IF(animals!W32&gt;0,animals!W32,"")</f>
        <v>19.256756756756758</v>
      </c>
      <c r="Y12" s="166">
        <f>IF(animals!W33&gt;0,animals!W33,"")</f>
        <v>38.175675675675677</v>
      </c>
      <c r="Z12" s="166">
        <f>IF(animals!W34&gt;0,animals!W34,"")</f>
        <v>24.324324324324323</v>
      </c>
      <c r="AA12" s="166" t="str">
        <f>IF(animals!W36&gt;0,animals!W36,"")</f>
        <v/>
      </c>
      <c r="AB12" s="166" t="str">
        <f>IF(animals!W37&gt;0,animals!W37,"")</f>
        <v/>
      </c>
      <c r="AC12" s="166" t="str">
        <f>IF(animals!W38&gt;0,animals!W38,"")</f>
        <v/>
      </c>
      <c r="AD12" s="166">
        <f>IF(animals!W41&gt;0,animals!W41,"")</f>
        <v>18.918918918918916</v>
      </c>
      <c r="AE12" s="166">
        <f>IF(animals!W42&gt;0,animals!W42,"")</f>
        <v>36.486486486486484</v>
      </c>
      <c r="AF12" s="166">
        <f>IF(animals!W43&gt;0,animals!W43,"")</f>
        <v>26.013513513513516</v>
      </c>
      <c r="AG12" s="166">
        <f>IF(animals!W45&gt;0,animals!W45,"")</f>
        <v>15.878378378378377</v>
      </c>
      <c r="AH12" s="166">
        <f>IF(animals!W46&gt;0,animals!W46,"")</f>
        <v>21.283783783783782</v>
      </c>
      <c r="AI12" s="166">
        <f>IF(animals!W47&gt;0,animals!W47,"")</f>
        <v>17.567567567567568</v>
      </c>
      <c r="AJ12" s="166" t="str">
        <f>IF(animals!W50&gt;0,animals!W50,"")</f>
        <v/>
      </c>
      <c r="AK12" s="166" t="str">
        <f>IF(animals!W51&gt;0,animals!W51,"")</f>
        <v/>
      </c>
      <c r="AL12" s="166" t="str">
        <f>IF(animals!W52&gt;0,animals!W52,"")</f>
        <v/>
      </c>
      <c r="AM12" s="166" t="str">
        <f>IF(animals!W54&gt;0,animals!W54,"")</f>
        <v/>
      </c>
      <c r="AN12" s="166" t="str">
        <f>IF(animals!W55&gt;0,animals!W55,"")</f>
        <v/>
      </c>
      <c r="AO12" s="166" t="str">
        <f>IF(animals!W56&gt;0,animals!W56,"")</f>
        <v/>
      </c>
    </row>
    <row r="13" spans="1:41">
      <c r="A13" s="147" t="str">
        <f>'animals_stats (µm)'!A$2</f>
        <v>Genus species</v>
      </c>
      <c r="B13" s="152" t="str">
        <f>'animals_stats (µm)'!B$2</f>
        <v>Country.sample</v>
      </c>
      <c r="C13" s="164">
        <f>animals!X2</f>
        <v>12</v>
      </c>
      <c r="D13" s="165">
        <f>IF(animals!Y4&gt;0,animals!Y4,"")</f>
        <v>1433.2116788321168</v>
      </c>
      <c r="E13" s="166" t="str">
        <f>IF(animals!Y7&gt;0,animals!Y7,"")</f>
        <v/>
      </c>
      <c r="F13" s="166" t="str">
        <f>IF(animals!Y8&gt;0,animals!Y8,"")</f>
        <v/>
      </c>
      <c r="G13" s="166">
        <f>IF(animals!Y10&gt;0,animals!Y10,"")</f>
        <v>62.043795620437962</v>
      </c>
      <c r="H13" s="166">
        <f>IF(animals!Y11&gt;0,animals!Y11,"")</f>
        <v>10.948905109489052</v>
      </c>
      <c r="I13" s="166">
        <f>IF(animals!Y12&gt;0,animals!Y12,"")</f>
        <v>5.4744525547445262</v>
      </c>
      <c r="J13" s="167" t="str">
        <f>IF(animals!Y13&gt;0,animals!Y13,"")</f>
        <v/>
      </c>
      <c r="K13" s="167">
        <f>IF(animals!Y15&gt;0,animals!Y15,"")</f>
        <v>20.072992700729927</v>
      </c>
      <c r="L13" s="166">
        <f>IF(animals!Y16&gt;0,animals!Y16,"")</f>
        <v>15.693430656934307</v>
      </c>
      <c r="M13" s="166" t="str">
        <f>IF(animals!Y17&gt;0,animals!Y17,"")</f>
        <v/>
      </c>
      <c r="N13" s="166" t="str">
        <f>IF(animals!Y18&gt;0,animals!Y18,"")</f>
        <v/>
      </c>
      <c r="O13" s="166" t="str">
        <f>IF(animals!Y19&gt;0,animals!Y19,"")</f>
        <v/>
      </c>
      <c r="P13" s="166">
        <f>IF(animals!Y20&gt;0,animals!Y20,"")</f>
        <v>34.67153284671533</v>
      </c>
      <c r="Q13" s="166" t="str">
        <f>IF(animals!Y21&gt;0,animals!Y21,"")</f>
        <v/>
      </c>
      <c r="R13" s="166" t="str">
        <f>IF(animals!Y23&gt;0,animals!Y23,"")</f>
        <v/>
      </c>
      <c r="S13" s="166" t="str">
        <f>IF(animals!Y24&gt;0,animals!Y24,"")</f>
        <v/>
      </c>
      <c r="T13" s="166" t="str">
        <f>IF(animals!Y25&gt;0,animals!Y25,"")</f>
        <v/>
      </c>
      <c r="U13" s="166" t="str">
        <f>IF(animals!Y27&gt;0,animals!Y27,"")</f>
        <v/>
      </c>
      <c r="V13" s="166" t="str">
        <f>IF(animals!Y28&gt;0,animals!Y28,"")</f>
        <v/>
      </c>
      <c r="W13" s="166" t="str">
        <f>IF(animals!Y29&gt;0,animals!Y29,"")</f>
        <v/>
      </c>
      <c r="X13" s="166" t="str">
        <f>IF(animals!Y32&gt;0,animals!Y32,"")</f>
        <v/>
      </c>
      <c r="Y13" s="166" t="str">
        <f>IF(animals!Y33&gt;0,animals!Y33,"")</f>
        <v/>
      </c>
      <c r="Z13" s="166" t="str">
        <f>IF(animals!Y34&gt;0,animals!Y34,"")</f>
        <v/>
      </c>
      <c r="AA13" s="166" t="str">
        <f>IF(animals!Y36&gt;0,animals!Y36,"")</f>
        <v/>
      </c>
      <c r="AB13" s="166" t="str">
        <f>IF(animals!Y37&gt;0,animals!Y37,"")</f>
        <v/>
      </c>
      <c r="AC13" s="166" t="str">
        <f>IF(animals!Y38&gt;0,animals!Y38,"")</f>
        <v/>
      </c>
      <c r="AD13" s="166">
        <f>IF(animals!Y41&gt;0,animals!Y41,"")</f>
        <v>26.277372262773724</v>
      </c>
      <c r="AE13" s="166">
        <f>IF(animals!Y42&gt;0,animals!Y42,"")</f>
        <v>43.430656934306569</v>
      </c>
      <c r="AF13" s="166">
        <f>IF(animals!Y43&gt;0,animals!Y43,"")</f>
        <v>28.832116788321173</v>
      </c>
      <c r="AG13" s="166" t="str">
        <f>IF(animals!Y45&gt;0,animals!Y45,"")</f>
        <v/>
      </c>
      <c r="AH13" s="166" t="str">
        <f>IF(animals!Y46&gt;0,animals!Y46,"")</f>
        <v/>
      </c>
      <c r="AI13" s="166" t="str">
        <f>IF(animals!Y47&gt;0,animals!Y47,"")</f>
        <v/>
      </c>
      <c r="AJ13" s="166" t="str">
        <f>IF(animals!Y50&gt;0,animals!Y50,"")</f>
        <v/>
      </c>
      <c r="AK13" s="166" t="str">
        <f>IF(animals!Y51&gt;0,animals!Y51,"")</f>
        <v/>
      </c>
      <c r="AL13" s="166" t="str">
        <f>IF(animals!Y52&gt;0,animals!Y52,"")</f>
        <v/>
      </c>
      <c r="AM13" s="166">
        <f>IF(animals!Y54&gt;0,animals!Y54,"")</f>
        <v>24.45255474452555</v>
      </c>
      <c r="AN13" s="166">
        <f>IF(animals!Y55&gt;0,animals!Y55,"")</f>
        <v>53.649635036496349</v>
      </c>
      <c r="AO13" s="166">
        <f>IF(animals!Y56&gt;0,animals!Y56,"")</f>
        <v>26.277372262773724</v>
      </c>
    </row>
    <row r="14" spans="1:41">
      <c r="A14" s="147" t="str">
        <f>'animals_stats (µm)'!A$2</f>
        <v>Genus species</v>
      </c>
      <c r="B14" s="152" t="str">
        <f>'animals_stats (µm)'!B$2</f>
        <v>Country.sample</v>
      </c>
      <c r="C14" s="164">
        <f>animals!Z2</f>
        <v>13</v>
      </c>
      <c r="D14" s="165" t="str">
        <f>IF(animals!AA4&gt;0,animals!AA4,"")</f>
        <v/>
      </c>
      <c r="E14" s="166" t="str">
        <f>IF(animals!AA7&gt;0,animals!AA7,"")</f>
        <v/>
      </c>
      <c r="F14" s="166" t="str">
        <f>IF(animals!AA8&gt;0,animals!AA8,"")</f>
        <v/>
      </c>
      <c r="G14" s="166">
        <f>IF(animals!AA10&gt;0,animals!AA10,"")</f>
        <v>62.765957446808507</v>
      </c>
      <c r="H14" s="166">
        <f>IF(animals!AA11&gt;0,animals!AA11,"")</f>
        <v>10.99290780141844</v>
      </c>
      <c r="I14" s="166">
        <f>IF(animals!AA12&gt;0,animals!AA12,"")</f>
        <v>4.6099290780141846</v>
      </c>
      <c r="J14" s="167" t="str">
        <f>IF(animals!AA13&gt;0,animals!AA13,"")</f>
        <v/>
      </c>
      <c r="K14" s="167">
        <f>IF(animals!AA15&gt;0,animals!AA15,"")</f>
        <v>18.794326241134751</v>
      </c>
      <c r="L14" s="166">
        <f>IF(animals!AA16&gt;0,animals!AA16,"")</f>
        <v>15.24822695035461</v>
      </c>
      <c r="M14" s="166" t="str">
        <f>IF(animals!AA17&gt;0,animals!AA17,"")</f>
        <v/>
      </c>
      <c r="N14" s="166" t="str">
        <f>IF(animals!AA18&gt;0,animals!AA18,"")</f>
        <v/>
      </c>
      <c r="O14" s="166" t="str">
        <f>IF(animals!AA19&gt;0,animals!AA19,"")</f>
        <v/>
      </c>
      <c r="P14" s="166">
        <f>IF(animals!AA20&gt;0,animals!AA20,"")</f>
        <v>39.00709219858156</v>
      </c>
      <c r="Q14" s="166" t="str">
        <f>IF(animals!AA21&gt;0,animals!AA21,"")</f>
        <v/>
      </c>
      <c r="R14" s="166">
        <f>IF(animals!AA23&gt;0,animals!AA23,"")</f>
        <v>23.049645390070921</v>
      </c>
      <c r="S14" s="166">
        <f>IF(animals!AA24&gt;0,animals!AA24,"")</f>
        <v>42.198581560283685</v>
      </c>
      <c r="T14" s="166">
        <f>IF(animals!AA25&gt;0,animals!AA25,"")</f>
        <v>30.141843971631204</v>
      </c>
      <c r="U14" s="166">
        <f>IF(animals!AA27&gt;0,animals!AA27,"")</f>
        <v>18.794326241134751</v>
      </c>
      <c r="V14" s="166">
        <f>IF(animals!AA28&gt;0,animals!AA28,"")</f>
        <v>26.241134751773053</v>
      </c>
      <c r="W14" s="166">
        <f>IF(animals!AA29&gt;0,animals!AA29,"")</f>
        <v>23.404255319148938</v>
      </c>
      <c r="X14" s="166" t="str">
        <f>IF(animals!AA32&gt;0,animals!AA32,"")</f>
        <v/>
      </c>
      <c r="Y14" s="166" t="str">
        <f>IF(animals!AA33&gt;0,animals!AA33,"")</f>
        <v/>
      </c>
      <c r="Z14" s="166" t="str">
        <f>IF(animals!AA34&gt;0,animals!AA34,"")</f>
        <v/>
      </c>
      <c r="AA14" s="166" t="str">
        <f>IF(animals!AA36&gt;0,animals!AA36,"")</f>
        <v/>
      </c>
      <c r="AB14" s="166" t="str">
        <f>IF(animals!AA37&gt;0,animals!AA37,"")</f>
        <v/>
      </c>
      <c r="AC14" s="166" t="str">
        <f>IF(animals!AA38&gt;0,animals!AA38,"")</f>
        <v/>
      </c>
      <c r="AD14" s="166" t="str">
        <f>IF(animals!AA41&gt;0,animals!AA41,"")</f>
        <v/>
      </c>
      <c r="AE14" s="166" t="str">
        <f>IF(animals!AA42&gt;0,animals!AA42,"")</f>
        <v/>
      </c>
      <c r="AF14" s="166" t="str">
        <f>IF(animals!AA43&gt;0,animals!AA43,"")</f>
        <v/>
      </c>
      <c r="AG14" s="166" t="str">
        <f>IF(animals!AA45&gt;0,animals!AA45,"")</f>
        <v/>
      </c>
      <c r="AH14" s="166" t="str">
        <f>IF(animals!AA46&gt;0,animals!AA46,"")</f>
        <v/>
      </c>
      <c r="AI14" s="166" t="str">
        <f>IF(animals!AA47&gt;0,animals!AA47,"")</f>
        <v/>
      </c>
      <c r="AJ14" s="166" t="str">
        <f>IF(animals!AA50&gt;0,animals!AA50,"")</f>
        <v/>
      </c>
      <c r="AK14" s="166" t="str">
        <f>IF(animals!AA51&gt;0,animals!AA51,"")</f>
        <v/>
      </c>
      <c r="AL14" s="166" t="str">
        <f>IF(animals!AA52&gt;0,animals!AA52,"")</f>
        <v/>
      </c>
      <c r="AM14" s="166" t="str">
        <f>IF(animals!AA54&gt;0,animals!AA54,"")</f>
        <v/>
      </c>
      <c r="AN14" s="166" t="str">
        <f>IF(animals!AA55&gt;0,animals!AA55,"")</f>
        <v/>
      </c>
      <c r="AO14" s="166" t="str">
        <f>IF(animals!AA56&gt;0,animals!AA56,"")</f>
        <v/>
      </c>
    </row>
    <row r="15" spans="1:41">
      <c r="A15" s="147" t="str">
        <f>'animals_stats (µm)'!A$2</f>
        <v>Genus species</v>
      </c>
      <c r="B15" s="152" t="str">
        <f>'animals_stats (µm)'!B$2</f>
        <v>Country.sample</v>
      </c>
      <c r="C15" s="164">
        <f>animals!AB2</f>
        <v>14</v>
      </c>
      <c r="D15" s="165">
        <f>IF(animals!AC4&gt;0,animals!AC4,"")</f>
        <v>1301.1152416356879</v>
      </c>
      <c r="E15" s="166" t="str">
        <f>IF(animals!AC7&gt;0,animals!AC7,"")</f>
        <v/>
      </c>
      <c r="F15" s="166" t="str">
        <f>IF(animals!AC8&gt;0,animals!AC8,"")</f>
        <v/>
      </c>
      <c r="G15" s="166">
        <f>IF(animals!AC10&gt;0,animals!AC10,"")</f>
        <v>59.85130111524164</v>
      </c>
      <c r="H15" s="166">
        <f>IF(animals!AC11&gt;0,animals!AC11,"")</f>
        <v>12.639405204460965</v>
      </c>
      <c r="I15" s="166">
        <f>IF(animals!AC12&gt;0,animals!AC12,"")</f>
        <v>5.947955390334573</v>
      </c>
      <c r="J15" s="167" t="str">
        <f>IF(animals!AC13&gt;0,animals!AC13,"")</f>
        <v/>
      </c>
      <c r="K15" s="167">
        <f>IF(animals!AC15&gt;0,animals!AC15,"")</f>
        <v>15.613382899628252</v>
      </c>
      <c r="L15" s="166">
        <f>IF(animals!AC16&gt;0,animals!AC16,"")</f>
        <v>13.38289962825279</v>
      </c>
      <c r="M15" s="166" t="str">
        <f>IF(animals!AC17&gt;0,animals!AC17,"")</f>
        <v/>
      </c>
      <c r="N15" s="166" t="str">
        <f>IF(animals!AC18&gt;0,animals!AC18,"")</f>
        <v/>
      </c>
      <c r="O15" s="166" t="str">
        <f>IF(animals!AC19&gt;0,animals!AC19,"")</f>
        <v/>
      </c>
      <c r="P15" s="166">
        <f>IF(animals!AC20&gt;0,animals!AC20,"")</f>
        <v>34.572490706319705</v>
      </c>
      <c r="Q15" s="166" t="str">
        <f>IF(animals!AC21&gt;0,animals!AC21,"")</f>
        <v/>
      </c>
      <c r="R15" s="166" t="str">
        <f>IF(animals!AC23&gt;0,animals!AC23,"")</f>
        <v/>
      </c>
      <c r="S15" s="166" t="str">
        <f>IF(animals!AC24&gt;0,animals!AC24,"")</f>
        <v/>
      </c>
      <c r="T15" s="166" t="str">
        <f>IF(animals!AC25&gt;0,animals!AC25,"")</f>
        <v/>
      </c>
      <c r="U15" s="166" t="str">
        <f>IF(animals!AC27&gt;0,animals!AC27,"")</f>
        <v/>
      </c>
      <c r="V15" s="166" t="str">
        <f>IF(animals!AC28&gt;0,animals!AC28,"")</f>
        <v/>
      </c>
      <c r="W15" s="166" t="str">
        <f>IF(animals!AC29&gt;0,animals!AC29,"")</f>
        <v/>
      </c>
      <c r="X15" s="166" t="str">
        <f>IF(animals!AC32&gt;0,animals!AC32,"")</f>
        <v/>
      </c>
      <c r="Y15" s="166" t="str">
        <f>IF(animals!AC33&gt;0,animals!AC33,"")</f>
        <v/>
      </c>
      <c r="Z15" s="166" t="str">
        <f>IF(animals!AC34&gt;0,animals!AC34,"")</f>
        <v/>
      </c>
      <c r="AA15" s="166" t="str">
        <f>IF(animals!AC36&gt;0,animals!AC36,"")</f>
        <v/>
      </c>
      <c r="AB15" s="166" t="str">
        <f>IF(animals!AC37&gt;0,animals!AC37,"")</f>
        <v/>
      </c>
      <c r="AC15" s="166" t="str">
        <f>IF(animals!AC38&gt;0,animals!AC38,"")</f>
        <v/>
      </c>
      <c r="AD15" s="166">
        <f>IF(animals!AC41&gt;0,animals!AC41,"")</f>
        <v>21.561338289962826</v>
      </c>
      <c r="AE15" s="166">
        <f>IF(animals!AC42&gt;0,animals!AC42,"")</f>
        <v>40.892193308550191</v>
      </c>
      <c r="AF15" s="166">
        <f>IF(animals!AC43&gt;0,animals!AC43,"")</f>
        <v>27.509293680297404</v>
      </c>
      <c r="AG15" s="166">
        <f>IF(animals!AC45&gt;0,animals!AC45,"")</f>
        <v>14.869888475836431</v>
      </c>
      <c r="AH15" s="166">
        <f>IF(animals!AC46&gt;0,animals!AC46,"")</f>
        <v>20.074349442379187</v>
      </c>
      <c r="AI15" s="166">
        <f>IF(animals!AC47&gt;0,animals!AC47,"")</f>
        <v>15.985130111524166</v>
      </c>
      <c r="AJ15" s="166">
        <f>IF(animals!AC50&gt;0,animals!AC50,"")</f>
        <v>20.446096654275095</v>
      </c>
      <c r="AK15" s="166">
        <f>IF(animals!AC51&gt;0,animals!AC51,"")</f>
        <v>32.713754646840151</v>
      </c>
      <c r="AL15" s="166">
        <f>IF(animals!AC52&gt;0,animals!AC52,"")</f>
        <v>25.278810408921931</v>
      </c>
      <c r="AM15" s="166">
        <f>IF(animals!AC54&gt;0,animals!AC54,"")</f>
        <v>21.933085501858738</v>
      </c>
      <c r="AN15" s="166">
        <f>IF(animals!AC55&gt;0,animals!AC55,"")</f>
        <v>53.903345724907069</v>
      </c>
      <c r="AO15" s="166">
        <f>IF(animals!AC56&gt;0,animals!AC56,"")</f>
        <v>33.085501858736059</v>
      </c>
    </row>
    <row r="16" spans="1:41">
      <c r="A16" s="147" t="str">
        <f>'animals_stats (µm)'!A$2</f>
        <v>Genus species</v>
      </c>
      <c r="B16" s="152" t="str">
        <f>'animals_stats (µm)'!B$2</f>
        <v>Country.sample</v>
      </c>
      <c r="C16" s="164">
        <f>animals!AD2</f>
        <v>15</v>
      </c>
      <c r="D16" s="165" t="str">
        <f>IF(animals!AE4&gt;0,animals!AE4,"")</f>
        <v/>
      </c>
      <c r="E16" s="166" t="str">
        <f>IF(animals!AE7&gt;0,animals!AE7,"")</f>
        <v/>
      </c>
      <c r="F16" s="166" t="str">
        <f>IF(animals!AE8&gt;0,animals!AE8,"")</f>
        <v/>
      </c>
      <c r="G16" s="166" t="str">
        <f>IF(animals!AE10&gt;0,animals!AE10,"")</f>
        <v/>
      </c>
      <c r="H16" s="166" t="str">
        <f>IF(animals!AE11&gt;0,animals!AE11,"")</f>
        <v/>
      </c>
      <c r="I16" s="166" t="str">
        <f>IF(animals!AE12&gt;0,animals!AE12,"")</f>
        <v/>
      </c>
      <c r="J16" s="167" t="str">
        <f>IF(animals!AE13&gt;0,animals!AE13,"")</f>
        <v/>
      </c>
      <c r="K16" s="167" t="str">
        <f>IF(animals!AE15&gt;0,animals!AE15,"")</f>
        <v/>
      </c>
      <c r="L16" s="166" t="str">
        <f>IF(animals!AE16&gt;0,animals!AE16,"")</f>
        <v/>
      </c>
      <c r="M16" s="166" t="str">
        <f>IF(animals!AE17&gt;0,animals!AE17,"")</f>
        <v/>
      </c>
      <c r="N16" s="166" t="str">
        <f>IF(animals!AE18&gt;0,animals!AE18,"")</f>
        <v/>
      </c>
      <c r="O16" s="166" t="str">
        <f>IF(animals!AE19&gt;0,animals!AE19,"")</f>
        <v/>
      </c>
      <c r="P16" s="166" t="str">
        <f>IF(animals!AE20&gt;0,animals!AE20,"")</f>
        <v/>
      </c>
      <c r="Q16" s="166" t="str">
        <f>IF(animals!AE21&gt;0,animals!AE21,"")</f>
        <v/>
      </c>
      <c r="R16" s="166" t="str">
        <f>IF(animals!AE23&gt;0,animals!AE23,"")</f>
        <v/>
      </c>
      <c r="S16" s="166" t="str">
        <f>IF(animals!AE24&gt;0,animals!AE24,"")</f>
        <v/>
      </c>
      <c r="T16" s="166" t="str">
        <f>IF(animals!AE25&gt;0,animals!AE25,"")</f>
        <v/>
      </c>
      <c r="U16" s="166" t="str">
        <f>IF(animals!AE27&gt;0,animals!AE27,"")</f>
        <v/>
      </c>
      <c r="V16" s="166" t="str">
        <f>IF(animals!AE28&gt;0,animals!AE28,"")</f>
        <v/>
      </c>
      <c r="W16" s="166" t="str">
        <f>IF(animals!AE29&gt;0,animals!AE29,"")</f>
        <v/>
      </c>
      <c r="X16" s="166" t="str">
        <f>IF(animals!AE32&gt;0,animals!AE32,"")</f>
        <v/>
      </c>
      <c r="Y16" s="166" t="str">
        <f>IF(animals!AE33&gt;0,animals!AE33,"")</f>
        <v/>
      </c>
      <c r="Z16" s="166" t="str">
        <f>IF(animals!AE34&gt;0,animals!AE34,"")</f>
        <v/>
      </c>
      <c r="AA16" s="166" t="str">
        <f>IF(animals!AE36&gt;0,animals!AE36,"")</f>
        <v/>
      </c>
      <c r="AB16" s="166" t="str">
        <f>IF(animals!AE37&gt;0,animals!AE37,"")</f>
        <v/>
      </c>
      <c r="AC16" s="166" t="str">
        <f>IF(animals!AE38&gt;0,animals!AE38,"")</f>
        <v/>
      </c>
      <c r="AD16" s="166" t="str">
        <f>IF(animals!AE41&gt;0,animals!AE41,"")</f>
        <v/>
      </c>
      <c r="AE16" s="166" t="str">
        <f>IF(animals!AE42&gt;0,animals!AE42,"")</f>
        <v/>
      </c>
      <c r="AF16" s="166" t="str">
        <f>IF(animals!AE43&gt;0,animals!AE43,"")</f>
        <v/>
      </c>
      <c r="AG16" s="166" t="str">
        <f>IF(animals!AE45&gt;0,animals!AE45,"")</f>
        <v/>
      </c>
      <c r="AH16" s="166" t="str">
        <f>IF(animals!AE46&gt;0,animals!AE46,"")</f>
        <v/>
      </c>
      <c r="AI16" s="166" t="str">
        <f>IF(animals!AE47&gt;0,animals!AE47,"")</f>
        <v/>
      </c>
      <c r="AJ16" s="166" t="str">
        <f>IF(animals!AE50&gt;0,animals!AE50,"")</f>
        <v/>
      </c>
      <c r="AK16" s="166" t="str">
        <f>IF(animals!AE51&gt;0,animals!AE51,"")</f>
        <v/>
      </c>
      <c r="AL16" s="166" t="str">
        <f>IF(animals!AE52&gt;0,animals!AE52,"")</f>
        <v/>
      </c>
      <c r="AM16" s="166" t="str">
        <f>IF(animals!AE54&gt;0,animals!AE54,"")</f>
        <v/>
      </c>
      <c r="AN16" s="166" t="str">
        <f>IF(animals!AE55&gt;0,animals!AE55,"")</f>
        <v/>
      </c>
      <c r="AO16" s="166" t="str">
        <f>IF(animals!AE56&gt;0,animals!AE56,"")</f>
        <v/>
      </c>
    </row>
    <row r="17" spans="1:41">
      <c r="A17" s="147" t="str">
        <f>'animals_stats (µm)'!A$2</f>
        <v>Genus species</v>
      </c>
      <c r="B17" s="152" t="str">
        <f>'animals_stats (µm)'!B$2</f>
        <v>Country.sample</v>
      </c>
      <c r="C17" s="164">
        <f>animals!AF2</f>
        <v>16</v>
      </c>
      <c r="D17" s="165" t="str">
        <f>IF(animals!AG4&gt;0,animals!AG4,"")</f>
        <v/>
      </c>
      <c r="E17" s="166" t="str">
        <f>IF(animals!AG7&gt;0,animals!AG7,"")</f>
        <v/>
      </c>
      <c r="F17" s="166" t="str">
        <f>IF(animals!AG8&gt;0,animals!AG8,"")</f>
        <v/>
      </c>
      <c r="G17" s="166">
        <f>IF(animals!AG10&gt;0,animals!AG10,"")</f>
        <v>59.790209790209794</v>
      </c>
      <c r="H17" s="166">
        <f>IF(animals!AG11&gt;0,animals!AG11,"")</f>
        <v>10.48951048951049</v>
      </c>
      <c r="I17" s="166">
        <f>IF(animals!AG12&gt;0,animals!AG12,"")</f>
        <v>5.5944055944055942</v>
      </c>
      <c r="J17" s="167" t="str">
        <f>IF(animals!AG13&gt;0,animals!AG13,"")</f>
        <v/>
      </c>
      <c r="K17" s="167">
        <f>IF(animals!AG15&gt;0,animals!AG15,"")</f>
        <v>18.88111888111888</v>
      </c>
      <c r="L17" s="166">
        <f>IF(animals!AG16&gt;0,animals!AG16,"")</f>
        <v>12.237762237762237</v>
      </c>
      <c r="M17" s="166" t="str">
        <f>IF(animals!AG17&gt;0,animals!AG17,"")</f>
        <v/>
      </c>
      <c r="N17" s="166" t="str">
        <f>IF(animals!AG18&gt;0,animals!AG18,"")</f>
        <v/>
      </c>
      <c r="O17" s="166" t="str">
        <f>IF(animals!AG19&gt;0,animals!AG19,"")</f>
        <v/>
      </c>
      <c r="P17" s="166">
        <f>IF(animals!AG20&gt;0,animals!AG20,"")</f>
        <v>37.06293706293706</v>
      </c>
      <c r="Q17" s="166" t="str">
        <f>IF(animals!AG21&gt;0,animals!AG21,"")</f>
        <v/>
      </c>
      <c r="R17" s="166">
        <f>IF(animals!AG23&gt;0,animals!AG23,"")</f>
        <v>20.62937062937063</v>
      </c>
      <c r="S17" s="166" t="str">
        <f>IF(animals!AG24&gt;0,animals!AG24,"")</f>
        <v/>
      </c>
      <c r="T17" s="166">
        <f>IF(animals!AG25&gt;0,animals!AG25,"")</f>
        <v>24.475524475524473</v>
      </c>
      <c r="U17" s="166" t="str">
        <f>IF(animals!AG27&gt;0,animals!AG27,"")</f>
        <v/>
      </c>
      <c r="V17" s="166" t="str">
        <f>IF(animals!AG28&gt;0,animals!AG28,"")</f>
        <v/>
      </c>
      <c r="W17" s="166" t="str">
        <f>IF(animals!AG29&gt;0,animals!AG29,"")</f>
        <v/>
      </c>
      <c r="X17" s="166">
        <f>IF(animals!AG32&gt;0,animals!AG32,"")</f>
        <v>19.93006993006993</v>
      </c>
      <c r="Y17" s="166">
        <f>IF(animals!AG33&gt;0,animals!AG33,"")</f>
        <v>42.307692307692299</v>
      </c>
      <c r="Z17" s="166">
        <f>IF(animals!AG34&gt;0,animals!AG34,"")</f>
        <v>22.377622377622377</v>
      </c>
      <c r="AA17" s="166" t="str">
        <f>IF(animals!AG36&gt;0,animals!AG36,"")</f>
        <v/>
      </c>
      <c r="AB17" s="166" t="str">
        <f>IF(animals!AG37&gt;0,animals!AG37,"")</f>
        <v/>
      </c>
      <c r="AC17" s="166" t="str">
        <f>IF(animals!AG38&gt;0,animals!AG38,"")</f>
        <v/>
      </c>
      <c r="AD17" s="166">
        <f>IF(animals!AG41&gt;0,animals!AG41,"")</f>
        <v>19.23076923076923</v>
      </c>
      <c r="AE17" s="166" t="str">
        <f>IF(animals!AG42&gt;0,animals!AG42,"")</f>
        <v/>
      </c>
      <c r="AF17" s="166" t="str">
        <f>IF(animals!AG43&gt;0,animals!AG43,"")</f>
        <v/>
      </c>
      <c r="AG17" s="166">
        <f>IF(animals!AG45&gt;0,animals!AG45,"")</f>
        <v>15.734265734265735</v>
      </c>
      <c r="AH17" s="166" t="str">
        <f>IF(animals!AG46&gt;0,animals!AG46,"")</f>
        <v/>
      </c>
      <c r="AI17" s="166" t="str">
        <f>IF(animals!AG47&gt;0,animals!AG47,"")</f>
        <v/>
      </c>
      <c r="AJ17" s="166" t="str">
        <f>IF(animals!AG50&gt;0,animals!AG50,"")</f>
        <v/>
      </c>
      <c r="AK17" s="166" t="str">
        <f>IF(animals!AG51&gt;0,animals!AG51,"")</f>
        <v/>
      </c>
      <c r="AL17" s="166" t="str">
        <f>IF(animals!AG52&gt;0,animals!AG52,"")</f>
        <v/>
      </c>
      <c r="AM17" s="166" t="str">
        <f>IF(animals!AG54&gt;0,animals!AG54,"")</f>
        <v/>
      </c>
      <c r="AN17" s="166" t="str">
        <f>IF(animals!AG55&gt;0,animals!AG55,"")</f>
        <v/>
      </c>
      <c r="AO17" s="166" t="str">
        <f>IF(animals!AG56&gt;0,animals!AG56,"")</f>
        <v/>
      </c>
    </row>
    <row r="18" spans="1:41">
      <c r="A18" s="147" t="str">
        <f>'animals_stats (µm)'!A$2</f>
        <v>Genus species</v>
      </c>
      <c r="B18" s="152" t="str">
        <f>'animals_stats (µm)'!B$2</f>
        <v>Country.sample</v>
      </c>
      <c r="C18" s="164">
        <f>animals!AH2</f>
        <v>17</v>
      </c>
      <c r="D18" s="165" t="str">
        <f>IF(animals!AI4&gt;0,animals!AI4,"")</f>
        <v/>
      </c>
      <c r="E18" s="166" t="str">
        <f>IF(animals!AI7&gt;0,animals!AI7,"")</f>
        <v/>
      </c>
      <c r="F18" s="166" t="str">
        <f>IF(animals!AI8&gt;0,animals!AI8,"")</f>
        <v/>
      </c>
      <c r="G18" s="166">
        <f>IF(animals!AI10&gt;0,animals!AI10,"")</f>
        <v>63.805970149253731</v>
      </c>
      <c r="H18" s="166">
        <f>IF(animals!AI11&gt;0,animals!AI11,"")</f>
        <v>9.7014925373134329</v>
      </c>
      <c r="I18" s="166">
        <f>IF(animals!AI12&gt;0,animals!AI12,"")</f>
        <v>4.4776119402985071</v>
      </c>
      <c r="J18" s="167" t="str">
        <f>IF(animals!AI13&gt;0,animals!AI13,"")</f>
        <v/>
      </c>
      <c r="K18" s="167">
        <f>IF(animals!AI15&gt;0,animals!AI15,"")</f>
        <v>19.402985074626866</v>
      </c>
      <c r="L18" s="166">
        <f>IF(animals!AI16&gt;0,animals!AI16,"")</f>
        <v>12.313432835820896</v>
      </c>
      <c r="M18" s="166" t="str">
        <f>IF(animals!AI17&gt;0,animals!AI17,"")</f>
        <v/>
      </c>
      <c r="N18" s="166" t="str">
        <f>IF(animals!AI18&gt;0,animals!AI18,"")</f>
        <v/>
      </c>
      <c r="O18" s="166" t="str">
        <f>IF(animals!AI19&gt;0,animals!AI19,"")</f>
        <v/>
      </c>
      <c r="P18" s="166">
        <f>IF(animals!AI20&gt;0,animals!AI20,"")</f>
        <v>40.298507462686565</v>
      </c>
      <c r="Q18" s="166" t="str">
        <f>IF(animals!AI21&gt;0,animals!AI21,"")</f>
        <v/>
      </c>
      <c r="R18" s="166">
        <f>IF(animals!AI23&gt;0,animals!AI23,"")</f>
        <v>20.149253731343283</v>
      </c>
      <c r="S18" s="166" t="str">
        <f>IF(animals!AI24&gt;0,animals!AI24,"")</f>
        <v/>
      </c>
      <c r="T18" s="166">
        <f>IF(animals!AI25&gt;0,animals!AI25,"")</f>
        <v>26.119402985074625</v>
      </c>
      <c r="U18" s="166" t="str">
        <f>IF(animals!AI27&gt;0,animals!AI27,"")</f>
        <v/>
      </c>
      <c r="V18" s="166" t="str">
        <f>IF(animals!AI28&gt;0,animals!AI28,"")</f>
        <v/>
      </c>
      <c r="W18" s="166" t="str">
        <f>IF(animals!AI29&gt;0,animals!AI29,"")</f>
        <v/>
      </c>
      <c r="X18" s="166" t="str">
        <f>IF(animals!AI32&gt;0,animals!AI32,"")</f>
        <v/>
      </c>
      <c r="Y18" s="166" t="str">
        <f>IF(animals!AI33&gt;0,animals!AI33,"")</f>
        <v/>
      </c>
      <c r="Z18" s="166" t="str">
        <f>IF(animals!AI34&gt;0,animals!AI34,"")</f>
        <v/>
      </c>
      <c r="AA18" s="166">
        <f>IF(animals!AI36&gt;0,animals!AI36,"")</f>
        <v>19.029850746268657</v>
      </c>
      <c r="AB18" s="166">
        <f>IF(animals!AI37&gt;0,animals!AI37,"")</f>
        <v>26.492537313432834</v>
      </c>
      <c r="AC18" s="166">
        <f>IF(animals!AI38&gt;0,animals!AI38,"")</f>
        <v>20.522388059701491</v>
      </c>
      <c r="AD18" s="166" t="str">
        <f>IF(animals!AI41&gt;0,animals!AI41,"")</f>
        <v/>
      </c>
      <c r="AE18" s="166" t="str">
        <f>IF(animals!AI42&gt;0,animals!AI42,"")</f>
        <v/>
      </c>
      <c r="AF18" s="166" t="str">
        <f>IF(animals!AI43&gt;0,animals!AI43,"")</f>
        <v/>
      </c>
      <c r="AG18" s="166">
        <f>IF(animals!AI45&gt;0,animals!AI45,"")</f>
        <v>19.776119402985074</v>
      </c>
      <c r="AH18" s="166">
        <f>IF(animals!AI46&gt;0,animals!AI46,"")</f>
        <v>26.492537313432834</v>
      </c>
      <c r="AI18" s="166">
        <f>IF(animals!AI47&gt;0,animals!AI47,"")</f>
        <v>23.134328358208954</v>
      </c>
      <c r="AJ18" s="166" t="str">
        <f>IF(animals!AI50&gt;0,animals!AI50,"")</f>
        <v/>
      </c>
      <c r="AK18" s="166" t="str">
        <f>IF(animals!AI51&gt;0,animals!AI51,"")</f>
        <v/>
      </c>
      <c r="AL18" s="166" t="str">
        <f>IF(animals!AI52&gt;0,animals!AI52,"")</f>
        <v/>
      </c>
      <c r="AM18" s="166">
        <f>IF(animals!AI54&gt;0,animals!AI54,"")</f>
        <v>21.641791044776117</v>
      </c>
      <c r="AN18" s="166">
        <f>IF(animals!AI55&gt;0,animals!AI55,"")</f>
        <v>55.597014925373131</v>
      </c>
      <c r="AO18" s="166">
        <f>IF(animals!AI56&gt;0,animals!AI56,"")</f>
        <v>25.746268656716421</v>
      </c>
    </row>
    <row r="19" spans="1:41">
      <c r="A19" s="147" t="str">
        <f>'animals_stats (µm)'!A$2</f>
        <v>Genus species</v>
      </c>
      <c r="B19" s="152" t="str">
        <f>'animals_stats (µm)'!B$2</f>
        <v>Country.sample</v>
      </c>
      <c r="C19" s="164">
        <f>animals!AJ2</f>
        <v>18</v>
      </c>
      <c r="D19" s="165" t="str">
        <f>IF(animals!AK4&gt;0,animals!AK4,"")</f>
        <v/>
      </c>
      <c r="E19" s="166" t="str">
        <f>IF(animals!AK7&gt;0,animals!AK7,"")</f>
        <v/>
      </c>
      <c r="F19" s="166" t="str">
        <f>IF(animals!AK8&gt;0,animals!AK8,"")</f>
        <v/>
      </c>
      <c r="G19" s="166" t="str">
        <f>IF(animals!AK10&gt;0,animals!AK10,"")</f>
        <v/>
      </c>
      <c r="H19" s="166" t="str">
        <f>IF(animals!AK11&gt;0,animals!AK11,"")</f>
        <v/>
      </c>
      <c r="I19" s="166" t="str">
        <f>IF(animals!AK12&gt;0,animals!AK12,"")</f>
        <v/>
      </c>
      <c r="J19" s="167" t="str">
        <f>IF(animals!AK13&gt;0,animals!AK13,"")</f>
        <v/>
      </c>
      <c r="K19" s="167" t="str">
        <f>IF(animals!AK15&gt;0,animals!AK15,"")</f>
        <v/>
      </c>
      <c r="L19" s="166" t="str">
        <f>IF(animals!AK16&gt;0,animals!AK16,"")</f>
        <v/>
      </c>
      <c r="M19" s="166" t="str">
        <f>IF(animals!AK17&gt;0,animals!AK17,"")</f>
        <v/>
      </c>
      <c r="N19" s="166" t="str">
        <f>IF(animals!AK18&gt;0,animals!AK18,"")</f>
        <v/>
      </c>
      <c r="O19" s="166" t="str">
        <f>IF(animals!AK19&gt;0,animals!AK19,"")</f>
        <v/>
      </c>
      <c r="P19" s="166" t="str">
        <f>IF(animals!AK20&gt;0,animals!AK20,"")</f>
        <v/>
      </c>
      <c r="Q19" s="166" t="str">
        <f>IF(animals!AK21&gt;0,animals!AK21,"")</f>
        <v/>
      </c>
      <c r="R19" s="166" t="str">
        <f>IF(animals!AK23&gt;0,animals!AK23,"")</f>
        <v/>
      </c>
      <c r="S19" s="166" t="str">
        <f>IF(animals!AK24&gt;0,animals!AK24,"")</f>
        <v/>
      </c>
      <c r="T19" s="166" t="str">
        <f>IF(animals!AK25&gt;0,animals!AK25,"")</f>
        <v/>
      </c>
      <c r="U19" s="166" t="str">
        <f>IF(animals!AK27&gt;0,animals!AK27,"")</f>
        <v/>
      </c>
      <c r="V19" s="166" t="str">
        <f>IF(animals!AK28&gt;0,animals!AK28,"")</f>
        <v/>
      </c>
      <c r="W19" s="166" t="str">
        <f>IF(animals!AK29&gt;0,animals!AK29,"")</f>
        <v/>
      </c>
      <c r="X19" s="166" t="str">
        <f>IF(animals!AK32&gt;0,animals!AK32,"")</f>
        <v/>
      </c>
      <c r="Y19" s="166" t="str">
        <f>IF(animals!AK33&gt;0,animals!AK33,"")</f>
        <v/>
      </c>
      <c r="Z19" s="166" t="str">
        <f>IF(animals!AK34&gt;0,animals!AK34,"")</f>
        <v/>
      </c>
      <c r="AA19" s="166" t="str">
        <f>IF(animals!AK36&gt;0,animals!AK36,"")</f>
        <v/>
      </c>
      <c r="AB19" s="166" t="str">
        <f>IF(animals!AK37&gt;0,animals!AK37,"")</f>
        <v/>
      </c>
      <c r="AC19" s="166" t="str">
        <f>IF(animals!AK38&gt;0,animals!AK38,"")</f>
        <v/>
      </c>
      <c r="AD19" s="166" t="str">
        <f>IF(animals!AK41&gt;0,animals!AK41,"")</f>
        <v/>
      </c>
      <c r="AE19" s="166" t="str">
        <f>IF(animals!AK42&gt;0,animals!AK42,"")</f>
        <v/>
      </c>
      <c r="AF19" s="166" t="str">
        <f>IF(animals!AK43&gt;0,animals!AK43,"")</f>
        <v/>
      </c>
      <c r="AG19" s="166" t="str">
        <f>IF(animals!AK45&gt;0,animals!AK45,"")</f>
        <v/>
      </c>
      <c r="AH19" s="166" t="str">
        <f>IF(animals!AK46&gt;0,animals!AK46,"")</f>
        <v/>
      </c>
      <c r="AI19" s="166" t="str">
        <f>IF(animals!AK47&gt;0,animals!AK47,"")</f>
        <v/>
      </c>
      <c r="AJ19" s="166" t="str">
        <f>IF(animals!AK50&gt;0,animals!AK50,"")</f>
        <v/>
      </c>
      <c r="AK19" s="166" t="str">
        <f>IF(animals!AK51&gt;0,animals!AK51,"")</f>
        <v/>
      </c>
      <c r="AL19" s="166" t="str">
        <f>IF(animals!AK52&gt;0,animals!AK52,"")</f>
        <v/>
      </c>
      <c r="AM19" s="166" t="str">
        <f>IF(animals!AK54&gt;0,animals!AK54,"")</f>
        <v/>
      </c>
      <c r="AN19" s="166" t="str">
        <f>IF(animals!AK55&gt;0,animals!AK55,"")</f>
        <v/>
      </c>
      <c r="AO19" s="166" t="str">
        <f>IF(animals!AK56&gt;0,animals!AK56,"")</f>
        <v/>
      </c>
    </row>
    <row r="20" spans="1:41">
      <c r="A20" s="147" t="str">
        <f>'animals_stats (µm)'!A$2</f>
        <v>Genus species</v>
      </c>
      <c r="B20" s="152" t="str">
        <f>'animals_stats (µm)'!B$2</f>
        <v>Country.sample</v>
      </c>
      <c r="C20" s="164">
        <f>animals!AL2</f>
        <v>19</v>
      </c>
      <c r="D20" s="165" t="str">
        <f>IF(animals!AM4&gt;0,animals!AM4,"")</f>
        <v/>
      </c>
      <c r="E20" s="166" t="str">
        <f>IF(animals!AM7&gt;0,animals!AM7,"")</f>
        <v/>
      </c>
      <c r="F20" s="166" t="str">
        <f>IF(animals!AM8&gt;0,animals!AM8,"")</f>
        <v/>
      </c>
      <c r="G20" s="166" t="str">
        <f>IF(animals!AM10&gt;0,animals!AM10,"")</f>
        <v/>
      </c>
      <c r="H20" s="166" t="str">
        <f>IF(animals!AM11&gt;0,animals!AM11,"")</f>
        <v/>
      </c>
      <c r="I20" s="166" t="str">
        <f>IF(animals!AM12&gt;0,animals!AM12,"")</f>
        <v/>
      </c>
      <c r="J20" s="167" t="str">
        <f>IF(animals!AM13&gt;0,animals!AM13,"")</f>
        <v/>
      </c>
      <c r="K20" s="167" t="str">
        <f>IF(animals!AM15&gt;0,animals!AM15,"")</f>
        <v/>
      </c>
      <c r="L20" s="166" t="str">
        <f>IF(animals!AM16&gt;0,animals!AM16,"")</f>
        <v/>
      </c>
      <c r="M20" s="166" t="str">
        <f>IF(animals!AM17&gt;0,animals!AM17,"")</f>
        <v/>
      </c>
      <c r="N20" s="166" t="str">
        <f>IF(animals!AM18&gt;0,animals!AM18,"")</f>
        <v/>
      </c>
      <c r="O20" s="166" t="str">
        <f>IF(animals!AM19&gt;0,animals!AM19,"")</f>
        <v/>
      </c>
      <c r="P20" s="166" t="str">
        <f>IF(animals!AM20&gt;0,animals!AM20,"")</f>
        <v/>
      </c>
      <c r="Q20" s="166" t="str">
        <f>IF(animals!AM21&gt;0,animals!AM21,"")</f>
        <v/>
      </c>
      <c r="R20" s="166" t="str">
        <f>IF(animals!AM23&gt;0,animals!AM23,"")</f>
        <v/>
      </c>
      <c r="S20" s="166" t="str">
        <f>IF(animals!AM24&gt;0,animals!AM24,"")</f>
        <v/>
      </c>
      <c r="T20" s="166" t="str">
        <f>IF(animals!AM25&gt;0,animals!AM25,"")</f>
        <v/>
      </c>
      <c r="U20" s="166" t="str">
        <f>IF(animals!AM27&gt;0,animals!AM27,"")</f>
        <v/>
      </c>
      <c r="V20" s="166" t="str">
        <f>IF(animals!AM28&gt;0,animals!AM28,"")</f>
        <v/>
      </c>
      <c r="W20" s="166" t="str">
        <f>IF(animals!AM29&gt;0,animals!AM29,"")</f>
        <v/>
      </c>
      <c r="X20" s="166" t="str">
        <f>IF(animals!AM32&gt;0,animals!AM32,"")</f>
        <v/>
      </c>
      <c r="Y20" s="166" t="str">
        <f>IF(animals!AM33&gt;0,animals!AM33,"")</f>
        <v/>
      </c>
      <c r="Z20" s="166" t="str">
        <f>IF(animals!AM34&gt;0,animals!AM34,"")</f>
        <v/>
      </c>
      <c r="AA20" s="166" t="str">
        <f>IF(animals!AM36&gt;0,animals!AM36,"")</f>
        <v/>
      </c>
      <c r="AB20" s="166" t="str">
        <f>IF(animals!AM37&gt;0,animals!AM37,"")</f>
        <v/>
      </c>
      <c r="AC20" s="166" t="str">
        <f>IF(animals!AM38&gt;0,animals!AM38,"")</f>
        <v/>
      </c>
      <c r="AD20" s="166" t="str">
        <f>IF(animals!AM41&gt;0,animals!AM41,"")</f>
        <v/>
      </c>
      <c r="AE20" s="166" t="str">
        <f>IF(animals!AM42&gt;0,animals!AM42,"")</f>
        <v/>
      </c>
      <c r="AF20" s="166" t="str">
        <f>IF(animals!AM43&gt;0,animals!AM43,"")</f>
        <v/>
      </c>
      <c r="AG20" s="166" t="str">
        <f>IF(animals!AM45&gt;0,animals!AM45,"")</f>
        <v/>
      </c>
      <c r="AH20" s="166" t="str">
        <f>IF(animals!AM46&gt;0,animals!AM46,"")</f>
        <v/>
      </c>
      <c r="AI20" s="166" t="str">
        <f>IF(animals!AM47&gt;0,animals!AM47,"")</f>
        <v/>
      </c>
      <c r="AJ20" s="166" t="str">
        <f>IF(animals!AM50&gt;0,animals!AM50,"")</f>
        <v/>
      </c>
      <c r="AK20" s="166" t="str">
        <f>IF(animals!AM51&gt;0,animals!AM51,"")</f>
        <v/>
      </c>
      <c r="AL20" s="166" t="str">
        <f>IF(animals!AM52&gt;0,animals!AM52,"")</f>
        <v/>
      </c>
      <c r="AM20" s="166" t="str">
        <f>IF(animals!AM54&gt;0,animals!AM54,"")</f>
        <v/>
      </c>
      <c r="AN20" s="166" t="str">
        <f>IF(animals!AM55&gt;0,animals!AM55,"")</f>
        <v/>
      </c>
      <c r="AO20" s="166" t="str">
        <f>IF(animals!AM56&gt;0,animals!AM56,"")</f>
        <v/>
      </c>
    </row>
    <row r="21" spans="1:41">
      <c r="A21" s="147" t="str">
        <f>'animals_stats (µm)'!A$2</f>
        <v>Genus species</v>
      </c>
      <c r="B21" s="152" t="str">
        <f>'animals_stats (µm)'!B$2</f>
        <v>Country.sample</v>
      </c>
      <c r="C21" s="164">
        <f>animals!AN2</f>
        <v>20</v>
      </c>
      <c r="D21" s="165" t="str">
        <f>IF(animals!AO4&gt;0,animals!AO4,"")</f>
        <v/>
      </c>
      <c r="E21" s="166" t="str">
        <f>IF(animals!AO7&gt;0,animals!AO7,"")</f>
        <v/>
      </c>
      <c r="F21" s="166" t="str">
        <f>IF(animals!AO8&gt;0,animals!AO8,"")</f>
        <v/>
      </c>
      <c r="G21" s="166">
        <f>IF(animals!AO10&gt;0,animals!AO10,"")</f>
        <v>64.575645756457561</v>
      </c>
      <c r="H21" s="166">
        <f>IF(animals!AO11&gt;0,animals!AO11,"")</f>
        <v>10.332103321033209</v>
      </c>
      <c r="I21" s="166">
        <f>IF(animals!AO12&gt;0,animals!AO12,"")</f>
        <v>4.7970479704797047</v>
      </c>
      <c r="J21" s="167" t="str">
        <f>IF(animals!AO13&gt;0,animals!AO13,"")</f>
        <v/>
      </c>
      <c r="K21" s="167">
        <f>IF(animals!AO15&gt;0,animals!AO15,"")</f>
        <v>14.391143911439114</v>
      </c>
      <c r="L21" s="166">
        <f>IF(animals!AO16&gt;0,animals!AO16,"")</f>
        <v>9.5940959409594093</v>
      </c>
      <c r="M21" s="166" t="str">
        <f>IF(animals!AO17&gt;0,animals!AO17,"")</f>
        <v/>
      </c>
      <c r="N21" s="166" t="str">
        <f>IF(animals!AO18&gt;0,animals!AO18,"")</f>
        <v/>
      </c>
      <c r="O21" s="166" t="str">
        <f>IF(animals!AO19&gt;0,animals!AO19,"")</f>
        <v/>
      </c>
      <c r="P21" s="166">
        <f>IF(animals!AO20&gt;0,animals!AO20,"")</f>
        <v>35.055350553505534</v>
      </c>
      <c r="Q21" s="166" t="str">
        <f>IF(animals!AO21&gt;0,animals!AO21,"")</f>
        <v/>
      </c>
      <c r="R21" s="166">
        <f>IF(animals!AO23&gt;0,animals!AO23,"")</f>
        <v>19.926199261992618</v>
      </c>
      <c r="S21" s="166" t="str">
        <f>IF(animals!AO24&gt;0,animals!AO24,"")</f>
        <v/>
      </c>
      <c r="T21" s="166">
        <f>IF(animals!AO25&gt;0,animals!AO25,"")</f>
        <v>26.19926199261992</v>
      </c>
      <c r="U21" s="166">
        <f>IF(animals!AO27&gt;0,animals!AO27,"")</f>
        <v>19.926199261992618</v>
      </c>
      <c r="V21" s="166" t="str">
        <f>IF(animals!AO28&gt;0,animals!AO28,"")</f>
        <v/>
      </c>
      <c r="W21" s="166">
        <f>IF(animals!AO29&gt;0,animals!AO29,"")</f>
        <v>21.402214022140221</v>
      </c>
      <c r="X21" s="166">
        <f>IF(animals!AO32&gt;0,animals!AO32,"")</f>
        <v>21.771217712177123</v>
      </c>
      <c r="Y21" s="166">
        <f>IF(animals!AO33&gt;0,animals!AO33,"")</f>
        <v>39.852398523985237</v>
      </c>
      <c r="Z21" s="166">
        <f>IF(animals!AO34&gt;0,animals!AO34,"")</f>
        <v>26.568265682656829</v>
      </c>
      <c r="AA21" s="166">
        <f>IF(animals!AO36&gt;0,animals!AO36,"")</f>
        <v>18.450184501845019</v>
      </c>
      <c r="AB21" s="166" t="str">
        <f>IF(animals!AO37&gt;0,animals!AO37,"")</f>
        <v/>
      </c>
      <c r="AC21" s="166">
        <f>IF(animals!AO38&gt;0,animals!AO38,"")</f>
        <v>19.557195571955717</v>
      </c>
      <c r="AD21" s="166" t="str">
        <f>IF(animals!AO41&gt;0,animals!AO41,"")</f>
        <v/>
      </c>
      <c r="AE21" s="166">
        <f>IF(animals!AO42&gt;0,animals!AO42,"")</f>
        <v>37.269372693726929</v>
      </c>
      <c r="AF21" s="166">
        <f>IF(animals!AO43&gt;0,animals!AO43,"")</f>
        <v>24.723247232472325</v>
      </c>
      <c r="AG21" s="166">
        <f>IF(animals!AO45&gt;0,animals!AO45,"")</f>
        <v>16.236162361623617</v>
      </c>
      <c r="AH21" s="166">
        <f>IF(animals!AO46&gt;0,animals!AO46,"")</f>
        <v>21.771217712177123</v>
      </c>
      <c r="AI21" s="166">
        <f>IF(animals!AO47&gt;0,animals!AO47,"")</f>
        <v>18.081180811808117</v>
      </c>
      <c r="AJ21" s="166" t="str">
        <f>IF(animals!AO50&gt;0,animals!AO50,"")</f>
        <v/>
      </c>
      <c r="AK21" s="166" t="str">
        <f>IF(animals!AO51&gt;0,animals!AO51,"")</f>
        <v/>
      </c>
      <c r="AL21" s="166" t="str">
        <f>IF(animals!AO52&gt;0,animals!AO52,"")</f>
        <v/>
      </c>
      <c r="AM21" s="166" t="str">
        <f>IF(animals!AO54&gt;0,animals!AO54,"")</f>
        <v/>
      </c>
      <c r="AN21" s="166" t="str">
        <f>IF(animals!AO55&gt;0,animals!AO55,"")</f>
        <v/>
      </c>
      <c r="AO21" s="166" t="str">
        <f>IF(animals!AO56&gt;0,animals!AO56,"")</f>
        <v/>
      </c>
    </row>
    <row r="22" spans="1:41">
      <c r="A22" s="147" t="str">
        <f>'animals_stats (µm)'!A$2</f>
        <v>Genus species</v>
      </c>
      <c r="B22" s="152" t="str">
        <f>'animals_stats (µm)'!B$2</f>
        <v>Country.sample</v>
      </c>
      <c r="C22" s="164">
        <f>animals!AP2</f>
        <v>21</v>
      </c>
      <c r="D22" s="165" t="str">
        <f>IF(animals!AQ4&gt;0,animals!AQ4,"")</f>
        <v/>
      </c>
      <c r="E22" s="166" t="str">
        <f>IF(animals!AQ7&gt;0,animals!AQ7,"")</f>
        <v/>
      </c>
      <c r="F22" s="166" t="str">
        <f>IF(animals!AQ8&gt;0,animals!AQ8,"")</f>
        <v/>
      </c>
      <c r="G22" s="166" t="str">
        <f>IF(animals!AQ10&gt;0,animals!AQ10,"")</f>
        <v/>
      </c>
      <c r="H22" s="166" t="str">
        <f>IF(animals!AQ11&gt;0,animals!AQ11,"")</f>
        <v/>
      </c>
      <c r="I22" s="166" t="str">
        <f>IF(animals!AQ12&gt;0,animals!AQ12,"")</f>
        <v/>
      </c>
      <c r="J22" s="167" t="str">
        <f>IF(animals!AQ13&gt;0,animals!AQ13,"")</f>
        <v/>
      </c>
      <c r="K22" s="167" t="str">
        <f>IF(animals!AQ15&gt;0,animals!AQ15,"")</f>
        <v/>
      </c>
      <c r="L22" s="166" t="str">
        <f>IF(animals!AQ16&gt;0,animals!AQ16,"")</f>
        <v/>
      </c>
      <c r="M22" s="166" t="str">
        <f>IF(animals!AQ17&gt;0,animals!AQ17,"")</f>
        <v/>
      </c>
      <c r="N22" s="166" t="str">
        <f>IF(animals!AQ18&gt;0,animals!AQ18,"")</f>
        <v/>
      </c>
      <c r="O22" s="166" t="str">
        <f>IF(animals!AQ19&gt;0,animals!AQ19,"")</f>
        <v/>
      </c>
      <c r="P22" s="166" t="str">
        <f>IF(animals!AQ20&gt;0,animals!AQ20,"")</f>
        <v/>
      </c>
      <c r="Q22" s="166" t="str">
        <f>IF(animals!AQ21&gt;0,animals!AQ21,"")</f>
        <v/>
      </c>
      <c r="R22" s="166" t="str">
        <f>IF(animals!AQ23&gt;0,animals!AQ23,"")</f>
        <v/>
      </c>
      <c r="S22" s="166" t="str">
        <f>IF(animals!AQ24&gt;0,animals!AQ24,"")</f>
        <v/>
      </c>
      <c r="T22" s="166" t="str">
        <f>IF(animals!AQ25&gt;0,animals!AQ25,"")</f>
        <v/>
      </c>
      <c r="U22" s="166" t="str">
        <f>IF(animals!AQ27&gt;0,animals!AQ27,"")</f>
        <v/>
      </c>
      <c r="V22" s="166" t="str">
        <f>IF(animals!AQ28&gt;0,animals!AQ28,"")</f>
        <v/>
      </c>
      <c r="W22" s="166" t="str">
        <f>IF(animals!AQ29&gt;0,animals!AQ29,"")</f>
        <v/>
      </c>
      <c r="X22" s="166" t="str">
        <f>IF(animals!AQ32&gt;0,animals!AQ32,"")</f>
        <v/>
      </c>
      <c r="Y22" s="166" t="str">
        <f>IF(animals!AQ33&gt;0,animals!AQ33,"")</f>
        <v/>
      </c>
      <c r="Z22" s="166" t="str">
        <f>IF(animals!AQ34&gt;0,animals!AQ34,"")</f>
        <v/>
      </c>
      <c r="AA22" s="166" t="str">
        <f>IF(animals!AQ36&gt;0,animals!AQ36,"")</f>
        <v/>
      </c>
      <c r="AB22" s="166" t="str">
        <f>IF(animals!AQ37&gt;0,animals!AQ37,"")</f>
        <v/>
      </c>
      <c r="AC22" s="166" t="str">
        <f>IF(animals!AQ38&gt;0,animals!AQ38,"")</f>
        <v/>
      </c>
      <c r="AD22" s="166" t="str">
        <f>IF(animals!AQ41&gt;0,animals!AQ41,"")</f>
        <v/>
      </c>
      <c r="AE22" s="166" t="str">
        <f>IF(animals!AQ42&gt;0,animals!AQ42,"")</f>
        <v/>
      </c>
      <c r="AF22" s="166" t="str">
        <f>IF(animals!AQ43&gt;0,animals!AQ43,"")</f>
        <v/>
      </c>
      <c r="AG22" s="166" t="str">
        <f>IF(animals!AQ45&gt;0,animals!AQ45,"")</f>
        <v/>
      </c>
      <c r="AH22" s="166" t="str">
        <f>IF(animals!AQ46&gt;0,animals!AQ46,"")</f>
        <v/>
      </c>
      <c r="AI22" s="166" t="str">
        <f>IF(animals!AQ47&gt;0,animals!AQ47,"")</f>
        <v/>
      </c>
      <c r="AJ22" s="166" t="str">
        <f>IF(animals!AQ50&gt;0,animals!AQ50,"")</f>
        <v/>
      </c>
      <c r="AK22" s="166" t="str">
        <f>IF(animals!AQ51&gt;0,animals!AQ51,"")</f>
        <v/>
      </c>
      <c r="AL22" s="166" t="str">
        <f>IF(animals!AQ52&gt;0,animals!AQ52,"")</f>
        <v/>
      </c>
      <c r="AM22" s="166" t="str">
        <f>IF(animals!AQ54&gt;0,animals!AQ54,"")</f>
        <v/>
      </c>
      <c r="AN22" s="166" t="str">
        <f>IF(animals!AQ55&gt;0,animals!AQ55,"")</f>
        <v/>
      </c>
      <c r="AO22" s="166" t="str">
        <f>IF(animals!AQ56&gt;0,animals!AQ56,"")</f>
        <v/>
      </c>
    </row>
    <row r="23" spans="1:41">
      <c r="A23" s="147" t="str">
        <f>'animals_stats (µm)'!A$2</f>
        <v>Genus species</v>
      </c>
      <c r="B23" s="152" t="str">
        <f>'animals_stats (µm)'!B$2</f>
        <v>Country.sample</v>
      </c>
      <c r="C23" s="164">
        <f>animals!AR2</f>
        <v>22</v>
      </c>
      <c r="D23" s="165">
        <f>IF(animals!AS4&gt;0,animals!AS4,"")</f>
        <v>1477.9467680608366</v>
      </c>
      <c r="E23" s="166" t="str">
        <f>IF(animals!AS7&gt;0,animals!AS7,"")</f>
        <v/>
      </c>
      <c r="F23" s="166" t="str">
        <f>IF(animals!AS8&gt;0,animals!AS8,"")</f>
        <v/>
      </c>
      <c r="G23" s="166">
        <f>IF(animals!AS10&gt;0,animals!AS10,"")</f>
        <v>60.076045627376431</v>
      </c>
      <c r="H23" s="166">
        <f>IF(animals!AS11&gt;0,animals!AS11,"")</f>
        <v>10.646387832699618</v>
      </c>
      <c r="I23" s="166">
        <f>IF(animals!AS12&gt;0,animals!AS12,"")</f>
        <v>5.3231939163498092</v>
      </c>
      <c r="J23" s="167" t="str">
        <f>IF(animals!AS13&gt;0,animals!AS13,"")</f>
        <v/>
      </c>
      <c r="K23" s="167">
        <f>IF(animals!AS15&gt;0,animals!AS15,"")</f>
        <v>17.870722433460077</v>
      </c>
      <c r="L23" s="166">
        <f>IF(animals!AS16&gt;0,animals!AS16,"")</f>
        <v>15.209125475285171</v>
      </c>
      <c r="M23" s="166" t="str">
        <f>IF(animals!AS17&gt;0,animals!AS17,"")</f>
        <v/>
      </c>
      <c r="N23" s="166" t="str">
        <f>IF(animals!AS18&gt;0,animals!AS18,"")</f>
        <v/>
      </c>
      <c r="O23" s="166" t="str">
        <f>IF(animals!AS19&gt;0,animals!AS19,"")</f>
        <v/>
      </c>
      <c r="P23" s="166">
        <f>IF(animals!AS20&gt;0,animals!AS20,"")</f>
        <v>39.543726235741445</v>
      </c>
      <c r="Q23" s="166" t="str">
        <f>IF(animals!AS21&gt;0,animals!AS21,"")</f>
        <v/>
      </c>
      <c r="R23" s="166">
        <f>IF(animals!AS23&gt;0,animals!AS23,"")</f>
        <v>21.673003802281368</v>
      </c>
      <c r="S23" s="166" t="str">
        <f>IF(animals!AS24&gt;0,animals!AS24,"")</f>
        <v/>
      </c>
      <c r="T23" s="166">
        <f>IF(animals!AS25&gt;0,animals!AS25,"")</f>
        <v>25.475285171102662</v>
      </c>
      <c r="U23" s="166">
        <f>IF(animals!AS27&gt;0,animals!AS27,"")</f>
        <v>17.870722433460077</v>
      </c>
      <c r="V23" s="166">
        <f>IF(animals!AS28&gt;0,animals!AS28,"")</f>
        <v>25.85551330798479</v>
      </c>
      <c r="W23" s="166">
        <f>IF(animals!AS29&gt;0,animals!AS29,"")</f>
        <v>20.912547528517109</v>
      </c>
      <c r="X23" s="166" t="str">
        <f>IF(animals!AS32&gt;0,animals!AS32,"")</f>
        <v/>
      </c>
      <c r="Y23" s="166" t="str">
        <f>IF(animals!AS33&gt;0,animals!AS33,"")</f>
        <v/>
      </c>
      <c r="Z23" s="166" t="str">
        <f>IF(animals!AS34&gt;0,animals!AS34,"")</f>
        <v/>
      </c>
      <c r="AA23" s="166">
        <f>IF(animals!AS36&gt;0,animals!AS36,"")</f>
        <v>18.250950570342201</v>
      </c>
      <c r="AB23" s="166">
        <f>IF(animals!AS37&gt;0,animals!AS37,"")</f>
        <v>28.13688212927757</v>
      </c>
      <c r="AC23" s="166">
        <f>IF(animals!AS38&gt;0,animals!AS38,"")</f>
        <v>20.532319391634982</v>
      </c>
      <c r="AD23" s="166" t="str">
        <f>IF(animals!AS41&gt;0,animals!AS41,"")</f>
        <v/>
      </c>
      <c r="AE23" s="166" t="str">
        <f>IF(animals!AS42&gt;0,animals!AS42,"")</f>
        <v/>
      </c>
      <c r="AF23" s="166" t="str">
        <f>IF(animals!AS43&gt;0,animals!AS43,"")</f>
        <v/>
      </c>
      <c r="AG23" s="166" t="str">
        <f>IF(animals!AS45&gt;0,animals!AS45,"")</f>
        <v/>
      </c>
      <c r="AH23" s="166" t="str">
        <f>IF(animals!AS46&gt;0,animals!AS46,"")</f>
        <v/>
      </c>
      <c r="AI23" s="166" t="str">
        <f>IF(animals!AS47&gt;0,animals!AS47,"")</f>
        <v/>
      </c>
      <c r="AJ23" s="166" t="str">
        <f>IF(animals!AS50&gt;0,animals!AS50,"")</f>
        <v/>
      </c>
      <c r="AK23" s="166" t="str">
        <f>IF(animals!AS51&gt;0,animals!AS51,"")</f>
        <v/>
      </c>
      <c r="AL23" s="166" t="str">
        <f>IF(animals!AS52&gt;0,animals!AS52,"")</f>
        <v/>
      </c>
      <c r="AM23" s="166" t="str">
        <f>IF(animals!AS54&gt;0,animals!AS54,"")</f>
        <v/>
      </c>
      <c r="AN23" s="166" t="str">
        <f>IF(animals!AS55&gt;0,animals!AS55,"")</f>
        <v/>
      </c>
      <c r="AO23" s="166" t="str">
        <f>IF(animals!AS56&gt;0,animals!AS56,"")</f>
        <v/>
      </c>
    </row>
    <row r="24" spans="1:41">
      <c r="A24" s="147" t="str">
        <f>'animals_stats (µm)'!A$2</f>
        <v>Genus species</v>
      </c>
      <c r="B24" s="152" t="str">
        <f>'animals_stats (µm)'!B$2</f>
        <v>Country.sample</v>
      </c>
      <c r="C24" s="164">
        <f>animals!AT2</f>
        <v>23</v>
      </c>
      <c r="D24" s="165">
        <f>IF(animals!AU4&gt;0,animals!AU4,"")</f>
        <v>1215.884476534296</v>
      </c>
      <c r="E24" s="166" t="str">
        <f>IF(animals!AU7&gt;0,animals!AU7,"")</f>
        <v/>
      </c>
      <c r="F24" s="166" t="str">
        <f>IF(animals!AU8&gt;0,animals!AU8,"")</f>
        <v/>
      </c>
      <c r="G24" s="166">
        <f>IF(animals!AU10&gt;0,animals!AU10,"")</f>
        <v>59.927797833935024</v>
      </c>
      <c r="H24" s="166">
        <f>IF(animals!AU11&gt;0,animals!AU11,"")</f>
        <v>11.552346570397113</v>
      </c>
      <c r="I24" s="166">
        <f>IF(animals!AU12&gt;0,animals!AU12,"")</f>
        <v>4.6931407942238268</v>
      </c>
      <c r="J24" s="167" t="str">
        <f>IF(animals!AU13&gt;0,animals!AU13,"")</f>
        <v/>
      </c>
      <c r="K24" s="167">
        <f>IF(animals!AU15&gt;0,animals!AU15,"")</f>
        <v>20.938628158844764</v>
      </c>
      <c r="L24" s="166">
        <f>IF(animals!AU16&gt;0,animals!AU16,"")</f>
        <v>12.996389891696753</v>
      </c>
      <c r="M24" s="166" t="str">
        <f>IF(animals!AU17&gt;0,animals!AU17,"")</f>
        <v/>
      </c>
      <c r="N24" s="166" t="str">
        <f>IF(animals!AU18&gt;0,animals!AU18,"")</f>
        <v/>
      </c>
      <c r="O24" s="166" t="str">
        <f>IF(animals!AU19&gt;0,animals!AU19,"")</f>
        <v/>
      </c>
      <c r="P24" s="166">
        <f>IF(animals!AU20&gt;0,animals!AU20,"")</f>
        <v>40.433212996389891</v>
      </c>
      <c r="Q24" s="166" t="str">
        <f>IF(animals!AU21&gt;0,animals!AU21,"")</f>
        <v/>
      </c>
      <c r="R24" s="166">
        <f>IF(animals!AU23&gt;0,animals!AU23,"")</f>
        <v>15.884476534296029</v>
      </c>
      <c r="S24" s="166" t="str">
        <f>IF(animals!AU24&gt;0,animals!AU24,"")</f>
        <v/>
      </c>
      <c r="T24" s="166">
        <f>IF(animals!AU25&gt;0,animals!AU25,"")</f>
        <v>31.768953068592058</v>
      </c>
      <c r="U24" s="166" t="str">
        <f>IF(animals!AU27&gt;0,animals!AU27,"")</f>
        <v/>
      </c>
      <c r="V24" s="166" t="str">
        <f>IF(animals!AU28&gt;0,animals!AU28,"")</f>
        <v/>
      </c>
      <c r="W24" s="166" t="str">
        <f>IF(animals!AU29&gt;0,animals!AU29,"")</f>
        <v/>
      </c>
      <c r="X24" s="166" t="str">
        <f>IF(animals!AU32&gt;0,animals!AU32,"")</f>
        <v/>
      </c>
      <c r="Y24" s="166" t="str">
        <f>IF(animals!AU33&gt;0,animals!AU33,"")</f>
        <v/>
      </c>
      <c r="Z24" s="166" t="str">
        <f>IF(animals!AU34&gt;0,animals!AU34,"")</f>
        <v/>
      </c>
      <c r="AA24" s="166" t="str">
        <f>IF(animals!AU36&gt;0,animals!AU36,"")</f>
        <v/>
      </c>
      <c r="AB24" s="166" t="str">
        <f>IF(animals!AU37&gt;0,animals!AU37,"")</f>
        <v/>
      </c>
      <c r="AC24" s="166" t="str">
        <f>IF(animals!AU38&gt;0,animals!AU38,"")</f>
        <v/>
      </c>
      <c r="AD24" s="166">
        <f>IF(animals!AU41&gt;0,animals!AU41,"")</f>
        <v>26.714801444043324</v>
      </c>
      <c r="AE24" s="166" t="str">
        <f>IF(animals!AU42&gt;0,animals!AU42,"")</f>
        <v/>
      </c>
      <c r="AF24" s="166">
        <f>IF(animals!AU43&gt;0,animals!AU43,"")</f>
        <v>31.768953068592058</v>
      </c>
      <c r="AG24" s="166" t="str">
        <f>IF(animals!AU45&gt;0,animals!AU45,"")</f>
        <v/>
      </c>
      <c r="AH24" s="166" t="str">
        <f>IF(animals!AU46&gt;0,animals!AU46,"")</f>
        <v/>
      </c>
      <c r="AI24" s="166" t="str">
        <f>IF(animals!AU47&gt;0,animals!AU47,"")</f>
        <v/>
      </c>
      <c r="AJ24" s="166" t="str">
        <f>IF(animals!AU50&gt;0,animals!AU50,"")</f>
        <v/>
      </c>
      <c r="AK24" s="166" t="str">
        <f>IF(animals!AU51&gt;0,animals!AU51,"")</f>
        <v/>
      </c>
      <c r="AL24" s="166" t="str">
        <f>IF(animals!AU52&gt;0,animals!AU52,"")</f>
        <v/>
      </c>
      <c r="AM24" s="166">
        <f>IF(animals!AU54&gt;0,animals!AU54,"")</f>
        <v>21.299638989169679</v>
      </c>
      <c r="AN24" s="166">
        <f>IF(animals!AU55&gt;0,animals!AU55,"")</f>
        <v>49.458483754512635</v>
      </c>
      <c r="AO24" s="166">
        <f>IF(animals!AU56&gt;0,animals!AU56,"")</f>
        <v>35.740072202166068</v>
      </c>
    </row>
    <row r="25" spans="1:41">
      <c r="A25" s="147" t="str">
        <f>'animals_stats (µm)'!A$2</f>
        <v>Genus species</v>
      </c>
      <c r="B25" s="152" t="str">
        <f>'animals_stats (µm)'!B$2</f>
        <v>Country.sample</v>
      </c>
      <c r="C25" s="164">
        <f>animals!AV2</f>
        <v>24</v>
      </c>
      <c r="D25" s="165">
        <f>IF(animals!AW4&gt;0,animals!AW4,"")</f>
        <v>1457.1428571428571</v>
      </c>
      <c r="E25" s="166" t="str">
        <f>IF(animals!AW7&gt;0,animals!AW7,"")</f>
        <v/>
      </c>
      <c r="F25" s="166" t="str">
        <f>IF(animals!AW8&gt;0,animals!AW8,"")</f>
        <v/>
      </c>
      <c r="G25" s="166">
        <f>IF(animals!AW10&gt;0,animals!AW10,"")</f>
        <v>63.888888888888893</v>
      </c>
      <c r="H25" s="166">
        <f>IF(animals!AW11&gt;0,animals!AW11,"")</f>
        <v>11.904761904761905</v>
      </c>
      <c r="I25" s="166">
        <f>IF(animals!AW12&gt;0,animals!AW12,"")</f>
        <v>5.5555555555555554</v>
      </c>
      <c r="J25" s="167" t="str">
        <f>IF(animals!AW13&gt;0,animals!AW13,"")</f>
        <v/>
      </c>
      <c r="K25" s="167">
        <f>IF(animals!AW15&gt;0,animals!AW15,"")</f>
        <v>21.428571428571431</v>
      </c>
      <c r="L25" s="166">
        <f>IF(animals!AW16&gt;0,animals!AW16,"")</f>
        <v>11.111111111111111</v>
      </c>
      <c r="M25" s="166" t="str">
        <f>IF(animals!AW17&gt;0,animals!AW17,"")</f>
        <v/>
      </c>
      <c r="N25" s="166" t="str">
        <f>IF(animals!AW18&gt;0,animals!AW18,"")</f>
        <v/>
      </c>
      <c r="O25" s="166" t="str">
        <f>IF(animals!AW19&gt;0,animals!AW19,"")</f>
        <v/>
      </c>
      <c r="P25" s="166">
        <f>IF(animals!AW20&gt;0,animals!AW20,"")</f>
        <v>40.476190476190474</v>
      </c>
      <c r="Q25" s="166" t="str">
        <f>IF(animals!AW21&gt;0,animals!AW21,"")</f>
        <v/>
      </c>
      <c r="R25" s="166">
        <f>IF(animals!AW23&gt;0,animals!AW23,"")</f>
        <v>21.428571428571431</v>
      </c>
      <c r="S25" s="166" t="str">
        <f>IF(animals!AW24&gt;0,animals!AW24,"")</f>
        <v/>
      </c>
      <c r="T25" s="166">
        <f>IF(animals!AW25&gt;0,animals!AW25,"")</f>
        <v>23.412698412698415</v>
      </c>
      <c r="U25" s="166">
        <f>IF(animals!AW27&gt;0,animals!AW27,"")</f>
        <v>17.857142857142858</v>
      </c>
      <c r="V25" s="166">
        <f>IF(animals!AW28&gt;0,animals!AW28,"")</f>
        <v>26.587301587301589</v>
      </c>
      <c r="W25" s="166">
        <f>IF(animals!AW29&gt;0,animals!AW29,"")</f>
        <v>19.047619047619047</v>
      </c>
      <c r="X25" s="166" t="str">
        <f>IF(animals!AW32&gt;0,animals!AW32,"")</f>
        <v/>
      </c>
      <c r="Y25" s="166" t="str">
        <f>IF(animals!AW33&gt;0,animals!AW33,"")</f>
        <v/>
      </c>
      <c r="Z25" s="166" t="str">
        <f>IF(animals!AW34&gt;0,animals!AW34,"")</f>
        <v/>
      </c>
      <c r="AA25" s="166">
        <f>IF(animals!AW36&gt;0,animals!AW36,"")</f>
        <v>20.238095238095237</v>
      </c>
      <c r="AB25" s="166">
        <f>IF(animals!AW37&gt;0,animals!AW37,"")</f>
        <v>30.555555555555557</v>
      </c>
      <c r="AC25" s="166">
        <f>IF(animals!AW38&gt;0,animals!AW38,"")</f>
        <v>24.206349206349206</v>
      </c>
      <c r="AD25" s="166">
        <f>IF(animals!AW41&gt;0,animals!AW41,"")</f>
        <v>25.396825396825403</v>
      </c>
      <c r="AE25" s="166">
        <f>IF(animals!AW42&gt;0,animals!AW42,"")</f>
        <v>43.253968253968253</v>
      </c>
      <c r="AF25" s="166">
        <f>IF(animals!AW43&gt;0,animals!AW43,"")</f>
        <v>29.365079365079367</v>
      </c>
      <c r="AG25" s="166" t="str">
        <f>IF(animals!AW45&gt;0,animals!AW45,"")</f>
        <v/>
      </c>
      <c r="AH25" s="166" t="str">
        <f>IF(animals!AW46&gt;0,animals!AW46,"")</f>
        <v/>
      </c>
      <c r="AI25" s="166" t="str">
        <f>IF(animals!AW47&gt;0,animals!AW47,"")</f>
        <v/>
      </c>
      <c r="AJ25" s="166">
        <f>IF(animals!AW50&gt;0,animals!AW50,"")</f>
        <v>17.857142857142858</v>
      </c>
      <c r="AK25" s="166">
        <f>IF(animals!AW51&gt;0,animals!AW51,"")</f>
        <v>31.349206349206348</v>
      </c>
      <c r="AL25" s="166">
        <f>IF(animals!AW52&gt;0,animals!AW52,"")</f>
        <v>24.603174603174605</v>
      </c>
      <c r="AM25" s="166">
        <f>IF(animals!AW54&gt;0,animals!AW54,"")</f>
        <v>22.222222222222221</v>
      </c>
      <c r="AN25" s="166">
        <f>IF(animals!AW55&gt;0,animals!AW55,"")</f>
        <v>55.555555555555557</v>
      </c>
      <c r="AO25" s="166">
        <f>IF(animals!AW56&gt;0,animals!AW56,"")</f>
        <v>28.968253968253972</v>
      </c>
    </row>
    <row r="26" spans="1:41">
      <c r="A26" s="147" t="str">
        <f>'animals_stats (µm)'!A$2</f>
        <v>Genus species</v>
      </c>
      <c r="B26" s="152" t="str">
        <f>'animals_stats (µm)'!B$2</f>
        <v>Country.sample</v>
      </c>
      <c r="C26" s="164">
        <f>animals!AX2</f>
        <v>25</v>
      </c>
      <c r="D26" s="165">
        <f>IF(animals!AY4&gt;0,animals!AY4,"")</f>
        <v>1029.7188755020081</v>
      </c>
      <c r="E26" s="166" t="str">
        <f>IF(animals!AY7&gt;0,animals!AY7,"")</f>
        <v/>
      </c>
      <c r="F26" s="166" t="str">
        <f>IF(animals!AY8&gt;0,animals!AY8,"")</f>
        <v/>
      </c>
      <c r="G26" s="166">
        <f>IF(animals!AY10&gt;0,animals!AY10,"")</f>
        <v>64.658634538152612</v>
      </c>
      <c r="H26" s="166">
        <f>IF(animals!AY11&gt;0,animals!AY11,"")</f>
        <v>10.441767068273093</v>
      </c>
      <c r="I26" s="166">
        <f>IF(animals!AY12&gt;0,animals!AY12,"")</f>
        <v>4.0160642570281126</v>
      </c>
      <c r="J26" s="167" t="str">
        <f>IF(animals!AY13&gt;0,animals!AY13,"")</f>
        <v/>
      </c>
      <c r="K26" s="167">
        <f>IF(animals!AY15&gt;0,animals!AY15,"")</f>
        <v>16.064257028112451</v>
      </c>
      <c r="L26" s="166">
        <f>IF(animals!AY16&gt;0,animals!AY16,"")</f>
        <v>12.048192771084338</v>
      </c>
      <c r="M26" s="166" t="str">
        <f>IF(animals!AY17&gt;0,animals!AY17,"")</f>
        <v/>
      </c>
      <c r="N26" s="166" t="str">
        <f>IF(animals!AY18&gt;0,animals!AY18,"")</f>
        <v/>
      </c>
      <c r="O26" s="166" t="str">
        <f>IF(animals!AY19&gt;0,animals!AY19,"")</f>
        <v/>
      </c>
      <c r="P26" s="166">
        <f>IF(animals!AY20&gt;0,animals!AY20,"")</f>
        <v>35.341365461847396</v>
      </c>
      <c r="Q26" s="166" t="str">
        <f>IF(animals!AY21&gt;0,animals!AY21,"")</f>
        <v/>
      </c>
      <c r="R26" s="166" t="str">
        <f>IF(animals!AY23&gt;0,animals!AY23,"")</f>
        <v/>
      </c>
      <c r="S26" s="166" t="str">
        <f>IF(animals!AY24&gt;0,animals!AY24,"")</f>
        <v/>
      </c>
      <c r="T26" s="166" t="str">
        <f>IF(animals!AY25&gt;0,animals!AY25,"")</f>
        <v/>
      </c>
      <c r="U26" s="166" t="str">
        <f>IF(animals!AY27&gt;0,animals!AY27,"")</f>
        <v/>
      </c>
      <c r="V26" s="166" t="str">
        <f>IF(animals!AY28&gt;0,animals!AY28,"")</f>
        <v/>
      </c>
      <c r="W26" s="166" t="str">
        <f>IF(animals!AY29&gt;0,animals!AY29,"")</f>
        <v/>
      </c>
      <c r="X26" s="166">
        <f>IF(animals!AY32&gt;0,animals!AY32,"")</f>
        <v>23.694779116465867</v>
      </c>
      <c r="Y26" s="166" t="str">
        <f>IF(animals!AY33&gt;0,animals!AY33,"")</f>
        <v/>
      </c>
      <c r="Z26" s="166">
        <f>IF(animals!AY34&gt;0,animals!AY34,"")</f>
        <v>26.104417670682732</v>
      </c>
      <c r="AA26" s="166" t="str">
        <f>IF(animals!AY36&gt;0,animals!AY36,"")</f>
        <v/>
      </c>
      <c r="AB26" s="166" t="str">
        <f>IF(animals!AY37&gt;0,animals!AY37,"")</f>
        <v/>
      </c>
      <c r="AC26" s="166" t="str">
        <f>IF(animals!AY38&gt;0,animals!AY38,"")</f>
        <v/>
      </c>
      <c r="AD26" s="166">
        <f>IF(animals!AY41&gt;0,animals!AY41,"")</f>
        <v>22.891566265060241</v>
      </c>
      <c r="AE26" s="166">
        <f>IF(animals!AY42&gt;0,animals!AY42,"")</f>
        <v>40.562248995983936</v>
      </c>
      <c r="AF26" s="166">
        <f>IF(animals!AY43&gt;0,animals!AY43,"")</f>
        <v>27.309236947791167</v>
      </c>
      <c r="AG26" s="166" t="str">
        <f>IF(animals!AY45&gt;0,animals!AY45,"")</f>
        <v/>
      </c>
      <c r="AH26" s="166" t="str">
        <f>IF(animals!AY46&gt;0,animals!AY46,"")</f>
        <v/>
      </c>
      <c r="AI26" s="166" t="str">
        <f>IF(animals!AY47&gt;0,animals!AY47,"")</f>
        <v/>
      </c>
      <c r="AJ26" s="166" t="str">
        <f>IF(animals!AY50&gt;0,animals!AY50,"")</f>
        <v/>
      </c>
      <c r="AK26" s="166" t="str">
        <f>IF(animals!AY51&gt;0,animals!AY51,"")</f>
        <v/>
      </c>
      <c r="AL26" s="166" t="str">
        <f>IF(animals!AY52&gt;0,animals!AY52,"")</f>
        <v/>
      </c>
      <c r="AM26" s="166">
        <f>IF(animals!AY54&gt;0,animals!AY54,"")</f>
        <v>20.481927710843372</v>
      </c>
      <c r="AN26" s="166">
        <f>IF(animals!AY55&gt;0,animals!AY55,"")</f>
        <v>48.192771084337352</v>
      </c>
      <c r="AO26" s="166">
        <f>IF(animals!AY56&gt;0,animals!AY56,"")</f>
        <v>28.514056224899598</v>
      </c>
    </row>
    <row r="27" spans="1:41">
      <c r="A27" s="147" t="str">
        <f>'animals_stats (µm)'!A$2</f>
        <v>Genus species</v>
      </c>
      <c r="B27" s="152" t="str">
        <f>'animals_stats (µm)'!B$2</f>
        <v>Country.sample</v>
      </c>
      <c r="C27" s="164">
        <f>animals!AZ2</f>
        <v>26</v>
      </c>
      <c r="D27" s="165">
        <f>IF(animals!BA4&gt;0,animals!BA4,"")</f>
        <v>936.69724770642199</v>
      </c>
      <c r="E27" s="166" t="str">
        <f>IF(animals!BA7&gt;0,animals!BA7,"")</f>
        <v/>
      </c>
      <c r="F27" s="166" t="str">
        <f>IF(animals!BA8&gt;0,animals!BA8,"")</f>
        <v/>
      </c>
      <c r="G27" s="166">
        <f>IF(animals!BA10&gt;0,animals!BA10,"")</f>
        <v>63.761467889908253</v>
      </c>
      <c r="H27" s="166">
        <f>IF(animals!BA11&gt;0,animals!BA11,"")</f>
        <v>13.761467889908257</v>
      </c>
      <c r="I27" s="166">
        <f>IF(animals!BA12&gt;0,animals!BA12,"")</f>
        <v>6.8807339449541285</v>
      </c>
      <c r="J27" s="167" t="str">
        <f>IF(animals!BA13&gt;0,animals!BA13,"")</f>
        <v/>
      </c>
      <c r="K27" s="167">
        <f>IF(animals!BA15&gt;0,animals!BA15,"")</f>
        <v>17.889908256880734</v>
      </c>
      <c r="L27" s="166">
        <f>IF(animals!BA16&gt;0,animals!BA16,"")</f>
        <v>13.761467889908257</v>
      </c>
      <c r="M27" s="166" t="str">
        <f>IF(animals!BA17&gt;0,animals!BA17,"")</f>
        <v/>
      </c>
      <c r="N27" s="166" t="str">
        <f>IF(animals!BA18&gt;0,animals!BA18,"")</f>
        <v/>
      </c>
      <c r="O27" s="166" t="str">
        <f>IF(animals!BA19&gt;0,animals!BA19,"")</f>
        <v/>
      </c>
      <c r="P27" s="166">
        <f>IF(animals!BA20&gt;0,animals!BA20,"")</f>
        <v>38.532110091743121</v>
      </c>
      <c r="Q27" s="166" t="str">
        <f>IF(animals!BA21&gt;0,animals!BA21,"")</f>
        <v/>
      </c>
      <c r="R27" s="166" t="str">
        <f>IF(animals!BA23&gt;0,animals!BA23,"")</f>
        <v/>
      </c>
      <c r="S27" s="166" t="str">
        <f>IF(animals!BA24&gt;0,animals!BA24,"")</f>
        <v/>
      </c>
      <c r="T27" s="166" t="str">
        <f>IF(animals!BA25&gt;0,animals!BA25,"")</f>
        <v/>
      </c>
      <c r="U27" s="166" t="str">
        <f>IF(animals!BA27&gt;0,animals!BA27,"")</f>
        <v/>
      </c>
      <c r="V27" s="166" t="str">
        <f>IF(animals!BA28&gt;0,animals!BA28,"")</f>
        <v/>
      </c>
      <c r="W27" s="166" t="str">
        <f>IF(animals!BA29&gt;0,animals!BA29,"")</f>
        <v/>
      </c>
      <c r="X27" s="166" t="str">
        <f>IF(animals!BA32&gt;0,animals!BA32,"")</f>
        <v/>
      </c>
      <c r="Y27" s="166" t="str">
        <f>IF(animals!BA33&gt;0,animals!BA33,"")</f>
        <v/>
      </c>
      <c r="Z27" s="166" t="str">
        <f>IF(animals!BA34&gt;0,animals!BA34,"")</f>
        <v/>
      </c>
      <c r="AA27" s="166" t="str">
        <f>IF(animals!BA36&gt;0,animals!BA36,"")</f>
        <v/>
      </c>
      <c r="AB27" s="166" t="str">
        <f>IF(animals!BA37&gt;0,animals!BA37,"")</f>
        <v/>
      </c>
      <c r="AC27" s="166" t="str">
        <f>IF(animals!BA38&gt;0,animals!BA38,"")</f>
        <v/>
      </c>
      <c r="AD27" s="166" t="str">
        <f>IF(animals!BA41&gt;0,animals!BA41,"")</f>
        <v/>
      </c>
      <c r="AE27" s="166" t="str">
        <f>IF(animals!BA42&gt;0,animals!BA42,"")</f>
        <v/>
      </c>
      <c r="AF27" s="166" t="str">
        <f>IF(animals!BA43&gt;0,animals!BA43,"")</f>
        <v/>
      </c>
      <c r="AG27" s="166" t="str">
        <f>IF(animals!BA45&gt;0,animals!BA45,"")</f>
        <v/>
      </c>
      <c r="AH27" s="166" t="str">
        <f>IF(animals!BA46&gt;0,animals!BA46,"")</f>
        <v/>
      </c>
      <c r="AI27" s="166" t="str">
        <f>IF(animals!BA47&gt;0,animals!BA47,"")</f>
        <v/>
      </c>
      <c r="AJ27" s="166">
        <f>IF(animals!BA50&gt;0,animals!BA50,"")</f>
        <v>17.431192660550458</v>
      </c>
      <c r="AK27" s="166">
        <f>IF(animals!BA51&gt;0,animals!BA51,"")</f>
        <v>28.440366972477065</v>
      </c>
      <c r="AL27" s="166">
        <f>IF(animals!BA52&gt;0,animals!BA52,"")</f>
        <v>21.559633027522938</v>
      </c>
      <c r="AM27" s="166">
        <f>IF(animals!BA54&gt;0,animals!BA54,"")</f>
        <v>23.394495412844034</v>
      </c>
      <c r="AN27" s="166">
        <f>IF(animals!BA55&gt;0,animals!BA55,"")</f>
        <v>48.165137614678898</v>
      </c>
      <c r="AO27" s="166">
        <f>IF(animals!BA56&gt;0,animals!BA56,"")</f>
        <v>28.899082568807337</v>
      </c>
    </row>
    <row r="28" spans="1:41">
      <c r="A28" s="147" t="str">
        <f>'animals_stats (µm)'!A$2</f>
        <v>Genus species</v>
      </c>
      <c r="B28" s="152" t="str">
        <f>'animals_stats (µm)'!B$2</f>
        <v>Country.sample</v>
      </c>
      <c r="C28" s="164">
        <f>animals!BB2</f>
        <v>27</v>
      </c>
      <c r="D28" s="165" t="str">
        <f>IF(animals!BC4&gt;0,animals!BC4,"")</f>
        <v/>
      </c>
      <c r="E28" s="166" t="str">
        <f>IF(animals!BC7&gt;0,animals!BC7,"")</f>
        <v/>
      </c>
      <c r="F28" s="166" t="str">
        <f>IF(animals!BC8&gt;0,animals!BC8,"")</f>
        <v/>
      </c>
      <c r="G28" s="166" t="str">
        <f>IF(animals!BC10&gt;0,animals!BC10,"")</f>
        <v/>
      </c>
      <c r="H28" s="166" t="str">
        <f>IF(animals!BC11&gt;0,animals!BC11,"")</f>
        <v/>
      </c>
      <c r="I28" s="166" t="str">
        <f>IF(animals!BC12&gt;0,animals!BC12,"")</f>
        <v/>
      </c>
      <c r="J28" s="167" t="str">
        <f>IF(animals!BC13&gt;0,animals!BC13,"")</f>
        <v/>
      </c>
      <c r="K28" s="167" t="str">
        <f>IF(animals!BC15&gt;0,animals!BC15,"")</f>
        <v/>
      </c>
      <c r="L28" s="166" t="str">
        <f>IF(animals!BC16&gt;0,animals!BC16,"")</f>
        <v/>
      </c>
      <c r="M28" s="166" t="str">
        <f>IF(animals!BC17&gt;0,animals!BC17,"")</f>
        <v/>
      </c>
      <c r="N28" s="166" t="str">
        <f>IF(animals!BC18&gt;0,animals!BC18,"")</f>
        <v/>
      </c>
      <c r="O28" s="166" t="str">
        <f>IF(animals!BC19&gt;0,animals!BC19,"")</f>
        <v/>
      </c>
      <c r="P28" s="166" t="str">
        <f>IF(animals!BC20&gt;0,animals!BC20,"")</f>
        <v/>
      </c>
      <c r="Q28" s="166" t="str">
        <f>IF(animals!BC21&gt;0,animals!BC21,"")</f>
        <v/>
      </c>
      <c r="R28" s="166" t="str">
        <f>IF(animals!BC23&gt;0,animals!BC23,"")</f>
        <v/>
      </c>
      <c r="S28" s="166" t="str">
        <f>IF(animals!BC24&gt;0,animals!BC24,"")</f>
        <v/>
      </c>
      <c r="T28" s="166" t="str">
        <f>IF(animals!BC25&gt;0,animals!BC25,"")</f>
        <v/>
      </c>
      <c r="U28" s="166" t="str">
        <f>IF(animals!BC27&gt;0,animals!BC27,"")</f>
        <v/>
      </c>
      <c r="V28" s="166" t="str">
        <f>IF(animals!BC28&gt;0,animals!BC28,"")</f>
        <v/>
      </c>
      <c r="W28" s="166" t="str">
        <f>IF(animals!BC29&gt;0,animals!BC29,"")</f>
        <v/>
      </c>
      <c r="X28" s="166" t="str">
        <f>IF(animals!BC32&gt;0,animals!BC32,"")</f>
        <v/>
      </c>
      <c r="Y28" s="166" t="str">
        <f>IF(animals!BC33&gt;0,animals!BC33,"")</f>
        <v/>
      </c>
      <c r="Z28" s="166" t="str">
        <f>IF(animals!BC34&gt;0,animals!BC34,"")</f>
        <v/>
      </c>
      <c r="AA28" s="166" t="str">
        <f>IF(animals!BC36&gt;0,animals!BC36,"")</f>
        <v/>
      </c>
      <c r="AB28" s="166" t="str">
        <f>IF(animals!BC37&gt;0,animals!BC37,"")</f>
        <v/>
      </c>
      <c r="AC28" s="166" t="str">
        <f>IF(animals!BC38&gt;0,animals!BC38,"")</f>
        <v/>
      </c>
      <c r="AD28" s="166" t="str">
        <f>IF(animals!BC41&gt;0,animals!BC41,"")</f>
        <v/>
      </c>
      <c r="AE28" s="166" t="str">
        <f>IF(animals!BC42&gt;0,animals!BC42,"")</f>
        <v/>
      </c>
      <c r="AF28" s="166" t="str">
        <f>IF(animals!BC43&gt;0,animals!BC43,"")</f>
        <v/>
      </c>
      <c r="AG28" s="166" t="str">
        <f>IF(animals!BC45&gt;0,animals!BC45,"")</f>
        <v/>
      </c>
      <c r="AH28" s="166" t="str">
        <f>IF(animals!BC46&gt;0,animals!BC46,"")</f>
        <v/>
      </c>
      <c r="AI28" s="166" t="str">
        <f>IF(animals!BC47&gt;0,animals!BC47,"")</f>
        <v/>
      </c>
      <c r="AJ28" s="166" t="str">
        <f>IF(animals!BC50&gt;0,animals!BC50,"")</f>
        <v/>
      </c>
      <c r="AK28" s="166" t="str">
        <f>IF(animals!BC51&gt;0,animals!BC51,"")</f>
        <v/>
      </c>
      <c r="AL28" s="166" t="str">
        <f>IF(animals!BC52&gt;0,animals!BC52,"")</f>
        <v/>
      </c>
      <c r="AM28" s="166" t="str">
        <f>IF(animals!BC54&gt;0,animals!BC54,"")</f>
        <v/>
      </c>
      <c r="AN28" s="166" t="str">
        <f>IF(animals!BC55&gt;0,animals!BC55,"")</f>
        <v/>
      </c>
      <c r="AO28" s="166" t="str">
        <f>IF(animals!BC56&gt;0,animals!BC56,"")</f>
        <v/>
      </c>
    </row>
    <row r="29" spans="1:41">
      <c r="A29" s="147" t="str">
        <f>'animals_stats (µm)'!A$2</f>
        <v>Genus species</v>
      </c>
      <c r="B29" s="152" t="str">
        <f>'animals_stats (µm)'!B$2</f>
        <v>Country.sample</v>
      </c>
      <c r="C29" s="164">
        <f>animals!BD2</f>
        <v>28</v>
      </c>
      <c r="D29" s="165">
        <f>IF(animals!BE4&gt;0,animals!BE4,"")</f>
        <v>1070.7547169811321</v>
      </c>
      <c r="E29" s="166" t="str">
        <f>IF(animals!BE7&gt;0,animals!BE7,"")</f>
        <v/>
      </c>
      <c r="F29" s="166" t="str">
        <f>IF(animals!BE8&gt;0,animals!BE8,"")</f>
        <v/>
      </c>
      <c r="G29" s="166">
        <f>IF(animals!BE10&gt;0,animals!BE10,"")</f>
        <v>64.15094339622641</v>
      </c>
      <c r="H29" s="166">
        <f>IF(animals!BE11&gt;0,animals!BE11,"")</f>
        <v>13.679245283018867</v>
      </c>
      <c r="I29" s="166">
        <f>IF(animals!BE12&gt;0,animals!BE12,"")</f>
        <v>6.6037735849056602</v>
      </c>
      <c r="J29" s="167" t="str">
        <f>IF(animals!BE13&gt;0,animals!BE13,"")</f>
        <v/>
      </c>
      <c r="K29" s="167">
        <f>IF(animals!BE15&gt;0,animals!BE15,"")</f>
        <v>19.339622641509433</v>
      </c>
      <c r="L29" s="166">
        <f>IF(animals!BE16&gt;0,animals!BE16,"")</f>
        <v>11.79245283018868</v>
      </c>
      <c r="M29" s="166" t="str">
        <f>IF(animals!BE17&gt;0,animals!BE17,"")</f>
        <v/>
      </c>
      <c r="N29" s="166" t="str">
        <f>IF(animals!BE18&gt;0,animals!BE18,"")</f>
        <v/>
      </c>
      <c r="O29" s="166" t="str">
        <f>IF(animals!BE19&gt;0,animals!BE19,"")</f>
        <v/>
      </c>
      <c r="P29" s="166">
        <f>IF(animals!BE20&gt;0,animals!BE20,"")</f>
        <v>40.094339622641513</v>
      </c>
      <c r="Q29" s="166" t="str">
        <f>IF(animals!BE21&gt;0,animals!BE21,"")</f>
        <v/>
      </c>
      <c r="R29" s="166" t="str">
        <f>IF(animals!BE23&gt;0,animals!BE23,"")</f>
        <v/>
      </c>
      <c r="S29" s="166" t="str">
        <f>IF(animals!BE24&gt;0,animals!BE24,"")</f>
        <v/>
      </c>
      <c r="T29" s="166" t="str">
        <f>IF(animals!BE25&gt;0,animals!BE25,"")</f>
        <v/>
      </c>
      <c r="U29" s="166" t="str">
        <f>IF(animals!BE27&gt;0,animals!BE27,"")</f>
        <v/>
      </c>
      <c r="V29" s="166" t="str">
        <f>IF(animals!BE28&gt;0,animals!BE28,"")</f>
        <v/>
      </c>
      <c r="W29" s="166" t="str">
        <f>IF(animals!BE29&gt;0,animals!BE29,"")</f>
        <v/>
      </c>
      <c r="X29" s="166" t="str">
        <f>IF(animals!BE32&gt;0,animals!BE32,"")</f>
        <v/>
      </c>
      <c r="Y29" s="166" t="str">
        <f>IF(animals!BE33&gt;0,animals!BE33,"")</f>
        <v/>
      </c>
      <c r="Z29" s="166" t="str">
        <f>IF(animals!BE34&gt;0,animals!BE34,"")</f>
        <v/>
      </c>
      <c r="AA29" s="166" t="str">
        <f>IF(animals!BE36&gt;0,animals!BE36,"")</f>
        <v/>
      </c>
      <c r="AB29" s="166" t="str">
        <f>IF(animals!BE37&gt;0,animals!BE37,"")</f>
        <v/>
      </c>
      <c r="AC29" s="166" t="str">
        <f>IF(animals!BE38&gt;0,animals!BE38,"")</f>
        <v/>
      </c>
      <c r="AD29" s="166" t="str">
        <f>IF(animals!BE41&gt;0,animals!BE41,"")</f>
        <v/>
      </c>
      <c r="AE29" s="166" t="str">
        <f>IF(animals!BE42&gt;0,animals!BE42,"")</f>
        <v/>
      </c>
      <c r="AF29" s="166" t="str">
        <f>IF(animals!BE43&gt;0,animals!BE43,"")</f>
        <v/>
      </c>
      <c r="AG29" s="166" t="str">
        <f>IF(animals!BE45&gt;0,animals!BE45,"")</f>
        <v/>
      </c>
      <c r="AH29" s="166" t="str">
        <f>IF(animals!BE46&gt;0,animals!BE46,"")</f>
        <v/>
      </c>
      <c r="AI29" s="166" t="str">
        <f>IF(animals!BE47&gt;0,animals!BE47,"")</f>
        <v/>
      </c>
      <c r="AJ29" s="166" t="str">
        <f>IF(animals!BE50&gt;0,animals!BE50,"")</f>
        <v/>
      </c>
      <c r="AK29" s="166" t="str">
        <f>IF(animals!BE51&gt;0,animals!BE51,"")</f>
        <v/>
      </c>
      <c r="AL29" s="166" t="str">
        <f>IF(animals!BE52&gt;0,animals!BE52,"")</f>
        <v/>
      </c>
      <c r="AM29" s="166" t="str">
        <f>IF(animals!BE54&gt;0,animals!BE54,"")</f>
        <v/>
      </c>
      <c r="AN29" s="166" t="str">
        <f>IF(animals!BE55&gt;0,animals!BE55,"")</f>
        <v/>
      </c>
      <c r="AO29" s="166" t="str">
        <f>IF(animals!BE56&gt;0,animals!BE56,"")</f>
        <v/>
      </c>
    </row>
    <row r="30" spans="1:41">
      <c r="A30" s="147" t="str">
        <f>'animals_stats (µm)'!A$2</f>
        <v>Genus species</v>
      </c>
      <c r="B30" s="152" t="str">
        <f>'animals_stats (µm)'!B$2</f>
        <v>Country.sample</v>
      </c>
      <c r="C30" s="164">
        <f>animals!BF2</f>
        <v>29</v>
      </c>
      <c r="D30" s="165" t="str">
        <f>IF(animals!BG4&gt;0,animals!BG4,"")</f>
        <v/>
      </c>
      <c r="E30" s="166" t="str">
        <f>IF(animals!BG7&gt;0,animals!BG7,"")</f>
        <v/>
      </c>
      <c r="F30" s="166" t="str">
        <f>IF(animals!BG8&gt;0,animals!BG8,"")</f>
        <v/>
      </c>
      <c r="G30" s="166">
        <f>IF(animals!BG10&gt;0,animals!BG10,"")</f>
        <v>60.498220640569386</v>
      </c>
      <c r="H30" s="166">
        <f>IF(animals!BG11&gt;0,animals!BG11,"")</f>
        <v>9.9644128113878985</v>
      </c>
      <c r="I30" s="166">
        <f>IF(animals!BG12&gt;0,animals!BG12,"")</f>
        <v>4.6263345195729535</v>
      </c>
      <c r="J30" s="167" t="str">
        <f>IF(animals!BG13&gt;0,animals!BG13,"")</f>
        <v/>
      </c>
      <c r="K30" s="167">
        <f>IF(animals!BG15&gt;0,animals!BG15,"")</f>
        <v>20.284697508896794</v>
      </c>
      <c r="L30" s="166">
        <f>IF(animals!BG16&gt;0,animals!BG16,"")</f>
        <v>14.234875444839856</v>
      </c>
      <c r="M30" s="166" t="str">
        <f>IF(animals!BG17&gt;0,animals!BG17,"")</f>
        <v/>
      </c>
      <c r="N30" s="166" t="str">
        <f>IF(animals!BG18&gt;0,animals!BG18,"")</f>
        <v/>
      </c>
      <c r="O30" s="166" t="str">
        <f>IF(animals!BG19&gt;0,animals!BG19,"")</f>
        <v/>
      </c>
      <c r="P30" s="166">
        <f>IF(animals!BG20&gt;0,animals!BG20,"")</f>
        <v>39.145907473309606</v>
      </c>
      <c r="Q30" s="166" t="str">
        <f>IF(animals!BG21&gt;0,animals!BG21,"")</f>
        <v/>
      </c>
      <c r="R30" s="166">
        <f>IF(animals!BG23&gt;0,animals!BG23,"")</f>
        <v>17.793594306049819</v>
      </c>
      <c r="S30" s="166">
        <f>IF(animals!BG24&gt;0,animals!BG24,"")</f>
        <v>37.010676156583628</v>
      </c>
      <c r="T30" s="166">
        <f>IF(animals!BG25&gt;0,animals!BG25,"")</f>
        <v>25.622775800711743</v>
      </c>
      <c r="U30" s="166">
        <f>IF(animals!BG27&gt;0,animals!BG27,"")</f>
        <v>17.081850533807827</v>
      </c>
      <c r="V30" s="166">
        <f>IF(animals!BG28&gt;0,animals!BG28,"")</f>
        <v>26.334519572953734</v>
      </c>
      <c r="W30" s="166">
        <f>IF(animals!BG29&gt;0,animals!BG29,"")</f>
        <v>24.199288256227756</v>
      </c>
      <c r="X30" s="166">
        <f>IF(animals!BG32&gt;0,animals!BG32,"")</f>
        <v>22.064056939501778</v>
      </c>
      <c r="Y30" s="166">
        <f>IF(animals!BG33&gt;0,animals!BG33,"")</f>
        <v>43.416370106761562</v>
      </c>
      <c r="Z30" s="166">
        <f>IF(animals!BG34&gt;0,animals!BG34,"")</f>
        <v>27.046263345195726</v>
      </c>
      <c r="AA30" s="166">
        <f>IF(animals!BG36&gt;0,animals!BG36,"")</f>
        <v>18.505338078291814</v>
      </c>
      <c r="AB30" s="166">
        <f>IF(animals!BG37&gt;0,animals!BG37,"")</f>
        <v>29.181494661921704</v>
      </c>
      <c r="AC30" s="166">
        <f>IF(animals!BG38&gt;0,animals!BG38,"")</f>
        <v>23.487544483985761</v>
      </c>
      <c r="AD30" s="166" t="str">
        <f>IF(animals!BG41&gt;0,animals!BG41,"")</f>
        <v/>
      </c>
      <c r="AE30" s="166" t="str">
        <f>IF(animals!BG42&gt;0,animals!BG42,"")</f>
        <v/>
      </c>
      <c r="AF30" s="166" t="str">
        <f>IF(animals!BG43&gt;0,animals!BG43,"")</f>
        <v/>
      </c>
      <c r="AG30" s="166">
        <f>IF(animals!BG45&gt;0,animals!BG45,"")</f>
        <v>16.370106761565832</v>
      </c>
      <c r="AH30" s="166" t="str">
        <f>IF(animals!BG46&gt;0,animals!BG46,"")</f>
        <v/>
      </c>
      <c r="AI30" s="166">
        <f>IF(animals!BG47&gt;0,animals!BG47,"")</f>
        <v>23.487544483985761</v>
      </c>
      <c r="AJ30" s="166">
        <f>IF(animals!BG50&gt;0,animals!BG50,"")</f>
        <v>21.352313167259783</v>
      </c>
      <c r="AK30" s="166" t="str">
        <f>IF(animals!BG51&gt;0,animals!BG51,"")</f>
        <v/>
      </c>
      <c r="AL30" s="166">
        <f>IF(animals!BG52&gt;0,animals!BG52,"")</f>
        <v>25.266903914590742</v>
      </c>
      <c r="AM30" s="166" t="str">
        <f>IF(animals!BG54&gt;0,animals!BG54,"")</f>
        <v/>
      </c>
      <c r="AN30" s="166" t="str">
        <f>IF(animals!BG55&gt;0,animals!BG55,"")</f>
        <v/>
      </c>
      <c r="AO30" s="166" t="str">
        <f>IF(animals!BG56&gt;0,animals!BG56,"")</f>
        <v/>
      </c>
    </row>
    <row r="31" spans="1:41">
      <c r="A31" s="147" t="str">
        <f>'animals_stats (µm)'!A$2</f>
        <v>Genus species</v>
      </c>
      <c r="B31" s="152" t="str">
        <f>'animals_stats (µm)'!B$2</f>
        <v>Country.sample</v>
      </c>
      <c r="C31" s="164">
        <f>animals!BH2</f>
        <v>30</v>
      </c>
      <c r="D31" s="165">
        <f>IF(animals!BI4&gt;0,animals!BI4,"")</f>
        <v>1524.6323529411764</v>
      </c>
      <c r="E31" s="166" t="str">
        <f>IF(animals!BI7&gt;0,animals!BI7,"")</f>
        <v/>
      </c>
      <c r="F31" s="166" t="str">
        <f>IF(animals!BI8&gt;0,animals!BI8,"")</f>
        <v/>
      </c>
      <c r="G31" s="166">
        <f>IF(animals!BI10&gt;0,animals!BI10,"")</f>
        <v>60.661764705882362</v>
      </c>
      <c r="H31" s="166">
        <f>IF(animals!BI11&gt;0,animals!BI11,"")</f>
        <v>11.764705882352942</v>
      </c>
      <c r="I31" s="166">
        <f>IF(animals!BI12&gt;0,animals!BI12,"")</f>
        <v>6.25</v>
      </c>
      <c r="J31" s="167" t="str">
        <f>IF(animals!BI13&gt;0,animals!BI13,"")</f>
        <v/>
      </c>
      <c r="K31" s="167">
        <f>IF(animals!BI15&gt;0,animals!BI15,"")</f>
        <v>23.161764705882355</v>
      </c>
      <c r="L31" s="166">
        <f>IF(animals!BI16&gt;0,animals!BI16,"")</f>
        <v>16.544117647058822</v>
      </c>
      <c r="M31" s="166" t="str">
        <f>IF(animals!BI17&gt;0,animals!BI17,"")</f>
        <v/>
      </c>
      <c r="N31" s="166" t="str">
        <f>IF(animals!BI18&gt;0,animals!BI18,"")</f>
        <v/>
      </c>
      <c r="O31" s="166" t="str">
        <f>IF(animals!BI19&gt;0,animals!BI19,"")</f>
        <v/>
      </c>
      <c r="P31" s="166">
        <f>IF(animals!BI20&gt;0,animals!BI20,"")</f>
        <v>42.279411764705884</v>
      </c>
      <c r="Q31" s="166" t="str">
        <f>IF(animals!BI21&gt;0,animals!BI21,"")</f>
        <v/>
      </c>
      <c r="R31" s="166" t="str">
        <f>IF(animals!BI23&gt;0,animals!BI23,"")</f>
        <v/>
      </c>
      <c r="S31" s="166" t="str">
        <f>IF(animals!BI24&gt;0,animals!BI24,"")</f>
        <v/>
      </c>
      <c r="T31" s="166" t="str">
        <f>IF(animals!BI25&gt;0,animals!BI25,"")</f>
        <v/>
      </c>
      <c r="U31" s="166">
        <f>IF(animals!BI27&gt;0,animals!BI27,"")</f>
        <v>18.014705882352942</v>
      </c>
      <c r="V31" s="166">
        <f>IF(animals!BI28&gt;0,animals!BI28,"")</f>
        <v>25.735294117647062</v>
      </c>
      <c r="W31" s="166">
        <f>IF(animals!BI29&gt;0,animals!BI29,"")</f>
        <v>19.117647058823533</v>
      </c>
      <c r="X31" s="166" t="str">
        <f>IF(animals!BI32&gt;0,animals!BI32,"")</f>
        <v/>
      </c>
      <c r="Y31" s="166" t="str">
        <f>IF(animals!BI33&gt;0,animals!BI33,"")</f>
        <v/>
      </c>
      <c r="Z31" s="166" t="str">
        <f>IF(animals!BI34&gt;0,animals!BI34,"")</f>
        <v/>
      </c>
      <c r="AA31" s="166">
        <f>IF(animals!BI36&gt;0,animals!BI36,"")</f>
        <v>19.117647058823533</v>
      </c>
      <c r="AB31" s="166">
        <f>IF(animals!BI37&gt;0,animals!BI37,"")</f>
        <v>30.514705882352942</v>
      </c>
      <c r="AC31" s="166">
        <f>IF(animals!BI38&gt;0,animals!BI38,"")</f>
        <v>22.426470588235293</v>
      </c>
      <c r="AD31" s="166" t="str">
        <f>IF(animals!BI41&gt;0,animals!BI41,"")</f>
        <v/>
      </c>
      <c r="AE31" s="166" t="str">
        <f>IF(animals!BI42&gt;0,animals!BI42,"")</f>
        <v/>
      </c>
      <c r="AF31" s="166" t="str">
        <f>IF(animals!BI43&gt;0,animals!BI43,"")</f>
        <v/>
      </c>
      <c r="AG31" s="166" t="str">
        <f>IF(animals!BI45&gt;0,animals!BI45,"")</f>
        <v/>
      </c>
      <c r="AH31" s="166" t="str">
        <f>IF(animals!BI46&gt;0,animals!BI46,"")</f>
        <v/>
      </c>
      <c r="AI31" s="166" t="str">
        <f>IF(animals!BI47&gt;0,animals!BI47,"")</f>
        <v/>
      </c>
      <c r="AJ31" s="166">
        <f>IF(animals!BI50&gt;0,animals!BI50,"")</f>
        <v>20.22058823529412</v>
      </c>
      <c r="AK31" s="166">
        <f>IF(animals!BI51&gt;0,animals!BI51,"")</f>
        <v>32.352941176470587</v>
      </c>
      <c r="AL31" s="166">
        <f>IF(animals!BI52&gt;0,animals!BI52,"")</f>
        <v>22.058823529411764</v>
      </c>
      <c r="AM31" s="166" t="str">
        <f>IF(animals!BI54&gt;0,animals!BI54,"")</f>
        <v/>
      </c>
      <c r="AN31" s="166" t="str">
        <f>IF(animals!BI55&gt;0,animals!BI55,"")</f>
        <v/>
      </c>
      <c r="AO31" s="166" t="str">
        <f>IF(animals!BI56&gt;0,animals!BI56,"")</f>
        <v/>
      </c>
    </row>
  </sheetData>
  <phoneticPr fontId="27"/>
  <pageMargins left="0.7" right="0.7" top="0.75" bottom="0.75" header="0.3" footer="0.3"/>
  <pageSetup paperSize="9" orientation="portrait" horizontalDpi="1200" verticalDpi="12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B0F0"/>
  </sheetPr>
  <dimension ref="A1:K34"/>
  <sheetViews>
    <sheetView workbookViewId="0">
      <pane xSplit="3" ySplit="1" topLeftCell="D2" activePane="bottomRight" state="frozen"/>
      <selection pane="topRight" activeCell="C1" sqref="C1"/>
      <selection pane="bottomLeft" activeCell="A2" sqref="A2"/>
      <selection pane="bottomRight"/>
    </sheetView>
  </sheetViews>
  <sheetFormatPr defaultColWidth="9.140625" defaultRowHeight="12.75"/>
  <cols>
    <col min="1" max="1" width="16.7109375" style="158" customWidth="1"/>
    <col min="2" max="2" width="16.7109375" style="159" customWidth="1"/>
    <col min="3" max="3" width="9.140625" style="160"/>
    <col min="4" max="11" width="17" style="161" customWidth="1"/>
    <col min="12" max="16384" width="9.140625" style="157"/>
  </cols>
  <sheetData>
    <row r="1" spans="1:11" s="151" customFormat="1" ht="38.25">
      <c r="A1" s="147" t="s">
        <v>7</v>
      </c>
      <c r="B1" s="148" t="s">
        <v>9</v>
      </c>
      <c r="C1" s="149" t="s">
        <v>123</v>
      </c>
      <c r="D1" s="150" t="s">
        <v>75</v>
      </c>
      <c r="E1" s="150" t="s">
        <v>76</v>
      </c>
      <c r="F1" s="150" t="s">
        <v>77</v>
      </c>
      <c r="G1" s="150" t="s">
        <v>78</v>
      </c>
      <c r="H1" s="150" t="s">
        <v>79</v>
      </c>
      <c r="I1" s="150" t="s">
        <v>80</v>
      </c>
      <c r="J1" s="150" t="s">
        <v>81</v>
      </c>
      <c r="K1" s="150" t="s">
        <v>82</v>
      </c>
    </row>
    <row r="2" spans="1:11">
      <c r="A2" s="147" t="str">
        <f>'animals_stats (µm)'!A$2</f>
        <v>Genus species</v>
      </c>
      <c r="B2" s="152" t="str">
        <f>'animals_stats (µm)'!B$2</f>
        <v>Country.sample</v>
      </c>
      <c r="C2" s="153">
        <f>eggs!B1</f>
        <v>1</v>
      </c>
      <c r="D2" s="154" t="str">
        <f>IF(eggs!B2&gt;0,eggs!B2,"")</f>
        <v/>
      </c>
      <c r="E2" s="155" t="str">
        <f>IF(eggs!B3&gt;0,eggs!B3,"")</f>
        <v/>
      </c>
      <c r="F2" s="155" t="str">
        <f>IF(SUM(eggs!B4:B6)&gt;0,AVERAGE(eggs!B4:B6),"")</f>
        <v/>
      </c>
      <c r="G2" s="155" t="str">
        <f>IF(SUM(eggs!B7:B9)&gt;0,AVERAGE(eggs!B7:B9),"")</f>
        <v/>
      </c>
      <c r="H2" s="156" t="str">
        <f>IF(SUM(eggs!B10:B12)&gt;0,AVERAGE(eggs!B10:B12),"")</f>
        <v/>
      </c>
      <c r="I2" s="155" t="str">
        <f>IF(SUM(eggs!B13:B15)&gt;0,AVERAGE(eggs!B13:B15),"")</f>
        <v/>
      </c>
      <c r="J2" s="155" t="str">
        <f>IF(SUM(eggs!B16:B18)&gt;0,AVERAGE(eggs!B16:B18),"")</f>
        <v/>
      </c>
      <c r="K2" s="155" t="str">
        <f>IF(eggs!B19&gt;0,eggs!B19,"")</f>
        <v/>
      </c>
    </row>
    <row r="3" spans="1:11">
      <c r="A3" s="147" t="str">
        <f>'animals_stats (µm)'!A$2</f>
        <v>Genus species</v>
      </c>
      <c r="B3" s="152" t="str">
        <f>'animals_stats (µm)'!B$2</f>
        <v>Country.sample</v>
      </c>
      <c r="C3" s="153">
        <f>eggs!C1</f>
        <v>2</v>
      </c>
      <c r="D3" s="154" t="str">
        <f>IF(eggs!C2&gt;0,eggs!C2,"")</f>
        <v/>
      </c>
      <c r="E3" s="155" t="str">
        <f>IF(eggs!C3&gt;0,eggs!C3,"")</f>
        <v/>
      </c>
      <c r="F3" s="155" t="str">
        <f>IF(SUM(eggs!C4:C6)&gt;0,AVERAGE(eggs!C4:C6),"")</f>
        <v/>
      </c>
      <c r="G3" s="155" t="str">
        <f>IF(SUM(eggs!C7:C9)&gt;0,AVERAGE(eggs!C7:C9),"")</f>
        <v/>
      </c>
      <c r="H3" s="156" t="str">
        <f>IF(SUM(eggs!C10:C12)&gt;0,AVERAGE(eggs!C10:C12),"")</f>
        <v/>
      </c>
      <c r="I3" s="155" t="str">
        <f>IF(SUM(eggs!C13:C15)&gt;0,AVERAGE(eggs!C13:C15),"")</f>
        <v/>
      </c>
      <c r="J3" s="155" t="str">
        <f>IF(SUM(eggs!C16:C18)&gt;0,AVERAGE(eggs!C16:C18),"")</f>
        <v/>
      </c>
      <c r="K3" s="155" t="str">
        <f>IF(eggs!C19&gt;0,eggs!C19,"")</f>
        <v/>
      </c>
    </row>
    <row r="4" spans="1:11">
      <c r="A4" s="147" t="str">
        <f>'animals_stats (µm)'!A$2</f>
        <v>Genus species</v>
      </c>
      <c r="B4" s="152" t="str">
        <f>'animals_stats (µm)'!B$2</f>
        <v>Country.sample</v>
      </c>
      <c r="C4" s="153">
        <f>eggs!D1</f>
        <v>3</v>
      </c>
      <c r="D4" s="154" t="str">
        <f>IF(eggs!D2&gt;0,eggs!D2,"")</f>
        <v/>
      </c>
      <c r="E4" s="155" t="str">
        <f>IF(eggs!D3&gt;0,eggs!D3,"")</f>
        <v/>
      </c>
      <c r="F4" s="155" t="str">
        <f>IF(SUM(eggs!D4:D6)&gt;0,AVERAGE(eggs!D4:D6),"")</f>
        <v/>
      </c>
      <c r="G4" s="155" t="str">
        <f>IF(SUM(eggs!D7:D9)&gt;0,AVERAGE(eggs!D7:D9),"")</f>
        <v/>
      </c>
      <c r="H4" s="156" t="str">
        <f>IF(SUM(eggs!D10:D12)&gt;0,AVERAGE(eggs!D10:D12),"")</f>
        <v/>
      </c>
      <c r="I4" s="155" t="str">
        <f>IF(SUM(eggs!D13:D15)&gt;0,AVERAGE(eggs!D13:D15),"")</f>
        <v/>
      </c>
      <c r="J4" s="155" t="str">
        <f>IF(SUM(eggs!D16:D18)&gt;0,AVERAGE(eggs!D16:D18),"")</f>
        <v/>
      </c>
      <c r="K4" s="155" t="str">
        <f>IF(eggs!D19&gt;0,eggs!D19,"")</f>
        <v/>
      </c>
    </row>
    <row r="5" spans="1:11">
      <c r="A5" s="147" t="str">
        <f>'animals_stats (µm)'!A$2</f>
        <v>Genus species</v>
      </c>
      <c r="B5" s="152" t="str">
        <f>'animals_stats (µm)'!B$2</f>
        <v>Country.sample</v>
      </c>
      <c r="C5" s="153">
        <f>eggs!E1</f>
        <v>4</v>
      </c>
      <c r="D5" s="154" t="str">
        <f>IF(eggs!E2&gt;0,eggs!E2,"")</f>
        <v/>
      </c>
      <c r="E5" s="155" t="str">
        <f>IF(eggs!E3&gt;0,eggs!E3,"")</f>
        <v/>
      </c>
      <c r="F5" s="155" t="str">
        <f>IF(SUM(eggs!E4:E6)&gt;0,AVERAGE(eggs!E4:E6),"")</f>
        <v/>
      </c>
      <c r="G5" s="155" t="str">
        <f>IF(SUM(eggs!E7:E9)&gt;0,AVERAGE(eggs!E7:E9),"")</f>
        <v/>
      </c>
      <c r="H5" s="156" t="str">
        <f>IF(SUM(eggs!E10:E12)&gt;0,AVERAGE(eggs!E10:E12),"")</f>
        <v/>
      </c>
      <c r="I5" s="155" t="str">
        <f>IF(SUM(eggs!E13:E15)&gt;0,AVERAGE(eggs!E13:E15),"")</f>
        <v/>
      </c>
      <c r="J5" s="155" t="str">
        <f>IF(SUM(eggs!E16:E18)&gt;0,AVERAGE(eggs!E16:E18),"")</f>
        <v/>
      </c>
      <c r="K5" s="155" t="str">
        <f>IF(eggs!E19&gt;0,eggs!E19,"")</f>
        <v/>
      </c>
    </row>
    <row r="6" spans="1:11">
      <c r="A6" s="147" t="str">
        <f>'animals_stats (µm)'!A$2</f>
        <v>Genus species</v>
      </c>
      <c r="B6" s="152" t="str">
        <f>'animals_stats (µm)'!B$2</f>
        <v>Country.sample</v>
      </c>
      <c r="C6" s="153">
        <f>eggs!F1</f>
        <v>5</v>
      </c>
      <c r="D6" s="154" t="str">
        <f>IF(eggs!F2&gt;0,eggs!F2,"")</f>
        <v/>
      </c>
      <c r="E6" s="155" t="str">
        <f>IF(eggs!F3&gt;0,eggs!F3,"")</f>
        <v/>
      </c>
      <c r="F6" s="155" t="str">
        <f>IF(SUM(eggs!F4:F6)&gt;0,AVERAGE(eggs!F4:F6),"")</f>
        <v/>
      </c>
      <c r="G6" s="155" t="str">
        <f>IF(SUM(eggs!F7:F9)&gt;0,AVERAGE(eggs!F7:F9),"")</f>
        <v/>
      </c>
      <c r="H6" s="156" t="str">
        <f>IF(SUM(eggs!F10:F12)&gt;0,AVERAGE(eggs!F10:F12),"")</f>
        <v/>
      </c>
      <c r="I6" s="155" t="str">
        <f>IF(SUM(eggs!F13:F15)&gt;0,AVERAGE(eggs!F13:F15),"")</f>
        <v/>
      </c>
      <c r="J6" s="155" t="str">
        <f>IF(SUM(eggs!F16:F18)&gt;0,AVERAGE(eggs!F16:F18),"")</f>
        <v/>
      </c>
      <c r="K6" s="155" t="str">
        <f>IF(eggs!F19&gt;0,eggs!F19,"")</f>
        <v/>
      </c>
    </row>
    <row r="7" spans="1:11">
      <c r="A7" s="147" t="str">
        <f>'animals_stats (µm)'!A$2</f>
        <v>Genus species</v>
      </c>
      <c r="B7" s="152" t="str">
        <f>'animals_stats (µm)'!B$2</f>
        <v>Country.sample</v>
      </c>
      <c r="C7" s="153">
        <f>eggs!G1</f>
        <v>6</v>
      </c>
      <c r="D7" s="154" t="str">
        <f>IF(eggs!G2&gt;0,eggs!G2,"")</f>
        <v/>
      </c>
      <c r="E7" s="155" t="str">
        <f>IF(eggs!G3&gt;0,eggs!G3,"")</f>
        <v/>
      </c>
      <c r="F7" s="155" t="str">
        <f>IF(SUM(eggs!G4:G6)&gt;0,AVERAGE(eggs!G4:G6),"")</f>
        <v/>
      </c>
      <c r="G7" s="155" t="str">
        <f>IF(SUM(eggs!G7:G9)&gt;0,AVERAGE(eggs!G7:G9),"")</f>
        <v/>
      </c>
      <c r="H7" s="156" t="str">
        <f>IF(SUM(eggs!G10:G12)&gt;0,AVERAGE(eggs!G10:G12),"")</f>
        <v/>
      </c>
      <c r="I7" s="155" t="str">
        <f>IF(SUM(eggs!G13:G15)&gt;0,AVERAGE(eggs!G13:G15),"")</f>
        <v/>
      </c>
      <c r="J7" s="155" t="str">
        <f>IF(SUM(eggs!G16:G18)&gt;0,AVERAGE(eggs!G16:G18),"")</f>
        <v/>
      </c>
      <c r="K7" s="155" t="str">
        <f>IF(eggs!G19&gt;0,eggs!G19,"")</f>
        <v/>
      </c>
    </row>
    <row r="8" spans="1:11">
      <c r="A8" s="147" t="str">
        <f>'animals_stats (µm)'!A$2</f>
        <v>Genus species</v>
      </c>
      <c r="B8" s="152" t="str">
        <f>'animals_stats (µm)'!B$2</f>
        <v>Country.sample</v>
      </c>
      <c r="C8" s="153">
        <f>eggs!H1</f>
        <v>7</v>
      </c>
      <c r="D8" s="154" t="str">
        <f>IF(eggs!H2&gt;0,eggs!H2,"")</f>
        <v/>
      </c>
      <c r="E8" s="155" t="str">
        <f>IF(eggs!H3&gt;0,eggs!H3,"")</f>
        <v/>
      </c>
      <c r="F8" s="155" t="str">
        <f>IF(SUM(eggs!H4:H6)&gt;0,AVERAGE(eggs!H4:H6),"")</f>
        <v/>
      </c>
      <c r="G8" s="155" t="str">
        <f>IF(SUM(eggs!H7:H9)&gt;0,AVERAGE(eggs!H7:H9),"")</f>
        <v/>
      </c>
      <c r="H8" s="156" t="str">
        <f>IF(SUM(eggs!H10:H12)&gt;0,AVERAGE(eggs!H10:H12),"")</f>
        <v/>
      </c>
      <c r="I8" s="155" t="str">
        <f>IF(SUM(eggs!H13:H15)&gt;0,AVERAGE(eggs!H13:H15),"")</f>
        <v/>
      </c>
      <c r="J8" s="155" t="str">
        <f>IF(SUM(eggs!H16:H18)&gt;0,AVERAGE(eggs!H16:H18),"")</f>
        <v/>
      </c>
      <c r="K8" s="155" t="str">
        <f>IF(eggs!H19&gt;0,eggs!H19,"")</f>
        <v/>
      </c>
    </row>
    <row r="9" spans="1:11">
      <c r="A9" s="147" t="str">
        <f>'animals_stats (µm)'!A$2</f>
        <v>Genus species</v>
      </c>
      <c r="B9" s="152" t="str">
        <f>'animals_stats (µm)'!B$2</f>
        <v>Country.sample</v>
      </c>
      <c r="C9" s="153">
        <f>eggs!I1</f>
        <v>8</v>
      </c>
      <c r="D9" s="154" t="str">
        <f>IF(eggs!I2&gt;0,eggs!I2,"")</f>
        <v/>
      </c>
      <c r="E9" s="155" t="str">
        <f>IF(eggs!I3&gt;0,eggs!I3,"")</f>
        <v/>
      </c>
      <c r="F9" s="155" t="str">
        <f>IF(SUM(eggs!I4:I6)&gt;0,AVERAGE(eggs!I4:I6),"")</f>
        <v/>
      </c>
      <c r="G9" s="155" t="str">
        <f>IF(SUM(eggs!I7:I9)&gt;0,AVERAGE(eggs!I7:I9),"")</f>
        <v/>
      </c>
      <c r="H9" s="156" t="str">
        <f>IF(SUM(eggs!I10:I12)&gt;0,AVERAGE(eggs!I10:I12),"")</f>
        <v/>
      </c>
      <c r="I9" s="155" t="str">
        <f>IF(SUM(eggs!I13:I15)&gt;0,AVERAGE(eggs!I13:I15),"")</f>
        <v/>
      </c>
      <c r="J9" s="155" t="str">
        <f>IF(SUM(eggs!I16:I18)&gt;0,AVERAGE(eggs!I16:I18),"")</f>
        <v/>
      </c>
      <c r="K9" s="155" t="str">
        <f>IF(eggs!I19&gt;0,eggs!I19,"")</f>
        <v/>
      </c>
    </row>
    <row r="10" spans="1:11">
      <c r="A10" s="147" t="str">
        <f>'animals_stats (µm)'!A$2</f>
        <v>Genus species</v>
      </c>
      <c r="B10" s="152" t="str">
        <f>'animals_stats (µm)'!B$2</f>
        <v>Country.sample</v>
      </c>
      <c r="C10" s="153">
        <f>eggs!J1</f>
        <v>9</v>
      </c>
      <c r="D10" s="154" t="str">
        <f>IF(eggs!J2&gt;0,eggs!J2,"")</f>
        <v/>
      </c>
      <c r="E10" s="155" t="str">
        <f>IF(eggs!J3&gt;0,eggs!J3,"")</f>
        <v/>
      </c>
      <c r="F10" s="155" t="str">
        <f>IF(SUM(eggs!J4:J6)&gt;0,AVERAGE(eggs!J4:J6),"")</f>
        <v/>
      </c>
      <c r="G10" s="155" t="str">
        <f>IF(SUM(eggs!J7:J9)&gt;0,AVERAGE(eggs!J7:J9),"")</f>
        <v/>
      </c>
      <c r="H10" s="156" t="str">
        <f>IF(SUM(eggs!J10:J12)&gt;0,AVERAGE(eggs!J10:J12),"")</f>
        <v/>
      </c>
      <c r="I10" s="155" t="str">
        <f>IF(SUM(eggs!J13:J15)&gt;0,AVERAGE(eggs!J13:J15),"")</f>
        <v/>
      </c>
      <c r="J10" s="155" t="str">
        <f>IF(SUM(eggs!J16:J18)&gt;0,AVERAGE(eggs!J16:J18),"")</f>
        <v/>
      </c>
      <c r="K10" s="155" t="str">
        <f>IF(eggs!J19&gt;0,eggs!J19,"")</f>
        <v/>
      </c>
    </row>
    <row r="11" spans="1:11">
      <c r="A11" s="147" t="str">
        <f>'animals_stats (µm)'!A$2</f>
        <v>Genus species</v>
      </c>
      <c r="B11" s="152" t="str">
        <f>'animals_stats (µm)'!B$2</f>
        <v>Country.sample</v>
      </c>
      <c r="C11" s="153">
        <f>eggs!K1</f>
        <v>10</v>
      </c>
      <c r="D11" s="154" t="str">
        <f>IF(eggs!K2&gt;0,eggs!K2,"")</f>
        <v/>
      </c>
      <c r="E11" s="155" t="str">
        <f>IF(eggs!K3&gt;0,eggs!K3,"")</f>
        <v/>
      </c>
      <c r="F11" s="155" t="str">
        <f>IF(SUM(eggs!K4:K6)&gt;0,AVERAGE(eggs!K4:K6),"")</f>
        <v/>
      </c>
      <c r="G11" s="155" t="str">
        <f>IF(SUM(eggs!K7:K9)&gt;0,AVERAGE(eggs!K7:K9),"")</f>
        <v/>
      </c>
      <c r="H11" s="156" t="str">
        <f>IF(SUM(eggs!K10:K12)&gt;0,AVERAGE(eggs!K10:K12),"")</f>
        <v/>
      </c>
      <c r="I11" s="155" t="str">
        <f>IF(SUM(eggs!K13:K15)&gt;0,AVERAGE(eggs!K13:K15),"")</f>
        <v/>
      </c>
      <c r="J11" s="155" t="str">
        <f>IF(SUM(eggs!K16:K18)&gt;0,AVERAGE(eggs!K16:K18),"")</f>
        <v/>
      </c>
      <c r="K11" s="155" t="str">
        <f>IF(eggs!K19&gt;0,eggs!K19,"")</f>
        <v/>
      </c>
    </row>
    <row r="12" spans="1:11">
      <c r="A12" s="147" t="str">
        <f>'animals_stats (µm)'!A$2</f>
        <v>Genus species</v>
      </c>
      <c r="B12" s="152" t="str">
        <f>'animals_stats (µm)'!B$2</f>
        <v>Country.sample</v>
      </c>
      <c r="C12" s="153">
        <f>eggs!L1</f>
        <v>11</v>
      </c>
      <c r="D12" s="154" t="str">
        <f>IF(eggs!L2&gt;0,eggs!L2,"")</f>
        <v/>
      </c>
      <c r="E12" s="155" t="str">
        <f>IF(eggs!L3&gt;0,eggs!L3,"")</f>
        <v/>
      </c>
      <c r="F12" s="155" t="str">
        <f>IF(SUM(eggs!L4:L6)&gt;0,AVERAGE(eggs!L4:L6),"")</f>
        <v/>
      </c>
      <c r="G12" s="155" t="str">
        <f>IF(SUM(eggs!L7:L9)&gt;0,AVERAGE(eggs!L7:L9),"")</f>
        <v/>
      </c>
      <c r="H12" s="156" t="str">
        <f>IF(SUM(eggs!L10:L12)&gt;0,AVERAGE(eggs!L10:L12),"")</f>
        <v/>
      </c>
      <c r="I12" s="155" t="str">
        <f>IF(SUM(eggs!L13:L15)&gt;0,AVERAGE(eggs!L13:L15),"")</f>
        <v/>
      </c>
      <c r="J12" s="155" t="str">
        <f>IF(SUM(eggs!L16:L18)&gt;0,AVERAGE(eggs!L16:L18),"")</f>
        <v/>
      </c>
      <c r="K12" s="155" t="str">
        <f>IF(eggs!L19&gt;0,eggs!L19,"")</f>
        <v/>
      </c>
    </row>
    <row r="13" spans="1:11">
      <c r="A13" s="147" t="str">
        <f>'animals_stats (µm)'!A$2</f>
        <v>Genus species</v>
      </c>
      <c r="B13" s="152" t="str">
        <f>'animals_stats (µm)'!B$2</f>
        <v>Country.sample</v>
      </c>
      <c r="C13" s="153">
        <f>eggs!M1</f>
        <v>12</v>
      </c>
      <c r="D13" s="154" t="str">
        <f>IF(eggs!M2&gt;0,eggs!M2,"")</f>
        <v/>
      </c>
      <c r="E13" s="155" t="str">
        <f>IF(eggs!M3&gt;0,eggs!M3,"")</f>
        <v/>
      </c>
      <c r="F13" s="155" t="str">
        <f>IF(SUM(eggs!M4:M6)&gt;0,AVERAGE(eggs!M4:M6),"")</f>
        <v/>
      </c>
      <c r="G13" s="155" t="str">
        <f>IF(SUM(eggs!M7:M9)&gt;0,AVERAGE(eggs!M7:M9),"")</f>
        <v/>
      </c>
      <c r="H13" s="156" t="str">
        <f>IF(SUM(eggs!M10:M12)&gt;0,AVERAGE(eggs!M10:M12),"")</f>
        <v/>
      </c>
      <c r="I13" s="155" t="str">
        <f>IF(SUM(eggs!M13:M15)&gt;0,AVERAGE(eggs!M13:M15),"")</f>
        <v/>
      </c>
      <c r="J13" s="155" t="str">
        <f>IF(SUM(eggs!M16:M18)&gt;0,AVERAGE(eggs!M16:M18),"")</f>
        <v/>
      </c>
      <c r="K13" s="155" t="str">
        <f>IF(eggs!M19&gt;0,eggs!M19,"")</f>
        <v/>
      </c>
    </row>
    <row r="14" spans="1:11">
      <c r="A14" s="147" t="str">
        <f>'animals_stats (µm)'!A$2</f>
        <v>Genus species</v>
      </c>
      <c r="B14" s="152" t="str">
        <f>'animals_stats (µm)'!B$2</f>
        <v>Country.sample</v>
      </c>
      <c r="C14" s="153">
        <f>eggs!N1</f>
        <v>13</v>
      </c>
      <c r="D14" s="154" t="str">
        <f>IF(eggs!N2&gt;0,eggs!N2,"")</f>
        <v/>
      </c>
      <c r="E14" s="155" t="str">
        <f>IF(eggs!N3&gt;0,eggs!N3,"")</f>
        <v/>
      </c>
      <c r="F14" s="155" t="str">
        <f>IF(SUM(eggs!N4:N6)&gt;0,AVERAGE(eggs!N4:N6),"")</f>
        <v/>
      </c>
      <c r="G14" s="155" t="str">
        <f>IF(SUM(eggs!N7:N9)&gt;0,AVERAGE(eggs!N7:N9),"")</f>
        <v/>
      </c>
      <c r="H14" s="156" t="str">
        <f>IF(SUM(eggs!N10:N12)&gt;0,AVERAGE(eggs!N10:N12),"")</f>
        <v/>
      </c>
      <c r="I14" s="155" t="str">
        <f>IF(SUM(eggs!N13:N15)&gt;0,AVERAGE(eggs!N13:N15),"")</f>
        <v/>
      </c>
      <c r="J14" s="155" t="str">
        <f>IF(SUM(eggs!N16:N18)&gt;0,AVERAGE(eggs!N16:N18),"")</f>
        <v/>
      </c>
      <c r="K14" s="155" t="str">
        <f>IF(eggs!N19&gt;0,eggs!N19,"")</f>
        <v/>
      </c>
    </row>
    <row r="15" spans="1:11">
      <c r="A15" s="147" t="str">
        <f>'animals_stats (µm)'!A$2</f>
        <v>Genus species</v>
      </c>
      <c r="B15" s="152" t="str">
        <f>'animals_stats (µm)'!B$2</f>
        <v>Country.sample</v>
      </c>
      <c r="C15" s="153">
        <f>eggs!O1</f>
        <v>14</v>
      </c>
      <c r="D15" s="154" t="str">
        <f>IF(eggs!O2&gt;0,eggs!O2,"")</f>
        <v/>
      </c>
      <c r="E15" s="155" t="str">
        <f>IF(eggs!O3&gt;0,eggs!O3,"")</f>
        <v/>
      </c>
      <c r="F15" s="155" t="str">
        <f>IF(SUM(eggs!O4:O6)&gt;0,AVERAGE(eggs!O4:O6),"")</f>
        <v/>
      </c>
      <c r="G15" s="155" t="str">
        <f>IF(SUM(eggs!O7:O9)&gt;0,AVERAGE(eggs!O7:O9),"")</f>
        <v/>
      </c>
      <c r="H15" s="156" t="str">
        <f>IF(SUM(eggs!O10:O12)&gt;0,AVERAGE(eggs!O10:O12),"")</f>
        <v/>
      </c>
      <c r="I15" s="155" t="str">
        <f>IF(SUM(eggs!O13:O15)&gt;0,AVERAGE(eggs!O13:O15),"")</f>
        <v/>
      </c>
      <c r="J15" s="155" t="str">
        <f>IF(SUM(eggs!O16:O18)&gt;0,AVERAGE(eggs!O16:O18),"")</f>
        <v/>
      </c>
      <c r="K15" s="155" t="str">
        <f>IF(eggs!O19&gt;0,eggs!O19,"")</f>
        <v/>
      </c>
    </row>
    <row r="16" spans="1:11">
      <c r="A16" s="147" t="str">
        <f>'animals_stats (µm)'!A$2</f>
        <v>Genus species</v>
      </c>
      <c r="B16" s="152" t="str">
        <f>'animals_stats (µm)'!B$2</f>
        <v>Country.sample</v>
      </c>
      <c r="C16" s="153">
        <f>eggs!P1</f>
        <v>15</v>
      </c>
      <c r="D16" s="154" t="str">
        <f>IF(eggs!P2&gt;0,eggs!P2,"")</f>
        <v/>
      </c>
      <c r="E16" s="155" t="str">
        <f>IF(eggs!P3&gt;0,eggs!P3,"")</f>
        <v/>
      </c>
      <c r="F16" s="155" t="str">
        <f>IF(SUM(eggs!P4:P6)&gt;0,AVERAGE(eggs!P4:P6),"")</f>
        <v/>
      </c>
      <c r="G16" s="155" t="str">
        <f>IF(SUM(eggs!P7:P9)&gt;0,AVERAGE(eggs!P7:P9),"")</f>
        <v/>
      </c>
      <c r="H16" s="156" t="str">
        <f>IF(SUM(eggs!P10:P12)&gt;0,AVERAGE(eggs!P10:P12),"")</f>
        <v/>
      </c>
      <c r="I16" s="155" t="str">
        <f>IF(SUM(eggs!P13:P15)&gt;0,AVERAGE(eggs!P13:P15),"")</f>
        <v/>
      </c>
      <c r="J16" s="155" t="str">
        <f>IF(SUM(eggs!P16:P18)&gt;0,AVERAGE(eggs!P16:P18),"")</f>
        <v/>
      </c>
      <c r="K16" s="155" t="str">
        <f>IF(eggs!P19&gt;0,eggs!P19,"")</f>
        <v/>
      </c>
    </row>
    <row r="17" spans="1:11">
      <c r="A17" s="147" t="str">
        <f>'animals_stats (µm)'!A$2</f>
        <v>Genus species</v>
      </c>
      <c r="B17" s="152" t="str">
        <f>'animals_stats (µm)'!B$2</f>
        <v>Country.sample</v>
      </c>
      <c r="C17" s="153">
        <f>eggs!Q1</f>
        <v>16</v>
      </c>
      <c r="D17" s="154" t="str">
        <f>IF(eggs!Q2&gt;0,eggs!Q2,"")</f>
        <v/>
      </c>
      <c r="E17" s="155" t="str">
        <f>IF(eggs!Q3&gt;0,eggs!Q3,"")</f>
        <v/>
      </c>
      <c r="F17" s="155" t="str">
        <f>IF(SUM(eggs!Q4:Q6)&gt;0,AVERAGE(eggs!Q4:Q6),"")</f>
        <v/>
      </c>
      <c r="G17" s="155" t="str">
        <f>IF(SUM(eggs!Q7:Q9)&gt;0,AVERAGE(eggs!Q7:Q9),"")</f>
        <v/>
      </c>
      <c r="H17" s="156" t="str">
        <f>IF(SUM(eggs!Q10:Q12)&gt;0,AVERAGE(eggs!Q10:Q12),"")</f>
        <v/>
      </c>
      <c r="I17" s="155" t="str">
        <f>IF(SUM(eggs!Q13:Q15)&gt;0,AVERAGE(eggs!Q13:Q15),"")</f>
        <v/>
      </c>
      <c r="J17" s="155" t="str">
        <f>IF(SUM(eggs!Q16:Q18)&gt;0,AVERAGE(eggs!Q16:Q18),"")</f>
        <v/>
      </c>
      <c r="K17" s="155" t="str">
        <f>IF(eggs!Q19&gt;0,eggs!Q19,"")</f>
        <v/>
      </c>
    </row>
    <row r="18" spans="1:11">
      <c r="A18" s="147" t="str">
        <f>'animals_stats (µm)'!A$2</f>
        <v>Genus species</v>
      </c>
      <c r="B18" s="152" t="str">
        <f>'animals_stats (µm)'!B$2</f>
        <v>Country.sample</v>
      </c>
      <c r="C18" s="153">
        <f>eggs!R1</f>
        <v>17</v>
      </c>
      <c r="D18" s="154" t="str">
        <f>IF(eggs!R2&gt;0,eggs!R2,"")</f>
        <v/>
      </c>
      <c r="E18" s="155" t="str">
        <f>IF(eggs!R3&gt;0,eggs!R3,"")</f>
        <v/>
      </c>
      <c r="F18" s="155" t="str">
        <f>IF(SUM(eggs!R4:R6)&gt;0,AVERAGE(eggs!R4:R6),"")</f>
        <v/>
      </c>
      <c r="G18" s="155" t="str">
        <f>IF(SUM(eggs!R7:R9)&gt;0,AVERAGE(eggs!R7:R9),"")</f>
        <v/>
      </c>
      <c r="H18" s="156" t="str">
        <f>IF(SUM(eggs!R10:R12)&gt;0,AVERAGE(eggs!R10:R12),"")</f>
        <v/>
      </c>
      <c r="I18" s="155" t="str">
        <f>IF(SUM(eggs!R13:R15)&gt;0,AVERAGE(eggs!R13:R15),"")</f>
        <v/>
      </c>
      <c r="J18" s="155" t="str">
        <f>IF(SUM(eggs!R16:R18)&gt;0,AVERAGE(eggs!R16:R18),"")</f>
        <v/>
      </c>
      <c r="K18" s="155" t="str">
        <f>IF(eggs!R19&gt;0,eggs!R19,"")</f>
        <v/>
      </c>
    </row>
    <row r="19" spans="1:11">
      <c r="A19" s="147" t="str">
        <f>'animals_stats (µm)'!A$2</f>
        <v>Genus species</v>
      </c>
      <c r="B19" s="152" t="str">
        <f>'animals_stats (µm)'!B$2</f>
        <v>Country.sample</v>
      </c>
      <c r="C19" s="153">
        <f>eggs!S1</f>
        <v>18</v>
      </c>
      <c r="D19" s="154" t="str">
        <f>IF(eggs!S2&gt;0,eggs!S2,"")</f>
        <v/>
      </c>
      <c r="E19" s="155" t="str">
        <f>IF(eggs!S3&gt;0,eggs!S3,"")</f>
        <v/>
      </c>
      <c r="F19" s="155" t="str">
        <f>IF(SUM(eggs!S4:S6)&gt;0,AVERAGE(eggs!S4:S6),"")</f>
        <v/>
      </c>
      <c r="G19" s="155" t="str">
        <f>IF(SUM(eggs!S7:S9)&gt;0,AVERAGE(eggs!S7:S9),"")</f>
        <v/>
      </c>
      <c r="H19" s="156" t="str">
        <f>IF(SUM(eggs!S10:S12)&gt;0,AVERAGE(eggs!S10:S12),"")</f>
        <v/>
      </c>
      <c r="I19" s="155" t="str">
        <f>IF(SUM(eggs!S13:S15)&gt;0,AVERAGE(eggs!S13:S15),"")</f>
        <v/>
      </c>
      <c r="J19" s="155" t="str">
        <f>IF(SUM(eggs!S16:S18)&gt;0,AVERAGE(eggs!S16:S18),"")</f>
        <v/>
      </c>
      <c r="K19" s="155" t="str">
        <f>IF(eggs!S19&gt;0,eggs!S19,"")</f>
        <v/>
      </c>
    </row>
    <row r="20" spans="1:11">
      <c r="A20" s="147" t="str">
        <f>'animals_stats (µm)'!A$2</f>
        <v>Genus species</v>
      </c>
      <c r="B20" s="152" t="str">
        <f>'animals_stats (µm)'!B$2</f>
        <v>Country.sample</v>
      </c>
      <c r="C20" s="153">
        <f>eggs!T1</f>
        <v>19</v>
      </c>
      <c r="D20" s="154" t="str">
        <f>IF(eggs!T2&gt;0,eggs!T2,"")</f>
        <v/>
      </c>
      <c r="E20" s="155" t="str">
        <f>IF(eggs!T3&gt;0,eggs!T3,"")</f>
        <v/>
      </c>
      <c r="F20" s="155" t="str">
        <f>IF(SUM(eggs!T4:T6)&gt;0,AVERAGE(eggs!T4:T6),"")</f>
        <v/>
      </c>
      <c r="G20" s="155" t="str">
        <f>IF(SUM(eggs!T7:T9)&gt;0,AVERAGE(eggs!T7:T9),"")</f>
        <v/>
      </c>
      <c r="H20" s="156" t="str">
        <f>IF(SUM(eggs!T10:T12)&gt;0,AVERAGE(eggs!T10:T12),"")</f>
        <v/>
      </c>
      <c r="I20" s="155" t="str">
        <f>IF(SUM(eggs!T13:T15)&gt;0,AVERAGE(eggs!T13:T15),"")</f>
        <v/>
      </c>
      <c r="J20" s="155" t="str">
        <f>IF(SUM(eggs!T16:T18)&gt;0,AVERAGE(eggs!T16:T18),"")</f>
        <v/>
      </c>
      <c r="K20" s="155" t="str">
        <f>IF(eggs!T19&gt;0,eggs!T19,"")</f>
        <v/>
      </c>
    </row>
    <row r="21" spans="1:11">
      <c r="A21" s="147" t="str">
        <f>'animals_stats (µm)'!A$2</f>
        <v>Genus species</v>
      </c>
      <c r="B21" s="152" t="str">
        <f>'animals_stats (µm)'!B$2</f>
        <v>Country.sample</v>
      </c>
      <c r="C21" s="153">
        <f>eggs!U1</f>
        <v>20</v>
      </c>
      <c r="D21" s="154" t="str">
        <f>IF(eggs!U2&gt;0,eggs!U2,"")</f>
        <v/>
      </c>
      <c r="E21" s="155" t="str">
        <f>IF(eggs!U3&gt;0,eggs!U3,"")</f>
        <v/>
      </c>
      <c r="F21" s="155" t="str">
        <f>IF(SUM(eggs!U4:U6)&gt;0,AVERAGE(eggs!U4:U6),"")</f>
        <v/>
      </c>
      <c r="G21" s="155" t="str">
        <f>IF(SUM(eggs!U7:U9)&gt;0,AVERAGE(eggs!U7:U9),"")</f>
        <v/>
      </c>
      <c r="H21" s="156" t="str">
        <f>IF(SUM(eggs!U10:U12)&gt;0,AVERAGE(eggs!U10:U12),"")</f>
        <v/>
      </c>
      <c r="I21" s="155" t="str">
        <f>IF(SUM(eggs!U13:U15)&gt;0,AVERAGE(eggs!U13:U15),"")</f>
        <v/>
      </c>
      <c r="J21" s="155" t="str">
        <f>IF(SUM(eggs!U16:U18)&gt;0,AVERAGE(eggs!U16:U18),"")</f>
        <v/>
      </c>
      <c r="K21" s="155" t="str">
        <f>IF(eggs!U19&gt;0,eggs!U19,"")</f>
        <v/>
      </c>
    </row>
    <row r="22" spans="1:11">
      <c r="A22" s="147" t="str">
        <f>'animals_stats (µm)'!A$2</f>
        <v>Genus species</v>
      </c>
      <c r="B22" s="152" t="str">
        <f>'animals_stats (µm)'!B$2</f>
        <v>Country.sample</v>
      </c>
      <c r="C22" s="153">
        <f>eggs!V1</f>
        <v>21</v>
      </c>
      <c r="D22" s="154" t="str">
        <f>IF(eggs!V2&gt;0,eggs!V2,"")</f>
        <v/>
      </c>
      <c r="E22" s="155" t="str">
        <f>IF(eggs!V3&gt;0,eggs!V3,"")</f>
        <v/>
      </c>
      <c r="F22" s="155" t="str">
        <f>IF(SUM(eggs!V4:V6)&gt;0,AVERAGE(eggs!V4:V6),"")</f>
        <v/>
      </c>
      <c r="G22" s="155" t="str">
        <f>IF(SUM(eggs!V7:V9)&gt;0,AVERAGE(eggs!V7:V9),"")</f>
        <v/>
      </c>
      <c r="H22" s="156" t="str">
        <f>IF(SUM(eggs!V10:V12)&gt;0,AVERAGE(eggs!V10:V12),"")</f>
        <v/>
      </c>
      <c r="I22" s="155" t="str">
        <f>IF(SUM(eggs!V13:V15)&gt;0,AVERAGE(eggs!V13:V15),"")</f>
        <v/>
      </c>
      <c r="J22" s="155" t="str">
        <f>IF(SUM(eggs!V16:V18)&gt;0,AVERAGE(eggs!V16:V18),"")</f>
        <v/>
      </c>
      <c r="K22" s="155" t="str">
        <f>IF(eggs!V19&gt;0,eggs!V19,"")</f>
        <v/>
      </c>
    </row>
    <row r="23" spans="1:11">
      <c r="A23" s="147" t="str">
        <f>'animals_stats (µm)'!A$2</f>
        <v>Genus species</v>
      </c>
      <c r="B23" s="152" t="str">
        <f>'animals_stats (µm)'!B$2</f>
        <v>Country.sample</v>
      </c>
      <c r="C23" s="153">
        <f>eggs!W1</f>
        <v>22</v>
      </c>
      <c r="D23" s="154" t="str">
        <f>IF(eggs!W2&gt;0,eggs!W2,"")</f>
        <v/>
      </c>
      <c r="E23" s="155" t="str">
        <f>IF(eggs!W3&gt;0,eggs!W3,"")</f>
        <v/>
      </c>
      <c r="F23" s="155" t="str">
        <f>IF(SUM(eggs!W4:W6)&gt;0,AVERAGE(eggs!W4:W6),"")</f>
        <v/>
      </c>
      <c r="G23" s="155" t="str">
        <f>IF(SUM(eggs!W7:W9)&gt;0,AVERAGE(eggs!W7:W9),"")</f>
        <v/>
      </c>
      <c r="H23" s="156" t="str">
        <f>IF(SUM(eggs!W10:W12)&gt;0,AVERAGE(eggs!W10:W12),"")</f>
        <v/>
      </c>
      <c r="I23" s="155" t="str">
        <f>IF(SUM(eggs!W13:W15)&gt;0,AVERAGE(eggs!W13:W15),"")</f>
        <v/>
      </c>
      <c r="J23" s="155" t="str">
        <f>IF(SUM(eggs!W16:W18)&gt;0,AVERAGE(eggs!W16:W18),"")</f>
        <v/>
      </c>
      <c r="K23" s="155" t="str">
        <f>IF(eggs!W19&gt;0,eggs!W19,"")</f>
        <v/>
      </c>
    </row>
    <row r="24" spans="1:11">
      <c r="A24" s="147" t="str">
        <f>'animals_stats (µm)'!A$2</f>
        <v>Genus species</v>
      </c>
      <c r="B24" s="152" t="str">
        <f>'animals_stats (µm)'!B$2</f>
        <v>Country.sample</v>
      </c>
      <c r="C24" s="153">
        <f>eggs!X1</f>
        <v>23</v>
      </c>
      <c r="D24" s="154" t="str">
        <f>IF(eggs!X2&gt;0,eggs!X2,"")</f>
        <v/>
      </c>
      <c r="E24" s="155" t="str">
        <f>IF(eggs!X3&gt;0,eggs!X3,"")</f>
        <v/>
      </c>
      <c r="F24" s="155" t="str">
        <f>IF(SUM(eggs!X4:X6)&gt;0,AVERAGE(eggs!X4:X6),"")</f>
        <v/>
      </c>
      <c r="G24" s="155" t="str">
        <f>IF(SUM(eggs!X7:X9)&gt;0,AVERAGE(eggs!X7:X9),"")</f>
        <v/>
      </c>
      <c r="H24" s="156" t="str">
        <f>IF(SUM(eggs!X10:X12)&gt;0,AVERAGE(eggs!X10:X12),"")</f>
        <v/>
      </c>
      <c r="I24" s="155" t="str">
        <f>IF(SUM(eggs!X13:X15)&gt;0,AVERAGE(eggs!X13:X15),"")</f>
        <v/>
      </c>
      <c r="J24" s="155" t="str">
        <f>IF(SUM(eggs!X16:X18)&gt;0,AVERAGE(eggs!X16:X18),"")</f>
        <v/>
      </c>
      <c r="K24" s="155" t="str">
        <f>IF(eggs!X19&gt;0,eggs!X19,"")</f>
        <v/>
      </c>
    </row>
    <row r="25" spans="1:11">
      <c r="A25" s="147" t="str">
        <f>'animals_stats (µm)'!A$2</f>
        <v>Genus species</v>
      </c>
      <c r="B25" s="152" t="str">
        <f>'animals_stats (µm)'!B$2</f>
        <v>Country.sample</v>
      </c>
      <c r="C25" s="153">
        <f>eggs!Y1</f>
        <v>24</v>
      </c>
      <c r="D25" s="154" t="str">
        <f>IF(eggs!Y2&gt;0,eggs!Y2,"")</f>
        <v/>
      </c>
      <c r="E25" s="155" t="str">
        <f>IF(eggs!Y3&gt;0,eggs!Y3,"")</f>
        <v/>
      </c>
      <c r="F25" s="155" t="str">
        <f>IF(SUM(eggs!Y4:Y6)&gt;0,AVERAGE(eggs!Y4:Y6),"")</f>
        <v/>
      </c>
      <c r="G25" s="155" t="str">
        <f>IF(SUM(eggs!Y7:Y9)&gt;0,AVERAGE(eggs!Y7:Y9),"")</f>
        <v/>
      </c>
      <c r="H25" s="156" t="str">
        <f>IF(SUM(eggs!Y10:Y12)&gt;0,AVERAGE(eggs!Y10:Y12),"")</f>
        <v/>
      </c>
      <c r="I25" s="155" t="str">
        <f>IF(SUM(eggs!Y13:Y15)&gt;0,AVERAGE(eggs!Y13:Y15),"")</f>
        <v/>
      </c>
      <c r="J25" s="155" t="str">
        <f>IF(SUM(eggs!Y16:Y18)&gt;0,AVERAGE(eggs!Y16:Y18),"")</f>
        <v/>
      </c>
      <c r="K25" s="155" t="str">
        <f>IF(eggs!Y19&gt;0,eggs!Y19,"")</f>
        <v/>
      </c>
    </row>
    <row r="26" spans="1:11">
      <c r="A26" s="147" t="str">
        <f>'animals_stats (µm)'!A$2</f>
        <v>Genus species</v>
      </c>
      <c r="B26" s="152" t="str">
        <f>'animals_stats (µm)'!B$2</f>
        <v>Country.sample</v>
      </c>
      <c r="C26" s="153">
        <f>eggs!Z1</f>
        <v>25</v>
      </c>
      <c r="D26" s="154" t="str">
        <f>IF(eggs!Z2&gt;0,eggs!Z2,"")</f>
        <v/>
      </c>
      <c r="E26" s="155" t="str">
        <f>IF(eggs!Z3&gt;0,eggs!Z3,"")</f>
        <v/>
      </c>
      <c r="F26" s="155" t="str">
        <f>IF(SUM(eggs!Z4:Z6)&gt;0,AVERAGE(eggs!Z4:Z6),"")</f>
        <v/>
      </c>
      <c r="G26" s="155" t="str">
        <f>IF(SUM(eggs!Z7:Z9)&gt;0,AVERAGE(eggs!Z7:Z9),"")</f>
        <v/>
      </c>
      <c r="H26" s="156" t="str">
        <f>IF(SUM(eggs!Z10:Z12)&gt;0,AVERAGE(eggs!Z10:Z12),"")</f>
        <v/>
      </c>
      <c r="I26" s="155" t="str">
        <f>IF(SUM(eggs!Z13:Z15)&gt;0,AVERAGE(eggs!Z13:Z15),"")</f>
        <v/>
      </c>
      <c r="J26" s="155" t="str">
        <f>IF(SUM(eggs!Z16:Z18)&gt;0,AVERAGE(eggs!Z16:Z18),"")</f>
        <v/>
      </c>
      <c r="K26" s="155" t="str">
        <f>IF(eggs!Z19&gt;0,eggs!Z19,"")</f>
        <v/>
      </c>
    </row>
    <row r="27" spans="1:11">
      <c r="A27" s="147" t="str">
        <f>'animals_stats (µm)'!A$2</f>
        <v>Genus species</v>
      </c>
      <c r="B27" s="152" t="str">
        <f>'animals_stats (µm)'!B$2</f>
        <v>Country.sample</v>
      </c>
      <c r="C27" s="153">
        <f>eggs!AA1</f>
        <v>26</v>
      </c>
      <c r="D27" s="154" t="str">
        <f>IF(eggs!AA2&gt;0,eggs!AA2,"")</f>
        <v/>
      </c>
      <c r="E27" s="155" t="str">
        <f>IF(eggs!AA3&gt;0,eggs!AA3,"")</f>
        <v/>
      </c>
      <c r="F27" s="155" t="str">
        <f>IF(SUM(eggs!AA4:AA6)&gt;0,AVERAGE(eggs!AA4:AA6),"")</f>
        <v/>
      </c>
      <c r="G27" s="155" t="str">
        <f>IF(SUM(eggs!AA7:AA9)&gt;0,AVERAGE(eggs!AA7:AA9),"")</f>
        <v/>
      </c>
      <c r="H27" s="156" t="str">
        <f>IF(SUM(eggs!AA10:AA12)&gt;0,AVERAGE(eggs!AA10:AA12),"")</f>
        <v/>
      </c>
      <c r="I27" s="155" t="str">
        <f>IF(SUM(eggs!AA13:AA15)&gt;0,AVERAGE(eggs!AA13:AA15),"")</f>
        <v/>
      </c>
      <c r="J27" s="155" t="str">
        <f>IF(SUM(eggs!AA16:AA18)&gt;0,AVERAGE(eggs!AA16:AA18),"")</f>
        <v/>
      </c>
      <c r="K27" s="155" t="str">
        <f>IF(eggs!AA19&gt;0,eggs!AA19,"")</f>
        <v/>
      </c>
    </row>
    <row r="28" spans="1:11">
      <c r="A28" s="147" t="str">
        <f>'animals_stats (µm)'!A$2</f>
        <v>Genus species</v>
      </c>
      <c r="B28" s="152" t="str">
        <f>'animals_stats (µm)'!B$2</f>
        <v>Country.sample</v>
      </c>
      <c r="C28" s="153">
        <f>eggs!AB1</f>
        <v>27</v>
      </c>
      <c r="D28" s="154" t="str">
        <f>IF(eggs!AB2&gt;0,eggs!AB2,"")</f>
        <v/>
      </c>
      <c r="E28" s="155" t="str">
        <f>IF(eggs!AB3&gt;0,eggs!AB3,"")</f>
        <v/>
      </c>
      <c r="F28" s="155" t="str">
        <f>IF(SUM(eggs!AB4:AB6)&gt;0,AVERAGE(eggs!AB4:AB6),"")</f>
        <v/>
      </c>
      <c r="G28" s="155" t="str">
        <f>IF(SUM(eggs!AB7:AB9)&gt;0,AVERAGE(eggs!AB7:AB9),"")</f>
        <v/>
      </c>
      <c r="H28" s="156" t="str">
        <f>IF(SUM(eggs!AB10:AB12)&gt;0,AVERAGE(eggs!AB10:AB12),"")</f>
        <v/>
      </c>
      <c r="I28" s="155" t="str">
        <f>IF(SUM(eggs!AB13:AB15)&gt;0,AVERAGE(eggs!AB13:AB15),"")</f>
        <v/>
      </c>
      <c r="J28" s="155" t="str">
        <f>IF(SUM(eggs!AB16:AB18)&gt;0,AVERAGE(eggs!AB16:AB18),"")</f>
        <v/>
      </c>
      <c r="K28" s="155" t="str">
        <f>IF(eggs!AB19&gt;0,eggs!AB19,"")</f>
        <v/>
      </c>
    </row>
    <row r="29" spans="1:11">
      <c r="A29" s="147" t="str">
        <f>'animals_stats (µm)'!A$2</f>
        <v>Genus species</v>
      </c>
      <c r="B29" s="152" t="str">
        <f>'animals_stats (µm)'!B$2</f>
        <v>Country.sample</v>
      </c>
      <c r="C29" s="153">
        <f>eggs!AC1</f>
        <v>28</v>
      </c>
      <c r="D29" s="154" t="str">
        <f>IF(eggs!AC2&gt;0,eggs!AC2,"")</f>
        <v/>
      </c>
      <c r="E29" s="155" t="str">
        <f>IF(eggs!AC3&gt;0,eggs!AC3,"")</f>
        <v/>
      </c>
      <c r="F29" s="155" t="str">
        <f>IF(SUM(eggs!AC4:AC6)&gt;0,AVERAGE(eggs!AC4:AC6),"")</f>
        <v/>
      </c>
      <c r="G29" s="155" t="str">
        <f>IF(SUM(eggs!AC7:AC9)&gt;0,AVERAGE(eggs!AC7:AC9),"")</f>
        <v/>
      </c>
      <c r="H29" s="156" t="str">
        <f>IF(SUM(eggs!AC10:AC12)&gt;0,AVERAGE(eggs!AC10:AC12),"")</f>
        <v/>
      </c>
      <c r="I29" s="155" t="str">
        <f>IF(SUM(eggs!AC13:AC15)&gt;0,AVERAGE(eggs!AC13:AC15),"")</f>
        <v/>
      </c>
      <c r="J29" s="155" t="str">
        <f>IF(SUM(eggs!AC16:AC18)&gt;0,AVERAGE(eggs!AC16:AC18),"")</f>
        <v/>
      </c>
      <c r="K29" s="155" t="str">
        <f>IF(eggs!AC19&gt;0,eggs!AC19,"")</f>
        <v/>
      </c>
    </row>
    <row r="30" spans="1:11">
      <c r="A30" s="147" t="str">
        <f>'animals_stats (µm)'!A$2</f>
        <v>Genus species</v>
      </c>
      <c r="B30" s="152" t="str">
        <f>'animals_stats (µm)'!B$2</f>
        <v>Country.sample</v>
      </c>
      <c r="C30" s="153">
        <f>eggs!AD1</f>
        <v>29</v>
      </c>
      <c r="D30" s="154" t="str">
        <f>IF(eggs!AD2&gt;0,eggs!AD2,"")</f>
        <v/>
      </c>
      <c r="E30" s="155" t="str">
        <f>IF(eggs!AD3&gt;0,eggs!AD3,"")</f>
        <v/>
      </c>
      <c r="F30" s="155" t="str">
        <f>IF(SUM(eggs!AD4:AD6)&gt;0,AVERAGE(eggs!AD4:AD6),"")</f>
        <v/>
      </c>
      <c r="G30" s="155" t="str">
        <f>IF(SUM(eggs!AD7:AD9)&gt;0,AVERAGE(eggs!AD7:AD9),"")</f>
        <v/>
      </c>
      <c r="H30" s="156" t="str">
        <f>IF(SUM(eggs!AD10:AD12)&gt;0,AVERAGE(eggs!AD10:AD12),"")</f>
        <v/>
      </c>
      <c r="I30" s="155" t="str">
        <f>IF(SUM(eggs!AD13:AD15)&gt;0,AVERAGE(eggs!AD13:AD15),"")</f>
        <v/>
      </c>
      <c r="J30" s="155" t="str">
        <f>IF(SUM(eggs!AD16:AD18)&gt;0,AVERAGE(eggs!AD16:AD18),"")</f>
        <v/>
      </c>
      <c r="K30" s="155" t="str">
        <f>IF(eggs!AD19&gt;0,eggs!AD19,"")</f>
        <v/>
      </c>
    </row>
    <row r="31" spans="1:11">
      <c r="A31" s="147" t="str">
        <f>'animals_stats (µm)'!A$2</f>
        <v>Genus species</v>
      </c>
      <c r="B31" s="152" t="str">
        <f>'animals_stats (µm)'!B$2</f>
        <v>Country.sample</v>
      </c>
      <c r="C31" s="153">
        <f>eggs!AE1</f>
        <v>30</v>
      </c>
      <c r="D31" s="154" t="str">
        <f>IF(eggs!AE2&gt;0,eggs!AE2,"")</f>
        <v/>
      </c>
      <c r="E31" s="155" t="str">
        <f>IF(eggs!AE3&gt;0,eggs!AE3,"")</f>
        <v/>
      </c>
      <c r="F31" s="155" t="str">
        <f>IF(SUM(eggs!AE4:AE6)&gt;0,AVERAGE(eggs!AE4:AE6),"")</f>
        <v/>
      </c>
      <c r="G31" s="155" t="str">
        <f>IF(SUM(eggs!AE7:AE9)&gt;0,AVERAGE(eggs!AE7:AE9),"")</f>
        <v/>
      </c>
      <c r="H31" s="156" t="str">
        <f>IF(SUM(eggs!AE10:AE12)&gt;0,AVERAGE(eggs!AE10:AE12),"")</f>
        <v/>
      </c>
      <c r="I31" s="155" t="str">
        <f>IF(SUM(eggs!AE13:AE15)&gt;0,AVERAGE(eggs!AE13:AE15),"")</f>
        <v/>
      </c>
      <c r="J31" s="155" t="str">
        <f>IF(SUM(eggs!AE16:AE18)&gt;0,AVERAGE(eggs!AE16:AE18),"")</f>
        <v/>
      </c>
      <c r="K31" s="155" t="str">
        <f>IF(eggs!AE19&gt;0,eggs!AE19,"")</f>
        <v/>
      </c>
    </row>
    <row r="33" spans="6:7">
      <c r="F33" s="162"/>
      <c r="G33" s="163"/>
    </row>
    <row r="34" spans="6:7">
      <c r="G34" s="163"/>
    </row>
  </sheetData>
  <phoneticPr fontId="27"/>
  <pageMargins left="0.7" right="0.7" top="0.75" bottom="0.75" header="0.3" footer="0.3"/>
  <pageSetup paperSize="9" orientation="portrait" horizontalDpi="1200" verticalDpi="12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7</vt:i4>
      </vt:variant>
    </vt:vector>
  </HeadingPairs>
  <TitlesOfParts>
    <vt:vector size="7" baseType="lpstr">
      <vt:lpstr>instructions</vt:lpstr>
      <vt:lpstr>general info</vt:lpstr>
      <vt:lpstr>animals</vt:lpstr>
      <vt:lpstr>eggs</vt:lpstr>
      <vt:lpstr>animals_stats (µm)</vt:lpstr>
      <vt:lpstr>animals_stats (pt)</vt:lpstr>
      <vt:lpstr>eggs_stats (µm)</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Morphometric Template for Parachela (ver. 1.7)</dc:title>
  <dc:creator>Łukasz Michalczyk (LM@tardigrada.net)</dc:creator>
  <cp:keywords>Tardigrada Parachela morphometry</cp:keywords>
  <cp:lastModifiedBy>Krzys</cp:lastModifiedBy>
  <cp:lastPrinted>2003-07-11T12:21:57Z</cp:lastPrinted>
  <dcterms:created xsi:type="dcterms:W3CDTF">2003-07-11T12:08:32Z</dcterms:created>
  <dcterms:modified xsi:type="dcterms:W3CDTF">2022-07-06T17:12:40Z</dcterms:modified>
</cp:coreProperties>
</file>