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C:\Users\xiaor\iCloudDrive\17 MY WORK\2023 JCH ms&amp;Figs\Jericho Figs, Datasets and SI\"/>
    </mc:Choice>
  </mc:AlternateContent>
  <xr:revisionPtr revIDLastSave="0" documentId="13_ncr:1_{432AF9D6-9AC2-48DC-8943-079B495DC7D7}" xr6:coauthVersionLast="47" xr6:coauthVersionMax="47" xr10:uidLastSave="{00000000-0000-0000-0000-000000000000}"/>
  <bookViews>
    <workbookView xWindow="-110" yWindow="-110" windowWidth="19420" windowHeight="10300" xr2:uid="{00000000-000D-0000-FFFF-FFFF00000000}"/>
  </bookViews>
  <sheets>
    <sheet name="S1 context and data" sheetId="2" r:id="rId1"/>
    <sheet name="S2 data in the Figure 5" sheetId="1" r:id="rId2"/>
    <sheet name="S3 failed results for C and N " sheetId="3" r:id="rId3"/>
    <sheet name="S4 local ranges-published data" sheetId="5" r:id="rId4"/>
    <sheet name="S5 local ranges not in Fig. 4" sheetId="6" r:id="rId5"/>
    <sheet name="S6 d13C and d18O data for fig.3" sheetId="7" r:id="rId6"/>
  </sheets>
  <definedNames>
    <definedName name="_xlnm._FilterDatabase" localSheetId="1" hidden="1">'S2 data in the Figure 5'!$G$4:$G$40</definedName>
    <definedName name="OLE_LINK15" localSheetId="3">'S4 local ranges-published data'!$E$150</definedName>
    <definedName name="OLE_LINK57" localSheetId="0">'S1 context and data'!$B$53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6" l="1"/>
  <c r="G30" i="6" s="1"/>
  <c r="I37" i="1"/>
  <c r="I33" i="1"/>
  <c r="I23" i="1"/>
  <c r="I19" i="1"/>
  <c r="I15" i="1"/>
  <c r="I10" i="1"/>
  <c r="I7" i="1"/>
  <c r="I5" i="1"/>
  <c r="F155" i="5"/>
  <c r="G155" i="5" s="1"/>
  <c r="F152" i="5"/>
  <c r="G152" i="5" s="1"/>
  <c r="F95" i="5"/>
  <c r="H95" i="5" s="1"/>
  <c r="F147" i="5"/>
  <c r="G147" i="5" s="1"/>
  <c r="F125" i="5"/>
  <c r="G125" i="5" s="1"/>
  <c r="F103" i="5"/>
  <c r="H103" i="5" s="1"/>
  <c r="F91" i="5"/>
  <c r="H91" i="5" s="1"/>
  <c r="F88" i="5"/>
  <c r="G88" i="5" s="1"/>
  <c r="F83" i="5"/>
  <c r="H83" i="5" s="1"/>
  <c r="F77" i="5"/>
  <c r="H77" i="5" s="1"/>
  <c r="F115" i="5"/>
  <c r="H115" i="5" s="1"/>
  <c r="F107" i="5"/>
  <c r="G107" i="5" s="1"/>
  <c r="F18" i="6"/>
  <c r="H18" i="6" s="1"/>
  <c r="F27" i="6"/>
  <c r="H27" i="6" s="1"/>
  <c r="H21" i="6"/>
  <c r="F24" i="6"/>
  <c r="H24" i="6" s="1"/>
  <c r="F21" i="6"/>
  <c r="G21" i="6" s="1"/>
  <c r="F15" i="6"/>
  <c r="H15" i="6" s="1"/>
  <c r="F94" i="5"/>
  <c r="G94" i="5" s="1"/>
  <c r="F9" i="6"/>
  <c r="G9" i="6" s="1"/>
  <c r="F5" i="6"/>
  <c r="H5" i="6" s="1"/>
  <c r="F69" i="5"/>
  <c r="H69" i="5" s="1"/>
  <c r="F59" i="5"/>
  <c r="H59" i="5" s="1"/>
  <c r="F47" i="5"/>
  <c r="H47" i="5" s="1"/>
  <c r="F46" i="5"/>
  <c r="H46" i="5" s="1"/>
  <c r="F33" i="5"/>
  <c r="H33" i="5" s="1"/>
  <c r="F10" i="5"/>
  <c r="G10" i="5" s="1"/>
  <c r="F15" i="5"/>
  <c r="H15" i="5" s="1"/>
  <c r="F4" i="5"/>
  <c r="H4" i="5" s="1"/>
  <c r="H147" i="5" l="1"/>
  <c r="H125" i="5"/>
  <c r="H155" i="5"/>
  <c r="H30" i="6"/>
  <c r="H152" i="5"/>
  <c r="G95" i="5"/>
  <c r="G15" i="6"/>
  <c r="G77" i="5"/>
  <c r="G91" i="5"/>
  <c r="G103" i="5"/>
  <c r="G83" i="5"/>
  <c r="G115" i="5"/>
  <c r="H88" i="5"/>
  <c r="H107" i="5"/>
  <c r="G18" i="6"/>
  <c r="G24" i="6"/>
  <c r="G27" i="6"/>
  <c r="H94" i="5"/>
  <c r="G5" i="6"/>
  <c r="H9" i="6"/>
  <c r="G69" i="5"/>
  <c r="G47" i="5"/>
  <c r="G59" i="5"/>
  <c r="G33" i="5"/>
  <c r="G46" i="5"/>
  <c r="G15" i="5"/>
  <c r="H10" i="5"/>
  <c r="G4" i="5"/>
</calcChain>
</file>

<file path=xl/sharedStrings.xml><?xml version="1.0" encoding="utf-8"?>
<sst xmlns="http://schemas.openxmlformats.org/spreadsheetml/2006/main" count="2872" uniqueCount="816">
  <si>
    <t>Site</t>
  </si>
  <si>
    <t>Country</t>
  </si>
  <si>
    <t>N</t>
  </si>
  <si>
    <t>Israel</t>
  </si>
  <si>
    <t>Kebara Cave</t>
  </si>
  <si>
    <t>Hayonim Cave</t>
  </si>
  <si>
    <t>Wadi Hammeh 27</t>
  </si>
  <si>
    <t>Palestine Jerusalem</t>
  </si>
  <si>
    <t>Israel/Palestine</t>
  </si>
  <si>
    <t xml:space="preserve">Khirbat adh-Dharih </t>
  </si>
  <si>
    <t>Jordan</t>
  </si>
  <si>
    <t>Da'janiya</t>
  </si>
  <si>
    <t>Ya'amun</t>
  </si>
  <si>
    <t>Pella</t>
  </si>
  <si>
    <t>Tell Dothan</t>
  </si>
  <si>
    <t>Bediyeh</t>
  </si>
  <si>
    <t>Qasr Bshir</t>
  </si>
  <si>
    <t>Khirbet Nawafleh</t>
  </si>
  <si>
    <t>Petra</t>
  </si>
  <si>
    <t>Basta</t>
  </si>
  <si>
    <t>Faynan</t>
  </si>
  <si>
    <t>Rujm Beni Yasser</t>
  </si>
  <si>
    <t>Leijjun</t>
  </si>
  <si>
    <t>Wadi Yabis</t>
  </si>
  <si>
    <t>Wadi Jilat</t>
  </si>
  <si>
    <t>Shaumari</t>
  </si>
  <si>
    <t>Azraq 18</t>
  </si>
  <si>
    <t>Barsinia</t>
  </si>
  <si>
    <t>Bab adh-Dhra'</t>
  </si>
  <si>
    <t>Madaba/Mount Nebo</t>
  </si>
  <si>
    <t>Kharaysin</t>
  </si>
  <si>
    <t>Ain Ghazal</t>
  </si>
  <si>
    <t>Hesban</t>
    <phoneticPr fontId="21" type="noConversion"/>
  </si>
  <si>
    <t>Henton et al., 2018a</t>
  </si>
  <si>
    <t>Kharaneh IV</t>
    <phoneticPr fontId="21" type="noConversion"/>
  </si>
  <si>
    <t>Reference</t>
    <phoneticPr fontId="23" type="noConversion"/>
  </si>
  <si>
    <t>Santana et al., 2021</t>
    <phoneticPr fontId="23" type="noConversion"/>
  </si>
  <si>
    <t>Shewan, 2004</t>
  </si>
  <si>
    <t>Sheridan and Gregoricka, 2015</t>
  </si>
  <si>
    <t>Perry et al., 2008</t>
  </si>
  <si>
    <t>Gregoricka and Sheridan, 2016</t>
  </si>
  <si>
    <t>0.70771-0.70799</t>
    <phoneticPr fontId="23" type="noConversion"/>
  </si>
  <si>
    <t>Alt et al., 2013</t>
  </si>
  <si>
    <t>M</t>
    <phoneticPr fontId="23" type="noConversion"/>
  </si>
  <si>
    <t>F</t>
    <phoneticPr fontId="23" type="noConversion"/>
  </si>
  <si>
    <t>C</t>
    <phoneticPr fontId="23" type="noConversion"/>
  </si>
  <si>
    <t>Al-Shorman &amp; El-Khouri, 2011</t>
  </si>
  <si>
    <t>H</t>
    <phoneticPr fontId="23" type="noConversion"/>
  </si>
  <si>
    <t>E</t>
    <phoneticPr fontId="23" type="noConversion"/>
  </si>
  <si>
    <t>Judd et al., 2019</t>
  </si>
  <si>
    <t>I</t>
    <phoneticPr fontId="23" type="noConversion"/>
  </si>
  <si>
    <t>G</t>
    <phoneticPr fontId="23" type="noConversion"/>
  </si>
  <si>
    <t>B</t>
    <phoneticPr fontId="23" type="noConversion"/>
  </si>
  <si>
    <t>D</t>
    <phoneticPr fontId="23" type="noConversion"/>
  </si>
  <si>
    <r>
      <t xml:space="preserve">Local Baseline </t>
    </r>
    <r>
      <rPr>
        <b/>
        <vertAlign val="superscript"/>
        <sz val="12"/>
        <color theme="1"/>
        <rFont val="等线"/>
        <scheme val="minor"/>
      </rPr>
      <t>87</t>
    </r>
    <r>
      <rPr>
        <b/>
        <sz val="12"/>
        <color theme="1"/>
        <rFont val="等线"/>
        <scheme val="minor"/>
      </rPr>
      <t>Sr/</t>
    </r>
    <r>
      <rPr>
        <b/>
        <vertAlign val="superscript"/>
        <sz val="12"/>
        <color theme="1"/>
        <rFont val="等线"/>
        <scheme val="minor"/>
      </rPr>
      <t>86</t>
    </r>
    <r>
      <rPr>
        <b/>
        <sz val="12"/>
        <color theme="1"/>
        <rFont val="等线"/>
        <scheme val="minor"/>
      </rPr>
      <t>Sr range</t>
    </r>
    <phoneticPr fontId="23" type="noConversion"/>
  </si>
  <si>
    <t>Sample ID</t>
    <phoneticPr fontId="29" type="noConversion"/>
  </si>
  <si>
    <t>JCH003.C</t>
    <phoneticPr fontId="30" type="noConversion"/>
  </si>
  <si>
    <t>Tomb P4B</t>
  </si>
  <si>
    <t>we already took the petrous bone of this individual during first sampling round.</t>
  </si>
  <si>
    <t>PPNB</t>
    <phoneticPr fontId="30" type="noConversion"/>
  </si>
  <si>
    <t>Homo sp.</t>
    <phoneticPr fontId="30" type="noConversion"/>
  </si>
  <si>
    <t>M2</t>
  </si>
  <si>
    <t>lower right?</t>
  </si>
  <si>
    <t>47?</t>
  </si>
  <si>
    <t>Adult; age estimation NP due to sedimentation</t>
    <phoneticPr fontId="30" type="noConversion"/>
  </si>
  <si>
    <t xml:space="preserve">broken root; </t>
  </si>
  <si>
    <t>JCH004.C</t>
    <phoneticPr fontId="30" type="noConversion"/>
  </si>
  <si>
    <t>JPB 4. 45 a+b</t>
  </si>
  <si>
    <t>B</t>
  </si>
  <si>
    <t>skull burial = the floor of the temple</t>
  </si>
  <si>
    <t>M3</t>
  </si>
  <si>
    <t>lower left?</t>
  </si>
  <si>
    <t>Yound adult; younger than 20</t>
  </si>
  <si>
    <t>broken root; sampled for aDNA</t>
  </si>
  <si>
    <t>JCH011.C</t>
    <phoneticPr fontId="30" type="noConversion"/>
  </si>
  <si>
    <t>JPH 101.3</t>
  </si>
  <si>
    <t>H</t>
    <phoneticPr fontId="30" type="noConversion"/>
  </si>
  <si>
    <t>petrous bone of this individual already taken during first sampling round</t>
  </si>
  <si>
    <t>M1</t>
    <phoneticPr fontId="30" type="noConversion"/>
  </si>
  <si>
    <t>M1</t>
  </si>
  <si>
    <t>lower left</t>
  </si>
  <si>
    <t>Adult; 24-30 years</t>
  </si>
  <si>
    <t>broken root; sedimentation</t>
  </si>
  <si>
    <t>JCH015.B</t>
    <phoneticPr fontId="30" type="noConversion"/>
  </si>
  <si>
    <t>JPE 3.2; CK011/048; E82</t>
  </si>
  <si>
    <t>E</t>
    <phoneticPr fontId="30" type="noConversion"/>
  </si>
  <si>
    <t>M2</t>
    <phoneticPr fontId="30" type="noConversion"/>
  </si>
  <si>
    <t>sampled for aDNA</t>
  </si>
  <si>
    <t>JCH019.B</t>
    <phoneticPr fontId="30" type="noConversion"/>
  </si>
  <si>
    <t>CK011/035; E66; JpE 503.26</t>
  </si>
  <si>
    <t>PPNA child at age of 2</t>
    <phoneticPr fontId="30" type="noConversion"/>
  </si>
  <si>
    <t>PPNA</t>
    <phoneticPr fontId="30" type="noConversion"/>
  </si>
  <si>
    <t>upper right</t>
  </si>
  <si>
    <t>n/a</t>
  </si>
  <si>
    <t>Subadult; around 4 years</t>
  </si>
  <si>
    <t>JCH042.B</t>
  </si>
  <si>
    <t>JPF 301.10.B</t>
  </si>
  <si>
    <t>F</t>
    <phoneticPr fontId="30" type="noConversion"/>
  </si>
  <si>
    <t>upper left</t>
  </si>
  <si>
    <t>Young adult; 16-20 years</t>
  </si>
  <si>
    <t>JCH042.C</t>
    <phoneticPr fontId="30" type="noConversion"/>
  </si>
  <si>
    <t>P3</t>
  </si>
  <si>
    <t>in occlusion; sedimentation</t>
  </si>
  <si>
    <t>JCH053.B</t>
    <phoneticPr fontId="30" type="noConversion"/>
  </si>
  <si>
    <t xml:space="preserve">CK011/034; JPE 503.25; E65 </t>
    <phoneticPr fontId="30" type="noConversion"/>
  </si>
  <si>
    <t>Subadult; around 6 years</t>
  </si>
  <si>
    <t>JCH054.C</t>
    <phoneticPr fontId="30" type="noConversion"/>
  </si>
  <si>
    <t>CK011/028; E59; JpE 502.2A</t>
  </si>
  <si>
    <t>lower right</t>
  </si>
  <si>
    <t>46?</t>
  </si>
  <si>
    <t>Adult; over 35</t>
  </si>
  <si>
    <t>calculus</t>
  </si>
  <si>
    <t>JCH055.B</t>
    <phoneticPr fontId="30" type="noConversion"/>
  </si>
  <si>
    <t>JPE 11.55; CK 011/007; E8</t>
  </si>
  <si>
    <t>root broken off</t>
  </si>
  <si>
    <t>m2</t>
  </si>
  <si>
    <t>Subadult;8 years (±24 mths)</t>
  </si>
  <si>
    <t>broken root and signs of resorption</t>
  </si>
  <si>
    <t>JCH056.B</t>
    <phoneticPr fontId="30" type="noConversion"/>
  </si>
  <si>
    <t>CK 011/021; E 53; JpE 210.21C</t>
  </si>
  <si>
    <t>Subadult? Age estimation NP due to sedimentation</t>
  </si>
  <si>
    <t>heavy sedimentation on root; root possibly not broken but rather incomplete</t>
  </si>
  <si>
    <t>JCH057.B</t>
    <phoneticPr fontId="30" type="noConversion"/>
  </si>
  <si>
    <t>JPD 204.21; Tunnel; SK D 1</t>
  </si>
  <si>
    <t>D Tunnel</t>
    <phoneticPr fontId="30" type="noConversion"/>
  </si>
  <si>
    <t>we had two times SK D in different small boxes. So we added numbers behind it, So here for this individual D1</t>
  </si>
  <si>
    <t>Adult; 20-24 years</t>
  </si>
  <si>
    <t>JCH058.B</t>
    <phoneticPr fontId="30" type="noConversion"/>
  </si>
  <si>
    <t>JPD 204.21; Tunnel, Sk D 2</t>
  </si>
  <si>
    <t>we had two times SK D in different small boxes. So we added numbers behind it, So here for this individual D2</t>
  </si>
  <si>
    <t>JCH058.C</t>
    <phoneticPr fontId="30" type="noConversion"/>
  </si>
  <si>
    <t>Young adult; 20-24 years</t>
  </si>
  <si>
    <t>in occlusion ; sedimentation</t>
  </si>
  <si>
    <t>JCH059.B</t>
    <phoneticPr fontId="30" type="noConversion"/>
  </si>
  <si>
    <t>JPD 204.21; Tunnel; SK B</t>
  </si>
  <si>
    <t>Adult; 30-35 years</t>
  </si>
  <si>
    <t>calculus (lingual)</t>
  </si>
  <si>
    <t>JCH060.A</t>
    <phoneticPr fontId="30" type="noConversion"/>
  </si>
  <si>
    <t>JPE 4.7; CK 011/053; E87</t>
  </si>
  <si>
    <t>Adult; NP due to break</t>
  </si>
  <si>
    <t>JCH060.B</t>
    <phoneticPr fontId="30" type="noConversion"/>
  </si>
  <si>
    <t>M2+M3</t>
    <phoneticPr fontId="30" type="noConversion"/>
  </si>
  <si>
    <t>27+28</t>
  </si>
  <si>
    <t>Adult; accurate age estimation NP due to chipped crowns; at least 20-24 years</t>
  </si>
  <si>
    <t>in occlusion; crowns chipped</t>
  </si>
  <si>
    <t>JCH060.C</t>
    <phoneticPr fontId="30" type="noConversion"/>
  </si>
  <si>
    <t>M2+M3</t>
  </si>
  <si>
    <t>JCH061.B</t>
  </si>
  <si>
    <t>JPE 211.2B; CK011/025; E57</t>
  </si>
  <si>
    <t>teeth have very long and thick roots</t>
  </si>
  <si>
    <t>Adult; accurate age estimation NP due to extreme wear!!</t>
  </si>
  <si>
    <t>occupatioonal wear on buccal surface; glue residues; sedimentation; broken root; in occlusion</t>
  </si>
  <si>
    <t>JCH061.D</t>
    <phoneticPr fontId="30" type="noConversion"/>
  </si>
  <si>
    <t>glue residues; sedimentation; broken root; sampled for aDNA</t>
  </si>
  <si>
    <t>JCH062.A</t>
    <phoneticPr fontId="30" type="noConversion"/>
  </si>
  <si>
    <t>JPE 202.22.2; CK 011/015; E30</t>
  </si>
  <si>
    <t>Subadult; 12-18 years</t>
  </si>
  <si>
    <t>broken root; sedimentation; sampled for aDNA</t>
  </si>
  <si>
    <t>JCH062.C</t>
    <phoneticPr fontId="30" type="noConversion"/>
  </si>
  <si>
    <t>JCH063.A</t>
    <phoneticPr fontId="30" type="noConversion"/>
  </si>
  <si>
    <t>JPJ 2.52 b</t>
  </si>
  <si>
    <t>J</t>
    <phoneticPr fontId="30" type="noConversion"/>
  </si>
  <si>
    <t>JCH063.E</t>
    <phoneticPr fontId="30" type="noConversion"/>
  </si>
  <si>
    <t>JCH064.A</t>
    <phoneticPr fontId="30" type="noConversion"/>
  </si>
  <si>
    <t>JPD 402.17; D II</t>
  </si>
  <si>
    <t>D</t>
    <phoneticPr fontId="30" type="noConversion"/>
  </si>
  <si>
    <t>adult, female</t>
  </si>
  <si>
    <t>Young adult; 18-22 years</t>
  </si>
  <si>
    <t>JCH064.B</t>
    <phoneticPr fontId="30" type="noConversion"/>
  </si>
  <si>
    <t xml:space="preserve">in occlusion </t>
  </si>
  <si>
    <t>JCH065.B</t>
    <phoneticPr fontId="30" type="noConversion"/>
  </si>
  <si>
    <t>JPE 210.21D; CK011/022; E54</t>
  </si>
  <si>
    <t>m1  (deciduous)</t>
  </si>
  <si>
    <t xml:space="preserve">upper right </t>
  </si>
  <si>
    <t>root broken; age estimation n/a; at least 18months</t>
  </si>
  <si>
    <t>JCH066.C</t>
    <phoneticPr fontId="30" type="noConversion"/>
  </si>
  <si>
    <t>CK011/014; E29; JpE 202.22,1</t>
  </si>
  <si>
    <t>only crown, has no root</t>
  </si>
  <si>
    <t>Subadult; around 5 years</t>
  </si>
  <si>
    <t>JCH067.A</t>
    <phoneticPr fontId="30" type="noConversion"/>
  </si>
  <si>
    <t>JPE502.2B; CK011/029; E60</t>
  </si>
  <si>
    <t>Subadult; around 3 years?</t>
  </si>
  <si>
    <t>2 pieces glued together</t>
  </si>
  <si>
    <t>JCH068.B</t>
    <phoneticPr fontId="30" type="noConversion"/>
  </si>
  <si>
    <t>JPE 502.5A; CK011/031; E61</t>
  </si>
  <si>
    <t>Stage of expression:  D (highest expression)</t>
  </si>
  <si>
    <t>JCH069.A</t>
    <phoneticPr fontId="30" type="noConversion"/>
  </si>
  <si>
    <t>JPE 11.17; E2</t>
  </si>
  <si>
    <t>glue residues; sedimentation; broken root</t>
  </si>
  <si>
    <t>JCH070.B</t>
    <phoneticPr fontId="30" type="noConversion"/>
  </si>
  <si>
    <t>JPE 11.55a; CK011/008; E 8a</t>
  </si>
  <si>
    <t>tooth has no root</t>
  </si>
  <si>
    <t>Subadult; arouond 18 months?</t>
  </si>
  <si>
    <t>JCH071.B</t>
    <phoneticPr fontId="30" type="noConversion"/>
  </si>
  <si>
    <t>JPE 203.20B; CK 011/016; E 32</t>
  </si>
  <si>
    <t>root partially broken off</t>
  </si>
  <si>
    <t>I1</t>
  </si>
  <si>
    <t>sedimentation</t>
  </si>
  <si>
    <t>JCH072.B</t>
    <phoneticPr fontId="30" type="noConversion"/>
  </si>
  <si>
    <t>CK 011/004; E5; JpE 11.39</t>
  </si>
  <si>
    <t>Subadult; at least 2 years (±8 mths)</t>
  </si>
  <si>
    <t>JCH074.A</t>
    <phoneticPr fontId="30" type="noConversion"/>
  </si>
  <si>
    <t>JPE 203.23; CK 011/023; E58</t>
  </si>
  <si>
    <t>root may be perhaps glued back on</t>
  </si>
  <si>
    <t>glue residues and sedimentation;chipped  root; sampled for aDNA</t>
  </si>
  <si>
    <t>JCH075.A</t>
    <phoneticPr fontId="30" type="noConversion"/>
  </si>
  <si>
    <t>CK 011/016; E31; JPE 203.20.A</t>
  </si>
  <si>
    <t>C</t>
  </si>
  <si>
    <t>upper left?</t>
  </si>
  <si>
    <t>JCH076.B</t>
    <phoneticPr fontId="30" type="noConversion"/>
  </si>
  <si>
    <t>JPE 3.4; CK011/049; E83</t>
  </si>
  <si>
    <t>Young adult? 18-22 years</t>
  </si>
  <si>
    <t>JCH079.A</t>
    <phoneticPr fontId="30" type="noConversion"/>
  </si>
  <si>
    <t>JPD 4.5; 4.5.C</t>
  </si>
  <si>
    <t>Animal</t>
    <phoneticPr fontId="30" type="noConversion"/>
  </si>
  <si>
    <t>JCH084.B</t>
    <phoneticPr fontId="30" type="noConversion"/>
  </si>
  <si>
    <t>JPD 204.21; Tunnel; SK N; (55)</t>
  </si>
  <si>
    <t>JCH086.B</t>
    <phoneticPr fontId="30" type="noConversion"/>
  </si>
  <si>
    <t>JPD 401.25; DII</t>
  </si>
  <si>
    <t>Adult; 18-22 years</t>
  </si>
  <si>
    <t>broken root; sedimentation on crown</t>
  </si>
  <si>
    <t>JCH087.C</t>
    <phoneticPr fontId="30" type="noConversion"/>
  </si>
  <si>
    <t>JPD 304.7</t>
  </si>
  <si>
    <t>D</t>
  </si>
  <si>
    <t>molar that looks like from an adult. So this might be a different individual once again</t>
  </si>
  <si>
    <t>Adult; 40-45 years</t>
  </si>
  <si>
    <t>JCH089.A</t>
    <phoneticPr fontId="30" type="noConversion"/>
  </si>
  <si>
    <t>JPF 301.10A</t>
  </si>
  <si>
    <t>Adult; 40-50 years</t>
  </si>
  <si>
    <t>JCH092.A</t>
    <phoneticPr fontId="30" type="noConversion"/>
  </si>
  <si>
    <t>JPF o. Nr. 301.10 A</t>
  </si>
  <si>
    <t>Adult; 35-40 years</t>
  </si>
  <si>
    <t>JCH093.C</t>
    <phoneticPr fontId="30" type="noConversion"/>
  </si>
  <si>
    <t>JPF 101.10</t>
  </si>
  <si>
    <t>Molar/M1</t>
  </si>
  <si>
    <t>NP due to break</t>
  </si>
  <si>
    <t>Adult</t>
  </si>
  <si>
    <t>tooth broken in half; calculus</t>
  </si>
  <si>
    <t>JCH096.A</t>
    <phoneticPr fontId="30" type="noConversion"/>
  </si>
  <si>
    <t>J Tomb P4; J2a 6-7; female juv.</t>
  </si>
  <si>
    <t>Tomb P4</t>
  </si>
  <si>
    <t>individual count 69-73: double burial. Impossible to say, which bone or tooth belongs to which of the two individuals. Double burial of most likely a male and a female individual. One of them juvenile, one an adult?? Individual A seems to be the female, individual B the male</t>
  </si>
  <si>
    <t>JCH097.A</t>
    <phoneticPr fontId="30" type="noConversion"/>
  </si>
  <si>
    <t>J tomb P4 - Ji</t>
  </si>
  <si>
    <t>probably M1</t>
  </si>
  <si>
    <t>Adult; age estimation NP due to sedimentation</t>
  </si>
  <si>
    <t>JCH099.A</t>
    <phoneticPr fontId="30" type="noConversion"/>
  </si>
  <si>
    <t>J P; Tomb P 21 A</t>
  </si>
  <si>
    <t>Tomb P21 A</t>
    <phoneticPr fontId="30" type="noConversion"/>
  </si>
  <si>
    <t>part of root broken off</t>
  </si>
  <si>
    <t>Canine</t>
  </si>
  <si>
    <t>Adult; at least between 20-24 years</t>
  </si>
  <si>
    <t>calculus (buccal)</t>
  </si>
  <si>
    <t>JCH100.B</t>
    <phoneticPr fontId="30" type="noConversion"/>
  </si>
  <si>
    <t>JPM 7?; or JPD 205.37 c?</t>
  </si>
  <si>
    <t>M or D</t>
    <phoneticPr fontId="30" type="noConversion"/>
  </si>
  <si>
    <t>Adult; at least 20-24 years</t>
  </si>
  <si>
    <t>JCH103.B</t>
    <phoneticPr fontId="30" type="noConversion"/>
  </si>
  <si>
    <t>JPN 4.76 B2</t>
  </si>
  <si>
    <t>N</t>
    <phoneticPr fontId="30" type="noConversion"/>
  </si>
  <si>
    <t>Subadult; between 4 and 5 years</t>
  </si>
  <si>
    <t>JCH104.C</t>
    <phoneticPr fontId="30" type="noConversion"/>
  </si>
  <si>
    <t>JPN 4.76 B5</t>
  </si>
  <si>
    <t>Subadult; 3-4 years</t>
  </si>
  <si>
    <t>JCH105.B</t>
    <phoneticPr fontId="30" type="noConversion"/>
  </si>
  <si>
    <t>JPO 200.40</t>
  </si>
  <si>
    <t>O</t>
    <phoneticPr fontId="30" type="noConversion"/>
  </si>
  <si>
    <t>Subadult; around 9-10 years</t>
  </si>
  <si>
    <t>JCH106.B</t>
    <phoneticPr fontId="30" type="noConversion"/>
  </si>
  <si>
    <t>JPD 403.24</t>
  </si>
  <si>
    <t>Subadult; around 7 years?</t>
  </si>
  <si>
    <t>JCH107.B</t>
    <phoneticPr fontId="30" type="noConversion"/>
  </si>
  <si>
    <t>JPB 204.21; Tunnel; SK K (od. JPB 6.46)</t>
  </si>
  <si>
    <t>B Tunnel</t>
    <phoneticPr fontId="30" type="noConversion"/>
  </si>
  <si>
    <t>Subadult; around 7 years</t>
  </si>
  <si>
    <t>Date</t>
    <phoneticPr fontId="21" type="noConversion"/>
  </si>
  <si>
    <t>Stage of expression:  D (highest expression), carabeli cusp?</t>
    <phoneticPr fontId="21" type="noConversion"/>
  </si>
  <si>
    <t>Stage of expression:  D (highest expression), extra cusp; probably carabeli cusp</t>
    <phoneticPr fontId="21" type="noConversion"/>
  </si>
  <si>
    <t>Archaeological ID individual</t>
    <phoneticPr fontId="21" type="noConversion"/>
  </si>
  <si>
    <t>Species</t>
    <phoneticPr fontId="21" type="noConversion"/>
  </si>
  <si>
    <t>Notes</t>
    <phoneticPr fontId="21" type="noConversion"/>
  </si>
  <si>
    <t>Root and Crown Formation Age Estimation</t>
    <phoneticPr fontId="21" type="noConversion"/>
  </si>
  <si>
    <t>Dental Attrition Age Estimation</t>
    <phoneticPr fontId="21" type="noConversion"/>
  </si>
  <si>
    <t>FDI</t>
    <phoneticPr fontId="21" type="noConversion"/>
  </si>
  <si>
    <t>Dentition</t>
    <phoneticPr fontId="21" type="noConversion"/>
  </si>
  <si>
    <t>SD</t>
    <phoneticPr fontId="30" type="noConversion"/>
  </si>
  <si>
    <t>Norm 18O</t>
    <phoneticPr fontId="30" type="noConversion"/>
  </si>
  <si>
    <t>Norm 13C</t>
    <phoneticPr fontId="30" type="noConversion"/>
  </si>
  <si>
    <t>±2SD internal</t>
    <phoneticPr fontId="21" type="noConversion"/>
  </si>
  <si>
    <t>Comment</t>
    <phoneticPr fontId="21" type="noConversion"/>
  </si>
  <si>
    <t>Excavation square</t>
    <phoneticPr fontId="30" type="noConversion"/>
  </si>
  <si>
    <t>Material</t>
    <phoneticPr fontId="21" type="noConversion"/>
  </si>
  <si>
    <t>young individual, so of this permanent tooth the root was not formed yet</t>
    <phoneticPr fontId="21" type="noConversion"/>
  </si>
  <si>
    <t>infant I (so root of tooth not formed yet)</t>
    <phoneticPr fontId="21" type="noConversion"/>
  </si>
  <si>
    <t>burned? PPNA, female, 35-40 years</t>
    <phoneticPr fontId="21" type="noConversion"/>
  </si>
  <si>
    <t>El Wad Cave</t>
    <phoneticPr fontId="23" type="noConversion"/>
  </si>
  <si>
    <t>Israel</t>
    <phoneticPr fontId="23" type="noConversion"/>
  </si>
  <si>
    <t>Shewan, 2004</t>
    <phoneticPr fontId="23" type="noConversion"/>
  </si>
  <si>
    <t>Jericho</t>
    <phoneticPr fontId="23" type="noConversion"/>
  </si>
  <si>
    <t>this study</t>
    <phoneticPr fontId="23" type="noConversion"/>
  </si>
  <si>
    <t>d 15N/14N</t>
  </si>
  <si>
    <t>av</t>
  </si>
  <si>
    <t>stdev</t>
  </si>
  <si>
    <t>d 13C/12C</t>
  </si>
  <si>
    <t>%N</t>
  </si>
  <si>
    <t>%C</t>
  </si>
  <si>
    <t>C/N ratio</t>
  </si>
  <si>
    <t>JCH003</t>
  </si>
  <si>
    <t>JCH015</t>
  </si>
  <si>
    <t>JCH018</t>
  </si>
  <si>
    <t>JCH020 A</t>
  </si>
  <si>
    <t>JCH020 B</t>
  </si>
  <si>
    <t>JCH053</t>
  </si>
  <si>
    <t>JCH054</t>
  </si>
  <si>
    <t>JCH055 A</t>
  </si>
  <si>
    <t>JCH055 B</t>
  </si>
  <si>
    <t>JCH056</t>
  </si>
  <si>
    <t>JCH057</t>
  </si>
  <si>
    <t>JCH059</t>
  </si>
  <si>
    <t>JCH061</t>
  </si>
  <si>
    <t>JCH073 A</t>
  </si>
  <si>
    <t>JCH073 B</t>
  </si>
  <si>
    <t>JCH074</t>
  </si>
  <si>
    <t>JCH075 A</t>
  </si>
  <si>
    <t>JCH075 B</t>
  </si>
  <si>
    <t>JCH076 A</t>
  </si>
  <si>
    <t>JCH076 B</t>
  </si>
  <si>
    <t>JCH077 A</t>
  </si>
  <si>
    <t>JCH077 B</t>
  </si>
  <si>
    <t>JCH078</t>
  </si>
  <si>
    <t>JCH080 A</t>
  </si>
  <si>
    <t>JCH080 B</t>
  </si>
  <si>
    <t>JCH081</t>
  </si>
  <si>
    <t>JCH082</t>
  </si>
  <si>
    <t>JCH083 A</t>
  </si>
  <si>
    <t>JCH083 B</t>
  </si>
  <si>
    <t>JCH084 A</t>
  </si>
  <si>
    <t>JCH084 B</t>
  </si>
  <si>
    <t>JCH085 A</t>
  </si>
  <si>
    <t>JCH085 B</t>
  </si>
  <si>
    <t>JCH088</t>
  </si>
  <si>
    <t>JCH090 A</t>
  </si>
  <si>
    <t>JCH090 B</t>
  </si>
  <si>
    <t>JCH091</t>
  </si>
  <si>
    <t>JCH092 A</t>
  </si>
  <si>
    <t>JCH092 B</t>
  </si>
  <si>
    <t>JCH094 A</t>
  </si>
  <si>
    <t>JCH094 B</t>
  </si>
  <si>
    <t>JCH100 A</t>
  </si>
  <si>
    <t>JCH100 B</t>
  </si>
  <si>
    <t>JCH101 A</t>
  </si>
  <si>
    <t>JCH101 B</t>
  </si>
  <si>
    <t>JCH102 A</t>
  </si>
  <si>
    <t>JCH102 B</t>
  </si>
  <si>
    <t xml:space="preserve">Sample ID </t>
    <phoneticPr fontId="21" type="noConversion"/>
  </si>
  <si>
    <t>Failed measurements tested on bone samples recovered from Jericho for d13C and d15N values</t>
    <phoneticPr fontId="21" type="noConversion"/>
  </si>
  <si>
    <t>Gregoricka et al., 2020</t>
    <phoneticPr fontId="23" type="noConversion"/>
  </si>
  <si>
    <t>the West Bank</t>
    <phoneticPr fontId="23" type="noConversion"/>
  </si>
  <si>
    <t>Note: no samples left for all.</t>
    <phoneticPr fontId="21" type="noConversion"/>
  </si>
  <si>
    <t>Jericho</t>
    <phoneticPr fontId="21" type="noConversion"/>
  </si>
  <si>
    <t xml:space="preserve">El Wad NSI-1  </t>
    <phoneticPr fontId="21" type="noConversion"/>
  </si>
  <si>
    <t>Coastal</t>
  </si>
  <si>
    <t xml:space="preserve">El Wad NSI-3  </t>
    <phoneticPr fontId="21" type="noConversion"/>
  </si>
  <si>
    <t xml:space="preserve">El Wad NSI-4  </t>
    <phoneticPr fontId="21" type="noConversion"/>
  </si>
  <si>
    <t xml:space="preserve">El Wad NSI-5  </t>
    <phoneticPr fontId="21" type="noConversion"/>
  </si>
  <si>
    <t>Coastal</t>
    <phoneticPr fontId="23" type="noConversion"/>
  </si>
  <si>
    <t xml:space="preserve">Mallaha NSI-8 </t>
    <phoneticPr fontId="21" type="noConversion"/>
  </si>
  <si>
    <t>Near spring</t>
    <phoneticPr fontId="21" type="noConversion"/>
  </si>
  <si>
    <t xml:space="preserve">Wadi Hammeh 27-1  </t>
    <phoneticPr fontId="21" type="noConversion"/>
  </si>
  <si>
    <t xml:space="preserve">Wadi Hammeh 27-2  </t>
    <phoneticPr fontId="21" type="noConversion"/>
  </si>
  <si>
    <t xml:space="preserve">Site </t>
    <phoneticPr fontId="21" type="noConversion"/>
  </si>
  <si>
    <t>Arnold et al., 2016</t>
    <phoneticPr fontId="21" type="noConversion"/>
  </si>
  <si>
    <t>Grass</t>
    <phoneticPr fontId="21" type="noConversion"/>
  </si>
  <si>
    <t>Shewan et al., 2004</t>
    <phoneticPr fontId="21" type="noConversion"/>
  </si>
  <si>
    <t>Reference</t>
    <phoneticPr fontId="21" type="noConversion"/>
  </si>
  <si>
    <t>Note</t>
    <phoneticPr fontId="21" type="noConversion"/>
  </si>
  <si>
    <t>Time period</t>
    <phoneticPr fontId="21" type="noConversion"/>
  </si>
  <si>
    <t>2SD</t>
    <phoneticPr fontId="21" type="noConversion"/>
  </si>
  <si>
    <t>Sample ID</t>
    <phoneticPr fontId="21" type="noConversion"/>
  </si>
  <si>
    <r>
      <rPr>
        <b/>
        <vertAlign val="superscript"/>
        <sz val="12"/>
        <color theme="1"/>
        <rFont val="等线"/>
        <family val="2"/>
        <scheme val="minor"/>
      </rPr>
      <t>87</t>
    </r>
    <r>
      <rPr>
        <b/>
        <sz val="12"/>
        <color theme="1"/>
        <rFont val="等线"/>
        <family val="2"/>
        <scheme val="minor"/>
      </rPr>
      <t>Sr/</t>
    </r>
    <r>
      <rPr>
        <b/>
        <vertAlign val="superscript"/>
        <sz val="12"/>
        <color theme="1"/>
        <rFont val="等线"/>
        <family val="2"/>
        <scheme val="minor"/>
      </rPr>
      <t>86</t>
    </r>
    <r>
      <rPr>
        <b/>
        <sz val="12"/>
        <color theme="1"/>
        <rFont val="等线"/>
        <family val="2"/>
        <scheme val="minor"/>
      </rPr>
      <t>Sr</t>
    </r>
    <phoneticPr fontId="21" type="noConversion"/>
  </si>
  <si>
    <t>EM 480</t>
  </si>
  <si>
    <t>EM 484</t>
  </si>
  <si>
    <t>EMHV 474</t>
  </si>
  <si>
    <t>EMHV 477</t>
  </si>
  <si>
    <t>EMHV 487*</t>
  </si>
  <si>
    <t>EMHV 494</t>
  </si>
  <si>
    <t>EM 482</t>
  </si>
  <si>
    <t>EM 483</t>
  </si>
  <si>
    <t>EM 476</t>
  </si>
  <si>
    <t>EM 489</t>
  </si>
  <si>
    <t>EMCV 486</t>
  </si>
  <si>
    <t>Natufian</t>
    <phoneticPr fontId="21" type="noConversion"/>
  </si>
  <si>
    <t>Coordinate N</t>
    <phoneticPr fontId="21" type="noConversion"/>
  </si>
  <si>
    <t>Coordinate E</t>
    <phoneticPr fontId="21" type="noConversion"/>
  </si>
  <si>
    <t>Shewan et al., 2004</t>
  </si>
  <si>
    <t>L/MPPNB</t>
  </si>
  <si>
    <t>PPNC</t>
  </si>
  <si>
    <t>Yarmouk (Pottery Neolithic)</t>
  </si>
  <si>
    <t>Modern</t>
  </si>
  <si>
    <t>Plant</t>
  </si>
  <si>
    <t>AG-1</t>
  </si>
  <si>
    <t>Santana et al., 2021</t>
  </si>
  <si>
    <t>Santana et al., 2021</t>
    <phoneticPr fontId="21" type="noConversion"/>
  </si>
  <si>
    <t>Basta</t>
    <phoneticPr fontId="21" type="noConversion"/>
  </si>
  <si>
    <t>Tell Qarassa North</t>
    <phoneticPr fontId="21" type="noConversion"/>
  </si>
  <si>
    <t xml:space="preserve">El Wad </t>
    <phoneticPr fontId="21" type="noConversion"/>
  </si>
  <si>
    <t>Sheep/goat bones</t>
    <phoneticPr fontId="21" type="noConversion"/>
  </si>
  <si>
    <t>Vulpes vulpes bones</t>
    <phoneticPr fontId="21" type="noConversion"/>
  </si>
  <si>
    <r>
      <t xml:space="preserve">Vulpes vulpes </t>
    </r>
    <r>
      <rPr>
        <sz val="11"/>
        <color theme="1"/>
        <rFont val="等线"/>
        <scheme val="minor"/>
      </rPr>
      <t>bones</t>
    </r>
    <phoneticPr fontId="21" type="noConversion"/>
  </si>
  <si>
    <t>Unspecified carnivore bones</t>
    <phoneticPr fontId="21" type="noConversion"/>
  </si>
  <si>
    <r>
      <rPr>
        <i/>
        <sz val="11"/>
        <color theme="1"/>
        <rFont val="等线"/>
        <scheme val="minor"/>
      </rPr>
      <t>Gazella gazella</t>
    </r>
    <r>
      <rPr>
        <sz val="11"/>
        <color theme="1"/>
        <rFont val="等线"/>
        <family val="2"/>
        <charset val="134"/>
        <scheme val="minor"/>
      </rPr>
      <t xml:space="preserve"> bones</t>
    </r>
    <phoneticPr fontId="21" type="noConversion"/>
  </si>
  <si>
    <t>Wadi Hammeh 27</t>
    <phoneticPr fontId="21" type="noConversion"/>
  </si>
  <si>
    <t>Azraq 18</t>
    <phoneticPr fontId="21" type="noConversion"/>
  </si>
  <si>
    <t>There are five human enamel samples available, the 87Sr/86Sr ratios of which varied a lot thus were excluded for caculating the local range for the site of WH 27. In stead, we adopt ratios of the two grass samples.</t>
    <phoneticPr fontId="21" type="noConversion"/>
  </si>
  <si>
    <t>N/A</t>
    <phoneticPr fontId="21" type="noConversion"/>
  </si>
  <si>
    <t>AZ 18 E-1</t>
    <phoneticPr fontId="21" type="noConversion"/>
  </si>
  <si>
    <t>Human enamel</t>
    <phoneticPr fontId="21" type="noConversion"/>
  </si>
  <si>
    <t>0.708020-0.709260</t>
    <phoneticPr fontId="21" type="noConversion"/>
  </si>
  <si>
    <t xml:space="preserve">Mean + 2SD </t>
    <phoneticPr fontId="21" type="noConversion"/>
  </si>
  <si>
    <t>Sample size (n=)</t>
    <phoneticPr fontId="21" type="noConversion"/>
  </si>
  <si>
    <t xml:space="preserve">Mean - 2SD </t>
    <phoneticPr fontId="21" type="noConversion"/>
  </si>
  <si>
    <t>The two human enamel ratios are consitent with those of excavated human bones, so we exclusively used the human enamel samples for Azraq 18.</t>
    <phoneticPr fontId="21" type="noConversion"/>
  </si>
  <si>
    <t>Creataceous and Tertiary limestone, chalk and marl in the south, Miocene-Pleistocene basalt and tuff in the north.</t>
    <phoneticPr fontId="21" type="noConversion"/>
  </si>
  <si>
    <t>Fluvial deposition (Knob limestone and Black Clay etc.)</t>
    <phoneticPr fontId="21" type="noConversion"/>
  </si>
  <si>
    <t>Cretaceous chalks, limestones, marls and dolomites</t>
    <phoneticPr fontId="21" type="noConversion"/>
  </si>
  <si>
    <r>
      <t>The ratios of the excavated animal bones</t>
    </r>
    <r>
      <rPr>
        <i/>
        <sz val="11"/>
        <color theme="1"/>
        <rFont val="等线"/>
        <scheme val="minor"/>
      </rPr>
      <t xml:space="preserve"> in situ</t>
    </r>
    <r>
      <rPr>
        <sz val="11"/>
        <color theme="1"/>
        <rFont val="等线"/>
        <family val="2"/>
        <charset val="134"/>
        <scheme val="minor"/>
      </rPr>
      <t xml:space="preserve"> are generally lower than the ratios based on the grass, we excluded the bones considering the risk of diagenesis</t>
    </r>
    <phoneticPr fontId="21" type="noConversion"/>
  </si>
  <si>
    <t xml:space="preserve">As above </t>
    <phoneticPr fontId="21" type="noConversion"/>
  </si>
  <si>
    <t>Near site</t>
    <phoneticPr fontId="21" type="noConversion"/>
  </si>
  <si>
    <t>Limestone, east of site</t>
    <phoneticPr fontId="21" type="noConversion"/>
  </si>
  <si>
    <t>0.707694-0.708326</t>
    <phoneticPr fontId="21" type="noConversion"/>
  </si>
  <si>
    <t>Ain Mallaha-Beisamoun*</t>
    <phoneticPr fontId="21" type="noConversion"/>
  </si>
  <si>
    <t>KBHS 547</t>
    <phoneticPr fontId="21" type="noConversion"/>
  </si>
  <si>
    <t>KBHS 551</t>
    <phoneticPr fontId="21" type="noConversion"/>
  </si>
  <si>
    <t>KBHS 542</t>
    <phoneticPr fontId="21" type="noConversion"/>
  </si>
  <si>
    <t>KBHS 548</t>
    <phoneticPr fontId="21" type="noConversion"/>
  </si>
  <si>
    <t>KBHS 549</t>
    <phoneticPr fontId="21" type="noConversion"/>
  </si>
  <si>
    <t>0.708258-0.708722</t>
    <phoneticPr fontId="21" type="noConversion"/>
  </si>
  <si>
    <t>Kebara Cave*</t>
    <phoneticPr fontId="21" type="noConversion"/>
  </si>
  <si>
    <t>Human bone</t>
    <phoneticPr fontId="21" type="noConversion"/>
  </si>
  <si>
    <t>HBM 158</t>
    <phoneticPr fontId="21" type="noConversion"/>
  </si>
  <si>
    <t>HBM 142</t>
    <phoneticPr fontId="21" type="noConversion"/>
  </si>
  <si>
    <t xml:space="preserve">HBM 150 </t>
    <phoneticPr fontId="21" type="noConversion"/>
  </si>
  <si>
    <t>HBM 163</t>
    <phoneticPr fontId="21" type="noConversion"/>
  </si>
  <si>
    <t>HBM 169</t>
    <phoneticPr fontId="21" type="noConversion"/>
  </si>
  <si>
    <t xml:space="preserve">HBM 165 </t>
    <phoneticPr fontId="21" type="noConversion"/>
  </si>
  <si>
    <t>Hayonim Cave*</t>
    <phoneticPr fontId="21" type="noConversion"/>
  </si>
  <si>
    <t>0.708147-0.708483</t>
    <phoneticPr fontId="21" type="noConversion"/>
  </si>
  <si>
    <t>Cretaceous dolomite</t>
    <phoneticPr fontId="21" type="noConversion"/>
  </si>
  <si>
    <t>The front plain comprises calcareous sandstone ridges (kurkar), soils mostly terra rossa</t>
    <phoneticPr fontId="21" type="noConversion"/>
  </si>
  <si>
    <t>Upper Cretaceous limestone, dolomite and chalk, soils commonly terra rossa and rendzina</t>
    <phoneticPr fontId="21" type="noConversion"/>
  </si>
  <si>
    <t>Cretaceous sandstone, limestone, and phosphorite in addition to unconsolidated sediments potentially originating from younger deposits to the east</t>
    <phoneticPr fontId="21" type="noConversion"/>
  </si>
  <si>
    <t>Based on this geological patterning and erosion history, the local Dharih strontium isotope signature should reflect erosion of geologically younger strata at the upper end of the Wadi Hasa/Wadi La’ban drainage system</t>
    <phoneticPr fontId="21" type="noConversion"/>
  </si>
  <si>
    <t>Pella</t>
    <phoneticPr fontId="21" type="noConversion"/>
  </si>
  <si>
    <t>0.707924-0.707967</t>
    <phoneticPr fontId="21" type="noConversion"/>
  </si>
  <si>
    <t>Rodent enamel</t>
    <phoneticPr fontId="21" type="noConversion"/>
  </si>
  <si>
    <t>Perry et al., 2009</t>
  </si>
  <si>
    <t>0.70823-0.70834</t>
    <phoneticPr fontId="21" type="noConversion"/>
  </si>
  <si>
    <t>Perry et al., 2008</t>
    <phoneticPr fontId="21" type="noConversion"/>
  </si>
  <si>
    <t>Perry et al., 2009</t>
    <phoneticPr fontId="21" type="noConversion"/>
  </si>
  <si>
    <t>Ya'amun</t>
    <phoneticPr fontId="21" type="noConversion"/>
  </si>
  <si>
    <t>0.707535-0.708059</t>
    <phoneticPr fontId="21" type="noConversion"/>
  </si>
  <si>
    <t>Khirbet edh-Dharih</t>
  </si>
  <si>
    <t>0.707806-0.707862</t>
    <phoneticPr fontId="21" type="noConversion"/>
  </si>
  <si>
    <t>0.708089-0.708102</t>
    <phoneticPr fontId="21" type="noConversion"/>
  </si>
  <si>
    <t>Bediyeh</t>
    <phoneticPr fontId="21" type="noConversion"/>
  </si>
  <si>
    <t>Qasr Bshir</t>
    <phoneticPr fontId="21" type="noConversion"/>
  </si>
  <si>
    <t>Rujm Beni Yasser</t>
    <phoneticPr fontId="21" type="noConversion"/>
  </si>
  <si>
    <t>Leijjun</t>
    <phoneticPr fontId="21" type="noConversion"/>
  </si>
  <si>
    <t>Khirbet edh-Dharih</t>
    <phoneticPr fontId="21" type="noConversion"/>
  </si>
  <si>
    <t>Da’janiya</t>
    <phoneticPr fontId="21" type="noConversion"/>
  </si>
  <si>
    <t>Petra</t>
    <phoneticPr fontId="21" type="noConversion"/>
  </si>
  <si>
    <t>Wadi Fidan</t>
    <phoneticPr fontId="21" type="noConversion"/>
  </si>
  <si>
    <t>Khirbet Nawafleh</t>
    <phoneticPr fontId="21" type="noConversion"/>
  </si>
  <si>
    <t>Aila/Aqaba</t>
    <phoneticPr fontId="21" type="noConversion"/>
  </si>
  <si>
    <t>Geological context in the referred studies</t>
    <phoneticPr fontId="21" type="noConversion"/>
  </si>
  <si>
    <t>Area C Grave 701</t>
  </si>
  <si>
    <t>1999 H 120 L. 1039 B.14345</t>
  </si>
  <si>
    <t>1999 H 120 L. 1052 B. 149412</t>
  </si>
  <si>
    <t>1999 Y 120 L. 1248 B. 35129</t>
  </si>
  <si>
    <t>2000 H 120 L. 2081 B. 56282</t>
  </si>
  <si>
    <t>2000 H 120 L. 2100 B. 56850</t>
  </si>
  <si>
    <t>2000 H 120 L. 2106 B. 57089</t>
  </si>
  <si>
    <t>2000 H120 L. 2107 B.57107</t>
  </si>
  <si>
    <t>Snail shell</t>
    <phoneticPr fontId="21" type="noConversion"/>
  </si>
  <si>
    <t>not provided</t>
    <phoneticPr fontId="21" type="noConversion"/>
  </si>
  <si>
    <t>0.707929-0.708144</t>
    <phoneticPr fontId="21" type="noConversion"/>
  </si>
  <si>
    <t>Wadi Faynan</t>
    <phoneticPr fontId="21" type="noConversion"/>
  </si>
  <si>
    <t>0.707772-0.708088</t>
    <phoneticPr fontId="21" type="noConversion"/>
  </si>
  <si>
    <t xml:space="preserve">Average of the trimmed data </t>
    <phoneticPr fontId="21" type="noConversion"/>
  </si>
  <si>
    <t>No presention of all data here, please see the reference for the detailed data of each sample</t>
    <phoneticPr fontId="21" type="noConversion"/>
  </si>
  <si>
    <t>Precambrian granites and Cambrian and Cretaceous limestones and sandstones with igneous clasts</t>
  </si>
  <si>
    <t>Barsinia</t>
    <phoneticPr fontId="21" type="noConversion"/>
  </si>
  <si>
    <t>Al-Shorman &amp; El-Khouri, 2011</t>
    <phoneticPr fontId="21" type="noConversion"/>
  </si>
  <si>
    <t>Terra Rosa</t>
    <phoneticPr fontId="21" type="noConversion"/>
  </si>
  <si>
    <t>0.707699-0.708716</t>
    <phoneticPr fontId="21" type="noConversion"/>
  </si>
  <si>
    <t>It lies above Muwaqqar Chalk Marl Formation, the uppermost member of Belqa Group outcropping in the area. Of Belqa Group, Umm Gudran formation, Amman silicified limestone formation and Al-Hisa (Ruseifa) Phospherite formation outcrop also in the area.</t>
    <phoneticPr fontId="21" type="noConversion"/>
  </si>
  <si>
    <t>Precambrian granites, Cambrian sandstones and dolomites, and Cretaceous sandstones, limestones, and dolomites; Quaternary deposits and basalt extrusions distinguish the uppermost region of the wadi system.</t>
    <phoneticPr fontId="21" type="noConversion"/>
  </si>
  <si>
    <r>
      <t xml:space="preserve">No archaeological fauna available </t>
    </r>
    <r>
      <rPr>
        <i/>
        <sz val="11"/>
        <color theme="1"/>
        <rFont val="等线"/>
        <scheme val="minor"/>
      </rPr>
      <t>in situ</t>
    </r>
    <r>
      <rPr>
        <sz val="11"/>
        <color theme="1"/>
        <rFont val="等线"/>
        <family val="2"/>
        <charset val="134"/>
        <scheme val="minor"/>
      </rPr>
      <t>, insteadly, we used the ratios of human enamels who were supposed to be local (comparing with the local range of Fidan)</t>
    </r>
    <phoneticPr fontId="21" type="noConversion"/>
  </si>
  <si>
    <t>1st-4th century A.D.</t>
    <phoneticPr fontId="21" type="noConversion"/>
  </si>
  <si>
    <t>Early Bronze Age</t>
    <phoneticPr fontId="21" type="noConversion"/>
  </si>
  <si>
    <t>MB 1</t>
  </si>
  <si>
    <t>Kurkar</t>
  </si>
  <si>
    <t>MB 2</t>
  </si>
  <si>
    <t>MB 3</t>
  </si>
  <si>
    <t>Alluvium vertisol</t>
  </si>
  <si>
    <t>MB 4</t>
  </si>
  <si>
    <t>Terra rossa</t>
  </si>
  <si>
    <t>MB 5</t>
  </si>
  <si>
    <t>MB 6</t>
  </si>
  <si>
    <t>MB 7</t>
  </si>
  <si>
    <t>MB 8</t>
  </si>
  <si>
    <t>Alluvium</t>
  </si>
  <si>
    <t>MB 9</t>
  </si>
  <si>
    <t>MB 10</t>
  </si>
  <si>
    <t>Plant (Grass)</t>
    <phoneticPr fontId="21" type="noConversion"/>
  </si>
  <si>
    <t>Plant (Non-ligneous)</t>
    <phoneticPr fontId="21" type="noConversion"/>
  </si>
  <si>
    <t>Plant (Ligneous)</t>
    <phoneticPr fontId="21" type="noConversion"/>
  </si>
  <si>
    <t>Plant (Tree)</t>
    <phoneticPr fontId="21" type="noConversion"/>
  </si>
  <si>
    <t>Modern</t>
    <phoneticPr fontId="21" type="noConversion"/>
  </si>
  <si>
    <t>0.708532-0.708932</t>
    <phoneticPr fontId="21" type="noConversion"/>
  </si>
  <si>
    <t>Tell Dothan</t>
    <phoneticPr fontId="21" type="noConversion"/>
  </si>
  <si>
    <t>Gregoricka and Sheridan, 2016</t>
    <phoneticPr fontId="21" type="noConversion"/>
  </si>
  <si>
    <t>0.707699-0.708716</t>
    <phoneticPr fontId="23" type="noConversion"/>
  </si>
  <si>
    <t>Tell es-Safi/Gath</t>
    <phoneticPr fontId="21" type="noConversion"/>
  </si>
  <si>
    <t>Early Iron Age</t>
    <phoneticPr fontId="21" type="noConversion"/>
  </si>
  <si>
    <t>Cow RM1/2</t>
    <phoneticPr fontId="21" type="noConversion"/>
  </si>
  <si>
    <t>Ovicaprid LM2</t>
    <phoneticPr fontId="21" type="noConversion"/>
  </si>
  <si>
    <t>Ovicaprid LM1/2</t>
    <phoneticPr fontId="21" type="noConversion"/>
  </si>
  <si>
    <t>Ovicaprid RM1/2</t>
    <phoneticPr fontId="21" type="noConversion"/>
  </si>
  <si>
    <t>Cow LP3</t>
    <phoneticPr fontId="21" type="noConversion"/>
  </si>
  <si>
    <t>Cow LM1/2</t>
    <phoneticPr fontId="21" type="noConversion"/>
  </si>
  <si>
    <t>0.708014-0.708361</t>
    <phoneticPr fontId="21" type="noConversion"/>
  </si>
  <si>
    <t>Eocene limestone and chalk</t>
  </si>
  <si>
    <t>Notable principles applied for calculating the 87Sr/86Sr bioavailable range for the site</t>
    <phoneticPr fontId="21" type="noConversion"/>
  </si>
  <si>
    <t>Sample P1</t>
    <phoneticPr fontId="21" type="noConversion"/>
  </si>
  <si>
    <t>Sample P2</t>
    <phoneticPr fontId="21" type="noConversion"/>
  </si>
  <si>
    <t>Ground water</t>
    <phoneticPr fontId="21" type="noConversion"/>
  </si>
  <si>
    <t>Well near castle</t>
  </si>
  <si>
    <t xml:space="preserve">Wadi Jilat </t>
    <phoneticPr fontId="21" type="noConversion"/>
  </si>
  <si>
    <t>Early Tertiary limestones</t>
    <phoneticPr fontId="21" type="noConversion"/>
  </si>
  <si>
    <t>Plant</t>
    <phoneticPr fontId="21" type="noConversion"/>
  </si>
  <si>
    <t>Henton et al., 2018</t>
  </si>
  <si>
    <t>Henton et al., 2018</t>
    <phoneticPr fontId="21" type="noConversion"/>
  </si>
  <si>
    <t>Tapline Road</t>
  </si>
  <si>
    <t>Wadi el Ghusein</t>
  </si>
  <si>
    <t>Burqu</t>
  </si>
  <si>
    <t>Dhuweila</t>
  </si>
  <si>
    <t>Ruwayshid Salih</t>
  </si>
  <si>
    <t>Basalt</t>
    <phoneticPr fontId="21" type="noConversion"/>
  </si>
  <si>
    <t>Shaumari (Wildlife Reserve）</t>
    <phoneticPr fontId="21" type="noConversion"/>
  </si>
  <si>
    <t>Wadi Uwaynid 14, 18</t>
    <phoneticPr fontId="21" type="noConversion"/>
  </si>
  <si>
    <t>Wadi Yabis</t>
    <phoneticPr fontId="21" type="noConversion"/>
  </si>
  <si>
    <t>0.707164-0.708139</t>
    <phoneticPr fontId="21" type="noConversion"/>
  </si>
  <si>
    <t>0.707603-0.707841</t>
    <phoneticPr fontId="21" type="noConversion"/>
  </si>
  <si>
    <t>Shubayqa</t>
    <phoneticPr fontId="21" type="noConversion"/>
  </si>
  <si>
    <t>Cretaceous limestones</t>
    <phoneticPr fontId="21" type="noConversion"/>
  </si>
  <si>
    <t>Fluvial deposits draining Early Tertiary limestones</t>
    <phoneticPr fontId="21" type="noConversion"/>
  </si>
  <si>
    <t>Fluvial deposits draining Basalts</t>
    <phoneticPr fontId="21" type="noConversion"/>
  </si>
  <si>
    <t>Creataceous limestones</t>
    <phoneticPr fontId="21" type="noConversion"/>
  </si>
  <si>
    <t>0.707960-0.708320</t>
    <phoneticPr fontId="21" type="noConversion"/>
  </si>
  <si>
    <t>Fauna dental enamel</t>
    <phoneticPr fontId="21" type="noConversion"/>
  </si>
  <si>
    <t>Bab adh-Dhra'</t>
    <phoneticPr fontId="21" type="noConversion"/>
  </si>
  <si>
    <t>Gregoricka et al., 2020</t>
    <phoneticPr fontId="21" type="noConversion"/>
  </si>
  <si>
    <t>Quaternary sandstone, mudstone, and gravels</t>
    <phoneticPr fontId="21" type="noConversion"/>
  </si>
  <si>
    <t>Ain Ghazal</t>
    <phoneticPr fontId="21" type="noConversion"/>
  </si>
  <si>
    <t>Cretaceous limestone</t>
    <phoneticPr fontId="21" type="noConversion"/>
  </si>
  <si>
    <t>Kharaysin</t>
    <phoneticPr fontId="21" type="noConversion"/>
  </si>
  <si>
    <t>KH-1</t>
    <phoneticPr fontId="21" type="noConversion"/>
  </si>
  <si>
    <t>KH-2</t>
    <phoneticPr fontId="21" type="noConversion"/>
  </si>
  <si>
    <t>KH-3</t>
    <phoneticPr fontId="21" type="noConversion"/>
  </si>
  <si>
    <t>KH-4</t>
    <phoneticPr fontId="21" type="noConversion"/>
  </si>
  <si>
    <t>0.70805-0.70807</t>
    <phoneticPr fontId="21" type="noConversion"/>
  </si>
  <si>
    <t>0.70776-0.70797</t>
    <phoneticPr fontId="21" type="noConversion"/>
  </si>
  <si>
    <t>0.70782-0.70784</t>
    <phoneticPr fontId="21" type="noConversion"/>
  </si>
  <si>
    <t>0.70803-0.70813</t>
    <phoneticPr fontId="21" type="noConversion"/>
  </si>
  <si>
    <t>0.70809-0.70832</t>
    <phoneticPr fontId="21" type="noConversion"/>
  </si>
  <si>
    <t>Madaba/Mount Nebo</t>
    <phoneticPr fontId="21" type="noConversion"/>
  </si>
  <si>
    <t>Palestine Jerusalem</t>
    <phoneticPr fontId="21" type="noConversion"/>
  </si>
  <si>
    <t>Judd et al., 2019</t>
    <phoneticPr fontId="21" type="noConversion"/>
  </si>
  <si>
    <t>EN 2</t>
    <phoneticPr fontId="21" type="noConversion"/>
  </si>
  <si>
    <t>ES 2</t>
    <phoneticPr fontId="21" type="noConversion"/>
  </si>
  <si>
    <t>ES 62</t>
    <phoneticPr fontId="21" type="noConversion"/>
  </si>
  <si>
    <t>ES 10</t>
    <phoneticPr fontId="21" type="noConversion"/>
  </si>
  <si>
    <t xml:space="preserve">ES 6 </t>
    <phoneticPr fontId="21" type="noConversion"/>
  </si>
  <si>
    <t xml:space="preserve">ES 4 </t>
    <phoneticPr fontId="21" type="noConversion"/>
  </si>
  <si>
    <t xml:space="preserve">ES 50 </t>
    <phoneticPr fontId="21" type="noConversion"/>
  </si>
  <si>
    <t>ES 41</t>
    <phoneticPr fontId="21" type="noConversion"/>
  </si>
  <si>
    <t>0.708129-0.708166</t>
    <phoneticPr fontId="21" type="noConversion"/>
  </si>
  <si>
    <t>Rodent bone</t>
    <phoneticPr fontId="21" type="noConversion"/>
  </si>
  <si>
    <t>Byzantine Period (491–640 AD)</t>
  </si>
  <si>
    <t>Byzantine Period (491–640 AD)</t>
    <phoneticPr fontId="21" type="noConversion"/>
  </si>
  <si>
    <t>Byzantine Period (3rd-7th century AD)</t>
  </si>
  <si>
    <t>Byzantine Period (5th-7th century AD)</t>
    <phoneticPr fontId="21" type="noConversion"/>
  </si>
  <si>
    <t>Roman Period (1st-4th century AD)</t>
  </si>
  <si>
    <t>Roman Period (1st-4th century AD)</t>
    <phoneticPr fontId="21" type="noConversion"/>
  </si>
  <si>
    <t>Late Antiquity Period (3th century AD - the end of the Byzantine period))</t>
  </si>
  <si>
    <t>Late Antiquity Period (3th century AD - the end of the Byzantine period))</t>
    <phoneticPr fontId="21" type="noConversion"/>
  </si>
  <si>
    <t xml:space="preserve">Dog EBND 522 </t>
    <phoneticPr fontId="21" type="noConversion"/>
  </si>
  <si>
    <t xml:space="preserve">Dog EBND 1 </t>
    <phoneticPr fontId="21" type="noConversion"/>
  </si>
  <si>
    <t>Dog EBND 27</t>
    <phoneticPr fontId="21" type="noConversion"/>
  </si>
  <si>
    <t>Goat EBND 423</t>
    <phoneticPr fontId="21" type="noConversion"/>
  </si>
  <si>
    <t>Goat EBND 42</t>
    <phoneticPr fontId="21" type="noConversion"/>
  </si>
  <si>
    <t>Goat EBND 265</t>
    <phoneticPr fontId="21" type="noConversion"/>
  </si>
  <si>
    <t>Goat EBND 37</t>
    <phoneticPr fontId="21" type="noConversion"/>
  </si>
  <si>
    <t>Pig</t>
    <phoneticPr fontId="21" type="noConversion"/>
  </si>
  <si>
    <t>Pig EBND 79</t>
    <phoneticPr fontId="21" type="noConversion"/>
  </si>
  <si>
    <t>Donkey</t>
    <phoneticPr fontId="21" type="noConversion"/>
  </si>
  <si>
    <t>Byzantine Period (5th-8th century AD)</t>
  </si>
  <si>
    <t>Sheridan and Gregoricka, 2016</t>
  </si>
  <si>
    <t>Byzantine Period (5th-9th century AD)</t>
  </si>
  <si>
    <t>Sheridan and Gregoricka, 2017</t>
  </si>
  <si>
    <t>Byzantine Period (5th-10th century AD)</t>
  </si>
  <si>
    <t>Sheridan and Gregoricka, 2018</t>
  </si>
  <si>
    <t>Byzantine Period (5th-11th century AD)</t>
  </si>
  <si>
    <t>Sheridan and Gregoricka, 2019</t>
  </si>
  <si>
    <t>Byzantine Period (5th-12th century AD)</t>
  </si>
  <si>
    <t>Sheridan and Gregoricka, 2020</t>
  </si>
  <si>
    <t>Byzantine Period (5th-13th century AD)</t>
  </si>
  <si>
    <t>Sheridan and Gregoricka, 2021</t>
  </si>
  <si>
    <t>Byzantine Period (5th-14th century AD)</t>
  </si>
  <si>
    <t>Sheridan and Gregoricka, 2022</t>
  </si>
  <si>
    <t>Byzantine Period (5th-15th century AD)</t>
  </si>
  <si>
    <t>Byzantine Period (5th-16th century AD)</t>
  </si>
  <si>
    <t>Cooper et al., 2007</t>
    <phoneticPr fontId="21" type="noConversion"/>
  </si>
  <si>
    <t>0.707879-0.708545</t>
    <phoneticPr fontId="21" type="noConversion"/>
  </si>
  <si>
    <t>0.70804-0.70826</t>
    <phoneticPr fontId="21" type="noConversion"/>
  </si>
  <si>
    <t>Not included as it is the only ratio based on modern plant sample collected near spring thus less representative for the local signature.</t>
    <phoneticPr fontId="21" type="noConversion"/>
  </si>
  <si>
    <t>0.707940-0.707960</t>
    <phoneticPr fontId="21" type="noConversion"/>
  </si>
  <si>
    <t>0.708100-0.708180</t>
    <phoneticPr fontId="21" type="noConversion"/>
  </si>
  <si>
    <t>0.708037-0.708143</t>
    <phoneticPr fontId="21" type="noConversion"/>
  </si>
  <si>
    <t>0.708398-0.708582</t>
    <phoneticPr fontId="21" type="noConversion"/>
  </si>
  <si>
    <t>0.707923-0.708396</t>
    <phoneticPr fontId="21" type="noConversion"/>
  </si>
  <si>
    <t>Volcanic</t>
  </si>
  <si>
    <t>QR09-UE7-Y67-N3</t>
    <phoneticPr fontId="21" type="noConversion"/>
  </si>
  <si>
    <t>QR10-EF101-S3</t>
    <phoneticPr fontId="21" type="noConversion"/>
  </si>
  <si>
    <t>QR10-EF101-S4</t>
    <phoneticPr fontId="21" type="noConversion"/>
  </si>
  <si>
    <t>QR10-EF101-S2</t>
    <phoneticPr fontId="21" type="noConversion"/>
  </si>
  <si>
    <t>QR10-EF101-S5</t>
    <phoneticPr fontId="21" type="noConversion"/>
  </si>
  <si>
    <t>QR09-UE24-Y68-A3</t>
    <phoneticPr fontId="21" type="noConversion"/>
  </si>
  <si>
    <t>QR10-EF16-Lev 3</t>
    <phoneticPr fontId="21" type="noConversion"/>
  </si>
  <si>
    <t>QR09-V67-N174</t>
    <phoneticPr fontId="21" type="noConversion"/>
  </si>
  <si>
    <t>QR09-EF11-N19</t>
    <phoneticPr fontId="21" type="noConversion"/>
  </si>
  <si>
    <t>QR09-EF12-N3</t>
    <phoneticPr fontId="21" type="noConversion"/>
  </si>
  <si>
    <t>QR09-EF10-N41</t>
    <phoneticPr fontId="21" type="noConversion"/>
  </si>
  <si>
    <t>QR10-EF101-S1</t>
    <phoneticPr fontId="21" type="noConversion"/>
  </si>
  <si>
    <t>QR10-EF101-S8</t>
    <phoneticPr fontId="21" type="noConversion"/>
  </si>
  <si>
    <t>QR10-EF101-S10</t>
    <phoneticPr fontId="21" type="noConversion"/>
  </si>
  <si>
    <t>QR09-EF03-N45</t>
    <phoneticPr fontId="21" type="noConversion"/>
  </si>
  <si>
    <t>QR10-EF101-S11</t>
    <phoneticPr fontId="21" type="noConversion"/>
  </si>
  <si>
    <t>QR10-EF5-Y68</t>
    <phoneticPr fontId="21" type="noConversion"/>
  </si>
  <si>
    <t>QR10-UE52-C4-Y68</t>
    <phoneticPr fontId="21" type="noConversion"/>
  </si>
  <si>
    <t>QR10-UE25-A4-Y68</t>
    <phoneticPr fontId="21" type="noConversion"/>
  </si>
  <si>
    <t>QR09-UE4-V67</t>
    <phoneticPr fontId="21" type="noConversion"/>
  </si>
  <si>
    <t>QR09-EF18-V67</t>
    <phoneticPr fontId="21" type="noConversion"/>
  </si>
  <si>
    <t>QR10-EF16-3-TP2-Y68</t>
    <phoneticPr fontId="21" type="noConversion"/>
  </si>
  <si>
    <t>Not included as it is supposed to be non-local according to the original research.</t>
    <phoneticPr fontId="21" type="noConversion"/>
  </si>
  <si>
    <t>0.707508-0.707708</t>
    <phoneticPr fontId="21" type="noConversion"/>
  </si>
  <si>
    <t>This study</t>
    <phoneticPr fontId="21" type="noConversion"/>
  </si>
  <si>
    <t>PPNA/PPNB</t>
    <phoneticPr fontId="21" type="noConversion"/>
  </si>
  <si>
    <t>ZY-11156</t>
    <phoneticPr fontId="21" type="noConversion"/>
  </si>
  <si>
    <t>ZY-11157</t>
    <phoneticPr fontId="21" type="noConversion"/>
  </si>
  <si>
    <t>ZY-11158</t>
    <phoneticPr fontId="21" type="noConversion"/>
  </si>
  <si>
    <t>ZY-11159</t>
    <phoneticPr fontId="21" type="noConversion"/>
  </si>
  <si>
    <t>JCH079.A</t>
    <phoneticPr fontId="21" type="noConversion"/>
  </si>
  <si>
    <t>0.707944-0.708117</t>
    <phoneticPr fontId="21" type="noConversion"/>
  </si>
  <si>
    <t>Hula Basin-Jordan Rift Valley</t>
    <phoneticPr fontId="21" type="noConversion"/>
  </si>
  <si>
    <t>Lisan Marl diluvium with limestone and gravel</t>
    <phoneticPr fontId="21" type="noConversion"/>
  </si>
  <si>
    <t>Alluvial deposits from various sources (basalt soil, Cretaceous terra rossa and grey-brown soil, grayish white soils from limestone)</t>
    <phoneticPr fontId="21" type="noConversion"/>
  </si>
  <si>
    <t>Jordan</t>
    <phoneticPr fontId="23" type="noConversion"/>
  </si>
  <si>
    <t>Israel</t>
    <phoneticPr fontId="23" type="noConversion"/>
  </si>
  <si>
    <t>Saudi Arabia</t>
  </si>
  <si>
    <t>Local bioavailable 87Sr/86Sr ranges of each geological province</t>
    <phoneticPr fontId="23" type="noConversion"/>
  </si>
  <si>
    <t>Sample size of each geological province</t>
    <phoneticPr fontId="23" type="noConversion"/>
  </si>
  <si>
    <t>Sample size of each site</t>
    <phoneticPr fontId="23" type="noConversion"/>
  </si>
  <si>
    <t>Syria</t>
    <phoneticPr fontId="23" type="noConversion"/>
  </si>
  <si>
    <t>Geological province according to the legends in Fig. 4</t>
    <phoneticPr fontId="23" type="noConversion"/>
  </si>
  <si>
    <t>The published metadata and context information of the sites in the Levant used for constructing the bioavailable local 87Sr/86Sr ranges in Table S2 and Fig. 4.</t>
    <phoneticPr fontId="21" type="noConversion"/>
  </si>
  <si>
    <t>The published metadata and context information of the sites in the Levant which are not included in Fig. 4 (beyond the scope of the map).</t>
    <phoneticPr fontId="21" type="noConversion"/>
  </si>
  <si>
    <t>0.707772-0.708088</t>
    <phoneticPr fontId="23" type="noConversion"/>
  </si>
  <si>
    <t>Wadi Zarqa Ma'in</t>
    <phoneticPr fontId="21" type="noConversion"/>
  </si>
  <si>
    <t>0.707960-0.708320</t>
    <phoneticPr fontId="23" type="noConversion"/>
  </si>
  <si>
    <t>0.70839-0.708253</t>
    <phoneticPr fontId="21" type="noConversion"/>
  </si>
  <si>
    <r>
      <t xml:space="preserve">Local Baseline </t>
    </r>
    <r>
      <rPr>
        <b/>
        <vertAlign val="superscript"/>
        <sz val="12"/>
        <rFont val="等线"/>
        <scheme val="minor"/>
      </rPr>
      <t>87</t>
    </r>
    <r>
      <rPr>
        <b/>
        <sz val="12"/>
        <rFont val="等线"/>
        <scheme val="minor"/>
      </rPr>
      <t>Sr/</t>
    </r>
    <r>
      <rPr>
        <b/>
        <vertAlign val="superscript"/>
        <sz val="12"/>
        <rFont val="等线"/>
        <scheme val="minor"/>
      </rPr>
      <t>86</t>
    </r>
    <r>
      <rPr>
        <b/>
        <sz val="12"/>
        <rFont val="等线"/>
        <scheme val="minor"/>
      </rPr>
      <t>Sr range</t>
    </r>
    <r>
      <rPr>
        <b/>
        <sz val="11"/>
        <rFont val="等线"/>
        <scheme val="minor"/>
      </rPr>
      <t xml:space="preserve"> of each site</t>
    </r>
    <phoneticPr fontId="23" type="noConversion"/>
  </si>
  <si>
    <t>Late Cretaceous limestones, sandy limestones, and dolomite</t>
    <phoneticPr fontId="21" type="noConversion"/>
  </si>
  <si>
    <t>Alt et al., 2013</t>
    <phoneticPr fontId="21" type="noConversion"/>
  </si>
  <si>
    <t xml:space="preserve">25984 Bos taurus </t>
    <phoneticPr fontId="21" type="noConversion"/>
  </si>
  <si>
    <t xml:space="preserve">15327 Bos indet </t>
    <phoneticPr fontId="21" type="noConversion"/>
  </si>
  <si>
    <t>34011 Bos primigenius</t>
    <phoneticPr fontId="21" type="noConversion"/>
  </si>
  <si>
    <t>34248 Bos primigenius</t>
    <phoneticPr fontId="21" type="noConversion"/>
  </si>
  <si>
    <t xml:space="preserve">14020 Sus indet </t>
    <phoneticPr fontId="21" type="noConversion"/>
  </si>
  <si>
    <t xml:space="preserve">14045a’ Soil sample </t>
    <phoneticPr fontId="21" type="noConversion"/>
  </si>
  <si>
    <t>14045a Bos indet</t>
    <phoneticPr fontId="21" type="noConversion"/>
  </si>
  <si>
    <t>14455 Bos taurus</t>
    <phoneticPr fontId="21" type="noConversion"/>
  </si>
  <si>
    <t>14009 Bos taurus</t>
    <phoneticPr fontId="21" type="noConversion"/>
  </si>
  <si>
    <t>PPNB</t>
    <phoneticPr fontId="21" type="noConversion"/>
  </si>
  <si>
    <t>Soil</t>
    <phoneticPr fontId="21" type="noConversion"/>
  </si>
  <si>
    <t>Fauna bone?/enamel?</t>
    <phoneticPr fontId="21" type="noConversion"/>
  </si>
  <si>
    <t>0.708130-0.708284</t>
    <phoneticPr fontId="21" type="noConversion"/>
  </si>
  <si>
    <t>Basta</t>
    <phoneticPr fontId="23" type="noConversion"/>
  </si>
  <si>
    <t>Gazelle teeth</t>
    <phoneticPr fontId="21" type="noConversion"/>
  </si>
  <si>
    <t>Wadi Fidan</t>
    <phoneticPr fontId="23" type="noConversion"/>
  </si>
  <si>
    <t>Perry et al., 2008</t>
    <phoneticPr fontId="23" type="noConversion"/>
  </si>
  <si>
    <t>Alt et al., 2013</t>
    <phoneticPr fontId="23" type="noConversion"/>
  </si>
  <si>
    <t>0.708519-0.709966</t>
    <phoneticPr fontId="21" type="noConversion"/>
  </si>
  <si>
    <t>AZ 18 E-2</t>
    <phoneticPr fontId="21" type="noConversion"/>
  </si>
  <si>
    <t>Note: We try to not adopt the ratios based on bone samples due to the risk of diagenesis, unless there is no other choice. The local ranges constructed largely or entirely based on bone samples with more suspects are marked with asterisk (*).</t>
    <phoneticPr fontId="21" type="noConversion"/>
  </si>
  <si>
    <t>Note: 1. We try to not adopt the ratios based on bone samples due to the risk of diagenesis, unless there is no other choice. The local ranges constructed largely or entirely based on bone samples with more suspects are marked with asterisk (*).</t>
    <phoneticPr fontId="21" type="noConversion"/>
  </si>
  <si>
    <t>2. The data in Henton et al. 2018 were originally reported of five decimal places, which were "unified" to the accuracy of six decimal places, catering to the principle for all the other data in this study.</t>
    <phoneticPr fontId="21" type="noConversion"/>
  </si>
  <si>
    <t xml:space="preserve">Note: 1. The local ranges constructed largely or entirely based on bone samples with more suspects are marked with asterisk(*). </t>
    <phoneticPr fontId="21" type="noConversion"/>
  </si>
  <si>
    <t>2. The colors used in Table S2 correspond with those applied to the legends in Fig. 4.</t>
  </si>
  <si>
    <t>Israel</t>
    <phoneticPr fontId="21" type="noConversion"/>
  </si>
  <si>
    <t>0.707508-0.708582</t>
    <phoneticPr fontId="23" type="noConversion"/>
  </si>
  <si>
    <t>0.707940-0.708180</t>
    <phoneticPr fontId="23" type="noConversion"/>
  </si>
  <si>
    <t>0.708258-0.709966</t>
    <phoneticPr fontId="23" type="noConversion"/>
  </si>
  <si>
    <t>0.708090-0.708320</t>
    <phoneticPr fontId="21" type="noConversion"/>
  </si>
  <si>
    <t>0.707710-0.707990</t>
    <phoneticPr fontId="23" type="noConversion"/>
  </si>
  <si>
    <t>0.708390-0.708253</t>
    <phoneticPr fontId="21" type="noConversion"/>
  </si>
  <si>
    <t>0.708230-0.708340</t>
    <phoneticPr fontId="21" type="noConversion"/>
  </si>
  <si>
    <t>0.707710-0.708320</t>
    <phoneticPr fontId="23" type="noConversion"/>
  </si>
  <si>
    <t>0.708040-0.708260</t>
    <phoneticPr fontId="21" type="noConversion"/>
  </si>
  <si>
    <t xml:space="preserve">0.708014-0.708932 </t>
    <phoneticPr fontId="23" type="noConversion"/>
  </si>
  <si>
    <t>0.707924-0.709260</t>
    <phoneticPr fontId="23" type="noConversion"/>
  </si>
  <si>
    <t>Limestone, dolomite and chalk</t>
    <phoneticPr fontId="21" type="noConversion"/>
  </si>
  <si>
    <t>Perry et al., 2008; Perry et al., 2009</t>
    <phoneticPr fontId="23" type="noConversion"/>
  </si>
  <si>
    <t>Henton et al., 2018</t>
    <phoneticPr fontId="23" type="noConversion"/>
  </si>
  <si>
    <t>unclear</t>
    <phoneticPr fontId="21" type="noConversion"/>
  </si>
  <si>
    <t>Dhuweila</t>
    <phoneticPr fontId="21" type="noConversion"/>
  </si>
  <si>
    <t>The bioavailable local 87Sr/86Sr ranges in Fig. 4 (for the metadata and more details of the calculation, see Table S4).</t>
    <phoneticPr fontId="21" type="noConversion"/>
  </si>
  <si>
    <t>JCH003.C</t>
  </si>
  <si>
    <t>JCH004.C</t>
  </si>
  <si>
    <t>JCH011.C</t>
  </si>
  <si>
    <t>JCH015.B</t>
  </si>
  <si>
    <t>JCH019.B</t>
  </si>
  <si>
    <t>JCH042.C</t>
  </si>
  <si>
    <t>JCH053.B</t>
  </si>
  <si>
    <t>JCH054.C</t>
  </si>
  <si>
    <t>JCH055.B</t>
  </si>
  <si>
    <t>JCH056.B</t>
  </si>
  <si>
    <t>JCH057.B</t>
  </si>
  <si>
    <t>JCH058.B</t>
  </si>
  <si>
    <t>JCH058.C</t>
  </si>
  <si>
    <t>JCH059.B</t>
  </si>
  <si>
    <t>JCH060.A</t>
  </si>
  <si>
    <t>JCH060.B</t>
  </si>
  <si>
    <t>JCH060.C</t>
  </si>
  <si>
    <t>JCH061.D</t>
  </si>
  <si>
    <t>JCH062.A</t>
  </si>
  <si>
    <t>JCH062.C</t>
  </si>
  <si>
    <t>JCH063.A</t>
  </si>
  <si>
    <t>JCH063.E</t>
  </si>
  <si>
    <t>JCH064.A</t>
  </si>
  <si>
    <t>JCH064.B</t>
  </si>
  <si>
    <t>JCH065.B</t>
  </si>
  <si>
    <t>JCH067.A</t>
  </si>
  <si>
    <t>JCH068.B</t>
  </si>
  <si>
    <t>JCH069.A</t>
  </si>
  <si>
    <t>JCH070.B</t>
  </si>
  <si>
    <t>JCH071.B</t>
  </si>
  <si>
    <t>JCH072.B</t>
  </si>
  <si>
    <t>JCH074.A</t>
  </si>
  <si>
    <t>JCH075.A</t>
  </si>
  <si>
    <t>JCH076.B</t>
  </si>
  <si>
    <t>JCH084.B</t>
  </si>
  <si>
    <t>JCH086.B</t>
  </si>
  <si>
    <t>JCH087.C</t>
  </si>
  <si>
    <t>JCH089.A</t>
  </si>
  <si>
    <t>JCH092.A</t>
  </si>
  <si>
    <t>JCH093.C</t>
  </si>
  <si>
    <t>JCH096.A</t>
  </si>
  <si>
    <t>JCH097.A</t>
  </si>
  <si>
    <t>JCH099.A</t>
  </si>
  <si>
    <t>JCH100.B</t>
  </si>
  <si>
    <t>JCH103.B</t>
  </si>
  <si>
    <t>JCH104.C</t>
  </si>
  <si>
    <t>JCH105.B</t>
  </si>
  <si>
    <t>JCH106.B</t>
  </si>
  <si>
    <t>JCH107.B</t>
  </si>
  <si>
    <t>Sample ID</t>
    <phoneticPr fontId="30" type="noConversion"/>
  </si>
  <si>
    <t>Material</t>
    <phoneticPr fontId="30" type="noConversion"/>
  </si>
  <si>
    <t>Site</t>
    <phoneticPr fontId="30" type="noConversion"/>
  </si>
  <si>
    <t>Reference</t>
    <phoneticPr fontId="30" type="noConversion"/>
  </si>
  <si>
    <t>ZY-11156</t>
    <phoneticPr fontId="30" type="noConversion"/>
  </si>
  <si>
    <t>ZY-11157</t>
    <phoneticPr fontId="30" type="noConversion"/>
  </si>
  <si>
    <t>ZY-11158</t>
    <phoneticPr fontId="30" type="noConversion"/>
  </si>
  <si>
    <t>ZY-11159</t>
    <phoneticPr fontId="30" type="noConversion"/>
  </si>
  <si>
    <t>Modern</t>
    <phoneticPr fontId="30" type="noConversion"/>
  </si>
  <si>
    <t>Tooth type</t>
    <phoneticPr fontId="30" type="noConversion"/>
  </si>
  <si>
    <t>d13C and d18O data used for group plotting fig. 3</t>
    <phoneticPr fontId="21" type="noConversion"/>
  </si>
  <si>
    <t>human dental enamal</t>
    <phoneticPr fontId="30" type="noConversion"/>
  </si>
  <si>
    <t>fauna dental enamal</t>
    <phoneticPr fontId="30" type="noConversion"/>
  </si>
  <si>
    <t>Ain Mallaha</t>
  </si>
  <si>
    <t>Tell Qarassa North</t>
  </si>
  <si>
    <t>Beisamoun</t>
  </si>
  <si>
    <t>Period</t>
    <phoneticPr fontId="21" type="noConversion"/>
  </si>
  <si>
    <t>PPN</t>
    <phoneticPr fontId="21" type="noConversion"/>
  </si>
  <si>
    <t>Ovis aries</t>
    <phoneticPr fontId="21" type="noConversion"/>
  </si>
  <si>
    <t>Capra hircus</t>
    <phoneticPr fontId="21" type="noConversion"/>
  </si>
  <si>
    <t>Ovis/Capra</t>
    <phoneticPr fontId="21" type="noConversion"/>
  </si>
  <si>
    <t>Gazella sp.</t>
    <phoneticPr fontId="21" type="noConversion"/>
  </si>
  <si>
    <t>Bos sp.</t>
    <phoneticPr fontId="21" type="noConversion"/>
  </si>
  <si>
    <t>el-Hemmeh</t>
    <phoneticPr fontId="21" type="noConversion"/>
  </si>
  <si>
    <t>Ain Jammam</t>
    <phoneticPr fontId="21" type="noConversion"/>
  </si>
  <si>
    <t>human dental enamel</t>
    <phoneticPr fontId="21" type="noConversion"/>
  </si>
  <si>
    <t>fauna dental enamel</t>
    <phoneticPr fontId="21" type="noConversion"/>
  </si>
  <si>
    <t>Makarewicz, 2007</t>
  </si>
  <si>
    <t>Makarewicz, 2007</t>
    <phoneticPr fontId="21" type="noConversion"/>
  </si>
  <si>
    <t>Ain Mallaha</t>
    <phoneticPr fontId="21" type="noConversion"/>
  </si>
  <si>
    <t>Beisamoun</t>
    <phoneticPr fontId="21" type="noConversion"/>
  </si>
  <si>
    <t>From the mountainous region to the south of Jericho, near kibbutz Almog</t>
    <phoneticPr fontId="21" type="noConversion"/>
  </si>
  <si>
    <t>From near kibbutz Beit Ha’Arava, the alluvial valley to the south of Jericho</t>
    <phoneticPr fontId="21" type="noConversion"/>
  </si>
  <si>
    <t>From the area north east of Jericho</t>
    <phoneticPr fontId="21" type="noConversion"/>
  </si>
  <si>
    <t>From the valley south of Jericho</t>
    <phoneticPr fontId="21" type="noConversion"/>
  </si>
  <si>
    <t xml:space="preserve">34248 [sic!] Bos indet </t>
    <phoneticPr fontId="21" type="noConversion"/>
  </si>
  <si>
    <t>saltworts</t>
    <phoneticPr fontId="30" type="noConversion"/>
  </si>
  <si>
    <t>Note: 1. The shadowed samples are used to build the local strontium baseline of Jericho. 2. Lowercase letters in the column “Tooth type” refer to deciduous teeth.</t>
    <phoneticPr fontId="30" type="noConversion"/>
  </si>
  <si>
    <t>87Sr/86Sr</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</si>
</sst>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0_ "/>
    <numFmt numFmtId="177" formatCode="0.000000_);[Red]\(0.000000\)"/>
    <numFmt numFmtId="178" formatCode="0.0"/>
    <numFmt numFmtId="179" formatCode="0_);[Red]\(0\)"/>
    <numFmt numFmtId="180" formatCode="0.0_ "/>
    <numFmt numFmtId="181" formatCode="0.00_ "/>
  </numFmts>
  <fonts count="43">
    <font>
      <sz val="11"/>
      <color theme="1"/>
      <name val="等线"/>
      <family val="2"/>
      <charset val="134"/>
      <scheme val="minor"/>
    </font>
    <font>
      <sz val="11"/>
      <color theme="1"/>
      <name val="等线"/>
      <family val="2"/>
      <scheme val="minor"/>
    </font>
    <font>
      <sz val="11"/>
      <color theme="1"/>
      <name val="等线"/>
      <family val="2"/>
      <scheme val="minor"/>
    </font>
    <font>
      <sz val="11"/>
      <color theme="1"/>
      <name val="等线"/>
      <family val="2"/>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11"/>
      <color rgb="FFFF0000"/>
      <name val="等线"/>
      <family val="2"/>
      <scheme val="minor"/>
    </font>
    <font>
      <sz val="9"/>
      <name val="等线"/>
      <family val="3"/>
      <charset val="134"/>
      <scheme val="minor"/>
    </font>
    <font>
      <b/>
      <sz val="11"/>
      <color theme="1"/>
      <name val="等线"/>
      <scheme val="minor"/>
    </font>
    <font>
      <b/>
      <vertAlign val="superscript"/>
      <sz val="12"/>
      <color theme="1"/>
      <name val="等线"/>
      <scheme val="minor"/>
    </font>
    <font>
      <b/>
      <sz val="12"/>
      <color theme="1"/>
      <name val="等线"/>
      <scheme val="minor"/>
    </font>
    <font>
      <sz val="11"/>
      <name val="等线"/>
      <scheme val="minor"/>
    </font>
    <font>
      <b/>
      <sz val="11"/>
      <name val="等线"/>
      <scheme val="minor"/>
    </font>
    <font>
      <sz val="9"/>
      <name val="DengXian"/>
      <family val="3"/>
      <charset val="134"/>
    </font>
    <font>
      <sz val="9"/>
      <name val="宋体"/>
      <family val="1"/>
      <charset val="134"/>
    </font>
    <font>
      <sz val="11"/>
      <color theme="1"/>
      <name val="等线"/>
      <scheme val="minor"/>
    </font>
    <font>
      <sz val="11"/>
      <name val="等线"/>
      <family val="2"/>
      <scheme val="minor"/>
    </font>
    <font>
      <b/>
      <sz val="12"/>
      <color theme="1"/>
      <name val="等线"/>
      <family val="2"/>
      <scheme val="minor"/>
    </font>
    <font>
      <b/>
      <vertAlign val="superscript"/>
      <sz val="12"/>
      <color theme="1"/>
      <name val="等线"/>
      <family val="2"/>
      <scheme val="minor"/>
    </font>
    <font>
      <sz val="10"/>
      <name val="Arial"/>
      <family val="2"/>
    </font>
    <font>
      <i/>
      <sz val="11"/>
      <color theme="1"/>
      <name val="等线"/>
      <scheme val="minor"/>
    </font>
    <font>
      <sz val="11"/>
      <color theme="1" tint="0.499984740745262"/>
      <name val="等线"/>
      <scheme val="minor"/>
    </font>
    <font>
      <sz val="11"/>
      <color theme="1" tint="0.499984740745262"/>
      <name val="等线"/>
      <family val="2"/>
      <charset val="134"/>
      <scheme val="minor"/>
    </font>
    <font>
      <b/>
      <vertAlign val="superscript"/>
      <sz val="12"/>
      <name val="等线"/>
      <scheme val="minor"/>
    </font>
    <font>
      <b/>
      <sz val="12"/>
      <name val="等线"/>
      <scheme val="minor"/>
    </font>
    <font>
      <sz val="11"/>
      <color theme="0" tint="-0.249977111117893"/>
      <name val="等线"/>
      <family val="2"/>
      <charset val="134"/>
      <scheme val="minor"/>
    </font>
    <font>
      <sz val="11"/>
      <color rgb="FFFFC000"/>
      <name val="等线"/>
      <family val="2"/>
      <charset val="134"/>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99FF"/>
        <bgColor indexed="64"/>
      </patternFill>
    </fill>
    <fill>
      <patternFill patternType="solid">
        <fgColor rgb="FFFFFF00"/>
        <bgColor indexed="64"/>
      </patternFill>
    </fill>
    <fill>
      <patternFill patternType="solid">
        <fgColor rgb="FF94E7F0"/>
        <bgColor indexed="64"/>
      </patternFill>
    </fill>
    <fill>
      <patternFill patternType="solid">
        <fgColor theme="2"/>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1" fillId="0" borderId="0">
      <alignment vertical="center"/>
    </xf>
    <xf numFmtId="0" fontId="3" fillId="0" borderId="0"/>
    <xf numFmtId="0" fontId="35" fillId="0" borderId="0"/>
    <xf numFmtId="0" fontId="3" fillId="8" borderId="8" applyNumberFormat="0" applyFont="0" applyAlignment="0" applyProtection="0"/>
    <xf numFmtId="0" fontId="2" fillId="0" borderId="0"/>
    <xf numFmtId="0" fontId="2" fillId="8" borderId="8" applyNumberFormat="0" applyFont="0" applyAlignment="0" applyProtection="0"/>
  </cellStyleXfs>
  <cellXfs count="111">
    <xf numFmtId="0" fontId="0" fillId="0" borderId="0" xfId="0">
      <alignment vertical="center"/>
    </xf>
    <xf numFmtId="0" fontId="24"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xf>
    <xf numFmtId="177" fontId="0" fillId="0" borderId="0" xfId="0" applyNumberFormat="1" applyAlignment="1">
      <alignment horizontal="left" vertical="center"/>
    </xf>
    <xf numFmtId="179" fontId="24" fillId="0" borderId="0" xfId="0" applyNumberFormat="1" applyFont="1" applyAlignment="1">
      <alignment horizontal="left" vertical="center" wrapText="1"/>
    </xf>
    <xf numFmtId="179" fontId="0" fillId="0" borderId="0" xfId="0" applyNumberFormat="1" applyAlignment="1">
      <alignment horizontal="left" vertical="center"/>
    </xf>
    <xf numFmtId="179" fontId="0" fillId="36" borderId="0" xfId="0" applyNumberFormat="1" applyFill="1" applyAlignment="1">
      <alignment horizontal="left" vertical="center"/>
    </xf>
    <xf numFmtId="177" fontId="24" fillId="0" borderId="0" xfId="0" applyNumberFormat="1" applyFont="1" applyAlignment="1">
      <alignment horizontal="left" vertical="center" wrapText="1"/>
    </xf>
    <xf numFmtId="0" fontId="24" fillId="0" borderId="0" xfId="0" applyFont="1" applyAlignment="1">
      <alignment horizontal="left" vertical="center"/>
    </xf>
    <xf numFmtId="177" fontId="33" fillId="0" borderId="0" xfId="0" applyNumberFormat="1" applyFont="1" applyAlignment="1">
      <alignment horizontal="left" vertical="center"/>
    </xf>
    <xf numFmtId="179" fontId="27" fillId="36" borderId="0" xfId="0" applyNumberFormat="1" applyFont="1" applyFill="1" applyAlignment="1">
      <alignment horizontal="left" vertical="top"/>
    </xf>
    <xf numFmtId="0" fontId="27" fillId="36" borderId="0" xfId="0" applyFont="1" applyFill="1" applyAlignment="1">
      <alignment horizontal="left" vertical="top"/>
    </xf>
    <xf numFmtId="177" fontId="27" fillId="36" borderId="0" xfId="0" applyNumberFormat="1" applyFont="1" applyFill="1" applyAlignment="1">
      <alignment horizontal="left" vertical="top"/>
    </xf>
    <xf numFmtId="177" fontId="24" fillId="0" borderId="0" xfId="0" applyNumberFormat="1" applyFont="1" applyAlignment="1">
      <alignment horizontal="left" vertical="center"/>
    </xf>
    <xf numFmtId="0" fontId="27" fillId="36" borderId="0" xfId="0" applyFont="1" applyFill="1" applyAlignment="1">
      <alignment horizontal="left" vertical="center"/>
    </xf>
    <xf numFmtId="0" fontId="0" fillId="36" borderId="0" xfId="0" applyFill="1" applyAlignment="1">
      <alignment horizontal="left" vertical="center"/>
    </xf>
    <xf numFmtId="179" fontId="37" fillId="36" borderId="0" xfId="0" applyNumberFormat="1" applyFont="1" applyFill="1" applyAlignment="1">
      <alignment horizontal="left" vertical="center"/>
    </xf>
    <xf numFmtId="176" fontId="24" fillId="0" borderId="0" xfId="0" applyNumberFormat="1" applyFont="1" applyAlignment="1">
      <alignment horizontal="left" vertical="center" wrapText="1"/>
    </xf>
    <xf numFmtId="176" fontId="0" fillId="0" borderId="0" xfId="0" applyNumberFormat="1" applyAlignment="1">
      <alignment horizontal="left" vertical="center"/>
    </xf>
    <xf numFmtId="0" fontId="0" fillId="33" borderId="0" xfId="0" applyFill="1" applyAlignment="1">
      <alignment horizontal="left" vertical="center"/>
    </xf>
    <xf numFmtId="176" fontId="0" fillId="33" borderId="0" xfId="0" applyNumberFormat="1" applyFill="1" applyAlignment="1">
      <alignment horizontal="left" vertical="center"/>
    </xf>
    <xf numFmtId="0" fontId="0" fillId="34" borderId="0" xfId="0" applyFill="1" applyAlignment="1">
      <alignment horizontal="left" vertical="center"/>
    </xf>
    <xf numFmtId="176" fontId="0" fillId="34" borderId="0" xfId="0" applyNumberFormat="1" applyFill="1" applyAlignment="1">
      <alignment horizontal="left" vertical="center"/>
    </xf>
    <xf numFmtId="177" fontId="0" fillId="33" borderId="0" xfId="0" applyNumberFormat="1" applyFill="1" applyAlignment="1">
      <alignment horizontal="left" vertical="center"/>
    </xf>
    <xf numFmtId="177" fontId="0" fillId="34" borderId="0" xfId="0" applyNumberFormat="1" applyFill="1" applyAlignment="1">
      <alignment horizontal="left" vertical="center"/>
    </xf>
    <xf numFmtId="0" fontId="0" fillId="35" borderId="0" xfId="0" applyFill="1" applyAlignment="1">
      <alignment horizontal="left" vertical="center"/>
    </xf>
    <xf numFmtId="176" fontId="0" fillId="35" borderId="0" xfId="0" applyNumberFormat="1" applyFill="1" applyAlignment="1">
      <alignment horizontal="left" vertical="center"/>
    </xf>
    <xf numFmtId="177" fontId="0" fillId="35" borderId="0" xfId="0" applyNumberFormat="1" applyFill="1" applyAlignment="1">
      <alignment horizontal="left" vertical="center"/>
    </xf>
    <xf numFmtId="177" fontId="27" fillId="36" borderId="0" xfId="0" applyNumberFormat="1" applyFont="1" applyFill="1" applyAlignment="1">
      <alignment horizontal="left" vertical="center"/>
    </xf>
    <xf numFmtId="177" fontId="27" fillId="0" borderId="0" xfId="0" applyNumberFormat="1" applyFont="1" applyAlignment="1">
      <alignment horizontal="left" vertical="center"/>
    </xf>
    <xf numFmtId="0" fontId="27" fillId="0" borderId="0" xfId="0" applyFont="1" applyAlignment="1">
      <alignment horizontal="left" vertical="center"/>
    </xf>
    <xf numFmtId="0" fontId="0" fillId="36" borderId="0" xfId="0" applyFill="1" applyAlignment="1">
      <alignment horizontal="left" vertical="top"/>
    </xf>
    <xf numFmtId="177" fontId="0" fillId="36" borderId="0" xfId="0" applyNumberFormat="1" applyFill="1" applyAlignment="1">
      <alignment horizontal="left" vertical="center"/>
    </xf>
    <xf numFmtId="177" fontId="0" fillId="36" borderId="0" xfId="0" applyNumberFormat="1" applyFill="1" applyAlignment="1">
      <alignment horizontal="left" vertical="top"/>
    </xf>
    <xf numFmtId="179" fontId="0" fillId="36" borderId="0" xfId="0" applyNumberFormat="1" applyFill="1" applyAlignment="1">
      <alignment horizontal="left" vertical="top"/>
    </xf>
    <xf numFmtId="0" fontId="37" fillId="36" borderId="0" xfId="0" applyFont="1" applyFill="1" applyAlignment="1">
      <alignment horizontal="left" vertical="center"/>
    </xf>
    <xf numFmtId="177" fontId="37" fillId="36" borderId="0" xfId="0" applyNumberFormat="1" applyFont="1" applyFill="1" applyAlignment="1">
      <alignment horizontal="left" vertical="center"/>
    </xf>
    <xf numFmtId="0" fontId="38" fillId="36" borderId="0" xfId="0" applyFont="1" applyFill="1" applyAlignment="1">
      <alignment horizontal="left" vertical="center"/>
    </xf>
    <xf numFmtId="0" fontId="28" fillId="0" borderId="0" xfId="0" applyFont="1" applyAlignment="1">
      <alignment horizontal="left" vertical="center" wrapText="1"/>
    </xf>
    <xf numFmtId="0" fontId="27" fillId="33" borderId="0" xfId="0" applyFont="1" applyFill="1" applyAlignment="1">
      <alignment horizontal="left" vertical="center"/>
    </xf>
    <xf numFmtId="0" fontId="27" fillId="35" borderId="0" xfId="0" applyFont="1" applyFill="1" applyAlignment="1">
      <alignment horizontal="left" vertical="center"/>
    </xf>
    <xf numFmtId="0" fontId="27" fillId="34" borderId="0" xfId="0" applyFont="1" applyFill="1" applyAlignment="1">
      <alignment horizontal="left" vertical="center"/>
    </xf>
    <xf numFmtId="0" fontId="0" fillId="39" borderId="0" xfId="0" applyFill="1" applyAlignment="1">
      <alignment horizontal="left" vertical="center"/>
    </xf>
    <xf numFmtId="176" fontId="0" fillId="39" borderId="0" xfId="0" applyNumberFormat="1" applyFill="1" applyAlignment="1">
      <alignment horizontal="left" vertical="center"/>
    </xf>
    <xf numFmtId="177" fontId="0" fillId="39" borderId="0" xfId="0" applyNumberFormat="1" applyFill="1" applyAlignment="1">
      <alignment horizontal="left" vertical="center"/>
    </xf>
    <xf numFmtId="0" fontId="27" fillId="39" borderId="0" xfId="0" applyFont="1" applyFill="1" applyAlignment="1">
      <alignment horizontal="left" vertical="center"/>
    </xf>
    <xf numFmtId="0" fontId="0" fillId="40" borderId="0" xfId="0" applyFill="1" applyAlignment="1">
      <alignment horizontal="left" vertical="center"/>
    </xf>
    <xf numFmtId="177" fontId="0" fillId="40" borderId="0" xfId="0" applyNumberFormat="1" applyFill="1" applyAlignment="1">
      <alignment horizontal="left" vertical="center"/>
    </xf>
    <xf numFmtId="0" fontId="27" fillId="38" borderId="0" xfId="0" applyFont="1" applyFill="1" applyAlignment="1">
      <alignment horizontal="left" vertical="center"/>
    </xf>
    <xf numFmtId="176" fontId="27" fillId="38" borderId="0" xfId="0" applyNumberFormat="1" applyFont="1" applyFill="1" applyAlignment="1">
      <alignment horizontal="left" vertical="center"/>
    </xf>
    <xf numFmtId="177" fontId="27" fillId="38" borderId="0" xfId="0" applyNumberFormat="1" applyFont="1" applyFill="1" applyAlignment="1">
      <alignment horizontal="left" vertical="top"/>
    </xf>
    <xf numFmtId="0" fontId="0" fillId="41" borderId="0" xfId="0" applyFill="1" applyAlignment="1">
      <alignment horizontal="left" vertical="center"/>
    </xf>
    <xf numFmtId="176" fontId="0" fillId="41" borderId="0" xfId="0" applyNumberFormat="1" applyFill="1" applyAlignment="1">
      <alignment horizontal="left" vertical="center"/>
    </xf>
    <xf numFmtId="177" fontId="0" fillId="41" borderId="0" xfId="0" applyNumberFormat="1" applyFill="1" applyAlignment="1">
      <alignment horizontal="left" vertical="top"/>
    </xf>
    <xf numFmtId="0" fontId="27" fillId="41" borderId="0" xfId="0" applyFont="1" applyFill="1" applyAlignment="1">
      <alignment horizontal="left" vertical="center"/>
    </xf>
    <xf numFmtId="177" fontId="0" fillId="41" borderId="0" xfId="0" applyNumberFormat="1" applyFill="1" applyAlignment="1">
      <alignment horizontal="left" vertical="center"/>
    </xf>
    <xf numFmtId="177" fontId="0" fillId="35" borderId="0" xfId="0" applyNumberFormat="1" applyFill="1" applyAlignment="1">
      <alignment horizontal="left" vertical="top"/>
    </xf>
    <xf numFmtId="0" fontId="0" fillId="42" borderId="0" xfId="0" applyFill="1" applyAlignment="1">
      <alignment horizontal="left" vertical="center"/>
    </xf>
    <xf numFmtId="176" fontId="0" fillId="42" borderId="0" xfId="0" applyNumberFormat="1" applyFill="1" applyAlignment="1">
      <alignment horizontal="left" vertical="center"/>
    </xf>
    <xf numFmtId="177" fontId="0" fillId="42" borderId="0" xfId="0" applyNumberFormat="1" applyFill="1" applyAlignment="1">
      <alignment horizontal="left" vertical="top"/>
    </xf>
    <xf numFmtId="0" fontId="27" fillId="42" borderId="0" xfId="0" applyFont="1" applyFill="1" applyAlignment="1">
      <alignment horizontal="left" vertical="center"/>
    </xf>
    <xf numFmtId="0" fontId="0" fillId="43" borderId="0" xfId="0" applyFill="1" applyAlignment="1">
      <alignment horizontal="left" vertical="center"/>
    </xf>
    <xf numFmtId="176" fontId="0" fillId="43" borderId="0" xfId="0" applyNumberFormat="1" applyFill="1" applyAlignment="1">
      <alignment horizontal="left" vertical="center"/>
    </xf>
    <xf numFmtId="177" fontId="0" fillId="43" borderId="0" xfId="0" applyNumberFormat="1" applyFill="1" applyAlignment="1">
      <alignment horizontal="left" vertical="center"/>
    </xf>
    <xf numFmtId="0" fontId="27" fillId="43" borderId="0" xfId="0" applyFont="1" applyFill="1" applyAlignment="1">
      <alignment horizontal="left" vertical="center"/>
    </xf>
    <xf numFmtId="179" fontId="0" fillId="40" borderId="0" xfId="0" applyNumberFormat="1" applyFill="1" applyAlignment="1">
      <alignment horizontal="left" vertical="center"/>
    </xf>
    <xf numFmtId="179" fontId="0" fillId="33" borderId="0" xfId="0" applyNumberFormat="1" applyFill="1" applyAlignment="1">
      <alignment horizontal="left" vertical="center"/>
    </xf>
    <xf numFmtId="179" fontId="0" fillId="35" borderId="0" xfId="0" applyNumberFormat="1" applyFill="1" applyAlignment="1">
      <alignment horizontal="left" vertical="center"/>
    </xf>
    <xf numFmtId="179" fontId="0" fillId="39" borderId="0" xfId="0" applyNumberFormat="1" applyFill="1" applyAlignment="1">
      <alignment horizontal="left" vertical="center"/>
    </xf>
    <xf numFmtId="179" fontId="0" fillId="43" borderId="0" xfId="0" applyNumberFormat="1" applyFill="1" applyAlignment="1">
      <alignment horizontal="left" vertical="center"/>
    </xf>
    <xf numFmtId="179" fontId="27" fillId="38" borderId="0" xfId="0" applyNumberFormat="1" applyFont="1" applyFill="1" applyAlignment="1">
      <alignment horizontal="left" vertical="center"/>
    </xf>
    <xf numFmtId="179" fontId="0" fillId="41" borderId="0" xfId="0" applyNumberFormat="1" applyFill="1" applyAlignment="1">
      <alignment horizontal="left" vertical="center"/>
    </xf>
    <xf numFmtId="179" fontId="0" fillId="42" borderId="0" xfId="0" applyNumberFormat="1" applyFill="1" applyAlignment="1">
      <alignment horizontal="left" vertical="center"/>
    </xf>
    <xf numFmtId="179" fontId="0" fillId="34" borderId="0" xfId="0" applyNumberFormat="1" applyFill="1" applyAlignment="1">
      <alignment horizontal="left" vertical="center"/>
    </xf>
    <xf numFmtId="0" fontId="41" fillId="0" borderId="0" xfId="0" applyFont="1" applyAlignment="1">
      <alignment horizontal="left" vertical="center"/>
    </xf>
    <xf numFmtId="177" fontId="41" fillId="0" borderId="0" xfId="0" applyNumberFormat="1" applyFont="1" applyAlignment="1">
      <alignment horizontal="left" vertical="center"/>
    </xf>
    <xf numFmtId="0" fontId="31" fillId="0" borderId="0" xfId="0" applyFont="1" applyAlignment="1">
      <alignment horizontal="left" vertical="center"/>
    </xf>
    <xf numFmtId="177" fontId="27" fillId="35" borderId="0" xfId="0" applyNumberFormat="1" applyFont="1" applyFill="1" applyAlignment="1">
      <alignment horizontal="left" vertical="center"/>
    </xf>
    <xf numFmtId="177" fontId="27" fillId="33" borderId="0" xfId="0" applyNumberFormat="1" applyFont="1" applyFill="1" applyAlignment="1">
      <alignment horizontal="left" vertical="center"/>
    </xf>
    <xf numFmtId="0" fontId="27" fillId="40" borderId="0" xfId="0" applyFont="1" applyFill="1" applyAlignment="1">
      <alignment horizontal="left" vertical="center"/>
    </xf>
    <xf numFmtId="177" fontId="28" fillId="0" borderId="0" xfId="0" applyNumberFormat="1" applyFont="1" applyAlignment="1">
      <alignment horizontal="left" vertical="center" wrapText="1"/>
    </xf>
    <xf numFmtId="177" fontId="27" fillId="34" borderId="0" xfId="0" applyNumberFormat="1" applyFont="1" applyFill="1" applyAlignment="1">
      <alignment horizontal="left" vertical="center"/>
    </xf>
    <xf numFmtId="177" fontId="27" fillId="43" borderId="0" xfId="0" applyNumberFormat="1" applyFont="1" applyFill="1" applyAlignment="1">
      <alignment horizontal="left" vertical="center"/>
    </xf>
    <xf numFmtId="177" fontId="27" fillId="39" borderId="0" xfId="0" applyNumberFormat="1" applyFont="1" applyFill="1" applyAlignment="1">
      <alignment horizontal="left" vertical="center"/>
    </xf>
    <xf numFmtId="177" fontId="27" fillId="41" borderId="0" xfId="0" applyNumberFormat="1" applyFont="1" applyFill="1" applyAlignment="1">
      <alignment horizontal="left" vertical="top"/>
    </xf>
    <xf numFmtId="177" fontId="27" fillId="41" borderId="0" xfId="0" applyNumberFormat="1" applyFont="1" applyFill="1" applyAlignment="1">
      <alignment horizontal="left" vertical="center"/>
    </xf>
    <xf numFmtId="177" fontId="27" fillId="42" borderId="0" xfId="0" applyNumberFormat="1" applyFont="1" applyFill="1" applyAlignment="1">
      <alignment horizontal="left" vertical="top"/>
    </xf>
    <xf numFmtId="177" fontId="27" fillId="42" borderId="0" xfId="0" applyNumberFormat="1" applyFont="1" applyFill="1" applyAlignment="1">
      <alignment horizontal="left" vertical="center"/>
    </xf>
    <xf numFmtId="0" fontId="22" fillId="0" borderId="0" xfId="0" applyFont="1" applyAlignment="1">
      <alignment horizontal="left"/>
    </xf>
    <xf numFmtId="2" fontId="0" fillId="0" borderId="0" xfId="0" applyNumberFormat="1" applyAlignment="1">
      <alignment horizontal="left"/>
    </xf>
    <xf numFmtId="2" fontId="0" fillId="37" borderId="0" xfId="0" applyNumberFormat="1" applyFill="1" applyAlignment="1">
      <alignment horizontal="left"/>
    </xf>
    <xf numFmtId="178" fontId="22" fillId="0" borderId="0" xfId="0" applyNumberFormat="1" applyFont="1" applyAlignment="1">
      <alignment horizontal="left"/>
    </xf>
    <xf numFmtId="2" fontId="22" fillId="0" borderId="0" xfId="0" applyNumberFormat="1" applyFont="1" applyAlignment="1">
      <alignment horizontal="left"/>
    </xf>
    <xf numFmtId="178" fontId="0" fillId="0" borderId="0" xfId="0" applyNumberFormat="1" applyAlignment="1">
      <alignment horizontal="left"/>
    </xf>
    <xf numFmtId="178" fontId="0" fillId="37" borderId="0" xfId="0" applyNumberFormat="1" applyFill="1" applyAlignment="1">
      <alignment horizontal="left"/>
    </xf>
    <xf numFmtId="2" fontId="32" fillId="0" borderId="0" xfId="0" applyNumberFormat="1" applyFont="1" applyAlignment="1">
      <alignment horizontal="left"/>
    </xf>
    <xf numFmtId="2" fontId="32" fillId="37" borderId="0" xfId="0" applyNumberFormat="1" applyFont="1" applyFill="1" applyAlignment="1">
      <alignment horizontal="left"/>
    </xf>
    <xf numFmtId="180" fontId="24" fillId="0" borderId="0" xfId="0" applyNumberFormat="1" applyFont="1" applyAlignment="1">
      <alignment horizontal="left" vertical="center" wrapText="1"/>
    </xf>
    <xf numFmtId="180" fontId="0" fillId="0" borderId="0" xfId="0" applyNumberFormat="1" applyAlignment="1">
      <alignment horizontal="left" vertical="center"/>
    </xf>
    <xf numFmtId="0" fontId="2" fillId="0" borderId="0" xfId="46" applyAlignment="1">
      <alignment horizontal="left" vertical="center"/>
    </xf>
    <xf numFmtId="180" fontId="2" fillId="0" borderId="0" xfId="46" applyNumberFormat="1" applyAlignment="1">
      <alignment horizontal="left" vertical="center"/>
    </xf>
    <xf numFmtId="180" fontId="2" fillId="0" borderId="0" xfId="46" quotePrefix="1" applyNumberFormat="1" applyAlignment="1">
      <alignment horizontal="left"/>
    </xf>
    <xf numFmtId="180" fontId="32" fillId="0" borderId="0" xfId="46" applyNumberFormat="1" applyFont="1" applyAlignment="1">
      <alignment horizontal="left" vertical="center"/>
    </xf>
    <xf numFmtId="0" fontId="1" fillId="0" borderId="0" xfId="46" applyFont="1" applyAlignment="1">
      <alignment horizontal="left" vertical="center"/>
    </xf>
    <xf numFmtId="181" fontId="24" fillId="0" borderId="0" xfId="0" applyNumberFormat="1" applyFont="1" applyAlignment="1">
      <alignment horizontal="left" vertical="center" wrapText="1"/>
    </xf>
    <xf numFmtId="181" fontId="0" fillId="0" borderId="0" xfId="0" applyNumberFormat="1" applyAlignment="1">
      <alignment horizontal="left" vertical="center"/>
    </xf>
    <xf numFmtId="0" fontId="0" fillId="44" borderId="0" xfId="0" applyFill="1" applyAlignment="1">
      <alignment horizontal="left" vertical="center"/>
    </xf>
    <xf numFmtId="176" fontId="0" fillId="44" borderId="0" xfId="0" applyNumberFormat="1" applyFill="1" applyAlignment="1">
      <alignment horizontal="left" vertical="center"/>
    </xf>
    <xf numFmtId="181" fontId="0" fillId="44" borderId="0" xfId="0" applyNumberFormat="1" applyFill="1" applyAlignment="1">
      <alignment horizontal="left" vertical="center"/>
    </xf>
    <xf numFmtId="0" fontId="42" fillId="44" borderId="0" xfId="0" applyFont="1" applyFill="1" applyAlignment="1">
      <alignment horizontal="left" vertical="center"/>
    </xf>
  </cellXfs>
  <cellStyles count="48">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Normal 2" xfId="44" xr:uid="{F48EA7AA-ECB0-4922-9FA6-C32DBDAAD316}"/>
    <cellStyle name="好" xfId="6" builtinId="26" customBuiltin="1"/>
    <cellStyle name="差" xfId="7" builtinId="27" customBuiltin="1"/>
    <cellStyle name="常规" xfId="0" builtinId="0"/>
    <cellStyle name="常规 2" xfId="42" xr:uid="{690F067A-F04A-4B7B-AD78-A0D24E44F9F2}"/>
    <cellStyle name="常规 3" xfId="43" xr:uid="{55E0FF9E-80CB-4BE5-9313-DC2663010F0E}"/>
    <cellStyle name="常规 4" xfId="46" xr:uid="{6A0B20CF-4E71-4CB9-BE2C-F7A58DBBE877}"/>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检查单元格" xfId="13" builtinId="23" customBuiltin="1"/>
    <cellStyle name="汇总" xfId="17" builtinId="25" customBuiltin="1"/>
    <cellStyle name="注释" xfId="15" builtinId="10" customBuiltin="1"/>
    <cellStyle name="注释 2" xfId="45" xr:uid="{C33D5C2E-7208-41AF-9039-EBEA6D3B55E5}"/>
    <cellStyle name="注释 3" xfId="47" xr:uid="{C6A1F22B-8008-4E5C-97BD-1E50A611FC1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解释性文本" xfId="16" builtinId="53" customBuiltin="1"/>
    <cellStyle name="警告文本" xfId="14" builtinId="11" customBuiltin="1"/>
    <cellStyle name="计算" xfId="11" builtinId="22" customBuiltin="1"/>
    <cellStyle name="输入" xfId="9" builtinId="20" customBuiltin="1"/>
    <cellStyle name="输出" xfId="10" builtinId="21" customBuiltin="1"/>
    <cellStyle name="适中" xfId="8" builtinId="28" customBuiltin="1"/>
    <cellStyle name="链接单元格" xfId="12" builtinId="24" customBuiltin="1"/>
  </cellStyles>
  <dxfs count="0"/>
  <tableStyles count="0" defaultTableStyle="TableStyleMedium2" defaultPivotStyle="PivotStyleLight16"/>
  <colors>
    <mruColors>
      <color rgb="FFFFFF00"/>
      <color rgb="FF996633"/>
      <color rgb="FF94E7F0"/>
      <color rgb="FFCC99FF"/>
      <color rgb="FFCCCC00"/>
      <color rgb="FFFF3300"/>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5899-A98B-4FD5-A33D-49FC58654CF0}">
  <dimension ref="A1:S60"/>
  <sheetViews>
    <sheetView tabSelected="1" workbookViewId="0">
      <pane xSplit="1" ySplit="1" topLeftCell="B2" activePane="bottomRight" state="frozenSplit"/>
      <selection pane="topRight" activeCell="F1" sqref="F1"/>
      <selection pane="bottomLeft" activeCell="A10" sqref="A10"/>
      <selection pane="bottomRight" activeCell="B60" sqref="B60"/>
    </sheetView>
  </sheetViews>
  <sheetFormatPr defaultColWidth="8.6640625" defaultRowHeight="14"/>
  <cols>
    <col min="1" max="1" width="9.75" style="2" customWidth="1"/>
    <col min="2" max="2" width="19.75" style="2" customWidth="1"/>
    <col min="3" max="3" width="25.1640625" style="2" customWidth="1"/>
    <col min="4" max="4" width="10.1640625" style="2" customWidth="1"/>
    <col min="5" max="5" width="12.08203125" style="2" customWidth="1"/>
    <col min="6" max="6" width="9.08203125" style="19" bestFit="1" customWidth="1"/>
    <col min="7" max="7" width="13" style="19" customWidth="1"/>
    <col min="8" max="8" width="8.25" style="106" customWidth="1"/>
    <col min="9" max="11" width="8.6640625" style="106"/>
    <col min="12" max="12" width="8.6640625" style="2"/>
    <col min="13" max="13" width="11.4140625" style="2" customWidth="1"/>
    <col min="14" max="14" width="15.6640625" style="2" customWidth="1"/>
    <col min="15" max="15" width="8.6640625" style="2"/>
    <col min="16" max="16" width="27" style="2" customWidth="1"/>
    <col min="17" max="17" width="24" style="2" customWidth="1"/>
    <col min="18" max="18" width="26.83203125" style="2" customWidth="1"/>
    <col min="19" max="19" width="28.83203125" style="2" customWidth="1"/>
    <col min="20" max="16384" width="8.6640625" style="2"/>
  </cols>
  <sheetData>
    <row r="1" spans="1:19" s="1" customFormat="1" ht="28">
      <c r="A1" s="1" t="s">
        <v>55</v>
      </c>
      <c r="B1" s="1" t="s">
        <v>291</v>
      </c>
      <c r="C1" s="1" t="s">
        <v>278</v>
      </c>
      <c r="D1" s="1" t="s">
        <v>290</v>
      </c>
      <c r="E1" s="1" t="s">
        <v>275</v>
      </c>
      <c r="F1" s="18" t="s">
        <v>815</v>
      </c>
      <c r="G1" s="18" t="s">
        <v>288</v>
      </c>
      <c r="H1" s="105" t="s">
        <v>287</v>
      </c>
      <c r="I1" s="105" t="s">
        <v>285</v>
      </c>
      <c r="J1" s="105" t="s">
        <v>286</v>
      </c>
      <c r="K1" s="105" t="s">
        <v>285</v>
      </c>
      <c r="L1" s="1" t="s">
        <v>279</v>
      </c>
      <c r="M1" s="1" t="s">
        <v>786</v>
      </c>
      <c r="N1" s="1" t="s">
        <v>284</v>
      </c>
      <c r="O1" s="1" t="s">
        <v>283</v>
      </c>
      <c r="P1" s="1" t="s">
        <v>282</v>
      </c>
      <c r="Q1" s="1" t="s">
        <v>281</v>
      </c>
      <c r="R1" s="1" t="s">
        <v>280</v>
      </c>
      <c r="S1" s="1" t="s">
        <v>289</v>
      </c>
    </row>
    <row r="2" spans="1:19">
      <c r="A2" s="2" t="s">
        <v>56</v>
      </c>
      <c r="B2" s="2" t="s">
        <v>788</v>
      </c>
      <c r="C2" s="2" t="s">
        <v>57</v>
      </c>
      <c r="D2" s="2" t="s">
        <v>57</v>
      </c>
      <c r="E2" s="2" t="s">
        <v>59</v>
      </c>
      <c r="F2" s="19">
        <v>0.70800356579554957</v>
      </c>
      <c r="G2" s="19">
        <v>1.3519999999999999E-5</v>
      </c>
      <c r="H2" s="106">
        <v>-11.42465323388862</v>
      </c>
      <c r="I2" s="106">
        <v>0.12479267250568471</v>
      </c>
      <c r="J2" s="106">
        <v>-1.840942528494288</v>
      </c>
      <c r="K2" s="106">
        <v>7.5279922068680838E-2</v>
      </c>
      <c r="L2" s="2" t="s">
        <v>60</v>
      </c>
      <c r="M2" s="2" t="s">
        <v>61</v>
      </c>
      <c r="N2" s="2" t="s">
        <v>62</v>
      </c>
      <c r="O2" s="2" t="s">
        <v>63</v>
      </c>
      <c r="P2" s="2" t="s">
        <v>64</v>
      </c>
      <c r="R2" s="2" t="s">
        <v>65</v>
      </c>
      <c r="S2" s="2" t="s">
        <v>58</v>
      </c>
    </row>
    <row r="3" spans="1:19">
      <c r="A3" s="2" t="s">
        <v>66</v>
      </c>
      <c r="B3" s="2" t="s">
        <v>788</v>
      </c>
      <c r="C3" s="2" t="s">
        <v>67</v>
      </c>
      <c r="D3" s="2" t="s">
        <v>68</v>
      </c>
      <c r="E3" s="2" t="s">
        <v>59</v>
      </c>
      <c r="F3" s="19">
        <v>0.70799801550653862</v>
      </c>
      <c r="G3" s="19">
        <v>9.5200000000000003E-6</v>
      </c>
      <c r="H3" s="106">
        <v>-12.567982622714005</v>
      </c>
      <c r="I3" s="106">
        <v>0.10609429767899871</v>
      </c>
      <c r="J3" s="106">
        <v>-3.6360089376175786</v>
      </c>
      <c r="K3" s="106">
        <v>6.0041559680681943E-2</v>
      </c>
      <c r="L3" s="2" t="s">
        <v>60</v>
      </c>
      <c r="M3" s="2" t="s">
        <v>70</v>
      </c>
      <c r="N3" s="2" t="s">
        <v>71</v>
      </c>
      <c r="O3" s="2">
        <v>38</v>
      </c>
      <c r="Q3" s="2" t="s">
        <v>72</v>
      </c>
      <c r="R3" s="2" t="s">
        <v>73</v>
      </c>
      <c r="S3" s="2" t="s">
        <v>69</v>
      </c>
    </row>
    <row r="4" spans="1:19">
      <c r="A4" s="2" t="s">
        <v>74</v>
      </c>
      <c r="B4" s="2" t="s">
        <v>788</v>
      </c>
      <c r="C4" s="2" t="s">
        <v>75</v>
      </c>
      <c r="D4" s="2" t="s">
        <v>76</v>
      </c>
      <c r="E4" s="2" t="s">
        <v>59</v>
      </c>
      <c r="F4" s="19">
        <v>0.7080690045722412</v>
      </c>
      <c r="G4" s="19">
        <v>1.238E-5</v>
      </c>
      <c r="H4" s="106">
        <v>-12.003322495257269</v>
      </c>
      <c r="I4" s="106">
        <v>0.14450051903020955</v>
      </c>
      <c r="J4" s="106">
        <v>-2.9828374231444896</v>
      </c>
      <c r="K4" s="106">
        <v>7.116873533293179E-2</v>
      </c>
      <c r="L4" s="2" t="s">
        <v>60</v>
      </c>
      <c r="M4" s="2" t="s">
        <v>79</v>
      </c>
      <c r="N4" s="2" t="s">
        <v>80</v>
      </c>
      <c r="O4" s="2">
        <v>36</v>
      </c>
      <c r="P4" s="2" t="s">
        <v>81</v>
      </c>
      <c r="R4" s="2" t="s">
        <v>82</v>
      </c>
      <c r="S4" s="2" t="s">
        <v>77</v>
      </c>
    </row>
    <row r="5" spans="1:19">
      <c r="A5" s="2" t="s">
        <v>83</v>
      </c>
      <c r="B5" s="2" t="s">
        <v>788</v>
      </c>
      <c r="C5" s="2" t="s">
        <v>84</v>
      </c>
      <c r="D5" s="2" t="s">
        <v>85</v>
      </c>
      <c r="E5" s="2" t="s">
        <v>59</v>
      </c>
      <c r="F5" s="19">
        <v>0.7080113155547777</v>
      </c>
      <c r="G5" s="19">
        <v>1.3040000000000001E-5</v>
      </c>
      <c r="H5" s="106">
        <v>-13.040305174094428</v>
      </c>
      <c r="I5" s="106">
        <v>0.16226209936053707</v>
      </c>
      <c r="J5" s="106">
        <v>-2.8748461315328973</v>
      </c>
      <c r="K5" s="106">
        <v>5.9859465045684818E-2</v>
      </c>
      <c r="L5" s="2" t="s">
        <v>60</v>
      </c>
      <c r="M5" s="2" t="s">
        <v>61</v>
      </c>
      <c r="N5" s="2" t="s">
        <v>80</v>
      </c>
      <c r="O5" s="2">
        <v>36</v>
      </c>
      <c r="P5" s="2" t="s">
        <v>81</v>
      </c>
      <c r="R5" s="2" t="s">
        <v>87</v>
      </c>
    </row>
    <row r="6" spans="1:19">
      <c r="A6" s="2" t="s">
        <v>88</v>
      </c>
      <c r="B6" s="2" t="s">
        <v>788</v>
      </c>
      <c r="C6" s="2" t="s">
        <v>89</v>
      </c>
      <c r="D6" s="2" t="s">
        <v>85</v>
      </c>
      <c r="E6" s="2" t="s">
        <v>91</v>
      </c>
      <c r="F6" s="19">
        <v>0.70801446434588922</v>
      </c>
      <c r="G6" s="19">
        <v>1.154E-5</v>
      </c>
      <c r="H6" s="106">
        <v>-13.585843345043664</v>
      </c>
      <c r="I6" s="106">
        <v>9.6060397667300831E-2</v>
      </c>
      <c r="J6" s="106">
        <v>-1.9684224811036928</v>
      </c>
      <c r="K6" s="106">
        <v>5.1795430943922721E-2</v>
      </c>
      <c r="L6" s="2" t="s">
        <v>60</v>
      </c>
      <c r="M6" s="2" t="s">
        <v>79</v>
      </c>
      <c r="N6" s="2" t="s">
        <v>92</v>
      </c>
      <c r="O6" s="2">
        <v>16</v>
      </c>
      <c r="P6" s="2" t="s">
        <v>93</v>
      </c>
      <c r="Q6" s="2" t="s">
        <v>94</v>
      </c>
      <c r="S6" s="2" t="s">
        <v>90</v>
      </c>
    </row>
    <row r="7" spans="1:19">
      <c r="A7" s="2" t="s">
        <v>95</v>
      </c>
      <c r="B7" s="2" t="s">
        <v>788</v>
      </c>
      <c r="C7" s="2" t="s">
        <v>96</v>
      </c>
      <c r="D7" s="2" t="s">
        <v>97</v>
      </c>
      <c r="E7" s="2" t="s">
        <v>59</v>
      </c>
      <c r="F7" s="19">
        <v>0.70814500318899787</v>
      </c>
      <c r="G7" s="19">
        <v>1.2279999999999999E-5</v>
      </c>
      <c r="H7" s="106">
        <v>-13.715606782519689</v>
      </c>
      <c r="I7" s="106">
        <v>0.1169292758703121</v>
      </c>
      <c r="J7" s="106">
        <v>-3.5729219319133185</v>
      </c>
      <c r="K7" s="106">
        <v>5.4491691517555639E-2</v>
      </c>
      <c r="L7" s="2" t="s">
        <v>60</v>
      </c>
      <c r="M7" s="2" t="s">
        <v>79</v>
      </c>
      <c r="N7" s="2" t="s">
        <v>98</v>
      </c>
      <c r="O7" s="2">
        <v>26</v>
      </c>
      <c r="P7" s="2" t="s">
        <v>99</v>
      </c>
      <c r="R7" s="2" t="s">
        <v>73</v>
      </c>
    </row>
    <row r="8" spans="1:19">
      <c r="A8" s="2" t="s">
        <v>100</v>
      </c>
      <c r="B8" s="2" t="s">
        <v>788</v>
      </c>
      <c r="C8" s="2" t="s">
        <v>96</v>
      </c>
      <c r="D8" s="2" t="s">
        <v>97</v>
      </c>
      <c r="E8" s="2" t="s">
        <v>59</v>
      </c>
      <c r="F8" s="19">
        <v>0.70806359671359564</v>
      </c>
      <c r="G8" s="19">
        <v>1.1080000000000001E-5</v>
      </c>
      <c r="H8" s="106">
        <v>-13.833815240929681</v>
      </c>
      <c r="I8" s="106">
        <v>0.13805349204807058</v>
      </c>
      <c r="J8" s="106">
        <v>-3.6070773171672177</v>
      </c>
      <c r="K8" s="106">
        <v>7.391143348630165E-2</v>
      </c>
      <c r="L8" s="2" t="s">
        <v>60</v>
      </c>
      <c r="M8" s="2" t="s">
        <v>101</v>
      </c>
      <c r="N8" s="2" t="s">
        <v>98</v>
      </c>
      <c r="O8" s="2">
        <v>24</v>
      </c>
      <c r="P8" s="2" t="s">
        <v>99</v>
      </c>
      <c r="R8" s="2" t="s">
        <v>102</v>
      </c>
    </row>
    <row r="9" spans="1:19">
      <c r="A9" s="2" t="s">
        <v>103</v>
      </c>
      <c r="B9" s="2" t="s">
        <v>788</v>
      </c>
      <c r="C9" s="2" t="s">
        <v>104</v>
      </c>
      <c r="D9" s="2" t="s">
        <v>85</v>
      </c>
      <c r="E9" s="2" t="s">
        <v>59</v>
      </c>
      <c r="F9" s="19">
        <v>0.70805780513821992</v>
      </c>
      <c r="G9" s="19">
        <v>1.096E-5</v>
      </c>
      <c r="H9" s="106">
        <v>-13.573368057910429</v>
      </c>
      <c r="I9" s="106">
        <v>8.7392855034671674E-2</v>
      </c>
      <c r="J9" s="106">
        <v>-2.1229253708698588</v>
      </c>
      <c r="K9" s="106">
        <v>5.9332303361846847E-2</v>
      </c>
      <c r="L9" s="2" t="s">
        <v>60</v>
      </c>
      <c r="M9" s="2" t="s">
        <v>79</v>
      </c>
      <c r="N9" s="2" t="s">
        <v>98</v>
      </c>
      <c r="O9" s="2">
        <v>26</v>
      </c>
      <c r="Q9" s="2" t="s">
        <v>105</v>
      </c>
    </row>
    <row r="10" spans="1:19">
      <c r="A10" s="2" t="s">
        <v>106</v>
      </c>
      <c r="B10" s="2" t="s">
        <v>788</v>
      </c>
      <c r="C10" s="2" t="s">
        <v>107</v>
      </c>
      <c r="D10" s="2" t="s">
        <v>85</v>
      </c>
      <c r="E10" s="2" t="s">
        <v>91</v>
      </c>
      <c r="F10" s="19">
        <v>0.7081627315140403</v>
      </c>
      <c r="G10" s="19">
        <v>1.084E-5</v>
      </c>
      <c r="H10" s="106">
        <v>-12.289640560610195</v>
      </c>
      <c r="I10" s="106">
        <v>0.12085234333222013</v>
      </c>
      <c r="J10" s="106">
        <v>-2.8087454153650584</v>
      </c>
      <c r="K10" s="106">
        <v>4.9365304955336177E-2</v>
      </c>
      <c r="L10" s="2" t="s">
        <v>60</v>
      </c>
      <c r="M10" s="2" t="s">
        <v>61</v>
      </c>
      <c r="N10" s="2" t="s">
        <v>108</v>
      </c>
      <c r="O10" s="2" t="s">
        <v>109</v>
      </c>
      <c r="P10" s="2" t="s">
        <v>110</v>
      </c>
      <c r="R10" s="2" t="s">
        <v>111</v>
      </c>
      <c r="S10" s="2" t="s">
        <v>294</v>
      </c>
    </row>
    <row r="11" spans="1:19">
      <c r="A11" s="2" t="s">
        <v>112</v>
      </c>
      <c r="B11" s="2" t="s">
        <v>788</v>
      </c>
      <c r="C11" s="2" t="s">
        <v>113</v>
      </c>
      <c r="D11" s="2" t="s">
        <v>85</v>
      </c>
      <c r="E11" s="2" t="s">
        <v>59</v>
      </c>
      <c r="F11" s="19">
        <v>0.70803662502262488</v>
      </c>
      <c r="G11" s="19">
        <v>1.1240000000000001E-5</v>
      </c>
      <c r="H11" s="106">
        <v>-12.17020502477726</v>
      </c>
      <c r="I11" s="106">
        <v>0.14095625799043704</v>
      </c>
      <c r="J11" s="106">
        <v>-1.1679809819770277</v>
      </c>
      <c r="K11" s="106">
        <v>7.2103397978181299E-2</v>
      </c>
      <c r="L11" s="2" t="s">
        <v>60</v>
      </c>
      <c r="M11" s="2" t="s">
        <v>115</v>
      </c>
      <c r="N11" s="2" t="s">
        <v>98</v>
      </c>
      <c r="O11" s="2">
        <v>65</v>
      </c>
      <c r="P11" s="2" t="s">
        <v>116</v>
      </c>
      <c r="R11" s="2" t="s">
        <v>117</v>
      </c>
      <c r="S11" s="2" t="s">
        <v>114</v>
      </c>
    </row>
    <row r="12" spans="1:19">
      <c r="A12" s="2" t="s">
        <v>118</v>
      </c>
      <c r="B12" s="2" t="s">
        <v>788</v>
      </c>
      <c r="C12" s="2" t="s">
        <v>119</v>
      </c>
      <c r="D12" s="2" t="s">
        <v>85</v>
      </c>
      <c r="E12" s="2" t="s">
        <v>59</v>
      </c>
      <c r="F12" s="19">
        <v>0.70806533298323626</v>
      </c>
      <c r="G12" s="19">
        <v>1.004E-5</v>
      </c>
      <c r="H12" s="106">
        <v>-13.863571868436004</v>
      </c>
      <c r="I12" s="106">
        <v>0.13416656314695805</v>
      </c>
      <c r="J12" s="106">
        <v>-2.4360498880357495</v>
      </c>
      <c r="K12" s="106">
        <v>3.9030472425756906E-2</v>
      </c>
      <c r="L12" s="2" t="s">
        <v>60</v>
      </c>
      <c r="M12" s="2" t="s">
        <v>61</v>
      </c>
      <c r="N12" s="2" t="s">
        <v>108</v>
      </c>
      <c r="O12" s="2">
        <v>47</v>
      </c>
      <c r="Q12" s="2" t="s">
        <v>120</v>
      </c>
      <c r="R12" s="2" t="s">
        <v>121</v>
      </c>
      <c r="S12" s="2" t="s">
        <v>114</v>
      </c>
    </row>
    <row r="13" spans="1:19">
      <c r="A13" s="2" t="s">
        <v>122</v>
      </c>
      <c r="B13" s="2" t="s">
        <v>788</v>
      </c>
      <c r="C13" s="2" t="s">
        <v>123</v>
      </c>
      <c r="D13" s="2" t="s">
        <v>124</v>
      </c>
      <c r="E13" s="2" t="s">
        <v>59</v>
      </c>
      <c r="F13" s="19">
        <v>0.70806220860374602</v>
      </c>
      <c r="G13" s="19">
        <v>1.0540000000000001E-5</v>
      </c>
      <c r="H13" s="106">
        <v>-13.900588704028063</v>
      </c>
      <c r="I13" s="106">
        <v>0.14126319014127095</v>
      </c>
      <c r="J13" s="106">
        <v>-3.0805820991799111</v>
      </c>
      <c r="K13" s="106">
        <v>7.2024378588857754E-2</v>
      </c>
      <c r="L13" s="2" t="s">
        <v>60</v>
      </c>
      <c r="M13" s="2" t="s">
        <v>61</v>
      </c>
      <c r="N13" s="2" t="s">
        <v>108</v>
      </c>
      <c r="O13" s="2">
        <v>47</v>
      </c>
      <c r="P13" s="2" t="s">
        <v>126</v>
      </c>
      <c r="R13" s="2" t="s">
        <v>65</v>
      </c>
      <c r="S13" s="2" t="s">
        <v>125</v>
      </c>
    </row>
    <row r="14" spans="1:19">
      <c r="A14" s="2" t="s">
        <v>127</v>
      </c>
      <c r="B14" s="2" t="s">
        <v>788</v>
      </c>
      <c r="C14" s="2" t="s">
        <v>128</v>
      </c>
      <c r="D14" s="2" t="s">
        <v>124</v>
      </c>
      <c r="E14" s="2" t="s">
        <v>59</v>
      </c>
      <c r="F14" s="19">
        <v>0.70808931227087002</v>
      </c>
      <c r="G14" s="19">
        <v>1.0740000000000001E-5</v>
      </c>
      <c r="H14" s="106">
        <v>-14.082809701334817</v>
      </c>
      <c r="I14" s="106">
        <v>0.11375138582794407</v>
      </c>
      <c r="J14" s="106">
        <v>-3.0451207727251286</v>
      </c>
      <c r="K14" s="106">
        <v>5.5028174601743758E-2</v>
      </c>
      <c r="L14" s="2" t="s">
        <v>60</v>
      </c>
      <c r="M14" s="2" t="s">
        <v>79</v>
      </c>
      <c r="N14" s="2" t="s">
        <v>92</v>
      </c>
      <c r="O14" s="2">
        <v>16</v>
      </c>
      <c r="P14" s="2" t="s">
        <v>81</v>
      </c>
      <c r="R14" s="2" t="s">
        <v>73</v>
      </c>
      <c r="S14" s="2" t="s">
        <v>129</v>
      </c>
    </row>
    <row r="15" spans="1:19">
      <c r="A15" s="2" t="s">
        <v>130</v>
      </c>
      <c r="B15" s="2" t="s">
        <v>788</v>
      </c>
      <c r="C15" s="2" t="s">
        <v>128</v>
      </c>
      <c r="D15" s="2" t="s">
        <v>124</v>
      </c>
      <c r="E15" s="2" t="s">
        <v>59</v>
      </c>
      <c r="F15" s="19">
        <v>0.70805013492908198</v>
      </c>
      <c r="G15" s="19">
        <v>1.2300000000000001E-5</v>
      </c>
      <c r="H15" s="106">
        <v>-14.114713714331288</v>
      </c>
      <c r="I15" s="106">
        <v>9.8039901174074351E-2</v>
      </c>
      <c r="J15" s="106">
        <v>-3.6679542685315192</v>
      </c>
      <c r="K15" s="106">
        <v>4.0643299297396844E-2</v>
      </c>
      <c r="L15" s="2" t="s">
        <v>60</v>
      </c>
      <c r="M15" s="2" t="s">
        <v>61</v>
      </c>
      <c r="N15" s="2" t="s">
        <v>92</v>
      </c>
      <c r="O15" s="2">
        <v>17</v>
      </c>
      <c r="P15" s="2" t="s">
        <v>131</v>
      </c>
      <c r="R15" s="2" t="s">
        <v>132</v>
      </c>
      <c r="S15" s="2" t="s">
        <v>129</v>
      </c>
    </row>
    <row r="16" spans="1:19">
      <c r="A16" s="2" t="s">
        <v>133</v>
      </c>
      <c r="B16" s="2" t="s">
        <v>788</v>
      </c>
      <c r="C16" s="2" t="s">
        <v>134</v>
      </c>
      <c r="D16" s="2" t="s">
        <v>124</v>
      </c>
      <c r="E16" s="2" t="s">
        <v>59</v>
      </c>
      <c r="F16" s="19">
        <v>0.70806040779972856</v>
      </c>
      <c r="G16" s="19">
        <v>1.216E-5</v>
      </c>
      <c r="H16" s="106">
        <v>-14.136698851492312</v>
      </c>
      <c r="I16" s="106">
        <v>0.11555994115609453</v>
      </c>
      <c r="J16" s="106">
        <v>-2.786443957934571</v>
      </c>
      <c r="K16" s="106">
        <v>6.4185841290912621E-2</v>
      </c>
      <c r="L16" s="2" t="s">
        <v>60</v>
      </c>
      <c r="M16" s="2" t="s">
        <v>61</v>
      </c>
      <c r="N16" s="2" t="s">
        <v>71</v>
      </c>
      <c r="O16" s="2">
        <v>37</v>
      </c>
      <c r="P16" s="2" t="s">
        <v>135</v>
      </c>
      <c r="R16" s="2" t="s">
        <v>136</v>
      </c>
    </row>
    <row r="17" spans="1:19">
      <c r="A17" s="2" t="s">
        <v>137</v>
      </c>
      <c r="B17" s="2" t="s">
        <v>788</v>
      </c>
      <c r="C17" s="2" t="s">
        <v>138</v>
      </c>
      <c r="D17" s="2" t="s">
        <v>85</v>
      </c>
      <c r="E17" s="2" t="s">
        <v>59</v>
      </c>
      <c r="F17" s="19">
        <v>0.70801110075103468</v>
      </c>
      <c r="G17" s="19">
        <v>1.5820000000000001E-5</v>
      </c>
      <c r="H17" s="106">
        <v>-12.496096337020038</v>
      </c>
      <c r="I17" s="106">
        <v>0.13030822435031986</v>
      </c>
      <c r="J17" s="106">
        <v>-2.5551919083625854</v>
      </c>
      <c r="K17" s="106">
        <v>7.7262611340227924E-2</v>
      </c>
      <c r="L17" s="2" t="s">
        <v>60</v>
      </c>
      <c r="M17" s="2" t="s">
        <v>79</v>
      </c>
      <c r="N17" s="2" t="s">
        <v>98</v>
      </c>
      <c r="O17" s="2">
        <v>26</v>
      </c>
      <c r="P17" s="2" t="s">
        <v>139</v>
      </c>
      <c r="R17" s="2" t="s">
        <v>73</v>
      </c>
    </row>
    <row r="18" spans="1:19">
      <c r="A18" s="2" t="s">
        <v>140</v>
      </c>
      <c r="B18" s="2" t="s">
        <v>788</v>
      </c>
      <c r="C18" s="2" t="s">
        <v>138</v>
      </c>
      <c r="D18" s="2" t="s">
        <v>85</v>
      </c>
      <c r="E18" s="2" t="s">
        <v>59</v>
      </c>
      <c r="F18" s="19">
        <v>0.70801785966940611</v>
      </c>
      <c r="G18" s="19">
        <v>9.6399999999999992E-6</v>
      </c>
      <c r="H18" s="106">
        <v>-12.941832210903403</v>
      </c>
      <c r="I18" s="106">
        <v>0.10194464729014034</v>
      </c>
      <c r="J18" s="106">
        <v>-3.0896232305706501</v>
      </c>
      <c r="K18" s="106">
        <v>6.9721350149481956E-2</v>
      </c>
      <c r="L18" s="2" t="s">
        <v>60</v>
      </c>
      <c r="M18" s="2" t="s">
        <v>141</v>
      </c>
      <c r="N18" s="2" t="s">
        <v>98</v>
      </c>
      <c r="O18" s="2" t="s">
        <v>142</v>
      </c>
      <c r="P18" s="2" t="s">
        <v>143</v>
      </c>
      <c r="R18" s="2" t="s">
        <v>144</v>
      </c>
    </row>
    <row r="19" spans="1:19">
      <c r="A19" s="2" t="s">
        <v>145</v>
      </c>
      <c r="B19" s="2" t="s">
        <v>788</v>
      </c>
      <c r="C19" s="2" t="s">
        <v>138</v>
      </c>
      <c r="D19" s="2" t="s">
        <v>85</v>
      </c>
      <c r="E19" s="2" t="s">
        <v>59</v>
      </c>
      <c r="F19" s="19">
        <v>0.70802030604003174</v>
      </c>
      <c r="G19" s="19">
        <v>8.3799999999999994E-6</v>
      </c>
      <c r="H19" s="106">
        <v>-12.944184109297371</v>
      </c>
      <c r="I19" s="106">
        <v>9.1929260243346259E-2</v>
      </c>
      <c r="J19" s="106">
        <v>-3.1761167208753758</v>
      </c>
      <c r="K19" s="106">
        <v>6.4194236501418103E-2</v>
      </c>
      <c r="L19" s="2" t="s">
        <v>60</v>
      </c>
      <c r="M19" s="2" t="s">
        <v>146</v>
      </c>
      <c r="N19" s="2" t="s">
        <v>98</v>
      </c>
      <c r="O19" s="2" t="s">
        <v>142</v>
      </c>
      <c r="P19" s="2" t="s">
        <v>143</v>
      </c>
      <c r="R19" s="2" t="s">
        <v>144</v>
      </c>
    </row>
    <row r="20" spans="1:19">
      <c r="A20" s="2" t="s">
        <v>147</v>
      </c>
      <c r="B20" s="2" t="s">
        <v>788</v>
      </c>
      <c r="C20" s="2" t="s">
        <v>148</v>
      </c>
      <c r="D20" s="2" t="s">
        <v>85</v>
      </c>
      <c r="E20" s="2" t="s">
        <v>59</v>
      </c>
      <c r="F20" s="19">
        <v>0.70934117710765454</v>
      </c>
      <c r="G20" s="19">
        <v>1.202E-5</v>
      </c>
      <c r="H20" s="106">
        <v>-12.492517361203127</v>
      </c>
      <c r="I20" s="106">
        <v>0.12663403088339942</v>
      </c>
      <c r="J20" s="106">
        <v>-1.4138997558050996</v>
      </c>
      <c r="K20" s="106">
        <v>6.944614220146908E-2</v>
      </c>
      <c r="L20" s="2" t="s">
        <v>60</v>
      </c>
      <c r="M20" s="2" t="s">
        <v>79</v>
      </c>
      <c r="N20" s="2" t="s">
        <v>108</v>
      </c>
      <c r="O20" s="2">
        <v>46</v>
      </c>
      <c r="P20" s="2" t="s">
        <v>150</v>
      </c>
      <c r="R20" s="2" t="s">
        <v>151</v>
      </c>
      <c r="S20" s="2" t="s">
        <v>149</v>
      </c>
    </row>
    <row r="21" spans="1:19">
      <c r="A21" s="2" t="s">
        <v>152</v>
      </c>
      <c r="B21" s="2" t="s">
        <v>788</v>
      </c>
      <c r="C21" s="2" t="s">
        <v>148</v>
      </c>
      <c r="D21" s="2" t="s">
        <v>85</v>
      </c>
      <c r="E21" s="2" t="s">
        <v>59</v>
      </c>
      <c r="F21" s="19">
        <v>0.70849718044066912</v>
      </c>
      <c r="G21" s="19">
        <v>1.096E-5</v>
      </c>
      <c r="H21" s="106">
        <v>-11.257872960820535</v>
      </c>
      <c r="I21" s="106">
        <v>0.14873526070766707</v>
      </c>
      <c r="J21" s="106">
        <v>-2.5964797417136221</v>
      </c>
      <c r="K21" s="106">
        <v>7.7185274934191125E-2</v>
      </c>
      <c r="L21" s="2" t="s">
        <v>60</v>
      </c>
      <c r="M21" s="2" t="s">
        <v>61</v>
      </c>
      <c r="N21" s="2" t="s">
        <v>108</v>
      </c>
      <c r="O21" s="2">
        <v>47</v>
      </c>
      <c r="P21" s="2" t="s">
        <v>126</v>
      </c>
      <c r="R21" s="2" t="s">
        <v>153</v>
      </c>
    </row>
    <row r="22" spans="1:19">
      <c r="A22" s="2" t="s">
        <v>154</v>
      </c>
      <c r="B22" s="2" t="s">
        <v>788</v>
      </c>
      <c r="C22" s="2" t="s">
        <v>155</v>
      </c>
      <c r="D22" s="2" t="s">
        <v>85</v>
      </c>
      <c r="E22" s="2" t="s">
        <v>59</v>
      </c>
      <c r="F22" s="19">
        <v>0.70797230922114074</v>
      </c>
      <c r="G22" s="19">
        <v>1.152E-5</v>
      </c>
      <c r="H22" s="106">
        <v>-12.558268259782388</v>
      </c>
      <c r="I22" s="106">
        <v>0.1637296212934265</v>
      </c>
      <c r="J22" s="106">
        <v>-2.8550560994887264</v>
      </c>
      <c r="K22" s="106">
        <v>5.1997970045847837E-2</v>
      </c>
      <c r="L22" s="2" t="s">
        <v>60</v>
      </c>
      <c r="M22" s="2" t="s">
        <v>79</v>
      </c>
      <c r="N22" s="2" t="s">
        <v>92</v>
      </c>
      <c r="O22" s="2">
        <v>46</v>
      </c>
      <c r="P22" s="2" t="s">
        <v>156</v>
      </c>
      <c r="R22" s="2" t="s">
        <v>157</v>
      </c>
    </row>
    <row r="23" spans="1:19">
      <c r="A23" s="2" t="s">
        <v>158</v>
      </c>
      <c r="B23" s="2" t="s">
        <v>788</v>
      </c>
      <c r="C23" s="2" t="s">
        <v>155</v>
      </c>
      <c r="D23" s="2" t="s">
        <v>85</v>
      </c>
      <c r="E23" s="2" t="s">
        <v>59</v>
      </c>
      <c r="F23" s="19">
        <v>0.70800645012080687</v>
      </c>
      <c r="G23" s="19">
        <v>1.276E-5</v>
      </c>
      <c r="H23" s="106">
        <v>-12.995312335253253</v>
      </c>
      <c r="I23" s="106">
        <v>0.1488716449384056</v>
      </c>
      <c r="J23" s="106">
        <v>-3.526912618836008</v>
      </c>
      <c r="K23" s="106">
        <v>5.2715694479390535E-2</v>
      </c>
      <c r="L23" s="2" t="s">
        <v>60</v>
      </c>
      <c r="M23" s="2" t="s">
        <v>86</v>
      </c>
    </row>
    <row r="24" spans="1:19">
      <c r="A24" s="2" t="s">
        <v>159</v>
      </c>
      <c r="B24" s="2" t="s">
        <v>788</v>
      </c>
      <c r="C24" s="2" t="s">
        <v>160</v>
      </c>
      <c r="D24" s="2" t="s">
        <v>161</v>
      </c>
      <c r="E24" s="2" t="s">
        <v>59</v>
      </c>
      <c r="F24" s="19">
        <v>0.7080431533568271</v>
      </c>
      <c r="G24" s="19">
        <v>1.094E-5</v>
      </c>
      <c r="H24" s="106">
        <v>-11.701972731473312</v>
      </c>
      <c r="I24" s="106">
        <v>0.12499995555554753</v>
      </c>
      <c r="J24" s="106">
        <v>-2.8471199952679678</v>
      </c>
      <c r="K24" s="106">
        <v>4.9055071093618861E-2</v>
      </c>
      <c r="L24" s="2" t="s">
        <v>60</v>
      </c>
      <c r="M24" s="2" t="s">
        <v>78</v>
      </c>
      <c r="O24" s="2">
        <v>46</v>
      </c>
      <c r="P24" s="2" t="s">
        <v>99</v>
      </c>
    </row>
    <row r="25" spans="1:19">
      <c r="A25" s="2" t="s">
        <v>162</v>
      </c>
      <c r="B25" s="2" t="s">
        <v>788</v>
      </c>
      <c r="C25" s="2" t="s">
        <v>160</v>
      </c>
      <c r="D25" s="2" t="s">
        <v>161</v>
      </c>
      <c r="E25" s="2" t="s">
        <v>59</v>
      </c>
      <c r="F25" s="19">
        <v>0.70807654896164784</v>
      </c>
      <c r="G25" s="19">
        <v>1.1759999999999999E-5</v>
      </c>
      <c r="H25" s="106">
        <v>-11.669046153957723</v>
      </c>
      <c r="I25" s="106">
        <v>0.15101247189112146</v>
      </c>
      <c r="J25" s="106">
        <v>-3.6992968573527447</v>
      </c>
      <c r="K25" s="106">
        <v>8.7081634752174467E-2</v>
      </c>
      <c r="L25" s="2" t="s">
        <v>60</v>
      </c>
      <c r="M25" s="2" t="s">
        <v>61</v>
      </c>
      <c r="N25" s="2" t="s">
        <v>92</v>
      </c>
      <c r="O25" s="2">
        <v>47</v>
      </c>
      <c r="P25" s="2" t="s">
        <v>99</v>
      </c>
      <c r="R25" s="2" t="s">
        <v>157</v>
      </c>
    </row>
    <row r="26" spans="1:19">
      <c r="A26" s="2" t="s">
        <v>163</v>
      </c>
      <c r="B26" s="2" t="s">
        <v>788</v>
      </c>
      <c r="C26" s="2" t="s">
        <v>164</v>
      </c>
      <c r="D26" s="2" t="s">
        <v>165</v>
      </c>
      <c r="E26" s="2" t="s">
        <v>59</v>
      </c>
      <c r="F26" s="19">
        <v>0.70801486892188303</v>
      </c>
      <c r="G26" s="19">
        <v>1.0000000000000001E-5</v>
      </c>
      <c r="H26" s="106">
        <v>-12.500206940963766</v>
      </c>
      <c r="I26" s="106">
        <v>0.15867002797560034</v>
      </c>
      <c r="J26" s="106">
        <v>-3.4575727535276841</v>
      </c>
      <c r="K26" s="106">
        <v>9.9215590172781434E-2</v>
      </c>
      <c r="L26" s="2" t="s">
        <v>60</v>
      </c>
      <c r="M26" s="2" t="s">
        <v>79</v>
      </c>
      <c r="N26" s="2" t="s">
        <v>80</v>
      </c>
      <c r="O26" s="2">
        <v>36</v>
      </c>
      <c r="P26" s="2" t="s">
        <v>167</v>
      </c>
      <c r="R26" s="2" t="s">
        <v>73</v>
      </c>
      <c r="S26" s="2" t="s">
        <v>166</v>
      </c>
    </row>
    <row r="27" spans="1:19">
      <c r="A27" s="2" t="s">
        <v>168</v>
      </c>
      <c r="B27" s="2" t="s">
        <v>788</v>
      </c>
      <c r="C27" s="2" t="s">
        <v>164</v>
      </c>
      <c r="D27" s="2" t="s">
        <v>165</v>
      </c>
      <c r="E27" s="2" t="s">
        <v>59</v>
      </c>
      <c r="F27" s="19">
        <v>0.70801665810305969</v>
      </c>
      <c r="G27" s="19">
        <v>1.0720000000000001E-5</v>
      </c>
      <c r="H27" s="106">
        <v>-12.397493236698583</v>
      </c>
      <c r="I27" s="106">
        <v>0.12843087202417044</v>
      </c>
      <c r="J27" s="106">
        <v>-4.5305066479266447</v>
      </c>
      <c r="K27" s="106">
        <v>0.10951590447662542</v>
      </c>
      <c r="L27" s="2" t="s">
        <v>60</v>
      </c>
      <c r="M27" s="2" t="s">
        <v>61</v>
      </c>
      <c r="N27" s="2" t="s">
        <v>80</v>
      </c>
      <c r="O27" s="2">
        <v>37</v>
      </c>
      <c r="P27" s="2" t="s">
        <v>167</v>
      </c>
      <c r="R27" s="2" t="s">
        <v>169</v>
      </c>
      <c r="S27" s="2" t="s">
        <v>166</v>
      </c>
    </row>
    <row r="28" spans="1:19">
      <c r="A28" s="2" t="s">
        <v>170</v>
      </c>
      <c r="B28" s="2" t="s">
        <v>788</v>
      </c>
      <c r="C28" s="2" t="s">
        <v>171</v>
      </c>
      <c r="D28" s="2" t="s">
        <v>85</v>
      </c>
      <c r="E28" s="2" t="s">
        <v>91</v>
      </c>
      <c r="F28" s="19">
        <v>0.70802452257033666</v>
      </c>
      <c r="G28" s="19">
        <v>1.288E-5</v>
      </c>
      <c r="H28" s="106">
        <v>-13.30537619726123</v>
      </c>
      <c r="I28" s="106">
        <v>0.11490169711540378</v>
      </c>
      <c r="J28" s="106">
        <v>-2.153453102945091</v>
      </c>
      <c r="K28" s="106">
        <v>8.6825751428427717E-2</v>
      </c>
      <c r="L28" s="2" t="s">
        <v>60</v>
      </c>
      <c r="M28" s="2" t="s">
        <v>172</v>
      </c>
      <c r="N28" s="2" t="s">
        <v>173</v>
      </c>
      <c r="P28" s="2" t="s">
        <v>93</v>
      </c>
      <c r="Q28" s="2" t="s">
        <v>174</v>
      </c>
    </row>
    <row r="29" spans="1:19">
      <c r="A29" s="2" t="s">
        <v>175</v>
      </c>
      <c r="B29" s="2" t="s">
        <v>788</v>
      </c>
      <c r="C29" s="2" t="s">
        <v>176</v>
      </c>
      <c r="D29" s="2" t="s">
        <v>85</v>
      </c>
      <c r="E29" s="2" t="s">
        <v>59</v>
      </c>
      <c r="F29" s="19">
        <v>0.70800300000000005</v>
      </c>
      <c r="G29" s="19">
        <v>1.128E-5</v>
      </c>
      <c r="L29" s="2" t="s">
        <v>60</v>
      </c>
      <c r="M29" s="2" t="s">
        <v>79</v>
      </c>
      <c r="N29" s="2" t="s">
        <v>92</v>
      </c>
      <c r="O29" s="2">
        <v>16</v>
      </c>
      <c r="P29" s="2" t="s">
        <v>93</v>
      </c>
      <c r="Q29" s="2" t="s">
        <v>178</v>
      </c>
      <c r="S29" s="2" t="s">
        <v>177</v>
      </c>
    </row>
    <row r="30" spans="1:19">
      <c r="A30" s="2" t="s">
        <v>179</v>
      </c>
      <c r="B30" s="2" t="s">
        <v>788</v>
      </c>
      <c r="C30" s="2" t="s">
        <v>180</v>
      </c>
      <c r="D30" s="2" t="s">
        <v>85</v>
      </c>
      <c r="E30" s="2" t="s">
        <v>59</v>
      </c>
      <c r="F30" s="19">
        <v>0.70795423996919915</v>
      </c>
      <c r="G30" s="19">
        <v>1.0720000000000001E-5</v>
      </c>
      <c r="H30" s="106">
        <v>-12.841837213798069</v>
      </c>
      <c r="I30" s="106">
        <v>0.11138302284359911</v>
      </c>
      <c r="J30" s="106">
        <v>-2.9080066133956546</v>
      </c>
      <c r="K30" s="106">
        <v>6.7681935879852412E-2</v>
      </c>
      <c r="L30" s="2" t="s">
        <v>60</v>
      </c>
      <c r="M30" s="2" t="s">
        <v>79</v>
      </c>
      <c r="N30" s="2" t="s">
        <v>98</v>
      </c>
      <c r="O30" s="2">
        <v>26</v>
      </c>
      <c r="P30" s="2" t="s">
        <v>93</v>
      </c>
      <c r="Q30" s="2" t="s">
        <v>181</v>
      </c>
      <c r="R30" s="2" t="s">
        <v>182</v>
      </c>
      <c r="S30" s="2" t="s">
        <v>177</v>
      </c>
    </row>
    <row r="31" spans="1:19">
      <c r="A31" s="2" t="s">
        <v>183</v>
      </c>
      <c r="B31" s="2" t="s">
        <v>788</v>
      </c>
      <c r="C31" s="2" t="s">
        <v>184</v>
      </c>
      <c r="D31" s="2" t="s">
        <v>85</v>
      </c>
      <c r="E31" s="2" t="s">
        <v>59</v>
      </c>
      <c r="F31" s="19">
        <v>0.70806363234981196</v>
      </c>
      <c r="G31" s="19">
        <v>1.0319999999999999E-5</v>
      </c>
      <c r="H31" s="106">
        <v>-12.781189161776679</v>
      </c>
      <c r="I31" s="106">
        <v>0.13421558114549245</v>
      </c>
      <c r="J31" s="106">
        <v>-0.50575462094079848</v>
      </c>
      <c r="K31" s="106">
        <v>5.8448077622602103E-2</v>
      </c>
      <c r="L31" s="2" t="s">
        <v>60</v>
      </c>
      <c r="M31" s="2" t="s">
        <v>79</v>
      </c>
      <c r="N31" s="2" t="s">
        <v>98</v>
      </c>
      <c r="O31" s="2">
        <v>26</v>
      </c>
      <c r="Q31" s="2" t="s">
        <v>181</v>
      </c>
      <c r="R31" s="2" t="s">
        <v>185</v>
      </c>
      <c r="S31" s="2" t="s">
        <v>177</v>
      </c>
    </row>
    <row r="32" spans="1:19">
      <c r="A32" s="2" t="s">
        <v>186</v>
      </c>
      <c r="B32" s="2" t="s">
        <v>788</v>
      </c>
      <c r="C32" s="2" t="s">
        <v>187</v>
      </c>
      <c r="D32" s="2" t="s">
        <v>85</v>
      </c>
      <c r="E32" s="2" t="s">
        <v>59</v>
      </c>
      <c r="F32" s="19">
        <v>0.70803447185834367</v>
      </c>
      <c r="G32" s="19">
        <v>8.4999999999999999E-6</v>
      </c>
      <c r="H32" s="106">
        <v>-12.047286471659238</v>
      </c>
      <c r="I32" s="106">
        <v>0.13501209822333213</v>
      </c>
      <c r="J32" s="106">
        <v>-1.4080990256990662</v>
      </c>
      <c r="K32" s="106">
        <v>4.1407997080542602E-2</v>
      </c>
      <c r="L32" s="2" t="s">
        <v>60</v>
      </c>
      <c r="M32" s="2" t="s">
        <v>79</v>
      </c>
      <c r="N32" s="2" t="s">
        <v>98</v>
      </c>
      <c r="O32" s="2">
        <v>27</v>
      </c>
      <c r="P32" s="2" t="s">
        <v>126</v>
      </c>
      <c r="R32" s="2" t="s">
        <v>188</v>
      </c>
    </row>
    <row r="33" spans="1:19">
      <c r="A33" s="2" t="s">
        <v>189</v>
      </c>
      <c r="B33" s="2" t="s">
        <v>788</v>
      </c>
      <c r="C33" s="2" t="s">
        <v>190</v>
      </c>
      <c r="D33" s="2" t="s">
        <v>85</v>
      </c>
      <c r="E33" s="2" t="s">
        <v>59</v>
      </c>
      <c r="F33" s="19">
        <v>0.70798015765304245</v>
      </c>
      <c r="G33" s="19">
        <v>1.134E-5</v>
      </c>
      <c r="H33" s="106">
        <v>-12.690217083744589</v>
      </c>
      <c r="I33" s="106">
        <v>0.15794587680594885</v>
      </c>
      <c r="J33" s="106">
        <v>-3.1465919136785923</v>
      </c>
      <c r="K33" s="106">
        <v>3.891243731479415E-2</v>
      </c>
      <c r="L33" s="2" t="s">
        <v>60</v>
      </c>
      <c r="M33" s="2" t="s">
        <v>115</v>
      </c>
      <c r="N33" s="2" t="s">
        <v>71</v>
      </c>
      <c r="P33" s="2" t="s">
        <v>93</v>
      </c>
      <c r="Q33" s="2" t="s">
        <v>192</v>
      </c>
      <c r="S33" s="2" t="s">
        <v>191</v>
      </c>
    </row>
    <row r="34" spans="1:19">
      <c r="A34" s="2" t="s">
        <v>193</v>
      </c>
      <c r="B34" s="2" t="s">
        <v>788</v>
      </c>
      <c r="C34" s="2" t="s">
        <v>194</v>
      </c>
      <c r="D34" s="2" t="s">
        <v>85</v>
      </c>
      <c r="E34" s="2" t="s">
        <v>59</v>
      </c>
      <c r="F34" s="19">
        <v>0.70802740522672414</v>
      </c>
      <c r="G34" s="19">
        <v>1.26E-5</v>
      </c>
      <c r="H34" s="106">
        <v>-12.596386174977487</v>
      </c>
      <c r="I34" s="106">
        <v>0.1551344936212162</v>
      </c>
      <c r="J34" s="106">
        <v>-2.7279177090328846</v>
      </c>
      <c r="K34" s="106">
        <v>6.5756199538733823E-2</v>
      </c>
      <c r="L34" s="2" t="s">
        <v>60</v>
      </c>
      <c r="M34" s="2" t="s">
        <v>196</v>
      </c>
      <c r="N34" s="2" t="s">
        <v>98</v>
      </c>
      <c r="O34" s="2">
        <v>21</v>
      </c>
      <c r="Q34" s="2" t="s">
        <v>105</v>
      </c>
      <c r="R34" s="2" t="s">
        <v>197</v>
      </c>
      <c r="S34" s="2" t="s">
        <v>195</v>
      </c>
    </row>
    <row r="35" spans="1:19">
      <c r="A35" s="2" t="s">
        <v>198</v>
      </c>
      <c r="B35" s="2" t="s">
        <v>788</v>
      </c>
      <c r="C35" s="2" t="s">
        <v>199</v>
      </c>
      <c r="D35" s="2" t="s">
        <v>85</v>
      </c>
      <c r="E35" s="2" t="s">
        <v>59</v>
      </c>
      <c r="F35" s="19">
        <v>0.70797414919990209</v>
      </c>
      <c r="G35" s="19">
        <v>1.026E-5</v>
      </c>
      <c r="H35" s="106">
        <v>-13.288427415046494</v>
      </c>
      <c r="I35" s="106">
        <v>0.16035225113619228</v>
      </c>
      <c r="J35" s="106">
        <v>-2.8057129159147474</v>
      </c>
      <c r="K35" s="106">
        <v>6.8613976548351829E-2</v>
      </c>
      <c r="L35" s="2" t="s">
        <v>60</v>
      </c>
      <c r="M35" s="2" t="s">
        <v>115</v>
      </c>
      <c r="N35" s="2" t="s">
        <v>98</v>
      </c>
      <c r="O35" s="2" t="s">
        <v>93</v>
      </c>
      <c r="P35" s="2" t="s">
        <v>93</v>
      </c>
      <c r="Q35" s="2" t="s">
        <v>200</v>
      </c>
      <c r="R35" s="2" t="s">
        <v>276</v>
      </c>
    </row>
    <row r="36" spans="1:19">
      <c r="A36" s="2" t="s">
        <v>201</v>
      </c>
      <c r="B36" s="2" t="s">
        <v>788</v>
      </c>
      <c r="C36" s="2" t="s">
        <v>202</v>
      </c>
      <c r="D36" s="2" t="s">
        <v>85</v>
      </c>
      <c r="E36" s="2" t="s">
        <v>59</v>
      </c>
      <c r="F36" s="19">
        <v>0.7081015978112366</v>
      </c>
      <c r="G36" s="19">
        <v>9.7399999999999999E-6</v>
      </c>
      <c r="H36" s="106">
        <v>-12.516441015494744</v>
      </c>
      <c r="I36" s="106">
        <v>0.11832671342985532</v>
      </c>
      <c r="J36" s="106">
        <v>-2.9671029723508999</v>
      </c>
      <c r="K36" s="106">
        <v>9.4471688880849405E-2</v>
      </c>
      <c r="L36" s="2" t="s">
        <v>60</v>
      </c>
      <c r="M36" s="2" t="s">
        <v>70</v>
      </c>
      <c r="N36" s="2" t="s">
        <v>108</v>
      </c>
      <c r="O36" s="2">
        <v>48</v>
      </c>
      <c r="P36" s="2" t="s">
        <v>126</v>
      </c>
      <c r="R36" s="2" t="s">
        <v>204</v>
      </c>
      <c r="S36" s="2" t="s">
        <v>203</v>
      </c>
    </row>
    <row r="37" spans="1:19">
      <c r="A37" s="2" t="s">
        <v>205</v>
      </c>
      <c r="B37" s="2" t="s">
        <v>788</v>
      </c>
      <c r="C37" s="2" t="s">
        <v>206</v>
      </c>
      <c r="D37" s="2" t="s">
        <v>85</v>
      </c>
      <c r="E37" s="2" t="s">
        <v>59</v>
      </c>
      <c r="F37" s="19">
        <v>0.7081463806177215</v>
      </c>
      <c r="G37" s="19">
        <v>1.15E-5</v>
      </c>
      <c r="H37" s="106">
        <v>-12.175729652539555</v>
      </c>
      <c r="I37" s="106">
        <v>0.13811685873443058</v>
      </c>
      <c r="J37" s="106">
        <v>-3.6484609925218709</v>
      </c>
      <c r="K37" s="106">
        <v>5.3462447880108635E-2</v>
      </c>
      <c r="L37" s="2" t="s">
        <v>60</v>
      </c>
      <c r="M37" s="2" t="s">
        <v>207</v>
      </c>
      <c r="N37" s="2" t="s">
        <v>208</v>
      </c>
      <c r="O37" s="2">
        <v>23</v>
      </c>
      <c r="P37" s="2" t="s">
        <v>99</v>
      </c>
      <c r="R37" s="2" t="s">
        <v>87</v>
      </c>
    </row>
    <row r="38" spans="1:19">
      <c r="A38" s="2" t="s">
        <v>209</v>
      </c>
      <c r="B38" s="2" t="s">
        <v>788</v>
      </c>
      <c r="C38" s="2" t="s">
        <v>210</v>
      </c>
      <c r="D38" s="2" t="s">
        <v>85</v>
      </c>
      <c r="E38" s="2" t="s">
        <v>59</v>
      </c>
      <c r="F38" s="19">
        <v>0.70816031797542089</v>
      </c>
      <c r="G38" s="19">
        <v>1.166E-5</v>
      </c>
      <c r="H38" s="106">
        <v>-12.209831419164377</v>
      </c>
      <c r="I38" s="106">
        <v>0.1220498987208828</v>
      </c>
      <c r="J38" s="106">
        <v>-3.0295991218382583</v>
      </c>
      <c r="K38" s="106">
        <v>5.2440018645644598E-2</v>
      </c>
      <c r="L38" s="2" t="s">
        <v>60</v>
      </c>
      <c r="M38" s="2" t="s">
        <v>70</v>
      </c>
      <c r="N38" s="2" t="s">
        <v>92</v>
      </c>
      <c r="O38" s="2">
        <v>18</v>
      </c>
      <c r="P38" s="2" t="s">
        <v>211</v>
      </c>
      <c r="R38" s="2" t="s">
        <v>204</v>
      </c>
    </row>
    <row r="39" spans="1:19" s="107" customFormat="1">
      <c r="A39" s="107" t="s">
        <v>212</v>
      </c>
      <c r="B39" s="107" t="s">
        <v>789</v>
      </c>
      <c r="C39" s="107" t="s">
        <v>213</v>
      </c>
      <c r="D39" s="107" t="s">
        <v>165</v>
      </c>
      <c r="E39" s="107" t="s">
        <v>59</v>
      </c>
      <c r="F39" s="108">
        <v>0.70798773203459764</v>
      </c>
      <c r="G39" s="108">
        <v>9.9199999999999999E-6</v>
      </c>
      <c r="H39" s="109"/>
      <c r="I39" s="109"/>
      <c r="J39" s="109"/>
      <c r="K39" s="109"/>
      <c r="L39" s="107" t="s">
        <v>214</v>
      </c>
      <c r="S39" s="110"/>
    </row>
    <row r="40" spans="1:19">
      <c r="A40" s="2" t="s">
        <v>215</v>
      </c>
      <c r="B40" s="2" t="s">
        <v>788</v>
      </c>
      <c r="C40" s="2" t="s">
        <v>216</v>
      </c>
      <c r="D40" s="2" t="s">
        <v>124</v>
      </c>
      <c r="E40" s="2" t="s">
        <v>59</v>
      </c>
      <c r="F40" s="19">
        <v>0.70840677124887597</v>
      </c>
      <c r="G40" s="19">
        <v>1.1620000000000001E-5</v>
      </c>
      <c r="H40" s="106">
        <v>-12.053514638617662</v>
      </c>
      <c r="I40" s="106">
        <v>8.7135972926098523E-2</v>
      </c>
      <c r="J40" s="106">
        <v>-3.891746003246257</v>
      </c>
      <c r="K40" s="106">
        <v>6.8537094579018604E-2</v>
      </c>
      <c r="L40" s="2" t="s">
        <v>60</v>
      </c>
      <c r="M40" s="2" t="s">
        <v>79</v>
      </c>
      <c r="N40" s="2" t="s">
        <v>108</v>
      </c>
      <c r="O40" s="2">
        <v>46</v>
      </c>
      <c r="P40" s="2" t="s">
        <v>81</v>
      </c>
      <c r="R40" s="2" t="s">
        <v>73</v>
      </c>
    </row>
    <row r="41" spans="1:19">
      <c r="A41" s="2" t="s">
        <v>217</v>
      </c>
      <c r="B41" s="2" t="s">
        <v>788</v>
      </c>
      <c r="C41" s="2" t="s">
        <v>218</v>
      </c>
      <c r="D41" s="2" t="s">
        <v>165</v>
      </c>
      <c r="E41" s="2" t="s">
        <v>59</v>
      </c>
      <c r="F41" s="19">
        <v>0.70806087111538596</v>
      </c>
      <c r="G41" s="19">
        <v>1.154E-5</v>
      </c>
      <c r="H41" s="106">
        <v>-14.427467260754646</v>
      </c>
      <c r="I41" s="106">
        <v>0.1090390348045651</v>
      </c>
      <c r="J41" s="106">
        <v>-0.82643486319032899</v>
      </c>
      <c r="K41" s="106">
        <v>4.1958312644814498E-2</v>
      </c>
      <c r="L41" s="2" t="s">
        <v>60</v>
      </c>
      <c r="M41" s="2" t="s">
        <v>70</v>
      </c>
      <c r="N41" s="2" t="s">
        <v>98</v>
      </c>
      <c r="O41" s="2">
        <v>27</v>
      </c>
      <c r="P41" s="2" t="s">
        <v>219</v>
      </c>
      <c r="R41" s="2" t="s">
        <v>220</v>
      </c>
    </row>
    <row r="42" spans="1:19">
      <c r="A42" s="2" t="s">
        <v>221</v>
      </c>
      <c r="B42" s="2" t="s">
        <v>788</v>
      </c>
      <c r="C42" s="2" t="s">
        <v>222</v>
      </c>
      <c r="D42" s="2" t="s">
        <v>223</v>
      </c>
      <c r="E42" s="2" t="s">
        <v>59</v>
      </c>
      <c r="F42" s="19">
        <v>0.707998750336572</v>
      </c>
      <c r="G42" s="19">
        <v>1.2320000000000001E-5</v>
      </c>
      <c r="H42" s="106">
        <v>-12.474069059957916</v>
      </c>
      <c r="I42" s="106">
        <v>0.14786795911668374</v>
      </c>
      <c r="J42" s="106">
        <v>-3.5929644117770971</v>
      </c>
      <c r="K42" s="106">
        <v>9.185955463520265E-2</v>
      </c>
      <c r="L42" s="2" t="s">
        <v>60</v>
      </c>
      <c r="M42" s="2" t="s">
        <v>79</v>
      </c>
      <c r="N42" s="2" t="s">
        <v>108</v>
      </c>
      <c r="O42" s="2">
        <v>46</v>
      </c>
      <c r="P42" s="2" t="s">
        <v>225</v>
      </c>
      <c r="R42" s="2" t="s">
        <v>82</v>
      </c>
      <c r="S42" s="2" t="s">
        <v>224</v>
      </c>
    </row>
    <row r="43" spans="1:19">
      <c r="A43" s="2" t="s">
        <v>226</v>
      </c>
      <c r="B43" s="2" t="s">
        <v>788</v>
      </c>
      <c r="C43" s="2" t="s">
        <v>227</v>
      </c>
      <c r="D43" s="2" t="s">
        <v>97</v>
      </c>
      <c r="E43" s="2" t="s">
        <v>59</v>
      </c>
      <c r="F43" s="19">
        <v>0.70810409475999803</v>
      </c>
      <c r="G43" s="19">
        <v>1.276E-5</v>
      </c>
      <c r="H43" s="106">
        <v>-12.908100826191813</v>
      </c>
      <c r="I43" s="106">
        <v>0.12611110621634808</v>
      </c>
      <c r="J43" s="106">
        <v>-3.2243871205604551</v>
      </c>
      <c r="K43" s="106">
        <v>6.5708446945579257E-2</v>
      </c>
      <c r="L43" s="2" t="s">
        <v>60</v>
      </c>
      <c r="M43" s="2" t="s">
        <v>101</v>
      </c>
      <c r="N43" s="2" t="s">
        <v>92</v>
      </c>
      <c r="O43" s="2">
        <v>14</v>
      </c>
      <c r="P43" s="2" t="s">
        <v>228</v>
      </c>
      <c r="R43" s="2" t="s">
        <v>73</v>
      </c>
    </row>
    <row r="44" spans="1:19">
      <c r="A44" s="2" t="s">
        <v>229</v>
      </c>
      <c r="B44" s="2" t="s">
        <v>788</v>
      </c>
      <c r="C44" s="2" t="s">
        <v>230</v>
      </c>
      <c r="D44" s="2" t="s">
        <v>97</v>
      </c>
      <c r="E44" s="2" t="s">
        <v>59</v>
      </c>
      <c r="F44" s="19">
        <v>0.70808744947834057</v>
      </c>
      <c r="G44" s="19">
        <v>9.2E-6</v>
      </c>
      <c r="H44" s="106">
        <v>-13.437392916560317</v>
      </c>
      <c r="I44" s="106">
        <v>0.15137991206820592</v>
      </c>
      <c r="J44" s="106">
        <v>-3.0005009146369446</v>
      </c>
      <c r="K44" s="106">
        <v>7.3330378728358209E-2</v>
      </c>
      <c r="L44" s="2" t="s">
        <v>60</v>
      </c>
      <c r="M44" s="2" t="s">
        <v>79</v>
      </c>
      <c r="N44" s="2" t="s">
        <v>98</v>
      </c>
      <c r="O44" s="2">
        <v>26</v>
      </c>
      <c r="P44" s="2" t="s">
        <v>231</v>
      </c>
      <c r="R44" s="2" t="s">
        <v>73</v>
      </c>
    </row>
    <row r="45" spans="1:19">
      <c r="A45" s="2" t="s">
        <v>232</v>
      </c>
      <c r="B45" s="2" t="s">
        <v>788</v>
      </c>
      <c r="C45" s="2" t="s">
        <v>233</v>
      </c>
      <c r="D45" s="2" t="s">
        <v>97</v>
      </c>
      <c r="E45" s="2" t="s">
        <v>59</v>
      </c>
      <c r="F45" s="19">
        <v>0.70807298055722534</v>
      </c>
      <c r="G45" s="19">
        <v>1.13E-5</v>
      </c>
      <c r="H45" s="106">
        <v>-13.311400162024295</v>
      </c>
      <c r="I45" s="106">
        <v>0.13938440053001308</v>
      </c>
      <c r="J45" s="106">
        <v>-3.7686535872159563</v>
      </c>
      <c r="K45" s="106">
        <v>0.10942521545684887</v>
      </c>
      <c r="L45" s="2" t="s">
        <v>60</v>
      </c>
      <c r="M45" s="2" t="s">
        <v>234</v>
      </c>
      <c r="N45" s="2" t="s">
        <v>80</v>
      </c>
      <c r="O45" s="2" t="s">
        <v>93</v>
      </c>
      <c r="P45" s="2" t="s">
        <v>235</v>
      </c>
      <c r="Q45" s="2" t="s">
        <v>236</v>
      </c>
      <c r="R45" s="2" t="s">
        <v>237</v>
      </c>
    </row>
    <row r="46" spans="1:19">
      <c r="A46" s="2" t="s">
        <v>238</v>
      </c>
      <c r="B46" s="2" t="s">
        <v>788</v>
      </c>
      <c r="C46" s="2" t="s">
        <v>239</v>
      </c>
      <c r="D46" s="2" t="s">
        <v>240</v>
      </c>
      <c r="E46" s="2" t="s">
        <v>59</v>
      </c>
      <c r="F46" s="19">
        <v>0.70790542664327161</v>
      </c>
      <c r="G46" s="19">
        <v>8.9400000000000008E-6</v>
      </c>
      <c r="H46" s="106">
        <v>-11.853192284971248</v>
      </c>
      <c r="I46" s="106">
        <v>0.11290236686821266</v>
      </c>
      <c r="J46" s="106">
        <v>-2.6259239930695162</v>
      </c>
      <c r="K46" s="106">
        <v>7.1612304963757548E-2</v>
      </c>
      <c r="L46" s="2" t="s">
        <v>60</v>
      </c>
      <c r="M46" s="2" t="s">
        <v>61</v>
      </c>
      <c r="N46" s="2" t="s">
        <v>108</v>
      </c>
      <c r="O46" s="2">
        <v>47</v>
      </c>
      <c r="P46" s="2" t="s">
        <v>126</v>
      </c>
      <c r="R46" s="2" t="s">
        <v>73</v>
      </c>
      <c r="S46" s="2" t="s">
        <v>241</v>
      </c>
    </row>
    <row r="47" spans="1:19">
      <c r="A47" s="2" t="s">
        <v>242</v>
      </c>
      <c r="B47" s="2" t="s">
        <v>788</v>
      </c>
      <c r="C47" s="2" t="s">
        <v>243</v>
      </c>
      <c r="D47" s="2" t="s">
        <v>240</v>
      </c>
      <c r="E47" s="2" t="s">
        <v>59</v>
      </c>
      <c r="F47" s="19">
        <v>0.70815311874389353</v>
      </c>
      <c r="G47" s="19">
        <v>1.154E-5</v>
      </c>
      <c r="H47" s="106">
        <v>-12.443540831751861</v>
      </c>
      <c r="I47" s="106">
        <v>0.11412571041521613</v>
      </c>
      <c r="J47" s="106">
        <v>-4.1952273051568669</v>
      </c>
      <c r="K47" s="106">
        <v>4.5218604823924272E-2</v>
      </c>
      <c r="L47" s="2" t="s">
        <v>60</v>
      </c>
      <c r="M47" s="2" t="s">
        <v>244</v>
      </c>
      <c r="N47" s="2" t="s">
        <v>92</v>
      </c>
      <c r="O47" s="2">
        <v>16</v>
      </c>
      <c r="P47" s="2" t="s">
        <v>245</v>
      </c>
      <c r="R47" s="2" t="s">
        <v>87</v>
      </c>
      <c r="S47" s="2" t="s">
        <v>241</v>
      </c>
    </row>
    <row r="48" spans="1:19">
      <c r="A48" s="2" t="s">
        <v>246</v>
      </c>
      <c r="B48" s="2" t="s">
        <v>788</v>
      </c>
      <c r="C48" s="2" t="s">
        <v>247</v>
      </c>
      <c r="D48" s="2" t="s">
        <v>248</v>
      </c>
      <c r="E48" s="2" t="s">
        <v>59</v>
      </c>
      <c r="F48" s="19">
        <v>0.7081321782726453</v>
      </c>
      <c r="G48" s="19">
        <v>1.5420000000000001E-5</v>
      </c>
      <c r="H48" s="106">
        <v>-12.102012660015237</v>
      </c>
      <c r="I48" s="106">
        <v>0.1036187456228093</v>
      </c>
      <c r="J48" s="106">
        <v>-2.2695459502328066</v>
      </c>
      <c r="K48" s="106">
        <v>7.8047065572284247E-2</v>
      </c>
      <c r="L48" s="2" t="s">
        <v>60</v>
      </c>
      <c r="M48" s="2" t="s">
        <v>250</v>
      </c>
      <c r="N48" s="2" t="s">
        <v>98</v>
      </c>
      <c r="O48" s="2">
        <v>23</v>
      </c>
      <c r="P48" s="2" t="s">
        <v>251</v>
      </c>
      <c r="R48" s="2" t="s">
        <v>252</v>
      </c>
      <c r="S48" s="2" t="s">
        <v>249</v>
      </c>
    </row>
    <row r="49" spans="1:19">
      <c r="A49" s="2" t="s">
        <v>253</v>
      </c>
      <c r="B49" s="2" t="s">
        <v>788</v>
      </c>
      <c r="C49" s="2" t="s">
        <v>254</v>
      </c>
      <c r="D49" s="2" t="s">
        <v>255</v>
      </c>
      <c r="E49" s="2" t="s">
        <v>59</v>
      </c>
      <c r="F49" s="19">
        <v>0.70797426989933476</v>
      </c>
      <c r="G49" s="19">
        <v>1.154E-5</v>
      </c>
      <c r="H49" s="106">
        <v>-12.024926331267508</v>
      </c>
      <c r="I49" s="106">
        <v>0.12815706509331942</v>
      </c>
      <c r="J49" s="106">
        <v>-2.6164245783474382</v>
      </c>
      <c r="K49" s="106">
        <v>5.9731249963668236E-2</v>
      </c>
      <c r="L49" s="2" t="s">
        <v>60</v>
      </c>
      <c r="M49" s="2" t="s">
        <v>79</v>
      </c>
      <c r="N49" s="2" t="s">
        <v>80</v>
      </c>
      <c r="O49" s="2">
        <v>36</v>
      </c>
      <c r="P49" s="2" t="s">
        <v>256</v>
      </c>
      <c r="R49" s="2" t="s">
        <v>73</v>
      </c>
    </row>
    <row r="50" spans="1:19">
      <c r="A50" s="2" t="s">
        <v>257</v>
      </c>
      <c r="B50" s="2" t="s">
        <v>788</v>
      </c>
      <c r="C50" s="2" t="s">
        <v>258</v>
      </c>
      <c r="D50" s="2" t="s">
        <v>259</v>
      </c>
      <c r="E50" s="2" t="s">
        <v>59</v>
      </c>
      <c r="F50" s="19">
        <v>0.70797754358823139</v>
      </c>
      <c r="G50" s="19">
        <v>1.0540000000000001E-5</v>
      </c>
      <c r="H50" s="106">
        <v>-13.228391969611179</v>
      </c>
      <c r="I50" s="106">
        <v>0.10679596330282229</v>
      </c>
      <c r="J50" s="106">
        <v>-3.077496170805369</v>
      </c>
      <c r="K50" s="106">
        <v>6.217546854579302E-2</v>
      </c>
      <c r="L50" s="2" t="s">
        <v>60</v>
      </c>
      <c r="M50" s="2" t="s">
        <v>196</v>
      </c>
      <c r="N50" s="2" t="s">
        <v>80</v>
      </c>
      <c r="O50" s="2">
        <v>31</v>
      </c>
      <c r="Q50" s="2" t="s">
        <v>260</v>
      </c>
    </row>
    <row r="51" spans="1:19">
      <c r="A51" s="2" t="s">
        <v>261</v>
      </c>
      <c r="B51" s="2" t="s">
        <v>788</v>
      </c>
      <c r="C51" s="2" t="s">
        <v>262</v>
      </c>
      <c r="D51" s="2" t="s">
        <v>259</v>
      </c>
      <c r="E51" s="2" t="s">
        <v>59</v>
      </c>
      <c r="F51" s="19">
        <v>0.70800713080625455</v>
      </c>
      <c r="G51" s="19">
        <v>1.1600000000000001E-5</v>
      </c>
      <c r="H51" s="106">
        <v>-13.258190838940722</v>
      </c>
      <c r="I51" s="106">
        <v>0.1330921151350114</v>
      </c>
      <c r="J51" s="106">
        <v>-3.3895378752739433</v>
      </c>
      <c r="K51" s="106">
        <v>4.7140569930086113E-2</v>
      </c>
      <c r="L51" s="2" t="s">
        <v>60</v>
      </c>
      <c r="M51" s="2" t="s">
        <v>79</v>
      </c>
      <c r="N51" s="2" t="s">
        <v>98</v>
      </c>
      <c r="O51" s="2">
        <v>16</v>
      </c>
      <c r="P51" s="2" t="s">
        <v>93</v>
      </c>
      <c r="Q51" s="2" t="s">
        <v>263</v>
      </c>
      <c r="R51" s="2" t="s">
        <v>277</v>
      </c>
      <c r="S51" s="2" t="s">
        <v>292</v>
      </c>
    </row>
    <row r="52" spans="1:19">
      <c r="A52" s="2" t="s">
        <v>264</v>
      </c>
      <c r="B52" s="2" t="s">
        <v>788</v>
      </c>
      <c r="C52" s="2" t="s">
        <v>265</v>
      </c>
      <c r="D52" s="2" t="s">
        <v>266</v>
      </c>
      <c r="E52" s="2" t="s">
        <v>59</v>
      </c>
      <c r="F52" s="19">
        <v>0.7081264499682155</v>
      </c>
      <c r="G52" s="19">
        <v>1.1600000000000001E-5</v>
      </c>
      <c r="H52" s="106">
        <v>-13.087601335940008</v>
      </c>
      <c r="I52" s="106">
        <v>0.15207706379771149</v>
      </c>
      <c r="J52" s="106">
        <v>-3.4333757677633292</v>
      </c>
      <c r="K52" s="106">
        <v>6.2999470897249096E-2</v>
      </c>
      <c r="L52" s="2" t="s">
        <v>60</v>
      </c>
      <c r="M52" s="2" t="s">
        <v>61</v>
      </c>
      <c r="N52" s="2" t="s">
        <v>92</v>
      </c>
      <c r="O52" s="2">
        <v>27</v>
      </c>
      <c r="P52" s="2" t="s">
        <v>93</v>
      </c>
      <c r="Q52" s="2" t="s">
        <v>267</v>
      </c>
      <c r="R52" s="2" t="s">
        <v>82</v>
      </c>
    </row>
    <row r="53" spans="1:19">
      <c r="A53" s="2" t="s">
        <v>268</v>
      </c>
      <c r="B53" s="2" t="s">
        <v>788</v>
      </c>
      <c r="C53" s="2" t="s">
        <v>269</v>
      </c>
      <c r="D53" s="2" t="s">
        <v>165</v>
      </c>
      <c r="E53" s="2" t="s">
        <v>59</v>
      </c>
      <c r="F53" s="19">
        <v>0.70811446092549835</v>
      </c>
      <c r="G53" s="19">
        <v>9.8400000000000007E-6</v>
      </c>
      <c r="H53" s="106">
        <v>-12.814179356450778</v>
      </c>
      <c r="I53" s="106">
        <v>0.12442382765728126</v>
      </c>
      <c r="J53" s="106">
        <v>-1.5465489372691574</v>
      </c>
      <c r="K53" s="106">
        <v>8.3776753604114101E-2</v>
      </c>
      <c r="L53" s="2" t="s">
        <v>60</v>
      </c>
      <c r="M53" s="2" t="s">
        <v>61</v>
      </c>
      <c r="N53" s="2" t="s">
        <v>92</v>
      </c>
      <c r="O53" s="2">
        <v>17</v>
      </c>
      <c r="P53" s="2" t="s">
        <v>93</v>
      </c>
      <c r="Q53" s="2" t="s">
        <v>270</v>
      </c>
      <c r="S53" s="2" t="s">
        <v>293</v>
      </c>
    </row>
    <row r="54" spans="1:19">
      <c r="A54" s="2" t="s">
        <v>271</v>
      </c>
      <c r="B54" s="2" t="s">
        <v>788</v>
      </c>
      <c r="C54" s="2" t="s">
        <v>272</v>
      </c>
      <c r="D54" s="2" t="s">
        <v>273</v>
      </c>
      <c r="E54" s="2" t="s">
        <v>59</v>
      </c>
      <c r="F54" s="19">
        <v>0.70806176929676834</v>
      </c>
      <c r="G54" s="19">
        <v>1.278E-5</v>
      </c>
      <c r="H54" s="106">
        <v>-14.775698437324069</v>
      </c>
      <c r="I54" s="106">
        <v>0.10952807859174726</v>
      </c>
      <c r="J54" s="106">
        <v>-2.7524404855648767</v>
      </c>
      <c r="K54" s="106">
        <v>5.5283210229990533E-2</v>
      </c>
      <c r="L54" s="2" t="s">
        <v>60</v>
      </c>
      <c r="M54" s="2" t="s">
        <v>79</v>
      </c>
      <c r="N54" s="2" t="s">
        <v>80</v>
      </c>
      <c r="O54" s="2">
        <v>36</v>
      </c>
      <c r="Q54" s="2" t="s">
        <v>274</v>
      </c>
      <c r="R54" s="2" t="s">
        <v>73</v>
      </c>
    </row>
    <row r="55" spans="1:19" s="107" customFormat="1">
      <c r="A55" s="107" t="s">
        <v>781</v>
      </c>
      <c r="B55" s="107" t="s">
        <v>813</v>
      </c>
      <c r="E55" s="107" t="s">
        <v>785</v>
      </c>
      <c r="F55" s="108">
        <v>0.70806899999999995</v>
      </c>
      <c r="G55" s="108">
        <v>1.2E-5</v>
      </c>
      <c r="H55" s="109"/>
      <c r="I55" s="109"/>
      <c r="J55" s="109"/>
      <c r="K55" s="109"/>
    </row>
    <row r="56" spans="1:19" s="107" customFormat="1">
      <c r="A56" s="107" t="s">
        <v>782</v>
      </c>
      <c r="B56" s="107" t="s">
        <v>813</v>
      </c>
      <c r="E56" s="107" t="s">
        <v>785</v>
      </c>
      <c r="F56" s="108">
        <v>0.70804</v>
      </c>
      <c r="G56" s="108">
        <v>1.0000000000000001E-5</v>
      </c>
      <c r="H56" s="109"/>
      <c r="I56" s="109"/>
      <c r="J56" s="109"/>
      <c r="K56" s="109"/>
    </row>
    <row r="57" spans="1:19" s="107" customFormat="1">
      <c r="A57" s="107" t="s">
        <v>783</v>
      </c>
      <c r="B57" s="107" t="s">
        <v>813</v>
      </c>
      <c r="E57" s="107" t="s">
        <v>785</v>
      </c>
      <c r="F57" s="108">
        <v>0.70807299999999995</v>
      </c>
      <c r="G57" s="108">
        <v>1.2E-5</v>
      </c>
      <c r="H57" s="109"/>
      <c r="I57" s="109"/>
      <c r="J57" s="109"/>
      <c r="K57" s="109"/>
    </row>
    <row r="58" spans="1:19" s="107" customFormat="1">
      <c r="A58" s="107" t="s">
        <v>784</v>
      </c>
      <c r="B58" s="107" t="s">
        <v>813</v>
      </c>
      <c r="E58" s="107" t="s">
        <v>785</v>
      </c>
      <c r="F58" s="108">
        <v>0.70798300000000003</v>
      </c>
      <c r="G58" s="108">
        <v>1.2E-5</v>
      </c>
      <c r="H58" s="109"/>
      <c r="I58" s="109"/>
      <c r="J58" s="109"/>
      <c r="K58" s="109"/>
    </row>
    <row r="60" spans="1:19">
      <c r="B60" s="2" t="s">
        <v>814</v>
      </c>
    </row>
  </sheetData>
  <sortState xmlns:xlrd2="http://schemas.microsoft.com/office/spreadsheetml/2017/richdata2" ref="A2:S58">
    <sortCondition ref="A1:A58"/>
  </sortState>
  <phoneticPr fontId="30" type="noConversion"/>
  <dataValidations count="14">
    <dataValidation allowBlank="1" showInputMessage="1" showErrorMessage="1" promptTitle="required" prompt="Sub-sampled or Consecutive sampling" sqref="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xr:uid="{91F635AB-8121-486E-9A45-4FB28F6A463B}"/>
    <dataValidation allowBlank="1" showInputMessage="1" showErrorMessage="1" promptTitle="required" prompt="original weight" sqref="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WVQ1" xr:uid="{0CC9E9AE-E11F-40C4-9783-D6B1303BFA8D}"/>
    <dataValidation allowBlank="1" showInputMessage="1" showErrorMessage="1" promptTitle="required" prompt="check this if you have particular requests for sampling - give details in the notes column" sqref="JF1 TB1 ACX1 AMT1 AWP1 BGL1 BQH1 CAD1 CJZ1 CTV1 DDR1 DNN1 DXJ1 EHF1 ERB1 FAX1 FKT1 FUP1 GEL1 GOH1 GYD1 HHZ1 HRV1 IBR1 ILN1 IVJ1 JFF1 JPB1 JYX1 KIT1 KSP1 LCL1 LMH1 LWD1 MFZ1 MPV1 MZR1 NJN1 NTJ1 ODF1 ONB1 OWX1 PGT1 PQP1 QAL1 QKH1 QUD1 RDZ1 RNV1 RXR1 SHN1 SRJ1 TBF1 TLB1 TUX1 UET1 UOP1 UYL1 VIH1 VSD1 WBZ1 WLV1 WVR1" xr:uid="{F54A29A7-B72D-4A68-90D0-0ABCC2EE3FED}"/>
    <dataValidation allowBlank="1" showInputMessage="1" showErrorMessage="1" promptTitle="required" prompt="Year-Month-Day" sqref="WVS1:WVT1 WVT2:WVT52 WLW1:WLX1 WLX2:WLX52 WCA1:WCB1 WCB2:WCB52 VSE1:VSF1 VSF2:VSF52 VII1:VIJ1 VIJ2:VIJ52 UYM1:UYN1 UYN2:UYN52 UOQ1:UOR1 UOR2:UOR52 UEU1:UEV1 UEV2:UEV52 TUY1:TUZ1 TUZ2:TUZ52 TLC1:TLD1 TLD2:TLD52 TBG1:TBH1 TBH2:TBH52 SRK1:SRL1 SRL2:SRL52 SHO1:SHP1 SHP2:SHP52 RXS1:RXT1 RXT2:RXT52 RNW1:RNX1 RNX2:RNX52 REA1:REB1 REB2:REB52 QUE1:QUF1 QUF2:QUF52 QKI1:QKJ1 QKJ2:QKJ52 QAM1:QAN1 QAN2:QAN52 PQQ1:PQR1 PQR2:PQR52 PGU1:PGV1 PGV2:PGV52 OWY1:OWZ1 OWZ2:OWZ52 ONC1:OND1 OND2:OND52 ODG1:ODH1 ODH2:ODH52 NTK1:NTL1 NTL2:NTL52 NJO1:NJP1 NJP2:NJP52 MZS1:MZT1 MZT2:MZT52 MPW1:MPX1 MPX2:MPX52 MGA1:MGB1 MGB2:MGB52 LWE1:LWF1 LWF2:LWF52 LMI1:LMJ1 LMJ2:LMJ52 LCM1:LCN1 LCN2:LCN52 KSQ1:KSR1 KSR2:KSR52 KIU1:KIV1 KIV2:KIV52 JYY1:JYZ1 JYZ2:JYZ52 JPC1:JPD1 JPD2:JPD52 JFG1:JFH1 JFH2:JFH52 IVK1:IVL1 IVL2:IVL52 ILO1:ILP1 ILP2:ILP52 IBS1:IBT1 IBT2:IBT52 HRW1:HRX1 HRX2:HRX52 HIA1:HIB1 HIB2:HIB52 GYE1:GYF1 GYF2:GYF52 GOI1:GOJ1 GOJ2:GOJ52 GEM1:GEN1 GEN2:GEN52 FUQ1:FUR1 FUR2:FUR52 FKU1:FKV1 FKV2:FKV52 FAY1:FAZ1 FAZ2:FAZ52 ERC1:ERD1 ERD2:ERD52 EHG1:EHH1 EHH2:EHH52 DXK1:DXL1 DXL2:DXL52 DNO1:DNP1 DNP2:DNP52 DDS1:DDT1 DDT2:DDT52 CTW1:CTX1 CTX2:CTX52 CKA1:CKB1 CKB2:CKB52 CAE1:CAF1 CAF2:CAF52 BQI1:BQJ1 BQJ2:BQJ52 BGM1:BGN1 BGN2:BGN52 AWQ1:AWR1 AWR2:AWR52 AMU1:AMV1 AMV2:AMV52 ACY1:ACZ1 ACZ2:ACZ52 TC1:TD1 TD2:TD52 JG1:JH1 JH2:JH52" xr:uid="{0AB6B47B-E969-48DF-9DC6-23B90662B349}"/>
    <dataValidation allowBlank="1" showInputMessage="1" showErrorMessage="1" promptTitle="required" prompt="location within the site" sqref="IK49 SG49 ACC49 ALY49 AVU49 BFQ49 BPM49 BZI49 CJE49 CTA49 DCW49 DMS49 DWO49 EGK49 EQG49 FAC49 FJY49 FTU49 GDQ49 GNM49 GXI49 HHE49 HRA49 IAW49 IKS49 IUO49 JEK49 JOG49 JYC49 KHY49 KRU49 LBQ49 LLM49 LVI49 MFE49 MPA49 MYW49 NIS49 NSO49 OCK49 OMG49 OWC49 PFY49 PPU49 PZQ49 QJM49 QTI49 RDE49 RNA49 RWW49 SGS49 SQO49 TAK49 TKG49 TUC49 UDY49 UNU49 UXQ49 VHM49 VRI49 WBE49 WLA49 WUW49 II49:IJ50 SE49:SF50 ACA49:ACB50 ALW49:ALX50 AVS49:AVT50 BFO49:BFP50 BPK49:BPL50 BZG49:BZH50 CJC49:CJD50 CSY49:CSZ50 DCU49:DCV50 DMQ49:DMR50 DWM49:DWN50 EGI49:EGJ50 EQE49:EQF50 FAA49:FAB50 FJW49:FJX50 FTS49:FTT50 GDO49:GDP50 GNK49:GNL50 GXG49:GXH50 HHC49:HHD50 HQY49:HQZ50 IAU49:IAV50 IKQ49:IKR50 IUM49:IUN50 JEI49:JEJ50 JOE49:JOF50 JYA49:JYB50 KHW49:KHX50 KRS49:KRT50 LBO49:LBP50 LLK49:LLL50 LVG49:LVH50 MFC49:MFD50 MOY49:MOZ50 MYU49:MYV50 NIQ49:NIR50 NSM49:NSN50 OCI49:OCJ50 OME49:OMF50 OWA49:OWB50 PFW49:PFX50 PPS49:PPT50 PZO49:PZP50 QJK49:QJL50 QTG49:QTH50 RDC49:RDD50 RMY49:RMZ50 RWU49:RWV50 SGQ49:SGR50 SQM49:SQN50 TAI49:TAJ50 TKE49:TKF50 TUA49:TUB50 UDW49:UDX50 UNS49:UNT50 UXO49:UXP50 VHK49:VHL50 VRG49:VRH50 WBC49:WBD50 WKY49:WKZ50 WUU49:WUV50 II51:IK52 SE51:SG52 ACA51:ACC52 ALW51:ALY52 AVS51:AVU52 BFO51:BFQ52 BPK51:BPM52 BZG51:BZI52 CJC51:CJE52 CSY51:CTA52 DCU51:DCW52 DMQ51:DMS52 DWM51:DWO52 EGI51:EGK52 EQE51:EQG52 FAA51:FAC52 FJW51:FJY52 FTS51:FTU52 GDO51:GDQ52 GNK51:GNM52 GXG51:GXI52 HHC51:HHE52 HQY51:HRA52 IAU51:IAW52 IKQ51:IKS52 IUM51:IUO52 JEI51:JEK52 JOE51:JOG52 JYA51:JYC52 KHW51:KHY52 KRS51:KRU52 LBO51:LBQ52 LLK51:LLM52 LVG51:LVI52 MFC51:MFE52 MOY51:MPA52 MYU51:MYW52 NIQ51:NIS52 NSM51:NSO52 OCI51:OCK52 OME51:OMG52 OWA51:OWC52 PFW51:PFY52 PPS51:PPU52 PZO51:PZQ52 QJK51:QJM52 QTG51:QTI52 RDC51:RDE52 RMY51:RNA52 RWU51:RWW52 SGQ51:SGS52 SQM51:SQO52 TAI51:TAK52 TKE51:TKG52 TUA51:TUC52 UDW51:UDY52 UNS51:UNU52 UXO51:UXQ52 VHK51:VHM52 VRG51:VRI52 WBC51:WBE52 WKY51:WLA52 WUU51:WUW52 S51:S52 C1:D52 S1:S49 WUU1:WUW48 WKY1:WLA48 WBC1:WBE48 VRG1:VRI48 VHK1:VHM48 UXO1:UXQ48 UNS1:UNU48 UDW1:UDY48 TUA1:TUC48 TKE1:TKG48 TAI1:TAK48 SQM1:SQO48 SGQ1:SGS48 RWU1:RWW48 RMY1:RNA48 RDC1:RDE48 QTG1:QTI48 QJK1:QJM48 PZO1:PZQ48 PPS1:PPU48 PFW1:PFY48 OWA1:OWC48 OME1:OMG48 OCI1:OCK48 NSM1:NSO48 NIQ1:NIS48 MYU1:MYW48 MOY1:MPA48 MFC1:MFE48 LVG1:LVI48 LLK1:LLM48 LBO1:LBQ48 KRS1:KRU48 KHW1:KHY48 JYA1:JYC48 JOE1:JOG48 JEI1:JEK48 IUM1:IUO48 IKQ1:IKS48 IAU1:IAW48 HQY1:HRA48 HHC1:HHE48 GXG1:GXI48 GNK1:GNM48 GDO1:GDQ48 FTS1:FTU48 FJW1:FJY48 FAA1:FAC48 EQE1:EQG48 EGI1:EGK48 DWM1:DWO48 DMQ1:DMS48 DCU1:DCW48 CSY1:CTA48 CJC1:CJE48 BZG1:BZI48 BPK1:BPM48 BFO1:BFQ48 AVS1:AVU48 ALW1:ALY48 ACA1:ACC48 SE1:SG48 II1:IK48" xr:uid="{73E026F6-6333-4B99-8FF9-0D88A5C43DAD}"/>
    <dataValidation allowBlank="1" showInputMessage="1" showErrorMessage="1" promptTitle="required" prompt="explanatory to the fields Material or Species" sqref="IU49:IU51 SQ49:SQ51 ACM49:ACM51 AMI49:AMI51 AWE49:AWE51 BGA49:BGA51 BPW49:BPW51 BZS49:BZS51 CJO49:CJO51 CTK49:CTK51 DDG49:DDG51 DNC49:DNC51 DWY49:DWY51 EGU49:EGU51 EQQ49:EQQ51 FAM49:FAM51 FKI49:FKI51 FUE49:FUE51 GEA49:GEA51 GNW49:GNW51 GXS49:GXS51 HHO49:HHO51 HRK49:HRK51 IBG49:IBG51 ILC49:ILC51 IUY49:IUY51 JEU49:JEU51 JOQ49:JOQ51 JYM49:JYM51 KII49:KII51 KSE49:KSE51 LCA49:LCA51 LLW49:LLW51 LVS49:LVS51 MFO49:MFO51 MPK49:MPK51 MZG49:MZG51 NJC49:NJC51 NSY49:NSY51 OCU49:OCU51 OMQ49:OMQ51 OWM49:OWM51 PGI49:PGI51 PQE49:PQE51 QAA49:QAA51 QJW49:QJW51 QTS49:QTS51 RDO49:RDO51 RNK49:RNK51 RXG49:RXG51 SHC49:SHC51 SQY49:SQY51 TAU49:TAU51 TKQ49:TKQ51 TUM49:TUM51 UEI49:UEI51 UOE49:UOE51 UYA49:UYA51 VHW49:VHW51 VRS49:VRS51 WBO49:WBO51 WLK49:WLK51 WVG49:WVG51 IW51:JB51 SS51:SX51 ACO51:ACT51 AMK51:AMP51 AWG51:AWL51 BGC51:BGH51 BPY51:BQD51 BZU51:BZZ51 CJQ51:CJV51 CTM51:CTR51 DDI51:DDN51 DNE51:DNJ51 DXA51:DXF51 EGW51:EHB51 EQS51:EQX51 FAO51:FAT51 FKK51:FKP51 FUG51:FUL51 GEC51:GEH51 GNY51:GOD51 GXU51:GXZ51 HHQ51:HHV51 HRM51:HRR51 IBI51:IBN51 ILE51:ILJ51 IVA51:IVF51 JEW51:JFB51 JOS51:JOX51 JYO51:JYT51 KIK51:KIP51 KSG51:KSL51 LCC51:LCH51 LLY51:LMD51 LVU51:LVZ51 MFQ51:MFV51 MPM51:MPR51 MZI51:MZN51 NJE51:NJJ51 NTA51:NTF51 OCW51:ODB51 OMS51:OMX51 OWO51:OWT51 PGK51:PGP51 PQG51:PQL51 QAC51:QAH51 QJY51:QKD51 QTU51:QTZ51 RDQ51:RDV51 RNM51:RNR51 RXI51:RXN51 SHE51:SHJ51 SRA51:SRF51 TAW51:TBB51 TKS51:TKX51 TUO51:TUT51 UEK51:UEP51 UOG51:UOL51 UYC51:UYH51 VHY51:VID51 VRU51:VRZ51 WBQ51:WBV51 WLM51:WLR51 WVI51:WVN51 M50:P50 IV50:IY50 SR50:SU50 ACN50:ACQ50 AMJ50:AMM50 AWF50:AWI50 BGB50:BGE50 BPX50:BQA50 BZT50:BZW50 CJP50:CJS50 CTL50:CTO50 DDH50:DDK50 DND50:DNG50 DWZ50:DXC50 EGV50:EGY50 EQR50:EQU50 FAN50:FAQ50 FKJ50:FKM50 FUF50:FUI50 GEB50:GEE50 GNX50:GOA50 GXT50:GXW50 HHP50:HHS50 HRL50:HRO50 IBH50:IBK50 ILD50:ILG50 IUZ50:IVC50 JEV50:JEY50 JOR50:JOU50 JYN50:JYQ50 KIJ50:KIM50 KSF50:KSI50 LCB50:LCE50 LLX50:LMA50 LVT50:LVW50 MFP50:MFS50 MPL50:MPO50 MZH50:MZK50 NJD50:NJG50 NSZ50:NTC50 OCV50:OCY50 OMR50:OMU50 OWN50:OWQ50 PGJ50:PGM50 PQF50:PQI50 QAB50:QAE50 QJX50:QKA50 QTT50:QTW50 RDP50:RDS50 RNL50:RNO50 RXH50:RXK50 SHD50:SHG50 SQZ50:SRC50 TAV50:TAY50 TKR50:TKU50 TUN50:TUQ50 UEJ50:UEM50 UOF50:UOI50 UYB50:UYE50 VHX50:VIA50 VRT50:VRW50 WBP50:WBS50 WLL50:WLO50 WVH50:WVK50 JA50:JB50 SW50:SX50 ACS50:ACT50 AMO50:AMP50 AWK50:AWL50 BGG50:BGH50 BQC50:BQD50 BZY50:BZZ50 CJU50:CJV50 CTQ50:CTR50 DDM50:DDN50 DNI50:DNJ50 DXE50:DXF50 EHA50:EHB50 EQW50:EQX50 FAS50:FAT50 FKO50:FKP50 FUK50:FUL50 GEG50:GEH50 GOC50:GOD50 GXY50:GXZ50 HHU50:HHV50 HRQ50:HRR50 IBM50:IBN50 ILI50:ILJ50 IVE50:IVF50 JFA50:JFB50 JOW50:JOX50 JYS50:JYT50 KIO50:KIP50 KSK50:KSL50 LCG50:LCH50 LMC50:LMD50 LVY50:LVZ50 MFU50:MFV50 MPQ50:MPR50 MZM50:MZN50 NJI50:NJJ50 NTE50:NTF50 ODA50:ODB50 OMW50:OMX50 OWS50:OWT50 PGO50:PGP50 PQK50:PQL50 QAG50:QAH50 QKC50:QKD50 QTY50:QTZ50 RDU50:RDV50 RNQ50:RNR50 RXM50:RXN50 SHI50:SHJ50 SRE50:SRF50 TBA50:TBB50 TKW50:TKX50 TUS50:TUT50 UEO50:UEP50 UOK50:UOL50 UYG50:UYH50 VIC50:VID50 VRY50:VRZ50 WBU50:WBV50 WLQ50:WLR50 WVM50:WVN50 IV49:JB49 SR49:SX49 ACN49:ACT49 AMJ49:AMP49 AWF49:AWL49 BGB49:BGH49 BPX49:BQD49 BZT49:BZZ49 CJP49:CJV49 CTL49:CTR49 DDH49:DDN49 DND49:DNJ49 DWZ49:DXF49 EGV49:EHB49 EQR49:EQX49 FAN49:FAT49 FKJ49:FKP49 FUF49:FUL49 GEB49:GEH49 GNX49:GOD49 GXT49:GXZ49 HHP49:HHV49 HRL49:HRR49 IBH49:IBN49 ILD49:ILJ49 IUZ49:IVF49 JEV49:JFB49 JOR49:JOX49 JYN49:JYT49 KIJ49:KIP49 KSF49:KSL49 LCB49:LCH49 LLX49:LMD49 LVT49:LVZ49 MFP49:MFV49 MPL49:MPR49 MZH49:MZN49 NJD49:NJJ49 NSZ49:NTF49 OCV49:ODB49 OMR49:OMX49 OWN49:OWT49 PGJ49:PGP49 PQF49:PQL49 QAB49:QAH49 QJX49:QKD49 QTT49:QTZ49 RDP49:RDV49 RNL49:RNR49 RXH49:RXN49 SHD49:SHJ49 SQZ49:SRF49 TAV49:TBB49 TKR49:TKX49 TUN49:TUT49 UEJ49:UEP49 UOF49:UOL49 UYB49:UYH49 VHX49:VID49 VRT49:VRZ49 WBP49:WBV49 WLL49:WLR49 WVH49:WVN49 Q49:Q50 IZ49:IZ50 SV49:SV50 ACR49:ACR50 AMN49:AMN50 AWJ49:AWJ50 BGF49:BGF50 BQB49:BQB50 BZX49:BZX50 CJT49:CJT50 CTP49:CTP50 DDL49:DDL50 DNH49:DNH50 DXD49:DXD50 EGZ49:EGZ50 EQV49:EQV50 FAR49:FAR50 FKN49:FKN50 FUJ49:FUJ50 GEF49:GEF50 GOB49:GOB50 GXX49:GXX50 HHT49:HHT50 HRP49:HRP50 IBL49:IBL50 ILH49:ILH50 IVD49:IVD50 JEZ49:JEZ50 JOV49:JOV50 JYR49:JYR50 KIN49:KIN50 KSJ49:KSJ50 LCF49:LCF50 LMB49:LMB50 LVX49:LVX50 MFT49:MFT50 MPP49:MPP50 MZL49:MZL50 NJH49:NJH50 NTD49:NTD50 OCZ49:OCZ50 OMV49:OMV50 OWR49:OWR50 PGN49:PGN50 PQJ49:PQJ50 QAF49:QAF50 QKB49:QKB50 QTX49:QTX50 RDT49:RDT50 RNP49:RNP50 RXL49:RXL50 SHH49:SHH50 SRD49:SRD50 TAZ49:TAZ50 TKV49:TKV50 TUR49:TUR50 UEN49:UEN50 UOJ49:UOJ50 UYF49:UYF50 VIB49:VIB50 VRX49:VRX50 WBT49:WBT50 WLP49:WLP50 WVL49:WVL50 IU52:JB52 SQ52:SX52 ACM52:ACT52 AMI52:AMP52 AWE52:AWL52 BGA52:BGH52 BPW52:BQD52 BZS52:BZZ52 CJO52:CJV52 CTK52:CTR52 DDG52:DDN52 DNC52:DNJ52 DWY52:DXF52 EGU52:EHB52 EQQ52:EQX52 FAM52:FAT52 FKI52:FKP52 FUE52:FUL52 GEA52:GEH52 GNW52:GOD52 GXS52:GXZ52 HHO52:HHV52 HRK52:HRR52 IBG52:IBN52 ILC52:ILJ52 IUY52:IVF52 JEU52:JFB52 JOQ52:JOX52 JYM52:JYT52 KII52:KIP52 KSE52:KSL52 LCA52:LCH52 LLW52:LMD52 LVS52:LVZ52 MFO52:MFV52 MPK52:MPR52 MZG52:MZN52 NJC52:NJJ52 NSY52:NTF52 OCU52:ODB52 OMQ52:OMX52 OWM52:OWT52 PGI52:PGP52 PQE52:PQL52 QAA52:QAH52 QJW52:QKD52 QTS52:QTZ52 RDO52:RDV52 RNK52:RNR52 RXG52:RXN52 SHC52:SHJ52 SQY52:SRF52 TAU52:TBB52 TKQ52:TKX52 TUM52:TUT52 UEI52:UEP52 UOE52:UOL52 UYA52:UYH52 VHW52:VID52 VRS52:VRZ52 WBO52:WBV52 WLK52:WLR52 WVG52:WVN52 M52:R52 N51:R51 R2:R50 WVG1:WVN48 WLK1:WLR48 WBO1:WBV48 VRS1:VRZ48 VHW1:VID48 UYA1:UYH48 UOE1:UOL48 UEI1:UEP48 TUM1:TUT48 TKQ1:TKX48 TAU1:TBB48 SQY1:SRF48 SHC1:SHJ48 RXG1:RXN48 RNK1:RNR48 RDO1:RDV48 QTS1:QTZ48 QJW1:QKD48 QAA1:QAH48 PQE1:PQL48 PGI1:PGP48 OWM1:OWT48 OMQ1:OMX48 OCU1:ODB48 NSY1:NTF48 NJC1:NJJ48 MZG1:MZN48 MPK1:MPR48 MFO1:MFV48 LVS1:LVZ48 LLW1:LMD48 LCA1:LCH48 KSE1:KSL48 KII1:KIP48 JYM1:JYT48 JOQ1:JOX48 JEU1:JFB48 IUY1:IVF48 ILC1:ILJ48 IBG1:IBN48 HRK1:HRR48 HHO1:HHV48 GXS1:GXZ48 GNW1:GOD48 GEA1:GEH48 FUE1:FUL48 FKI1:FKP48 FAM1:FAT48 EQQ1:EQX48 EGU1:EHB48 DWY1:DXF48 DNC1:DNJ48 DDG1:DDN48 CTK1:CTR48 CJO1:CJV48 BZS1:BZZ48 BPW1:BQD48 BGA1:BGH48 AWE1:AWL48 AMI1:AMP48 ACM1:ACT48 SQ1:SX48 IU1:JB48 M1:R1 M2:Q49" xr:uid="{34E8B1FB-CF54-481B-87CB-0E8134551E6F}"/>
    <dataValidation allowBlank="1" showInputMessage="1" showErrorMessage="1" promptTitle="required" prompt="sample age (e.g. Neolithic, medieaval, modern etc.)" sqref="J52:K52 IR52:IS52 SN52:SO52 ACJ52:ACK52 AMF52:AMG52 AWB52:AWC52 BFX52:BFY52 BPT52:BPU52 BZP52:BZQ52 CJL52:CJM52 CTH52:CTI52 DDD52:DDE52 DMZ52:DNA52 DWV52:DWW52 EGR52:EGS52 EQN52:EQO52 FAJ52:FAK52 FKF52:FKG52 FUB52:FUC52 GDX52:GDY52 GNT52:GNU52 GXP52:GXQ52 HHL52:HHM52 HRH52:HRI52 IBD52:IBE52 IKZ52:ILA52 IUV52:IUW52 JER52:JES52 JON52:JOO52 JYJ52:JYK52 KIF52:KIG52 KSB52:KSC52 LBX52:LBY52 LLT52:LLU52 LVP52:LVQ52 MFL52:MFM52 MPH52:MPI52 MZD52:MZE52 NIZ52:NJA52 NSV52:NSW52 OCR52:OCS52 OMN52:OMO52 OWJ52:OWK52 PGF52:PGG52 PQB52:PQC52 PZX52:PZY52 QJT52:QJU52 QTP52:QTQ52 RDL52:RDM52 RNH52:RNI52 RXD52:RXE52 SGZ52:SHA52 SQV52:SQW52 TAR52:TAS52 TKN52:TKO52 TUJ52:TUK52 UEF52:UEG52 UOB52:UOC52 UXX52:UXY52 VHT52:VHU52 VRP52:VRQ52 WBL52:WBM52 WLH52:WLI52 WVD52:WVE52 IM51:IS51 SI51:SO51 ACE51:ACK51 AMA51:AMG51 AVW51:AWC51 BFS51:BFY51 BPO51:BPU51 BZK51:BZQ51 CJG51:CJM51 CTC51:CTI51 DCY51:DDE51 DMU51:DNA51 DWQ51:DWW51 EGM51:EGS51 EQI51:EQO51 FAE51:FAK51 FKA51:FKG51 FTW51:FUC51 GDS51:GDY51 GNO51:GNU51 GXK51:GXQ51 HHG51:HHM51 HRC51:HRI51 IAY51:IBE51 IKU51:ILA51 IUQ51:IUW51 JEM51:JES51 JOI51:JOO51 JYE51:JYK51 KIA51:KIG51 KRW51:KSC51 LBS51:LBY51 LLO51:LLU51 LVK51:LVQ51 MFG51:MFM51 MPC51:MPI51 MYY51:MZE51 NIU51:NJA51 NSQ51:NSW51 OCM51:OCS51 OMI51:OMO51 OWE51:OWK51 PGA51:PGG51 PPW51:PQC51 PZS51:PZY51 QJO51:QJU51 QTK51:QTQ51 RDG51:RDM51 RNC51:RNI51 RWY51:RXE51 SGU51:SHA51 SQQ51:SQW51 TAM51:TAS51 TKI51:TKO51 TUE51:TUK51 UEA51:UEG51 UNW51:UOC51 UXS51:UXY51 VHO51:VHU51 VRK51:VRQ51 WBG51:WBM51 WLC51:WLI51 WUY51:WVE51 IL51:IL52 SH51:SH52 ACD51:ACD52 ALZ51:ALZ52 AVV51:AVV52 BFR51:BFR52 BPN51:BPN52 BZJ51:BZJ52 CJF51:CJF52 CTB51:CTB52 DCX51:DCX52 DMT51:DMT52 DWP51:DWP52 EGL51:EGL52 EQH51:EQH52 FAD51:FAD52 FJZ51:FJZ52 FTV51:FTV52 GDR51:GDR52 GNN51:GNN52 GXJ51:GXJ52 HHF51:HHF52 HRB51:HRB52 IAX51:IAX52 IKT51:IKT52 IUP51:IUP52 JEL51:JEL52 JOH51:JOH52 JYD51:JYD52 KHZ51:KHZ52 KRV51:KRV52 LBR51:LBR52 LLN51:LLN52 LVJ51:LVJ52 MFF51:MFF52 MPB51:MPB52 MYX51:MYX52 NIT51:NIT52 NSP51:NSP52 OCL51:OCL52 OMH51:OMH52 OWD51:OWD52 PFZ51:PFZ52 PPV51:PPV52 PZR51:PZR52 QJN51:QJN52 QTJ51:QTJ52 RDF51:RDF52 RNB51:RNB52 RWX51:RWX52 SGT51:SGT52 SQP51:SQP52 TAL51:TAL52 TKH51:TKH52 TUD51:TUD52 UDZ51:UDZ52 UNV51:UNV52 UXR51:UXR52 VHN51:VHN52 VRJ51:VRJ52 WBF51:WBF52 WLB51:WLB52 WUX51:WUX52 H28:K28 IP28:IS28 SL28:SO28 ACH28:ACK28 AMD28:AMG28 AVZ28:AWC28 BFV28:BFY28 BPR28:BPU28 BZN28:BZQ28 CJJ28:CJM28 CTF28:CTI28 DDB28:DDE28 DMX28:DNA28 DWT28:DWW28 EGP28:EGS28 EQL28:EQO28 FAH28:FAK28 FKD28:FKG28 FTZ28:FUC28 GDV28:GDY28 GNR28:GNU28 GXN28:GXQ28 HHJ28:HHM28 HRF28:HRI28 IBB28:IBE28 IKX28:ILA28 IUT28:IUW28 JEP28:JES28 JOL28:JOO28 JYH28:JYK28 KID28:KIG28 KRZ28:KSC28 LBV28:LBY28 LLR28:LLU28 LVN28:LVQ28 MFJ28:MFM28 MPF28:MPI28 MZB28:MZE28 NIX28:NJA28 NST28:NSW28 OCP28:OCS28 OML28:OMO28 OWH28:OWK28 PGD28:PGG28 PPZ28:PQC28 PZV28:PZY28 QJR28:QJU28 QTN28:QTQ28 RDJ28:RDM28 RNF28:RNI28 RXB28:RXE28 SGX28:SHA28 SQT28:SQW28 TAP28:TAS28 TKL28:TKO28 TUH28:TUK28 UED28:UEG28 UNZ28:UOC28 UXV28:UXY28 VHR28:VHU28 VRN28:VRQ28 WBJ28:WBM28 WLF28:WLI28 WVB28:WVE28 IL27:IO28 SH27:SK28 ACD27:ACG28 ALZ27:AMC28 AVV27:AVY28 BFR27:BFU28 BPN27:BPQ28 BZJ27:BZM28 CJF27:CJI28 CTB27:CTE28 DCX27:DDA28 DMT27:DMW28 DWP27:DWS28 EGL27:EGO28 EQH27:EQK28 FAD27:FAG28 FJZ27:FKC28 FTV27:FTY28 GDR27:GDU28 GNN27:GNQ28 GXJ27:GXM28 HHF27:HHI28 HRB27:HRE28 IAX27:IBA28 IKT27:IKW28 IUP27:IUS28 JEL27:JEO28 JOH27:JOK28 JYD27:JYG28 KHZ27:KIC28 KRV27:KRY28 LBR27:LBU28 LLN27:LLQ28 LVJ27:LVM28 MFF27:MFI28 MPB27:MPE28 MYX27:MZA28 NIT27:NIW28 NSP27:NSS28 OCL27:OCO28 OMH27:OMK28 OWD27:OWG28 PFZ27:PGC28 PPV27:PPY28 PZR27:PZU28 QJN27:QJQ28 QTJ27:QTM28 RDF27:RDI28 RNB27:RNE28 RWX27:RXA28 SGT27:SGW28 SQP27:SQS28 TAL27:TAO28 TKH27:TKK28 TUD27:TUG28 UDZ27:UEC28 UNV27:UNY28 UXR27:UXU28 VHN27:VHQ28 VRJ27:VRM28 WBF27:WBI28 WLB27:WLE28 WUX27:WVA28 H38:K38 IP38:IS38 SL38:SO38 ACH38:ACK38 AMD38:AMG38 AVZ38:AWC38 BFV38:BFY38 BPR38:BPU38 BZN38:BZQ38 CJJ38:CJM38 CTF38:CTI38 DDB38:DDE38 DMX38:DNA38 DWT38:DWW38 EGP38:EGS38 EQL38:EQO38 FAH38:FAK38 FKD38:FKG38 FTZ38:FUC38 GDV38:GDY38 GNR38:GNU38 GXN38:GXQ38 HHJ38:HHM38 HRF38:HRI38 IBB38:IBE38 IKX38:ILA38 IUT38:IUW38 JEP38:JES38 JOL38:JOO38 JYH38:JYK38 KID38:KIG38 KRZ38:KSC38 LBV38:LBY38 LLR38:LLU38 LVN38:LVQ38 MFJ38:MFM38 MPF38:MPI38 MZB38:MZE38 NIX38:NJA38 NST38:NSW38 OCP38:OCS38 OML38:OMO38 OWH38:OWK38 PGD38:PGG38 PPZ38:PQC38 PZV38:PZY38 QJR38:QJU38 QTN38:QTQ38 RDJ38:RDM38 RNF38:RNI38 RXB38:RXE38 SGX38:SHA38 SQT38:SQW38 TAP38:TAS38 TKL38:TKO38 TUH38:TUK38 UED38:UEG38 UNZ38:UOC38 UXV38:UXY38 VHR38:VHU38 VRN38:VRQ38 WBJ38:WBM38 WLF38:WLI38 WVB38:WVE38 IL29:IS36 SH29:SO36 ACD29:ACK36 ALZ29:AMG36 AVV29:AWC36 BFR29:BFY36 BPN29:BPU36 BZJ29:BZQ36 CJF29:CJM36 CTB29:CTI36 DCX29:DDE36 DMT29:DNA36 DWP29:DWW36 EGL29:EGS36 EQH29:EQO36 FAD29:FAK36 FJZ29:FKG36 FTV29:FUC36 GDR29:GDY36 GNN29:GNU36 GXJ29:GXQ36 HHF29:HHM36 HRB29:HRI36 IAX29:IBE36 IKT29:ILA36 IUP29:IUW36 JEL29:JES36 JOH29:JOO36 JYD29:JYK36 KHZ29:KIG36 KRV29:KSC36 LBR29:LBY36 LLN29:LLU36 LVJ29:LVQ36 MFF29:MFM36 MPB29:MPI36 MYX29:MZE36 NIT29:NJA36 NSP29:NSW36 OCL29:OCS36 OMH29:OMO36 OWD29:OWK36 PFZ29:PGG36 PPV29:PQC36 PZR29:PZY36 QJN29:QJU36 QTJ29:QTQ36 RDF29:RDM36 RNB29:RNI36 RWX29:RXE36 SGT29:SHA36 SQP29:SQW36 TAL29:TAS36 TKH29:TKO36 TUD29:TUK36 UDZ29:UEG36 UNV29:UOC36 UXR29:UXY36 VHN29:VHU36 VRJ29:VRQ36 WBF29:WBM36 WLB29:WLI36 WUX29:WVE36 IL39:IS50 SH39:SO50 ACD39:ACK50 ALZ39:AMG50 AVV39:AWC50 BFR39:BFY50 BPN39:BPU50 BZJ39:BZQ50 CJF39:CJM50 CTB39:CTI50 DCX39:DDE50 DMT39:DNA50 DWP39:DWW50 EGL39:EGS50 EQH39:EQO50 FAD39:FAK50 FJZ39:FKG50 FTV39:FUC50 GDR39:GDY50 GNN39:GNU50 GXJ39:GXQ50 HHF39:HHM50 HRB39:HRI50 IAX39:IBE50 IKT39:ILA50 IUP39:IUW50 JEL39:JES50 JOH39:JOO50 JYD39:JYK50 KHZ39:KIG50 KRV39:KSC50 LBR39:LBY50 LLN39:LLU50 LVJ39:LVQ50 MFF39:MFM50 MPB39:MPI50 MYX39:MZE50 NIT39:NJA50 NSP39:NSW50 OCL39:OCS50 OMH39:OMO50 OWD39:OWK50 PFZ39:PGG50 PPV39:PQC50 PZR39:PZY50 QJN39:QJU50 QTJ39:QTQ50 RDF39:RDM50 RNB39:RNI50 RWX39:RXE50 SGT39:SHA50 SQP39:SQW50 TAL39:TAS50 TKH39:TKO50 TUD39:TUK50 UDZ39:UEG50 UNV39:UOC50 UXR39:UXY50 VHN39:VHU50 VRJ39:VRQ50 WBF39:WBM50 WLB39:WLI50 WUX39:WVE50 IL37:IO38 SH37:SK38 ACD37:ACG38 ALZ37:AMC38 AVV37:AVY38 BFR37:BFU38 BPN37:BPQ38 BZJ37:BZM38 CJF37:CJI38 CTB37:CTE38 DCX37:DDA38 DMT37:DMW38 DWP37:DWS38 EGL37:EGO38 EQH37:EQK38 FAD37:FAG38 FJZ37:FKC38 FTV37:FTY38 GDR37:GDU38 GNN37:GNQ38 GXJ37:GXM38 HHF37:HHI38 HRB37:HRE38 IAX37:IBA38 IKT37:IKW38 IUP37:IUS38 JEL37:JEO38 JOH37:JOK38 JYD37:JYG38 KHZ37:KIC38 KRV37:KRY38 LBR37:LBU38 LLN37:LLQ38 LVJ37:LVM38 MFF37:MFI38 MPB37:MPE38 MYX37:MZA38 NIT37:NIW38 NSP37:NSS38 OCL37:OCO38 OMH37:OMK38 OWD37:OWG38 PFZ37:PGC38 PPV37:PPY38 PZR37:PZU38 QJN37:QJQ38 QTJ37:QTM38 RDF37:RDI38 RNB37:RNE38 RWX37:RXA38 SGT37:SGW38 SQP37:SQS38 TAL37:TAO38 TKH37:TKK38 TUD37:TUG38 UDZ37:UEC38 UNV37:UNY38 UXR37:UXU38 VHN37:VHQ38 VRJ37:VRM38 WBF37:WBI38 WLB37:WLE38 WUX37:WVA38 F37:G38 E37:E52 E29:K36 E27:G28 F39:K51 IL1:IS26 SH1:SO26 ACD1:ACK26 ALZ1:AMG26 AVV1:AWC26 BFR1:BFY26 BPN1:BPU26 BZJ1:BZQ26 CJF1:CJM26 CTB1:CTI26 DCX1:DDE26 DMT1:DNA26 DWP1:DWW26 EGL1:EGS26 EQH1:EQO26 FAD1:FAK26 FJZ1:FKG26 FTV1:FUC26 GDR1:GDY26 GNN1:GNU26 GXJ1:GXQ26 HHF1:HHM26 HRB1:HRI26 IAX1:IBE26 IKT1:ILA26 IUP1:IUW26 JEL1:JES26 JOH1:JOO26 JYD1:JYK26 KHZ1:KIG26 KRV1:KSC26 LBR1:LBY26 LLN1:LLU26 LVJ1:LVQ26 MFF1:MFM26 MPB1:MPI26 MYX1:MZE26 NIT1:NJA26 NSP1:NSW26 OCL1:OCS26 OMH1:OMO26 OWD1:OWK26 PFZ1:PGG26 PPV1:PQC26 PZR1:PZY26 QJN1:QJU26 QTJ1:QTQ26 RDF1:RDM26 RNB1:RNI26 RWX1:RXE26 SGT1:SHA26 SQP1:SQW26 TAL1:TAS26 TKH1:TKO26 TUD1:TUK26 UDZ1:UEG26 UNV1:UOC26 UXR1:UXY26 VHN1:VHU26 VRJ1:VRQ26 WBF1:WBM26 WLB1:WLI26 WUX1:WVE26 E1:K26" xr:uid="{18899972-125C-4922-BB3F-D02ED50FF659}"/>
    <dataValidation allowBlank="1" showInputMessage="1" showErrorMessage="1" promptTitle="required" prompt="amount" sqref="WLS1:WLT1 WBW1:WBX1 VSA1:VSB1 VIE1:VIF1 UYI1:UYJ1 UOM1:UON1 UEQ1:UER1 TUU1:TUV1 TKY1:TKZ1 TBC1:TBD1 SRG1:SRH1 SHK1:SHL1 RXO1:RXP1 RNS1:RNT1 RDW1:RDX1 QUA1:QUB1 QKE1:QKF1 QAI1:QAJ1 PQM1:PQN1 PGQ1:PGR1 OWU1:OWV1 OMY1:OMZ1 ODC1:ODD1 NTG1:NTH1 NJK1:NJL1 MZO1:MZP1 MPS1:MPT1 MFW1:MFX1 LWA1:LWB1 LME1:LMF1 LCI1:LCJ1 KSM1:KSN1 KIQ1:KIR1 JYU1:JYV1 JOY1:JOZ1 JFC1:JFD1 IVG1:IVH1 ILK1:ILL1 IBO1:IBP1 HRS1:HRT1 HHW1:HHX1 GYA1:GYB1 GOE1:GOF1 GEI1:GEJ1 FUM1:FUN1 FKQ1:FKR1 FAU1:FAV1 EQY1:EQZ1 EHC1:EHD1 DXG1:DXH1 DNK1:DNL1 DDO1:DDP1 CTS1:CTT1 CJW1:CJX1 CAA1:CAB1 BQE1:BQF1 BGI1:BGJ1 AWM1:AWN1 AMQ1:AMR1 ACU1:ACV1 SY1:SZ1 JC1:JD1 WLS2:WLW52 WBW2:WCA52 VSA2:VSE52 VIE2:VII52 UYI2:UYM52 UOM2:UOQ52 UEQ2:UEU52 TUU2:TUY52 TKY2:TLC52 TBC2:TBG52 SRG2:SRK52 SHK2:SHO52 RXO2:RXS52 RNS2:RNW52 RDW2:REA52 QUA2:QUE52 QKE2:QKI52 QAI2:QAM52 PQM2:PQQ52 PGQ2:PGU52 OWU2:OWY52 OMY2:ONC52 ODC2:ODG52 NTG2:NTK52 NJK2:NJO52 MZO2:MZS52 MPS2:MPW52 MFW2:MGA52 LWA2:LWE52 LME2:LMI52 LCI2:LCM52 KSM2:KSQ52 KIQ2:KIU52 JYU2:JYY52 JOY2:JPC52 JFC2:JFG52 IVG2:IVK52 ILK2:ILO52 IBO2:IBS52 HRS2:HRW52 HHW2:HIA52 GYA2:GYE52 GOE2:GOI52 GEI2:GEM52 FUM2:FUQ52 FKQ2:FKU52 FAU2:FAY52 EQY2:ERC52 EHC2:EHG52 DXG2:DXK52 DNK2:DNO52 DDO2:DDS52 CTS2:CTW52 CJW2:CKA52 CAA2:CAE52 BQE2:BQI52 BGI2:BGM52 AWM2:AWQ52 AMQ2:AMU52 ACU2:ACY52 SY2:TC52 JC2:JG52 WVU2:WVU52 WLY2:WLY52 WCC2:WCC52 VSG2:VSG52 VIK2:VIK52 UYO2:UYO52 UOS2:UOS52 UEW2:UEW52 TVA2:TVA52 TLE2:TLE52 TBI2:TBI52 SRM2:SRM52 SHQ2:SHQ52 RXU2:RXU52 RNY2:RNY52 REC2:REC52 QUG2:QUG52 QKK2:QKK52 QAO2:QAO52 PQS2:PQS52 PGW2:PGW52 OXA2:OXA52 ONE2:ONE52 ODI2:ODI52 NTM2:NTM52 NJQ2:NJQ52 MZU2:MZU52 MPY2:MPY52 MGC2:MGC52 LWG2:LWG52 LMK2:LMK52 LCO2:LCO52 KSS2:KSS52 KIW2:KIW52 JZA2:JZA52 JPE2:JPE52 JFI2:JFI52 IVM2:IVM52 ILQ2:ILQ52 IBU2:IBU52 HRY2:HRY52 HIC2:HIC52 GYG2:GYG52 GOK2:GOK52 GEO2:GEO52 FUS2:FUS52 FKW2:FKW52 FBA2:FBA52 ERE2:ERE52 EHI2:EHI52 DXM2:DXM52 DNQ2:DNQ52 DDU2:DDU52 CTY2:CTY52 CKC2:CKC52 CAG2:CAG52 BQK2:BQK52 BGO2:BGO52 AWS2:AWS52 AMW2:AMW52 ADA2:ADA52 TE2:TE52 JI2:JI52 WVO1:WVP1 WVO2:WVS52" xr:uid="{50F9DB0F-F3F5-4D15-A192-4A5858C1D834}"/>
    <dataValidation allowBlank="1" showInputMessage="1" showErrorMessage="1" promptTitle="required" prompt="Species" sqref="L1:L52 WVF1:WVF52 WLJ1:WLJ52 WBN1:WBN52 VRR1:VRR52 VHV1:VHV52 UXZ1:UXZ52 UOD1:UOD52 UEH1:UEH52 TUL1:TUL52 TKP1:TKP52 TAT1:TAT52 SQX1:SQX52 SHB1:SHB52 RXF1:RXF52 RNJ1:RNJ52 RDN1:RDN52 QTR1:QTR52 QJV1:QJV52 PZZ1:PZZ52 PQD1:PQD52 PGH1:PGH52 OWL1:OWL52 OMP1:OMP52 OCT1:OCT52 NSX1:NSX52 NJB1:NJB52 MZF1:MZF52 MPJ1:MPJ52 MFN1:MFN52 LVR1:LVR52 LLV1:LLV52 LBZ1:LBZ52 KSD1:KSD52 KIH1:KIH52 JYL1:JYL52 JOP1:JOP52 JET1:JET52 IUX1:IUX52 ILB1:ILB52 IBF1:IBF52 HRJ1:HRJ52 HHN1:HHN52 GXR1:GXR52 GNV1:GNV52 GDZ1:GDZ52 FUD1:FUD52 FKH1:FKH52 FAL1:FAL52 EQP1:EQP52 EGT1:EGT52 DWX1:DWX52 DNB1:DNB52 DDF1:DDF52 CTJ1:CTJ52 CJN1:CJN52 BZR1:BZR52 BPV1:BPV52 BFZ1:BFZ52 AWD1:AWD52 AMH1:AMH52 ACL1:ACL52 SP1:SP52 IT1:IT52" xr:uid="{182AC90A-C957-4931-B2A3-F2473E054FE2}"/>
    <dataValidation allowBlank="1" showInputMessage="1" showErrorMessage="1" promptTitle="required" prompt="Proposed sample workflow" sqref="JJ1:JJ52 WVV1:WVV52 WLZ1:WLZ52 WCD1:WCD52 VSH1:VSH52 VIL1:VIL52 UYP1:UYP52 UOT1:UOT52 UEX1:UEX52 TVB1:TVB52 TLF1:TLF52 TBJ1:TBJ52 SRN1:SRN52 SHR1:SHR52 RXV1:RXV52 RNZ1:RNZ52 RED1:RED52 QUH1:QUH52 QKL1:QKL52 QAP1:QAP52 PQT1:PQT52 PGX1:PGX52 OXB1:OXB52 ONF1:ONF52 ODJ1:ODJ52 NTN1:NTN52 NJR1:NJR52 MZV1:MZV52 MPZ1:MPZ52 MGD1:MGD52 LWH1:LWH52 LML1:LML52 LCP1:LCP52 KST1:KST52 KIX1:KIX52 JZB1:JZB52 JPF1:JPF52 JFJ1:JFJ52 IVN1:IVN52 ILR1:ILR52 IBV1:IBV52 HRZ1:HRZ52 HID1:HID52 GYH1:GYH52 GOL1:GOL52 GEP1:GEP52 FUT1:FUT52 FKX1:FKX52 FBB1:FBB52 ERF1:ERF52 EHJ1:EHJ52 DXN1:DXN52 DNR1:DNR52 DDV1:DDV52 CTZ1:CTZ52 CKD1:CKD52 CAH1:CAH52 BQL1:BQL52 BGP1:BGP52 AWT1:AWT52 AMX1:AMX52 ADB1:ADB52 TF1:TF52" xr:uid="{0564B8BB-932C-4DE4-A87D-EDDA0B2ABEE7}"/>
    <dataValidation allowBlank="1" showInputMessage="1" showErrorMessage="1" promptTitle="required" prompt="information" sqref="JK1:JK52 WVW1:WVW52 WMA1:WMA52 WCE1:WCE52 VSI1:VSI52 VIM1:VIM52 UYQ1:UYQ52 UOU1:UOU52 UEY1:UEY52 TVC1:TVC52 TLG1:TLG52 TBK1:TBK52 SRO1:SRO52 SHS1:SHS52 RXW1:RXW52 ROA1:ROA52 REE1:REE52 QUI1:QUI52 QKM1:QKM52 QAQ1:QAQ52 PQU1:PQU52 PGY1:PGY52 OXC1:OXC52 ONG1:ONG52 ODK1:ODK52 NTO1:NTO52 NJS1:NJS52 MZW1:MZW52 MQA1:MQA52 MGE1:MGE52 LWI1:LWI52 LMM1:LMM52 LCQ1:LCQ52 KSU1:KSU52 KIY1:KIY52 JZC1:JZC52 JPG1:JPG52 JFK1:JFK52 IVO1:IVO52 ILS1:ILS52 IBW1:IBW52 HSA1:HSA52 HIE1:HIE52 GYI1:GYI52 GOM1:GOM52 GEQ1:GEQ52 FUU1:FUU52 FKY1:FKY52 FBC1:FBC52 ERG1:ERG52 EHK1:EHK52 DXO1:DXO52 DNS1:DNS52 DDW1:DDW52 CUA1:CUA52 CKE1:CKE52 CAI1:CAI52 BQM1:BQM52 BGQ1:BGQ52 AWU1:AWU52 AMY1:AMY52 ADC1:ADC52 TG1:TG52" xr:uid="{FA2B3F3A-B16A-41EC-86A5-F796E7A2E3A6}"/>
    <dataValidation allowBlank="1" showInputMessage="1" showErrorMessage="1" promptTitle="optional" prompt="add any other notes about the sample, e.g. possible identifcation, appearance remarks" sqref="JL1:JL52 WVX1:WVX52 WMB1:WMB52 WCF1:WCF52 VSJ1:VSJ52 VIN1:VIN52 UYR1:UYR52 UOV1:UOV52 UEZ1:UEZ52 TVD1:TVD52 TLH1:TLH52 TBL1:TBL52 SRP1:SRP52 SHT1:SHT52 RXX1:RXX52 ROB1:ROB52 REF1:REF52 QUJ1:QUJ52 QKN1:QKN52 QAR1:QAR52 PQV1:PQV52 PGZ1:PGZ52 OXD1:OXD52 ONH1:ONH52 ODL1:ODL52 NTP1:NTP52 NJT1:NJT52 MZX1:MZX52 MQB1:MQB52 MGF1:MGF52 LWJ1:LWJ52 LMN1:LMN52 LCR1:LCR52 KSV1:KSV52 KIZ1:KIZ52 JZD1:JZD52 JPH1:JPH52 JFL1:JFL52 IVP1:IVP52 ILT1:ILT52 IBX1:IBX52 HSB1:HSB52 HIF1:HIF52 GYJ1:GYJ52 GON1:GON52 GER1:GER52 FUV1:FUV52 FKZ1:FKZ52 FBD1:FBD52 ERH1:ERH52 EHL1:EHL52 DXP1:DXP52 DNT1:DNT52 DDX1:DDX52 CUB1:CUB52 CKF1:CKF52 CAJ1:CAJ52 BQN1:BQN52 BGR1:BGR52 AWV1:AWV52 AMZ1:AMZ52 ADD1:ADD52 TH1:TH52" xr:uid="{DC3C0D01-90F9-4CBD-9E8B-905198CB51F7}"/>
    <dataValidation allowBlank="1" showInputMessage="1" showErrorMessage="1" promptTitle="required" prompt="Your (short) reference for this sample" sqref="A1:A52 WUR1:WUR52 WKV1:WKV52 WAZ1:WAZ52 VRD1:VRD52 VHH1:VHH52 UXL1:UXL52 UNP1:UNP52 UDT1:UDT52 TTX1:TTX52 TKB1:TKB52 TAF1:TAF52 SQJ1:SQJ52 SGN1:SGN52 RWR1:RWR52 RMV1:RMV52 RCZ1:RCZ52 QTD1:QTD52 QJH1:QJH52 PZL1:PZL52 PPP1:PPP52 PFT1:PFT52 OVX1:OVX52 OMB1:OMB52 OCF1:OCF52 NSJ1:NSJ52 NIN1:NIN52 MYR1:MYR52 MOV1:MOV52 MEZ1:MEZ52 LVD1:LVD52 LLH1:LLH52 LBL1:LBL52 KRP1:KRP52 KHT1:KHT52 JXX1:JXX52 JOB1:JOB52 JEF1:JEF52 IUJ1:IUJ52 IKN1:IKN52 IAR1:IAR52 HQV1:HQV52 HGZ1:HGZ52 GXD1:GXD52 GNH1:GNH52 GDL1:GDL52 FTP1:FTP52 FJT1:FJT52 EZX1:EZX52 EQB1:EQB52 EGF1:EGF52 DWJ1:DWJ52 DMN1:DMN52 DCR1:DCR52 CSV1:CSV52 CIZ1:CIZ52 BZD1:BZD52 BPH1:BPH52 BFL1:BFL52 AVP1:AVP52 ALT1:ALT52 ABX1:ABX52 SB1:SB52 IF1:IF52" xr:uid="{337E4A6C-38C9-4E54-8CB5-2A50DAD204A0}"/>
    <dataValidation allowBlank="1" showInputMessage="1" showErrorMessage="1" promptTitle="required" prompt="Bone, flint etc - give any further details in the note section" sqref="WUS1:WUT52 B1:B52 WKW1:WKX52 WBA1:WBB52 VRE1:VRF52 VHI1:VHJ52 UXM1:UXN52 UNQ1:UNR52 UDU1:UDV52 TTY1:TTZ52 TKC1:TKD52 TAG1:TAH52 SQK1:SQL52 SGO1:SGP52 RWS1:RWT52 RMW1:RMX52 RDA1:RDB52 QTE1:QTF52 QJI1:QJJ52 PZM1:PZN52 PPQ1:PPR52 PFU1:PFV52 OVY1:OVZ52 OMC1:OMD52 OCG1:OCH52 NSK1:NSL52 NIO1:NIP52 MYS1:MYT52 MOW1:MOX52 MFA1:MFB52 LVE1:LVF52 LLI1:LLJ52 LBM1:LBN52 KRQ1:KRR52 KHU1:KHV52 JXY1:JXZ52 JOC1:JOD52 JEG1:JEH52 IUK1:IUL52 IKO1:IKP52 IAS1:IAT52 HQW1:HQX52 HHA1:HHB52 GXE1:GXF52 GNI1:GNJ52 GDM1:GDN52 FTQ1:FTR52 FJU1:FJV52 EZY1:EZZ52 EQC1:EQD52 EGG1:EGH52 DWK1:DWL52 DMO1:DMP52 DCS1:DCT52 CSW1:CSX52 CJA1:CJB52 BZE1:BZF52 BPI1:BPJ52 BFM1:BFN52 AVQ1:AVR52 ALU1:ALV52 ABY1:ABZ52 SC1:SD52 IG1:IH52" xr:uid="{DCEC5313-8C6D-4E33-9446-FF2F1D30133B}"/>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opLeftCell="A26" workbookViewId="0">
      <pane xSplit="1" topLeftCell="B1" activePane="topRight" state="frozen"/>
      <selection activeCell="A11" sqref="A11"/>
      <selection pane="topRight" activeCell="H15" sqref="H15"/>
    </sheetView>
  </sheetViews>
  <sheetFormatPr defaultColWidth="8.6640625" defaultRowHeight="14"/>
  <cols>
    <col min="1" max="1" width="18.4140625" style="2" customWidth="1"/>
    <col min="2" max="2" width="12.25" style="2" customWidth="1"/>
    <col min="3" max="3" width="10" style="19" bestFit="1" customWidth="1"/>
    <col min="4" max="4" width="14.4140625" style="19" customWidth="1"/>
    <col min="5" max="5" width="18.9140625" style="30" customWidth="1"/>
    <col min="6" max="6" width="12.4140625" style="2" customWidth="1"/>
    <col min="7" max="7" width="14.4140625" style="31" customWidth="1"/>
    <col min="8" max="8" width="17.75" style="30" customWidth="1"/>
    <col min="9" max="9" width="14.6640625" style="6" customWidth="1"/>
    <col min="10" max="10" width="32.6640625" style="2" customWidth="1"/>
    <col min="11" max="16384" width="8.6640625" style="2"/>
  </cols>
  <sheetData>
    <row r="1" spans="1:16">
      <c r="A1" s="9" t="s">
        <v>727</v>
      </c>
    </row>
    <row r="2" spans="1:16">
      <c r="A2" s="2" t="s">
        <v>708</v>
      </c>
    </row>
    <row r="3" spans="1:16" ht="15" customHeight="1">
      <c r="A3" s="2" t="s">
        <v>709</v>
      </c>
    </row>
    <row r="4" spans="1:16" s="1" customFormat="1" ht="56">
      <c r="A4" s="1" t="s">
        <v>0</v>
      </c>
      <c r="B4" s="1" t="s">
        <v>1</v>
      </c>
      <c r="C4" s="18" t="s">
        <v>2</v>
      </c>
      <c r="D4" s="1" t="s">
        <v>48</v>
      </c>
      <c r="E4" s="81" t="s">
        <v>682</v>
      </c>
      <c r="F4" s="1" t="s">
        <v>673</v>
      </c>
      <c r="G4" s="39" t="s">
        <v>675</v>
      </c>
      <c r="H4" s="81" t="s">
        <v>671</v>
      </c>
      <c r="I4" s="5" t="s">
        <v>672</v>
      </c>
      <c r="J4" s="1" t="s">
        <v>35</v>
      </c>
    </row>
    <row r="5" spans="1:16" s="52" customFormat="1">
      <c r="A5" s="47" t="s">
        <v>4</v>
      </c>
      <c r="B5" s="47" t="s">
        <v>710</v>
      </c>
      <c r="C5" s="47">
        <v>32.558401000000003</v>
      </c>
      <c r="D5" s="47">
        <v>34.937179</v>
      </c>
      <c r="E5" s="48" t="s">
        <v>436</v>
      </c>
      <c r="F5" s="47">
        <v>5</v>
      </c>
      <c r="G5" s="47" t="s">
        <v>52</v>
      </c>
      <c r="H5" s="80" t="s">
        <v>713</v>
      </c>
      <c r="I5" s="66">
        <f>SUM(F5:F6)</f>
        <v>9</v>
      </c>
      <c r="J5" s="47" t="s">
        <v>37</v>
      </c>
      <c r="K5" s="2"/>
      <c r="L5" s="2"/>
      <c r="M5" s="2"/>
      <c r="N5" s="2"/>
      <c r="O5" s="2"/>
      <c r="P5" s="2"/>
    </row>
    <row r="6" spans="1:16" s="52" customFormat="1">
      <c r="A6" s="47" t="s">
        <v>295</v>
      </c>
      <c r="B6" s="47" t="s">
        <v>296</v>
      </c>
      <c r="C6" s="47">
        <v>32.668996</v>
      </c>
      <c r="D6" s="47">
        <v>34.978897000000003</v>
      </c>
      <c r="E6" s="48" t="s">
        <v>703</v>
      </c>
      <c r="F6" s="47">
        <v>4</v>
      </c>
      <c r="G6" s="47" t="s">
        <v>52</v>
      </c>
      <c r="H6" s="80"/>
      <c r="I6" s="66"/>
      <c r="J6" s="47" t="s">
        <v>297</v>
      </c>
      <c r="K6" s="2"/>
      <c r="L6" s="2"/>
      <c r="M6" s="2"/>
      <c r="N6" s="2"/>
      <c r="O6" s="2"/>
      <c r="P6" s="2"/>
    </row>
    <row r="7" spans="1:16" s="62" customFormat="1">
      <c r="A7" s="20" t="s">
        <v>25</v>
      </c>
      <c r="B7" s="20" t="s">
        <v>10</v>
      </c>
      <c r="C7" s="21">
        <v>31.773599999999998</v>
      </c>
      <c r="D7" s="21">
        <v>36.826700000000002</v>
      </c>
      <c r="E7" s="24" t="s">
        <v>628</v>
      </c>
      <c r="F7" s="20">
        <v>3</v>
      </c>
      <c r="G7" s="40" t="s">
        <v>45</v>
      </c>
      <c r="H7" s="79" t="s">
        <v>712</v>
      </c>
      <c r="I7" s="40">
        <f>SUM(F7:F9)</f>
        <v>7</v>
      </c>
      <c r="J7" s="20" t="s">
        <v>724</v>
      </c>
      <c r="K7" s="2"/>
      <c r="L7" s="2"/>
      <c r="M7" s="2"/>
      <c r="N7" s="2"/>
      <c r="O7" s="2"/>
      <c r="P7" s="2"/>
    </row>
    <row r="8" spans="1:16" s="22" customFormat="1">
      <c r="A8" s="20" t="s">
        <v>26</v>
      </c>
      <c r="B8" s="20" t="s">
        <v>10</v>
      </c>
      <c r="C8" s="21">
        <v>31.803999999999998</v>
      </c>
      <c r="D8" s="21">
        <v>36.811999999999998</v>
      </c>
      <c r="E8" s="24">
        <v>0.70796999999999999</v>
      </c>
      <c r="F8" s="20">
        <v>2</v>
      </c>
      <c r="G8" s="40" t="s">
        <v>45</v>
      </c>
      <c r="H8" s="79"/>
      <c r="I8" s="67"/>
      <c r="J8" s="20" t="s">
        <v>37</v>
      </c>
      <c r="K8" s="2"/>
      <c r="L8" s="2"/>
      <c r="M8" s="2"/>
      <c r="N8" s="2"/>
      <c r="O8" s="2"/>
      <c r="P8" s="2"/>
    </row>
    <row r="9" spans="1:16" s="20" customFormat="1">
      <c r="A9" s="20" t="s">
        <v>550</v>
      </c>
      <c r="B9" s="20" t="s">
        <v>670</v>
      </c>
      <c r="C9" s="21">
        <v>31.784980999999998</v>
      </c>
      <c r="D9" s="21">
        <v>36.733637000000002</v>
      </c>
      <c r="E9" s="24" t="s">
        <v>627</v>
      </c>
      <c r="F9" s="20">
        <v>2</v>
      </c>
      <c r="G9" s="40" t="s">
        <v>45</v>
      </c>
      <c r="H9" s="79"/>
      <c r="I9" s="67"/>
      <c r="J9" s="20" t="s">
        <v>541</v>
      </c>
      <c r="K9" s="2"/>
      <c r="L9" s="2"/>
      <c r="M9" s="2"/>
      <c r="N9" s="2"/>
      <c r="O9" s="2"/>
      <c r="P9" s="2"/>
    </row>
    <row r="10" spans="1:16" s="26" customFormat="1">
      <c r="A10" s="26" t="s">
        <v>23</v>
      </c>
      <c r="B10" s="26" t="s">
        <v>10</v>
      </c>
      <c r="C10" s="27">
        <v>31.1784</v>
      </c>
      <c r="D10" s="27">
        <v>35.919719999999998</v>
      </c>
      <c r="E10" s="27" t="s">
        <v>630</v>
      </c>
      <c r="F10" s="26">
        <v>3</v>
      </c>
      <c r="G10" s="41" t="s">
        <v>53</v>
      </c>
      <c r="H10" s="78" t="s">
        <v>711</v>
      </c>
      <c r="I10" s="41">
        <f>SUM(F10:F14)</f>
        <v>28</v>
      </c>
      <c r="J10" s="26" t="s">
        <v>724</v>
      </c>
      <c r="K10" s="2"/>
      <c r="L10" s="2"/>
      <c r="M10" s="2"/>
      <c r="N10" s="2"/>
      <c r="O10" s="2"/>
      <c r="P10" s="2"/>
    </row>
    <row r="11" spans="1:16" s="62" customFormat="1">
      <c r="A11" s="26" t="s">
        <v>16</v>
      </c>
      <c r="B11" s="26" t="s">
        <v>10</v>
      </c>
      <c r="C11" s="27">
        <v>31.337240999999999</v>
      </c>
      <c r="D11" s="27">
        <v>35.974307000000003</v>
      </c>
      <c r="E11" s="28">
        <v>0.70828400000000002</v>
      </c>
      <c r="F11" s="26">
        <v>1</v>
      </c>
      <c r="G11" s="41" t="s">
        <v>53</v>
      </c>
      <c r="H11" s="78"/>
      <c r="I11" s="68"/>
      <c r="J11" s="26" t="s">
        <v>39</v>
      </c>
      <c r="K11" s="2"/>
      <c r="L11" s="2"/>
      <c r="M11" s="2"/>
      <c r="N11" s="2"/>
      <c r="O11" s="2"/>
      <c r="P11" s="2"/>
    </row>
    <row r="12" spans="1:16" s="52" customFormat="1">
      <c r="A12" s="26" t="s">
        <v>21</v>
      </c>
      <c r="B12" s="26" t="s">
        <v>10</v>
      </c>
      <c r="C12" s="27">
        <v>31.237521999999998</v>
      </c>
      <c r="D12" s="27">
        <v>35.878822999999997</v>
      </c>
      <c r="E12" s="28">
        <v>0.708152</v>
      </c>
      <c r="F12" s="26">
        <v>1</v>
      </c>
      <c r="G12" s="41" t="s">
        <v>53</v>
      </c>
      <c r="H12" s="78"/>
      <c r="I12" s="68"/>
      <c r="J12" s="26" t="s">
        <v>39</v>
      </c>
      <c r="K12" s="2"/>
      <c r="L12" s="2"/>
      <c r="M12" s="2"/>
      <c r="N12" s="2"/>
      <c r="O12" s="2"/>
      <c r="P12" s="2"/>
    </row>
    <row r="13" spans="1:16" s="58" customFormat="1">
      <c r="A13" s="26" t="s">
        <v>22</v>
      </c>
      <c r="B13" s="26" t="s">
        <v>10</v>
      </c>
      <c r="C13" s="27">
        <v>31.239581999999999</v>
      </c>
      <c r="D13" s="27">
        <v>35.867339999999999</v>
      </c>
      <c r="E13" s="57" t="s">
        <v>460</v>
      </c>
      <c r="F13" s="26">
        <v>2</v>
      </c>
      <c r="G13" s="41" t="s">
        <v>53</v>
      </c>
      <c r="H13" s="78"/>
      <c r="I13" s="68"/>
      <c r="J13" s="26" t="s">
        <v>39</v>
      </c>
      <c r="K13" s="2"/>
      <c r="L13" s="2"/>
      <c r="M13" s="2"/>
      <c r="N13" s="2"/>
      <c r="O13" s="2"/>
      <c r="P13" s="2"/>
    </row>
    <row r="14" spans="1:16" s="22" customFormat="1">
      <c r="A14" s="26" t="s">
        <v>404</v>
      </c>
      <c r="B14" s="26" t="s">
        <v>674</v>
      </c>
      <c r="C14" s="27">
        <v>32.834761</v>
      </c>
      <c r="D14" s="27">
        <v>36.411189</v>
      </c>
      <c r="E14" s="28" t="s">
        <v>656</v>
      </c>
      <c r="F14" s="26">
        <v>21</v>
      </c>
      <c r="G14" s="41" t="s">
        <v>53</v>
      </c>
      <c r="H14" s="78"/>
      <c r="I14" s="68"/>
      <c r="J14" s="26" t="s">
        <v>36</v>
      </c>
      <c r="K14" s="2"/>
      <c r="L14" s="2"/>
      <c r="M14" s="2"/>
      <c r="N14" s="2"/>
      <c r="O14" s="2"/>
      <c r="P14" s="2"/>
    </row>
    <row r="15" spans="1:16" s="58" customFormat="1">
      <c r="A15" s="43" t="s">
        <v>13</v>
      </c>
      <c r="B15" s="43" t="s">
        <v>10</v>
      </c>
      <c r="C15" s="44">
        <v>32.460546000000001</v>
      </c>
      <c r="D15" s="44">
        <v>35.616121</v>
      </c>
      <c r="E15" s="45" t="s">
        <v>453</v>
      </c>
      <c r="F15" s="43">
        <v>2</v>
      </c>
      <c r="G15" s="46" t="s">
        <v>48</v>
      </c>
      <c r="H15" s="84" t="s">
        <v>721</v>
      </c>
      <c r="I15" s="69">
        <f>SUM(F15:F18)</f>
        <v>17</v>
      </c>
      <c r="J15" s="43" t="s">
        <v>39</v>
      </c>
      <c r="K15" s="2"/>
      <c r="L15" s="2"/>
      <c r="M15" s="2"/>
      <c r="N15" s="2"/>
      <c r="O15" s="2"/>
      <c r="P15" s="2"/>
    </row>
    <row r="16" spans="1:16" s="26" customFormat="1">
      <c r="A16" s="43" t="s">
        <v>6</v>
      </c>
      <c r="B16" s="43" t="s">
        <v>3</v>
      </c>
      <c r="C16" s="44">
        <v>32.467677000000002</v>
      </c>
      <c r="D16" s="44">
        <v>35.608829</v>
      </c>
      <c r="E16" s="45" t="s">
        <v>417</v>
      </c>
      <c r="F16" s="43">
        <v>2</v>
      </c>
      <c r="G16" s="46" t="s">
        <v>48</v>
      </c>
      <c r="H16" s="84"/>
      <c r="I16" s="69"/>
      <c r="J16" s="43" t="s">
        <v>37</v>
      </c>
      <c r="K16" s="2"/>
      <c r="L16" s="2"/>
      <c r="M16" s="2"/>
      <c r="N16" s="2"/>
      <c r="O16" s="2"/>
      <c r="P16" s="2"/>
    </row>
    <row r="17" spans="1:16" s="26" customFormat="1">
      <c r="A17" s="43" t="s">
        <v>298</v>
      </c>
      <c r="B17" s="43" t="s">
        <v>357</v>
      </c>
      <c r="C17" s="44">
        <v>31.870833000000001</v>
      </c>
      <c r="D17" s="44">
        <v>35.443055000000001</v>
      </c>
      <c r="E17" s="45" t="s">
        <v>664</v>
      </c>
      <c r="F17" s="43">
        <v>5</v>
      </c>
      <c r="G17" s="46" t="s">
        <v>48</v>
      </c>
      <c r="H17" s="84"/>
      <c r="I17" s="69"/>
      <c r="J17" s="43" t="s">
        <v>299</v>
      </c>
      <c r="K17" s="2"/>
      <c r="L17" s="2"/>
      <c r="M17" s="2"/>
      <c r="N17" s="2"/>
      <c r="O17" s="2"/>
      <c r="P17" s="2"/>
    </row>
    <row r="18" spans="1:16" s="26" customFormat="1">
      <c r="A18" s="43" t="s">
        <v>700</v>
      </c>
      <c r="B18" s="43" t="s">
        <v>668</v>
      </c>
      <c r="C18" s="44">
        <v>30.672319999999999</v>
      </c>
      <c r="D18" s="44">
        <v>35.373100000000001</v>
      </c>
      <c r="E18" s="45" t="s">
        <v>485</v>
      </c>
      <c r="F18" s="43">
        <v>8</v>
      </c>
      <c r="G18" s="46" t="s">
        <v>48</v>
      </c>
      <c r="H18" s="84"/>
      <c r="I18" s="69"/>
      <c r="J18" s="43" t="s">
        <v>701</v>
      </c>
      <c r="K18" s="2"/>
      <c r="L18" s="2"/>
      <c r="M18" s="2"/>
      <c r="N18" s="2"/>
      <c r="O18" s="2"/>
      <c r="P18" s="2"/>
    </row>
    <row r="19" spans="1:16" s="43" customFormat="1">
      <c r="A19" s="62" t="s">
        <v>14</v>
      </c>
      <c r="B19" s="62" t="s">
        <v>10</v>
      </c>
      <c r="C19" s="63">
        <v>32.413158000000003</v>
      </c>
      <c r="D19" s="63">
        <v>35.238748999999999</v>
      </c>
      <c r="E19" s="64" t="s">
        <v>531</v>
      </c>
      <c r="F19" s="62">
        <v>8</v>
      </c>
      <c r="G19" s="65" t="s">
        <v>44</v>
      </c>
      <c r="H19" s="83" t="s">
        <v>720</v>
      </c>
      <c r="I19" s="70">
        <f>SUM(F19:F21)</f>
        <v>24</v>
      </c>
      <c r="J19" s="62" t="s">
        <v>40</v>
      </c>
      <c r="K19" s="2"/>
      <c r="L19" s="2"/>
      <c r="M19" s="2"/>
      <c r="N19" s="2"/>
      <c r="O19" s="2"/>
      <c r="P19" s="2"/>
    </row>
    <row r="20" spans="1:16" s="52" customFormat="1">
      <c r="A20" s="62" t="s">
        <v>24</v>
      </c>
      <c r="B20" s="62" t="s">
        <v>10</v>
      </c>
      <c r="C20" s="63">
        <v>31.522210000000001</v>
      </c>
      <c r="D20" s="63">
        <v>36.465000000000003</v>
      </c>
      <c r="E20" s="64" t="s">
        <v>719</v>
      </c>
      <c r="F20" s="62">
        <v>6</v>
      </c>
      <c r="G20" s="65" t="s">
        <v>44</v>
      </c>
      <c r="H20" s="83"/>
      <c r="I20" s="70"/>
      <c r="J20" s="62" t="s">
        <v>724</v>
      </c>
      <c r="K20" s="2"/>
      <c r="L20" s="2"/>
      <c r="M20" s="2"/>
      <c r="N20" s="2"/>
      <c r="O20" s="2"/>
      <c r="P20" s="2"/>
    </row>
    <row r="21" spans="1:16" s="52" customFormat="1">
      <c r="A21" s="62" t="s">
        <v>523</v>
      </c>
      <c r="B21" s="62" t="s">
        <v>669</v>
      </c>
      <c r="C21" s="63">
        <v>31.699722000000001</v>
      </c>
      <c r="D21" s="63">
        <v>34.846944000000001</v>
      </c>
      <c r="E21" s="64" t="s">
        <v>519</v>
      </c>
      <c r="F21" s="62">
        <v>10</v>
      </c>
      <c r="G21" s="65" t="s">
        <v>44</v>
      </c>
      <c r="H21" s="83"/>
      <c r="I21" s="70"/>
      <c r="J21" s="62" t="s">
        <v>371</v>
      </c>
      <c r="K21" s="2"/>
      <c r="L21" s="2"/>
      <c r="M21" s="2"/>
      <c r="N21" s="2"/>
      <c r="O21" s="2"/>
      <c r="P21" s="2"/>
    </row>
    <row r="22" spans="1:16" s="52" customFormat="1">
      <c r="A22" s="49" t="s">
        <v>5</v>
      </c>
      <c r="B22" s="49" t="s">
        <v>3</v>
      </c>
      <c r="C22" s="50">
        <v>32.921519000000004</v>
      </c>
      <c r="D22" s="50">
        <v>35.218001000000001</v>
      </c>
      <c r="E22" s="50" t="s">
        <v>446</v>
      </c>
      <c r="F22" s="49">
        <v>6</v>
      </c>
      <c r="G22" s="49" t="s">
        <v>51</v>
      </c>
      <c r="H22" s="51" t="s">
        <v>446</v>
      </c>
      <c r="I22" s="71">
        <v>6</v>
      </c>
      <c r="J22" s="49" t="s">
        <v>37</v>
      </c>
      <c r="K22" s="2"/>
      <c r="L22" s="2"/>
      <c r="M22" s="2"/>
      <c r="N22" s="2"/>
      <c r="O22" s="2"/>
      <c r="P22" s="2"/>
    </row>
    <row r="23" spans="1:16" s="52" customFormat="1">
      <c r="A23" s="52" t="s">
        <v>27</v>
      </c>
      <c r="B23" s="52" t="s">
        <v>10</v>
      </c>
      <c r="C23" s="53">
        <v>32.441242000000003</v>
      </c>
      <c r="D23" s="53">
        <v>35.767417000000002</v>
      </c>
      <c r="E23" s="54" t="s">
        <v>494</v>
      </c>
      <c r="F23" s="52">
        <v>12</v>
      </c>
      <c r="G23" s="55" t="s">
        <v>47</v>
      </c>
      <c r="H23" s="85" t="s">
        <v>494</v>
      </c>
      <c r="I23" s="72">
        <f>SUM(F23:F32)</f>
        <v>51</v>
      </c>
      <c r="J23" s="52" t="s">
        <v>46</v>
      </c>
      <c r="K23" s="2"/>
      <c r="L23" s="2"/>
      <c r="M23" s="2"/>
      <c r="N23" s="2"/>
      <c r="O23" s="2"/>
      <c r="P23" s="2"/>
    </row>
    <row r="24" spans="1:16" s="52" customFormat="1">
      <c r="A24" s="52" t="s">
        <v>19</v>
      </c>
      <c r="B24" s="52" t="s">
        <v>10</v>
      </c>
      <c r="C24" s="53">
        <v>30.227132000000001</v>
      </c>
      <c r="D24" s="53">
        <v>35.535418</v>
      </c>
      <c r="E24" s="54" t="s">
        <v>697</v>
      </c>
      <c r="F24" s="52">
        <v>10</v>
      </c>
      <c r="G24" s="55" t="s">
        <v>47</v>
      </c>
      <c r="H24" s="86"/>
      <c r="I24" s="72"/>
      <c r="J24" s="52" t="s">
        <v>42</v>
      </c>
      <c r="K24" s="2"/>
      <c r="L24" s="2"/>
      <c r="M24" s="2"/>
      <c r="N24" s="2"/>
      <c r="O24" s="2"/>
      <c r="P24" s="2"/>
    </row>
    <row r="25" spans="1:16" s="58" customFormat="1">
      <c r="A25" s="52" t="s">
        <v>31</v>
      </c>
      <c r="B25" s="52" t="s">
        <v>10</v>
      </c>
      <c r="C25" s="53">
        <v>31.988</v>
      </c>
      <c r="D25" s="53">
        <v>35.975999999999999</v>
      </c>
      <c r="E25" s="54" t="s">
        <v>716</v>
      </c>
      <c r="F25" s="52">
        <v>8</v>
      </c>
      <c r="G25" s="55" t="s">
        <v>47</v>
      </c>
      <c r="H25" s="86"/>
      <c r="I25" s="72"/>
      <c r="J25" s="52" t="s">
        <v>724</v>
      </c>
      <c r="K25" s="2"/>
      <c r="L25" s="2"/>
      <c r="M25" s="2"/>
      <c r="N25" s="2"/>
      <c r="O25" s="2"/>
      <c r="P25" s="2"/>
    </row>
    <row r="26" spans="1:16" s="22" customFormat="1">
      <c r="A26" s="52" t="s">
        <v>9</v>
      </c>
      <c r="B26" s="52" t="s">
        <v>10</v>
      </c>
      <c r="C26" s="53">
        <v>30.904942999999999</v>
      </c>
      <c r="D26" s="53">
        <v>35.703564999999998</v>
      </c>
      <c r="E26" s="54" t="s">
        <v>462</v>
      </c>
      <c r="F26" s="52">
        <v>2</v>
      </c>
      <c r="G26" s="55" t="s">
        <v>47</v>
      </c>
      <c r="H26" s="86"/>
      <c r="I26" s="72"/>
      <c r="J26" s="52" t="s">
        <v>39</v>
      </c>
      <c r="K26" s="2"/>
      <c r="L26" s="2"/>
      <c r="M26" s="2"/>
      <c r="N26" s="2"/>
      <c r="O26" s="2"/>
      <c r="P26" s="2"/>
    </row>
    <row r="27" spans="1:16" s="22" customFormat="1">
      <c r="A27" s="52" t="s">
        <v>11</v>
      </c>
      <c r="B27" s="52" t="s">
        <v>10</v>
      </c>
      <c r="C27" s="53">
        <v>30.550345</v>
      </c>
      <c r="D27" s="53">
        <v>35.762715999999998</v>
      </c>
      <c r="E27" s="54">
        <v>0.70803499999999997</v>
      </c>
      <c r="F27" s="52">
        <v>1</v>
      </c>
      <c r="G27" s="55" t="s">
        <v>47</v>
      </c>
      <c r="H27" s="86"/>
      <c r="I27" s="72"/>
      <c r="J27" s="52" t="s">
        <v>39</v>
      </c>
      <c r="K27" s="2"/>
      <c r="L27" s="2"/>
      <c r="M27" s="2"/>
      <c r="N27" s="2"/>
      <c r="O27" s="2"/>
      <c r="P27" s="2"/>
    </row>
    <row r="28" spans="1:16" s="52" customFormat="1">
      <c r="A28" s="52" t="s">
        <v>12</v>
      </c>
      <c r="B28" s="52" t="s">
        <v>10</v>
      </c>
      <c r="C28" s="53">
        <v>32.398147999999999</v>
      </c>
      <c r="D28" s="53">
        <v>35.911901</v>
      </c>
      <c r="E28" s="54" t="s">
        <v>717</v>
      </c>
      <c r="F28" s="52">
        <v>2</v>
      </c>
      <c r="G28" s="55" t="s">
        <v>47</v>
      </c>
      <c r="H28" s="86"/>
      <c r="I28" s="72"/>
      <c r="J28" s="52" t="s">
        <v>39</v>
      </c>
      <c r="K28" s="2"/>
      <c r="L28" s="2"/>
      <c r="M28" s="2"/>
      <c r="N28" s="2"/>
      <c r="O28" s="2"/>
      <c r="P28" s="2"/>
    </row>
    <row r="29" spans="1:16" s="58" customFormat="1">
      <c r="A29" s="52" t="s">
        <v>32</v>
      </c>
      <c r="B29" s="52" t="s">
        <v>10</v>
      </c>
      <c r="C29" s="53">
        <v>31.801749000000001</v>
      </c>
      <c r="D29" s="53">
        <v>35.809610999999997</v>
      </c>
      <c r="E29" s="54">
        <v>0.70818499999999995</v>
      </c>
      <c r="F29" s="52">
        <v>1</v>
      </c>
      <c r="G29" s="55" t="s">
        <v>47</v>
      </c>
      <c r="H29" s="86"/>
      <c r="I29" s="72"/>
      <c r="J29" s="52" t="s">
        <v>39</v>
      </c>
      <c r="K29" s="2"/>
      <c r="L29" s="2"/>
      <c r="M29" s="2"/>
      <c r="N29" s="2"/>
      <c r="O29" s="2"/>
      <c r="P29" s="2"/>
    </row>
    <row r="30" spans="1:16" s="47" customFormat="1">
      <c r="A30" s="52" t="s">
        <v>15</v>
      </c>
      <c r="B30" s="52" t="s">
        <v>10</v>
      </c>
      <c r="C30" s="53">
        <v>32.276221999999997</v>
      </c>
      <c r="D30" s="53">
        <v>35.719076999999999</v>
      </c>
      <c r="E30" s="56">
        <v>0.70801199999999997</v>
      </c>
      <c r="F30" s="52">
        <v>1</v>
      </c>
      <c r="G30" s="55" t="s">
        <v>47</v>
      </c>
      <c r="H30" s="86"/>
      <c r="I30" s="72"/>
      <c r="J30" s="52" t="s">
        <v>39</v>
      </c>
      <c r="K30" s="2"/>
      <c r="L30" s="2"/>
      <c r="M30" s="2"/>
      <c r="N30" s="2"/>
      <c r="O30" s="2"/>
      <c r="P30" s="2"/>
    </row>
    <row r="31" spans="1:16" s="47" customFormat="1">
      <c r="A31" s="52" t="s">
        <v>30</v>
      </c>
      <c r="B31" s="52" t="s">
        <v>10</v>
      </c>
      <c r="C31" s="53">
        <v>32.203887999999999</v>
      </c>
      <c r="D31" s="53">
        <v>36.008887999999999</v>
      </c>
      <c r="E31" s="54" t="s">
        <v>631</v>
      </c>
      <c r="F31" s="52">
        <v>4</v>
      </c>
      <c r="G31" s="55" t="s">
        <v>47</v>
      </c>
      <c r="H31" s="86"/>
      <c r="I31" s="72"/>
      <c r="J31" s="52" t="s">
        <v>36</v>
      </c>
      <c r="K31" s="2"/>
      <c r="L31" s="2"/>
      <c r="M31" s="2"/>
      <c r="N31" s="2"/>
      <c r="O31" s="2"/>
      <c r="P31" s="2"/>
    </row>
    <row r="32" spans="1:16" s="20" customFormat="1">
      <c r="A32" s="52" t="s">
        <v>698</v>
      </c>
      <c r="B32" s="52" t="s">
        <v>668</v>
      </c>
      <c r="C32" s="53">
        <v>30.227132000000001</v>
      </c>
      <c r="D32" s="53">
        <v>35.535418</v>
      </c>
      <c r="E32" s="54" t="s">
        <v>697</v>
      </c>
      <c r="F32" s="52">
        <v>10</v>
      </c>
      <c r="G32" s="55" t="s">
        <v>47</v>
      </c>
      <c r="H32" s="86"/>
      <c r="I32" s="72"/>
      <c r="J32" s="52" t="s">
        <v>702</v>
      </c>
      <c r="K32" s="2"/>
      <c r="L32" s="2"/>
      <c r="M32" s="2"/>
      <c r="N32" s="2"/>
      <c r="O32" s="2"/>
      <c r="P32" s="2"/>
    </row>
    <row r="33" spans="1:16" s="43" customFormat="1">
      <c r="A33" s="58" t="s">
        <v>34</v>
      </c>
      <c r="B33" s="58" t="s">
        <v>10</v>
      </c>
      <c r="C33" s="59">
        <v>31.719968000000001</v>
      </c>
      <c r="D33" s="59">
        <v>35.730972000000001</v>
      </c>
      <c r="E33" s="60" t="s">
        <v>629</v>
      </c>
      <c r="F33" s="58">
        <v>3</v>
      </c>
      <c r="G33" s="61" t="s">
        <v>50</v>
      </c>
      <c r="H33" s="87" t="s">
        <v>624</v>
      </c>
      <c r="I33" s="73">
        <f>SUM(F33:F36)</f>
        <v>23</v>
      </c>
      <c r="J33" s="58" t="s">
        <v>724</v>
      </c>
      <c r="K33" s="2"/>
      <c r="L33" s="2"/>
      <c r="M33" s="2"/>
      <c r="N33" s="2"/>
      <c r="O33" s="2"/>
      <c r="P33" s="2"/>
    </row>
    <row r="34" spans="1:16" s="49" customFormat="1">
      <c r="A34" s="58" t="s">
        <v>29</v>
      </c>
      <c r="B34" s="58" t="s">
        <v>10</v>
      </c>
      <c r="C34" s="59">
        <v>31.767831000000001</v>
      </c>
      <c r="D34" s="59">
        <v>35.725591000000001</v>
      </c>
      <c r="E34" s="60" t="s">
        <v>587</v>
      </c>
      <c r="F34" s="58">
        <v>8</v>
      </c>
      <c r="G34" s="61" t="s">
        <v>50</v>
      </c>
      <c r="H34" s="88"/>
      <c r="I34" s="73"/>
      <c r="J34" s="58" t="s">
        <v>49</v>
      </c>
      <c r="K34" s="31"/>
      <c r="L34" s="31"/>
      <c r="M34" s="31"/>
      <c r="N34" s="31"/>
      <c r="O34" s="31"/>
      <c r="P34" s="31"/>
    </row>
    <row r="35" spans="1:16" s="43" customFormat="1">
      <c r="A35" s="58" t="s">
        <v>17</v>
      </c>
      <c r="B35" s="58" t="s">
        <v>10</v>
      </c>
      <c r="C35" s="59">
        <v>30.324840999999999</v>
      </c>
      <c r="D35" s="59">
        <v>35.485779000000001</v>
      </c>
      <c r="E35" s="60" t="s">
        <v>463</v>
      </c>
      <c r="F35" s="58">
        <v>2</v>
      </c>
      <c r="G35" s="61" t="s">
        <v>50</v>
      </c>
      <c r="H35" s="88"/>
      <c r="I35" s="73"/>
      <c r="J35" s="58" t="s">
        <v>39</v>
      </c>
      <c r="K35" s="2"/>
      <c r="L35" s="2"/>
      <c r="M35" s="2"/>
      <c r="N35" s="2"/>
      <c r="O35" s="2"/>
      <c r="P35" s="2"/>
    </row>
    <row r="36" spans="1:16" s="52" customFormat="1">
      <c r="A36" s="58" t="s">
        <v>7</v>
      </c>
      <c r="B36" s="58" t="s">
        <v>8</v>
      </c>
      <c r="C36" s="59">
        <v>31.763344</v>
      </c>
      <c r="D36" s="59">
        <v>35.215573999999997</v>
      </c>
      <c r="E36" s="59" t="s">
        <v>624</v>
      </c>
      <c r="F36" s="58">
        <v>10</v>
      </c>
      <c r="G36" s="61" t="s">
        <v>50</v>
      </c>
      <c r="H36" s="88"/>
      <c r="I36" s="73"/>
      <c r="J36" s="58" t="s">
        <v>38</v>
      </c>
      <c r="K36" s="2"/>
      <c r="L36" s="2"/>
      <c r="M36" s="2"/>
      <c r="N36" s="2"/>
      <c r="O36" s="2"/>
      <c r="P36" s="2"/>
    </row>
    <row r="37" spans="1:16" s="43" customFormat="1">
      <c r="A37" s="22" t="s">
        <v>28</v>
      </c>
      <c r="B37" s="22" t="s">
        <v>10</v>
      </c>
      <c r="C37" s="23">
        <v>31.263849</v>
      </c>
      <c r="D37" s="23">
        <v>35.552311000000003</v>
      </c>
      <c r="E37" s="25" t="s">
        <v>680</v>
      </c>
      <c r="F37" s="22">
        <v>12</v>
      </c>
      <c r="G37" s="42" t="s">
        <v>43</v>
      </c>
      <c r="H37" s="82" t="s">
        <v>718</v>
      </c>
      <c r="I37" s="74">
        <f>SUM(F37:F40)</f>
        <v>47</v>
      </c>
      <c r="J37" s="22" t="s">
        <v>356</v>
      </c>
      <c r="K37" s="2"/>
      <c r="L37" s="2"/>
      <c r="M37" s="2"/>
      <c r="N37" s="2"/>
      <c r="O37" s="2"/>
      <c r="P37" s="2"/>
    </row>
    <row r="38" spans="1:16" s="62" customFormat="1">
      <c r="A38" s="22" t="s">
        <v>679</v>
      </c>
      <c r="B38" s="22" t="s">
        <v>10</v>
      </c>
      <c r="C38" s="23">
        <v>31.610399999999998</v>
      </c>
      <c r="D38" s="23">
        <v>35.622199999999999</v>
      </c>
      <c r="E38" s="82" t="s">
        <v>714</v>
      </c>
      <c r="F38" s="22">
        <v>3</v>
      </c>
      <c r="G38" s="42" t="s">
        <v>43</v>
      </c>
      <c r="H38" s="82"/>
      <c r="I38" s="74"/>
      <c r="J38" s="22" t="s">
        <v>724</v>
      </c>
      <c r="K38" s="2"/>
      <c r="L38" s="2"/>
      <c r="M38" s="2"/>
      <c r="N38" s="2"/>
      <c r="O38" s="2"/>
      <c r="P38" s="2"/>
    </row>
    <row r="39" spans="1:16" s="20" customFormat="1">
      <c r="A39" s="22" t="s">
        <v>18</v>
      </c>
      <c r="B39" s="22" t="s">
        <v>10</v>
      </c>
      <c r="C39" s="23">
        <v>30.330210999999998</v>
      </c>
      <c r="D39" s="23">
        <v>35.440162999999998</v>
      </c>
      <c r="E39" s="25" t="s">
        <v>715</v>
      </c>
      <c r="F39" s="22">
        <v>2</v>
      </c>
      <c r="G39" s="42" t="s">
        <v>43</v>
      </c>
      <c r="H39" s="82"/>
      <c r="I39" s="74"/>
      <c r="J39" s="22" t="s">
        <v>39</v>
      </c>
      <c r="K39" s="2"/>
      <c r="L39" s="2"/>
      <c r="M39" s="2"/>
      <c r="N39" s="2"/>
      <c r="O39" s="2"/>
      <c r="P39" s="2"/>
    </row>
    <row r="40" spans="1:16" s="26" customFormat="1">
      <c r="A40" s="22" t="s">
        <v>20</v>
      </c>
      <c r="B40" s="22" t="s">
        <v>10</v>
      </c>
      <c r="C40" s="23">
        <v>30.665665000000001</v>
      </c>
      <c r="D40" s="23">
        <v>35.396383999999998</v>
      </c>
      <c r="E40" s="25" t="s">
        <v>678</v>
      </c>
      <c r="F40" s="22">
        <v>30</v>
      </c>
      <c r="G40" s="42" t="s">
        <v>43</v>
      </c>
      <c r="H40" s="82"/>
      <c r="I40" s="74"/>
      <c r="J40" s="22" t="s">
        <v>723</v>
      </c>
      <c r="K40" s="2"/>
      <c r="L40" s="2"/>
      <c r="M40" s="2"/>
      <c r="N40" s="2"/>
      <c r="O40" s="2"/>
      <c r="P40" s="2"/>
    </row>
  </sheetData>
  <autoFilter ref="G4:G40" xr:uid="{00000000-0001-0000-0000-000000000000}">
    <sortState xmlns:xlrd2="http://schemas.microsoft.com/office/spreadsheetml/2017/richdata2" ref="A5:J40">
      <sortCondition ref="G4:G40"/>
    </sortState>
  </autoFilter>
  <phoneticPr fontId="23" type="noConversion"/>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810FD-7DD5-4B20-A45D-5696F0A4AFE0}">
  <dimension ref="A1:K51"/>
  <sheetViews>
    <sheetView topLeftCell="A13" workbookViewId="0"/>
  </sheetViews>
  <sheetFormatPr defaultColWidth="10.6640625" defaultRowHeight="14"/>
  <cols>
    <col min="1" max="16384" width="10.6640625" style="2"/>
  </cols>
  <sheetData>
    <row r="1" spans="1:11">
      <c r="A1" s="9" t="s">
        <v>355</v>
      </c>
    </row>
    <row r="2" spans="1:11">
      <c r="A2" s="3" t="s">
        <v>354</v>
      </c>
      <c r="B2" s="3" t="s">
        <v>300</v>
      </c>
      <c r="C2" s="3" t="s">
        <v>301</v>
      </c>
      <c r="D2" s="3" t="s">
        <v>302</v>
      </c>
      <c r="E2" s="3" t="s">
        <v>303</v>
      </c>
      <c r="F2" s="3" t="s">
        <v>301</v>
      </c>
      <c r="G2" s="3" t="s">
        <v>302</v>
      </c>
      <c r="H2" s="3" t="s">
        <v>304</v>
      </c>
      <c r="I2" s="3" t="s">
        <v>305</v>
      </c>
      <c r="J2" s="3" t="s">
        <v>306</v>
      </c>
      <c r="K2" s="3"/>
    </row>
    <row r="3" spans="1:11">
      <c r="A3" s="89" t="s">
        <v>307</v>
      </c>
      <c r="B3" s="90">
        <v>8.5311953864646206</v>
      </c>
      <c r="C3" s="90">
        <v>8.5311953864646206</v>
      </c>
      <c r="D3" s="91" t="e">
        <v>#DIV/0!</v>
      </c>
      <c r="E3" s="90">
        <v>-19.367857465236735</v>
      </c>
      <c r="F3" s="90">
        <v>-19.367857465236735</v>
      </c>
      <c r="G3" s="91" t="e">
        <v>#DIV/0!</v>
      </c>
      <c r="H3" s="90">
        <v>0.36043485295068234</v>
      </c>
      <c r="I3" s="90">
        <v>3.1903742065711729</v>
      </c>
      <c r="J3" s="92">
        <v>10.326701789599106</v>
      </c>
    </row>
    <row r="4" spans="1:11">
      <c r="A4" s="89" t="s">
        <v>308</v>
      </c>
      <c r="B4" s="90">
        <v>12.913222046648567</v>
      </c>
      <c r="C4" s="90">
        <v>12.913222046648567</v>
      </c>
      <c r="D4" s="91" t="e">
        <v>#DIV/0!</v>
      </c>
      <c r="E4" s="90">
        <v>-24.183960970577491</v>
      </c>
      <c r="F4" s="90">
        <v>-24.183960970577491</v>
      </c>
      <c r="G4" s="91" t="e">
        <v>#DIV/0!</v>
      </c>
      <c r="H4" s="90">
        <v>1.141519303678403</v>
      </c>
      <c r="I4" s="90">
        <v>22.526050176898245</v>
      </c>
      <c r="J4" s="92">
        <v>23.022292998780379</v>
      </c>
    </row>
    <row r="5" spans="1:11">
      <c r="A5" s="89" t="s">
        <v>309</v>
      </c>
      <c r="B5" s="90">
        <v>6.2381926718258303</v>
      </c>
      <c r="C5" s="90">
        <v>6.2381926718258303</v>
      </c>
      <c r="D5" s="91" t="e">
        <v>#DIV/0!</v>
      </c>
      <c r="E5" s="90">
        <v>-24.09295901480797</v>
      </c>
      <c r="F5" s="90">
        <v>-24.09295901480797</v>
      </c>
      <c r="G5" s="91" t="e">
        <v>#DIV/0!</v>
      </c>
      <c r="H5" s="90">
        <v>1.4363453593012399</v>
      </c>
      <c r="I5" s="90">
        <v>28.088489352345452</v>
      </c>
      <c r="J5" s="92">
        <v>22.814780604258775</v>
      </c>
    </row>
    <row r="6" spans="1:11">
      <c r="A6" s="89" t="s">
        <v>310</v>
      </c>
      <c r="B6" s="93">
        <v>4.9680982672230991</v>
      </c>
      <c r="C6" s="93"/>
      <c r="D6" s="93"/>
      <c r="E6" s="93">
        <v>-21.660906746330244</v>
      </c>
      <c r="F6" s="93"/>
      <c r="G6" s="93"/>
      <c r="H6" s="90">
        <v>0.30461088159167848</v>
      </c>
      <c r="I6" s="90">
        <v>2.9577304620546054</v>
      </c>
      <c r="J6" s="92">
        <v>11.328175543279654</v>
      </c>
    </row>
    <row r="7" spans="1:11">
      <c r="A7" s="89" t="s">
        <v>311</v>
      </c>
      <c r="B7" s="93">
        <v>7.2018165120267943</v>
      </c>
      <c r="C7" s="93">
        <v>6.0849573896249467</v>
      </c>
      <c r="D7" s="93">
        <v>1.5794773181608057</v>
      </c>
      <c r="E7" s="93">
        <v>-20.198875325066087</v>
      </c>
      <c r="F7" s="93">
        <v>-20.929891035698166</v>
      </c>
      <c r="G7" s="93">
        <v>1.0338123322836916</v>
      </c>
      <c r="H7" s="90">
        <v>4.8852799509886129</v>
      </c>
      <c r="I7" s="90">
        <v>14.954286324373946</v>
      </c>
      <c r="J7" s="94">
        <v>3.5712727936718682</v>
      </c>
    </row>
    <row r="8" spans="1:11">
      <c r="A8" s="89" t="s">
        <v>312</v>
      </c>
      <c r="B8" s="90">
        <v>9.2194981294653111</v>
      </c>
      <c r="C8" s="90">
        <v>9.2194981294653111</v>
      </c>
      <c r="D8" s="91" t="e">
        <v>#DIV/0!</v>
      </c>
      <c r="E8" s="90">
        <v>-24.47096713877367</v>
      </c>
      <c r="F8" s="90">
        <v>-24.47096713877367</v>
      </c>
      <c r="G8" s="91" t="e">
        <v>#DIV/0!</v>
      </c>
      <c r="H8" s="90">
        <v>0.84577743447219422</v>
      </c>
      <c r="I8" s="90">
        <v>9.6659351984497786</v>
      </c>
      <c r="J8" s="92">
        <v>13.333205567524692</v>
      </c>
    </row>
    <row r="9" spans="1:11">
      <c r="A9" s="89" t="s">
        <v>313</v>
      </c>
      <c r="B9" s="90">
        <v>8.857397438090544</v>
      </c>
      <c r="C9" s="90">
        <v>8.857397438090544</v>
      </c>
      <c r="D9" s="91" t="e">
        <v>#DIV/0!</v>
      </c>
      <c r="E9" s="90">
        <v>-22.445256272199813</v>
      </c>
      <c r="F9" s="90">
        <v>-22.445256272199813</v>
      </c>
      <c r="G9" s="91" t="e">
        <v>#DIV/0!</v>
      </c>
      <c r="H9" s="90">
        <v>0.3579855595215008</v>
      </c>
      <c r="I9" s="90">
        <v>3.5881865285671859</v>
      </c>
      <c r="J9" s="92">
        <v>11.693816985962226</v>
      </c>
    </row>
    <row r="10" spans="1:11">
      <c r="A10" s="89" t="s">
        <v>314</v>
      </c>
      <c r="B10" s="91"/>
      <c r="C10" s="90"/>
      <c r="D10" s="90"/>
      <c r="E10" s="90">
        <v>-24.013730853919224</v>
      </c>
      <c r="F10" s="90"/>
      <c r="G10" s="90"/>
      <c r="H10" s="91"/>
      <c r="I10" s="90">
        <v>0.61251524920161549</v>
      </c>
      <c r="J10" s="95"/>
    </row>
    <row r="11" spans="1:11">
      <c r="A11" s="89" t="s">
        <v>315</v>
      </c>
      <c r="B11" s="91"/>
      <c r="C11" s="91" t="e">
        <v>#DIV/0!</v>
      </c>
      <c r="D11" s="91" t="e">
        <v>#DIV/0!</v>
      </c>
      <c r="E11" s="90">
        <v>-23.9379495009563</v>
      </c>
      <c r="F11" s="90">
        <v>-23.97584017743776</v>
      </c>
      <c r="G11" s="90">
        <v>5.3585508567574741E-2</v>
      </c>
      <c r="H11" s="91"/>
      <c r="I11" s="90">
        <v>0.84315804944048911</v>
      </c>
      <c r="J11" s="95"/>
    </row>
    <row r="12" spans="1:11">
      <c r="A12" s="89" t="s">
        <v>316</v>
      </c>
      <c r="B12" s="90">
        <v>7.2143621891949001</v>
      </c>
      <c r="C12" s="90">
        <v>7.2143621891949001</v>
      </c>
      <c r="D12" s="91" t="e">
        <v>#DIV/0!</v>
      </c>
      <c r="E12" s="90">
        <v>-23.45633906041563</v>
      </c>
      <c r="F12" s="90">
        <v>-23.45633906041563</v>
      </c>
      <c r="G12" s="91" t="e">
        <v>#DIV/0!</v>
      </c>
      <c r="H12" s="90">
        <v>0.40739404801602669</v>
      </c>
      <c r="I12" s="90">
        <v>4.2060559064049805</v>
      </c>
      <c r="J12" s="92">
        <v>12.045009611790162</v>
      </c>
    </row>
    <row r="13" spans="1:11">
      <c r="A13" s="89" t="s">
        <v>317</v>
      </c>
      <c r="B13" s="90">
        <v>9.6200213324746677</v>
      </c>
      <c r="C13" s="90">
        <v>9.6200213324746677</v>
      </c>
      <c r="D13" s="91" t="e">
        <v>#DIV/0!</v>
      </c>
      <c r="E13" s="90">
        <v>-22.781286745206451</v>
      </c>
      <c r="F13" s="90">
        <v>-22.781286745206451</v>
      </c>
      <c r="G13" s="91" t="e">
        <v>#DIV/0!</v>
      </c>
      <c r="H13" s="90">
        <v>0.45234701759905899</v>
      </c>
      <c r="I13" s="90">
        <v>2.1712743710863434</v>
      </c>
      <c r="J13" s="92">
        <v>5.6000224039928259</v>
      </c>
    </row>
    <row r="14" spans="1:11">
      <c r="A14" s="89" t="s">
        <v>318</v>
      </c>
      <c r="B14" s="90">
        <v>11.449719759707783</v>
      </c>
      <c r="C14" s="90">
        <v>11.449719759707783</v>
      </c>
      <c r="D14" s="91" t="e">
        <v>#DIV/0!</v>
      </c>
      <c r="E14" s="90">
        <v>-23.7504903646796</v>
      </c>
      <c r="F14" s="90">
        <v>-23.7504903646796</v>
      </c>
      <c r="G14" s="91" t="e">
        <v>#DIV/0!</v>
      </c>
      <c r="H14" s="90">
        <v>0.91625993186407173</v>
      </c>
      <c r="I14" s="90">
        <v>5.5132848412784208</v>
      </c>
      <c r="J14" s="92">
        <v>7.0200228390128681</v>
      </c>
    </row>
    <row r="15" spans="1:11">
      <c r="A15" s="89" t="s">
        <v>319</v>
      </c>
      <c r="B15" s="90">
        <v>5.0762203282383602</v>
      </c>
      <c r="C15" s="90">
        <v>5.0762203282383602</v>
      </c>
      <c r="D15" s="91" t="e">
        <v>#DIV/0!</v>
      </c>
      <c r="E15" s="90">
        <v>-23.997776884874394</v>
      </c>
      <c r="F15" s="90">
        <v>-23.997776884874394</v>
      </c>
      <c r="G15" s="91" t="e">
        <v>#DIV/0!</v>
      </c>
      <c r="H15" s="90">
        <v>0.31471820810245532</v>
      </c>
      <c r="I15" s="90">
        <v>3.7369197289466842</v>
      </c>
      <c r="J15" s="92">
        <v>13.852835875170703</v>
      </c>
    </row>
    <row r="16" spans="1:11">
      <c r="A16" s="89" t="s">
        <v>320</v>
      </c>
      <c r="B16" s="90">
        <v>2.4639340303283395</v>
      </c>
      <c r="C16" s="90"/>
      <c r="D16" s="90"/>
      <c r="E16" s="90">
        <v>-23.289819508510263</v>
      </c>
      <c r="F16" s="90"/>
      <c r="G16" s="90"/>
      <c r="H16" s="90">
        <v>0.19316231076538559</v>
      </c>
      <c r="I16" s="90">
        <v>1.7918548713836009</v>
      </c>
      <c r="J16" s="92">
        <v>10.822490897236401</v>
      </c>
    </row>
    <row r="17" spans="1:10">
      <c r="A17" s="89" t="s">
        <v>321</v>
      </c>
      <c r="B17" s="90">
        <v>2.8083126213787626</v>
      </c>
      <c r="C17" s="90">
        <v>2.6361233258535508</v>
      </c>
      <c r="D17" s="90">
        <v>0.24351243702722308</v>
      </c>
      <c r="E17" s="90">
        <v>-23.135265433388515</v>
      </c>
      <c r="F17" s="90">
        <v>-23.212542470949387</v>
      </c>
      <c r="G17" s="90">
        <v>0.10928623457860311</v>
      </c>
      <c r="H17" s="90">
        <v>0.19274761511547081</v>
      </c>
      <c r="I17" s="90">
        <v>1.7044598129084823</v>
      </c>
      <c r="J17" s="92">
        <v>10.316788859887795</v>
      </c>
    </row>
    <row r="18" spans="1:10">
      <c r="A18" s="89" t="s">
        <v>322</v>
      </c>
      <c r="B18" s="90">
        <v>8.7286297910021204</v>
      </c>
      <c r="C18" s="90">
        <v>8.7286297910021204</v>
      </c>
      <c r="D18" s="91" t="e">
        <v>#DIV/0!</v>
      </c>
      <c r="E18" s="90">
        <v>-23.704622703675724</v>
      </c>
      <c r="F18" s="90">
        <v>-23.704622703675724</v>
      </c>
      <c r="G18" s="91" t="e">
        <v>#DIV/0!</v>
      </c>
      <c r="H18" s="90">
        <v>2.331576619253386</v>
      </c>
      <c r="I18" s="90">
        <v>32.304351020864161</v>
      </c>
      <c r="J18" s="92">
        <v>16.164345281696146</v>
      </c>
    </row>
    <row r="19" spans="1:10">
      <c r="A19" s="89" t="s">
        <v>323</v>
      </c>
      <c r="B19" s="90">
        <v>7.6196309079382969</v>
      </c>
      <c r="C19" s="90"/>
      <c r="D19" s="90"/>
      <c r="E19" s="90">
        <v>-22.175035921503078</v>
      </c>
      <c r="F19" s="90"/>
      <c r="G19" s="90"/>
      <c r="H19" s="90">
        <v>0.36540824983854819</v>
      </c>
      <c r="I19" s="90">
        <v>3.7654927832733844</v>
      </c>
      <c r="J19" s="92">
        <v>12.022374743208406</v>
      </c>
    </row>
    <row r="20" spans="1:10">
      <c r="A20" s="89" t="s">
        <v>324</v>
      </c>
      <c r="B20" s="90">
        <v>6.5096338260598321</v>
      </c>
      <c r="C20" s="90">
        <v>7.0646323669990645</v>
      </c>
      <c r="D20" s="93">
        <v>0.78488646369354187</v>
      </c>
      <c r="E20" s="90">
        <v>-22.190989890547904</v>
      </c>
      <c r="F20" s="90">
        <v>-22.183012906025489</v>
      </c>
      <c r="G20" s="90">
        <v>1.1281159698436918E-2</v>
      </c>
      <c r="H20" s="90">
        <v>0.3695788162389731</v>
      </c>
      <c r="I20" s="90">
        <v>3.4770587635016525</v>
      </c>
      <c r="J20" s="92">
        <v>10.976193383323086</v>
      </c>
    </row>
    <row r="21" spans="1:10">
      <c r="A21" s="93" t="s">
        <v>325</v>
      </c>
      <c r="B21" s="90">
        <v>9.6020537538111661</v>
      </c>
      <c r="C21" s="90"/>
      <c r="D21" s="90"/>
      <c r="E21" s="90">
        <v>-21.601690158954661</v>
      </c>
      <c r="F21" s="90"/>
      <c r="G21" s="90"/>
      <c r="H21" s="90">
        <v>0.75836169566861034</v>
      </c>
      <c r="I21" s="90">
        <v>6.0303950960181396</v>
      </c>
      <c r="J21" s="92">
        <v>9.2771839420920053</v>
      </c>
    </row>
    <row r="22" spans="1:10">
      <c r="A22" s="93" t="s">
        <v>326</v>
      </c>
      <c r="B22" s="90">
        <v>8.7406081767777906</v>
      </c>
      <c r="C22" s="90">
        <v>9.1713309652944783</v>
      </c>
      <c r="D22" s="93">
        <v>0.60913400914345828</v>
      </c>
      <c r="E22" s="90">
        <v>-21.000424950577798</v>
      </c>
      <c r="F22" s="90">
        <v>-21.301057554766231</v>
      </c>
      <c r="G22" s="93">
        <v>0.42515870613482176</v>
      </c>
      <c r="H22" s="90">
        <v>0.44557240241287011</v>
      </c>
      <c r="I22" s="90">
        <v>2.9350865826747081</v>
      </c>
      <c r="J22" s="92">
        <v>7.6850982270087105</v>
      </c>
    </row>
    <row r="23" spans="1:10">
      <c r="A23" s="93" t="s">
        <v>327</v>
      </c>
      <c r="B23" s="91"/>
      <c r="C23" s="90"/>
      <c r="D23" s="90"/>
      <c r="E23" s="90">
        <v>-21.435170607049294</v>
      </c>
      <c r="F23" s="90"/>
      <c r="G23" s="90"/>
      <c r="H23" s="91"/>
      <c r="I23" s="90">
        <v>1.7769830904611994</v>
      </c>
      <c r="J23" s="95"/>
    </row>
    <row r="24" spans="1:10">
      <c r="A24" s="93" t="s">
        <v>328</v>
      </c>
      <c r="B24" s="91"/>
      <c r="C24" s="91" t="e">
        <v>#DIV/0!</v>
      </c>
      <c r="D24" s="91" t="e">
        <v>#DIV/0!</v>
      </c>
      <c r="E24" s="90">
        <v>-21.412236776547356</v>
      </c>
      <c r="F24" s="90">
        <v>-21.423703691798323</v>
      </c>
      <c r="G24" s="90">
        <v>1.6216667066502915E-2</v>
      </c>
      <c r="H24" s="91"/>
      <c r="I24" s="90">
        <v>1.2595425371056723</v>
      </c>
      <c r="J24" s="95"/>
    </row>
    <row r="25" spans="1:10">
      <c r="A25" s="89" t="s">
        <v>329</v>
      </c>
      <c r="B25" s="90">
        <v>5.798916270036929</v>
      </c>
      <c r="C25" s="90">
        <v>5.798916270036929</v>
      </c>
      <c r="D25" s="91" t="e">
        <v>#DIV/0!</v>
      </c>
      <c r="E25" s="90">
        <v>-24.291928189138368</v>
      </c>
      <c r="F25" s="90">
        <v>-24.291928189138368</v>
      </c>
      <c r="G25" s="91" t="e">
        <v>#DIV/0!</v>
      </c>
      <c r="H25" s="90">
        <v>0.30981857580578431</v>
      </c>
      <c r="I25" s="90">
        <v>3.4936589727673164</v>
      </c>
      <c r="J25" s="92">
        <v>13.155878267233446</v>
      </c>
    </row>
    <row r="26" spans="1:10">
      <c r="A26" s="89" t="s">
        <v>330</v>
      </c>
      <c r="B26" s="91"/>
      <c r="C26" s="90"/>
      <c r="D26" s="90"/>
      <c r="E26" s="90">
        <v>-23.278851154791944</v>
      </c>
      <c r="F26" s="90"/>
      <c r="G26" s="90"/>
      <c r="H26" s="91"/>
      <c r="I26" s="90">
        <v>0.69617304553387316</v>
      </c>
      <c r="J26" s="95"/>
    </row>
    <row r="27" spans="1:10">
      <c r="A27" s="89" t="s">
        <v>331</v>
      </c>
      <c r="B27" s="91"/>
      <c r="C27" s="91" t="e">
        <v>#DIV/0!</v>
      </c>
      <c r="D27" s="91" t="e">
        <v>#DIV/0!</v>
      </c>
      <c r="E27" s="90">
        <v>-23.119311464343689</v>
      </c>
      <c r="F27" s="90">
        <v>-23.199081309567816</v>
      </c>
      <c r="G27" s="90">
        <v>0.11281159698436417</v>
      </c>
      <c r="H27" s="91"/>
      <c r="I27" s="90">
        <v>0.85332042759343241</v>
      </c>
      <c r="J27" s="95"/>
    </row>
    <row r="28" spans="1:10">
      <c r="A28" s="93" t="s">
        <v>332</v>
      </c>
      <c r="B28" s="90">
        <v>12.087568802262044</v>
      </c>
      <c r="C28" s="90">
        <v>12.087568802262044</v>
      </c>
      <c r="D28" s="91" t="e">
        <v>#DIV/0!</v>
      </c>
      <c r="E28" s="90">
        <v>-23.611890258602678</v>
      </c>
      <c r="F28" s="90">
        <v>-23.611890258602678</v>
      </c>
      <c r="G28" s="91" t="e">
        <v>#DIV/0!</v>
      </c>
      <c r="H28" s="90">
        <v>1.357205339079459</v>
      </c>
      <c r="I28" s="90">
        <v>8.7398256866729671</v>
      </c>
      <c r="J28" s="92">
        <v>7.5128375990875025</v>
      </c>
    </row>
    <row r="29" spans="1:10">
      <c r="A29" s="93" t="s">
        <v>333</v>
      </c>
      <c r="B29" s="90">
        <v>10.985557310900692</v>
      </c>
      <c r="C29" s="90">
        <v>10.985557310900692</v>
      </c>
      <c r="D29" s="91" t="e">
        <v>#DIV/0!</v>
      </c>
      <c r="E29" s="90">
        <v>-23.761458718397918</v>
      </c>
      <c r="F29" s="90">
        <v>-23.761458718397918</v>
      </c>
      <c r="G29" s="91" t="e">
        <v>#DIV/0!</v>
      </c>
      <c r="H29" s="90">
        <v>1.0073138560256623</v>
      </c>
      <c r="I29" s="90">
        <v>6.0461812995976159</v>
      </c>
      <c r="J29" s="92">
        <v>7.0026617232238104</v>
      </c>
    </row>
    <row r="30" spans="1:10">
      <c r="A30" s="89" t="s">
        <v>334</v>
      </c>
      <c r="B30" s="96">
        <v>3.0888064882922954</v>
      </c>
      <c r="C30" s="96"/>
      <c r="D30" s="96"/>
      <c r="E30" s="96">
        <v>-21.593713174432246</v>
      </c>
      <c r="F30" s="96"/>
      <c r="G30" s="96"/>
      <c r="H30" s="96">
        <v>0.2938706189859227</v>
      </c>
      <c r="I30" s="96">
        <v>1.8997397851240292</v>
      </c>
      <c r="J30" s="92">
        <v>7.5419689463779687</v>
      </c>
    </row>
    <row r="31" spans="1:10">
      <c r="A31" s="89" t="s">
        <v>335</v>
      </c>
      <c r="B31" s="90">
        <v>6.6992916008412235</v>
      </c>
      <c r="C31" s="90">
        <v>4.8940490445667599</v>
      </c>
      <c r="D31" s="93">
        <v>2.5529985064564196</v>
      </c>
      <c r="E31" s="90">
        <v>-21.644566450762628</v>
      </c>
      <c r="F31" s="90">
        <v>-21.619139812597439</v>
      </c>
      <c r="G31" s="90">
        <v>3.5958696538766891E-2</v>
      </c>
      <c r="H31" s="90">
        <v>0.28454010185043593</v>
      </c>
      <c r="I31" s="90">
        <v>1.8561808671540094</v>
      </c>
      <c r="J31" s="92">
        <v>7.6106823991765342</v>
      </c>
    </row>
    <row r="32" spans="1:10">
      <c r="A32" s="93" t="s">
        <v>336</v>
      </c>
      <c r="B32" s="90">
        <v>4.5252145825576831</v>
      </c>
      <c r="C32" s="90"/>
      <c r="D32" s="90"/>
      <c r="E32" s="90">
        <v>-23.537106028705058</v>
      </c>
      <c r="F32" s="90"/>
      <c r="G32" s="90"/>
      <c r="H32" s="90">
        <v>0.18333593537453324</v>
      </c>
      <c r="I32" s="90">
        <v>0.80191934538049803</v>
      </c>
      <c r="J32" s="92">
        <v>5.1030506796134585</v>
      </c>
    </row>
    <row r="33" spans="1:10">
      <c r="A33" s="93" t="s">
        <v>337</v>
      </c>
      <c r="B33" s="90">
        <v>2.7733756628664006</v>
      </c>
      <c r="C33" s="90">
        <v>3.6492951227120418</v>
      </c>
      <c r="D33" s="93">
        <v>1.2387371796602205</v>
      </c>
      <c r="E33" s="90">
        <v>-24.170279175171572</v>
      </c>
      <c r="F33" s="90">
        <v>-23.853692601938313</v>
      </c>
      <c r="G33" s="93">
        <v>0.44772102553169557</v>
      </c>
      <c r="H33" s="90">
        <v>0.20702826200014324</v>
      </c>
      <c r="I33" s="90">
        <v>1.163535437007678</v>
      </c>
      <c r="J33" s="92">
        <v>6.5568729444357308</v>
      </c>
    </row>
    <row r="34" spans="1:10">
      <c r="A34" s="93" t="s">
        <v>338</v>
      </c>
      <c r="B34" s="96">
        <v>11.392822427273366</v>
      </c>
      <c r="C34" s="96"/>
      <c r="D34" s="96"/>
      <c r="E34" s="96">
        <v>-23.486252752374675</v>
      </c>
      <c r="F34" s="96"/>
      <c r="G34" s="96"/>
      <c r="H34" s="96">
        <v>0.56546038266033483</v>
      </c>
      <c r="I34" s="96">
        <v>3.5517866267083162</v>
      </c>
      <c r="J34" s="92">
        <v>7.3281014754700093</v>
      </c>
    </row>
    <row r="35" spans="1:10">
      <c r="A35" s="93" t="s">
        <v>339</v>
      </c>
      <c r="B35" s="96">
        <v>11.979763330281045</v>
      </c>
      <c r="C35" s="96">
        <v>11.686292878777206</v>
      </c>
      <c r="D35" s="93">
        <v>0.41502989267248586</v>
      </c>
      <c r="E35" s="96">
        <v>-23.617872996994489</v>
      </c>
      <c r="F35" s="96">
        <v>-23.55206287468458</v>
      </c>
      <c r="G35" s="96">
        <v>9.3069567512102699E-2</v>
      </c>
      <c r="H35" s="96">
        <v>0.61354159291891452</v>
      </c>
      <c r="I35" s="96">
        <v>3.7940330380169516</v>
      </c>
      <c r="J35" s="92">
        <v>7.214460973424881</v>
      </c>
    </row>
    <row r="36" spans="1:10">
      <c r="A36" s="89" t="s">
        <v>340</v>
      </c>
      <c r="B36" s="96">
        <v>8.0079302468328315</v>
      </c>
      <c r="C36" s="96">
        <v>8.0079302468328315</v>
      </c>
      <c r="D36" s="97" t="e">
        <v>#DIV/0!</v>
      </c>
      <c r="E36" s="96">
        <v>-21.50796059081631</v>
      </c>
      <c r="F36" s="96">
        <v>-21.50796059081631</v>
      </c>
      <c r="G36" s="97" t="e">
        <v>#DIV/0!</v>
      </c>
      <c r="H36" s="96">
        <v>1.1858753578655075</v>
      </c>
      <c r="I36" s="96">
        <v>10.856190016950629</v>
      </c>
      <c r="J36" s="92">
        <v>10.680342529903688</v>
      </c>
    </row>
    <row r="37" spans="1:10">
      <c r="A37" s="93" t="s">
        <v>341</v>
      </c>
      <c r="B37" s="90">
        <v>7.0426719930770076</v>
      </c>
      <c r="C37" s="90"/>
      <c r="D37" s="90"/>
      <c r="E37" s="90">
        <v>-22.543971455664671</v>
      </c>
      <c r="F37" s="90"/>
      <c r="G37" s="90"/>
      <c r="H37" s="90">
        <v>0.18984944586773736</v>
      </c>
      <c r="I37" s="90">
        <v>1.2471526355170464</v>
      </c>
      <c r="J37" s="92">
        <v>7.6640276796851197</v>
      </c>
    </row>
    <row r="38" spans="1:10">
      <c r="A38" s="93" t="s">
        <v>342</v>
      </c>
      <c r="B38" s="90">
        <v>6.0514605701405726</v>
      </c>
      <c r="C38" s="90">
        <v>6.5470662816087906</v>
      </c>
      <c r="D38" s="93">
        <v>0.70089231874792024</v>
      </c>
      <c r="E38" s="90">
        <v>-22.451239010591621</v>
      </c>
      <c r="F38" s="90">
        <v>-22.497605233128148</v>
      </c>
      <c r="G38" s="90">
        <v>6.5571740747162863E-2</v>
      </c>
      <c r="H38" s="90">
        <v>0.1956662114012015</v>
      </c>
      <c r="I38" s="90">
        <v>1.218771444192152</v>
      </c>
      <c r="J38" s="92">
        <v>7.2669675977354062</v>
      </c>
    </row>
    <row r="39" spans="1:10">
      <c r="A39" s="93" t="s">
        <v>343</v>
      </c>
      <c r="B39" s="90">
        <v>6.1363074693848798</v>
      </c>
      <c r="C39" s="90">
        <v>6.1363074693848798</v>
      </c>
      <c r="D39" s="91" t="e">
        <v>#DIV/0!</v>
      </c>
      <c r="E39" s="90">
        <v>-22.48214982561597</v>
      </c>
      <c r="F39" s="90">
        <v>-22.48214982561597</v>
      </c>
      <c r="G39" s="91" t="e">
        <v>#DIV/0!</v>
      </c>
      <c r="H39" s="90">
        <v>0.38881703844387294</v>
      </c>
      <c r="I39" s="90">
        <v>3.2116486500995913</v>
      </c>
      <c r="J39" s="92">
        <v>9.6367264153653363</v>
      </c>
    </row>
    <row r="40" spans="1:10">
      <c r="A40" s="93" t="s">
        <v>344</v>
      </c>
      <c r="B40" s="96">
        <v>4.7388291288904094</v>
      </c>
      <c r="C40" s="96"/>
      <c r="D40" s="96"/>
      <c r="E40" s="96">
        <v>-22.138142368086921</v>
      </c>
      <c r="F40" s="96"/>
      <c r="G40" s="96"/>
      <c r="H40" s="96">
        <v>0.28136845761746798</v>
      </c>
      <c r="I40" s="96">
        <v>2.3752681168473471</v>
      </c>
      <c r="J40" s="92">
        <v>9.8488158899793685</v>
      </c>
    </row>
    <row r="41" spans="1:10">
      <c r="A41" s="93" t="s">
        <v>345</v>
      </c>
      <c r="B41" s="96">
        <v>6.8919439720665334</v>
      </c>
      <c r="C41" s="96">
        <v>5.8153865504784719</v>
      </c>
      <c r="D41" s="93">
        <v>1.5224821062832441</v>
      </c>
      <c r="E41" s="96">
        <v>-22.007519246532411</v>
      </c>
      <c r="F41" s="96">
        <v>-22.072830807309664</v>
      </c>
      <c r="G41" s="96">
        <v>9.2364495030948984E-2</v>
      </c>
      <c r="H41" s="96">
        <v>0.29290120053614288</v>
      </c>
      <c r="I41" s="96">
        <v>2.541626790978877</v>
      </c>
      <c r="J41" s="92">
        <v>10.123656887422438</v>
      </c>
    </row>
    <row r="42" spans="1:10">
      <c r="A42" s="89" t="s">
        <v>346</v>
      </c>
      <c r="B42" s="96">
        <v>5.6681522253192327</v>
      </c>
      <c r="C42" s="96"/>
      <c r="D42" s="96"/>
      <c r="E42" s="96">
        <v>-17.766754849804723</v>
      </c>
      <c r="F42" s="96"/>
      <c r="G42" s="96"/>
      <c r="H42" s="96">
        <v>0.34922391071629988</v>
      </c>
      <c r="I42" s="96">
        <v>3.5725716618187371</v>
      </c>
      <c r="J42" s="92">
        <v>11.93503693253075</v>
      </c>
    </row>
    <row r="43" spans="1:10">
      <c r="A43" s="89" t="s">
        <v>347</v>
      </c>
      <c r="B43" s="96">
        <v>5.4186025216595057</v>
      </c>
      <c r="C43" s="96">
        <v>5.5433773734893688</v>
      </c>
      <c r="D43" s="96">
        <v>0.17645828770088631</v>
      </c>
      <c r="E43" s="96">
        <v>-19.75800961121201</v>
      </c>
      <c r="F43" s="96">
        <v>-18.762382230508365</v>
      </c>
      <c r="G43" s="93">
        <v>1.4080297448610934</v>
      </c>
      <c r="H43" s="96">
        <v>0.3498387230390857</v>
      </c>
      <c r="I43" s="96">
        <v>4.0459074987082682</v>
      </c>
      <c r="J43" s="92">
        <v>13.492575590702348</v>
      </c>
    </row>
    <row r="44" spans="1:10">
      <c r="A44" s="89" t="s">
        <v>348</v>
      </c>
      <c r="B44" s="90">
        <v>3.8125535162000452</v>
      </c>
      <c r="C44" s="90"/>
      <c r="D44" s="90"/>
      <c r="E44" s="90">
        <v>-23.742951492617507</v>
      </c>
      <c r="F44" s="90"/>
      <c r="G44" s="90"/>
      <c r="H44" s="90">
        <v>0.24554498999640387</v>
      </c>
      <c r="I44" s="90">
        <v>1.2193814260156186</v>
      </c>
      <c r="J44" s="92">
        <v>5.7936904503965776</v>
      </c>
    </row>
    <row r="45" spans="1:10">
      <c r="A45" s="89" t="s">
        <v>349</v>
      </c>
      <c r="B45" s="90">
        <v>2.0209567413529972</v>
      </c>
      <c r="C45" s="90">
        <v>2.9167551287765212</v>
      </c>
      <c r="D45" s="90">
        <v>1.2668502286462946</v>
      </c>
      <c r="E45" s="90">
        <v>-23.622948913580782</v>
      </c>
      <c r="F45" s="90">
        <v>-23.682950203099146</v>
      </c>
      <c r="G45" s="90">
        <v>8.4854637396743315E-2</v>
      </c>
      <c r="H45" s="90">
        <v>0.27018935241702552</v>
      </c>
      <c r="I45" s="90">
        <v>1.4308001982518481</v>
      </c>
      <c r="J45" s="92">
        <v>6.1781372323808261</v>
      </c>
    </row>
    <row r="46" spans="1:10">
      <c r="A46" s="89" t="s">
        <v>350</v>
      </c>
      <c r="B46" s="90">
        <v>13.393526734465105</v>
      </c>
      <c r="C46" s="90"/>
      <c r="D46" s="90"/>
      <c r="E46" s="90">
        <v>-21.6589067033463</v>
      </c>
      <c r="F46" s="90"/>
      <c r="G46" s="90"/>
      <c r="H46" s="90">
        <v>0.90523746110440506</v>
      </c>
      <c r="I46" s="90">
        <v>6.5837509956138653</v>
      </c>
      <c r="J46" s="92">
        <v>8.4851137499824354</v>
      </c>
    </row>
    <row r="47" spans="1:10">
      <c r="A47" s="89" t="s">
        <v>351</v>
      </c>
      <c r="B47" s="90">
        <v>13.431709952325001</v>
      </c>
      <c r="C47" s="90">
        <v>13.412618343395053</v>
      </c>
      <c r="D47" s="90">
        <v>2.6999612276255427E-2</v>
      </c>
      <c r="E47" s="90">
        <v>-21.705907713469021</v>
      </c>
      <c r="F47" s="90">
        <v>-21.68240720840766</v>
      </c>
      <c r="G47" s="90">
        <v>3.3234732980393082E-2</v>
      </c>
      <c r="H47" s="90">
        <v>0.84028642359405203</v>
      </c>
      <c r="I47" s="90">
        <v>6.0340908339079959</v>
      </c>
      <c r="J47" s="92">
        <v>8.3778250390491724</v>
      </c>
    </row>
    <row r="48" spans="1:10">
      <c r="A48" s="89" t="s">
        <v>352</v>
      </c>
      <c r="B48" s="90">
        <v>11.222107424064394</v>
      </c>
      <c r="C48" s="90"/>
      <c r="D48" s="90"/>
      <c r="E48" s="90">
        <v>-22.123916697113629</v>
      </c>
      <c r="F48" s="90"/>
      <c r="G48" s="90"/>
      <c r="H48" s="90">
        <v>0.6456348356061723</v>
      </c>
      <c r="I48" s="90">
        <v>4.7054535188934574</v>
      </c>
      <c r="J48" s="92">
        <v>8.5027874415856335</v>
      </c>
    </row>
    <row r="49" spans="1:10">
      <c r="A49" s="89" t="s">
        <v>353</v>
      </c>
      <c r="B49" s="90">
        <v>9.6244412030846931</v>
      </c>
      <c r="C49" s="90">
        <v>10.423274313574543</v>
      </c>
      <c r="D49" s="90">
        <v>1.1297206189274314</v>
      </c>
      <c r="E49" s="90">
        <v>-21.770909110447249</v>
      </c>
      <c r="F49" s="90">
        <v>-21.947412903780439</v>
      </c>
      <c r="G49" s="90">
        <v>0.24961405834209469</v>
      </c>
      <c r="H49" s="90">
        <v>0.80925460772932056</v>
      </c>
      <c r="I49" s="90">
        <v>5.6121384294993817</v>
      </c>
      <c r="J49" s="92">
        <v>8.0907723871817012</v>
      </c>
    </row>
    <row r="51" spans="1:10">
      <c r="A51" s="89" t="s">
        <v>358</v>
      </c>
    </row>
  </sheetData>
  <phoneticPr fontId="21" type="noConversion"/>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8933-B8F6-4EAD-99B6-382E3A5B8E56}">
  <dimension ref="A1:P166"/>
  <sheetViews>
    <sheetView zoomScale="85" zoomScaleNormal="85" workbookViewId="0">
      <pane xSplit="1" ySplit="3" topLeftCell="B151" activePane="bottomRight" state="frozenSplit"/>
      <selection pane="topRight" activeCell="F1" sqref="F1"/>
      <selection pane="bottomLeft" activeCell="A11" sqref="A11"/>
      <selection pane="bottomRight" activeCell="D152" sqref="D152"/>
    </sheetView>
  </sheetViews>
  <sheetFormatPr defaultRowHeight="14"/>
  <cols>
    <col min="1" max="1" width="25.75" style="2" customWidth="1"/>
    <col min="2" max="2" width="14.08203125" style="4" customWidth="1"/>
    <col min="3" max="3" width="13.33203125" style="4" customWidth="1"/>
    <col min="4" max="4" width="21.83203125" style="2" customWidth="1"/>
    <col min="5" max="5" width="12.6640625" style="4" customWidth="1"/>
    <col min="6" max="6" width="9.5" style="4" customWidth="1"/>
    <col min="7" max="7" width="11.25" style="4" customWidth="1"/>
    <col min="8" max="8" width="10.75" style="4" customWidth="1"/>
    <col min="9" max="9" width="17.9140625" style="4" customWidth="1"/>
    <col min="10" max="10" width="9.9140625" style="6" customWidth="1"/>
    <col min="11" max="11" width="38.5" style="2" customWidth="1"/>
    <col min="12" max="12" width="19.25" style="2" customWidth="1"/>
    <col min="13" max="13" width="24.5" style="2" customWidth="1"/>
    <col min="14" max="14" width="26.9140625" style="2" customWidth="1"/>
    <col min="15" max="15" width="38" style="2" customWidth="1"/>
    <col min="16" max="16" width="18.75" style="2" customWidth="1"/>
    <col min="17" max="16384" width="8.6640625" style="2"/>
  </cols>
  <sheetData>
    <row r="1" spans="1:16">
      <c r="A1" s="9" t="s">
        <v>676</v>
      </c>
    </row>
    <row r="2" spans="1:16">
      <c r="A2" s="2" t="s">
        <v>705</v>
      </c>
    </row>
    <row r="3" spans="1:16" s="9" customFormat="1" ht="32.5">
      <c r="A3" s="9" t="s">
        <v>370</v>
      </c>
      <c r="B3" s="14" t="s">
        <v>392</v>
      </c>
      <c r="C3" s="14" t="s">
        <v>393</v>
      </c>
      <c r="D3" s="9" t="s">
        <v>378</v>
      </c>
      <c r="E3" s="10" t="s">
        <v>379</v>
      </c>
      <c r="F3" s="14" t="s">
        <v>377</v>
      </c>
      <c r="G3" s="14" t="s">
        <v>418</v>
      </c>
      <c r="H3" s="14" t="s">
        <v>420</v>
      </c>
      <c r="I3" s="8" t="s">
        <v>54</v>
      </c>
      <c r="J3" s="5" t="s">
        <v>419</v>
      </c>
      <c r="K3" s="9" t="s">
        <v>376</v>
      </c>
      <c r="L3" s="9" t="s">
        <v>291</v>
      </c>
      <c r="M3" s="9" t="s">
        <v>374</v>
      </c>
      <c r="N3" s="9" t="s">
        <v>533</v>
      </c>
      <c r="O3" s="9" t="s">
        <v>474</v>
      </c>
      <c r="P3" s="9" t="s">
        <v>375</v>
      </c>
    </row>
    <row r="4" spans="1:16">
      <c r="A4" s="2" t="s">
        <v>405</v>
      </c>
      <c r="B4" s="30">
        <v>32.668996</v>
      </c>
      <c r="C4" s="30">
        <v>34.978897000000003</v>
      </c>
      <c r="D4" s="2" t="s">
        <v>360</v>
      </c>
      <c r="E4" s="4">
        <v>0.70886000000000005</v>
      </c>
      <c r="F4" s="4">
        <f>2*STDEV(E4:E7)</f>
        <v>7.235790673220156E-4</v>
      </c>
      <c r="G4" s="4">
        <f>AVERAGE(E4:E7)+F4</f>
        <v>0.70996607906732201</v>
      </c>
      <c r="H4" s="4">
        <f>AVERAGE(E4:E7)-F4</f>
        <v>0.70851892093267799</v>
      </c>
      <c r="I4" s="4" t="s">
        <v>703</v>
      </c>
      <c r="J4" s="6">
        <v>4</v>
      </c>
      <c r="K4" s="2" t="s">
        <v>518</v>
      </c>
      <c r="L4" s="2" t="s">
        <v>372</v>
      </c>
      <c r="M4" s="2" t="s">
        <v>373</v>
      </c>
      <c r="N4" s="2" t="s">
        <v>425</v>
      </c>
      <c r="O4" s="2" t="s">
        <v>424</v>
      </c>
      <c r="P4" s="2" t="s">
        <v>361</v>
      </c>
    </row>
    <row r="5" spans="1:16">
      <c r="A5" s="2" t="s">
        <v>405</v>
      </c>
      <c r="B5" s="30">
        <v>32.668996</v>
      </c>
      <c r="C5" s="30">
        <v>34.978897000000003</v>
      </c>
      <c r="D5" s="2" t="s">
        <v>362</v>
      </c>
      <c r="E5" s="4">
        <v>0.70903000000000005</v>
      </c>
      <c r="K5" s="2" t="s">
        <v>518</v>
      </c>
      <c r="L5" s="2" t="s">
        <v>372</v>
      </c>
      <c r="M5" s="2" t="s">
        <v>373</v>
      </c>
      <c r="O5" s="2" t="s">
        <v>424</v>
      </c>
      <c r="P5" s="2" t="s">
        <v>361</v>
      </c>
    </row>
    <row r="6" spans="1:16">
      <c r="A6" s="2" t="s">
        <v>405</v>
      </c>
      <c r="B6" s="30">
        <v>32.668996</v>
      </c>
      <c r="C6" s="30">
        <v>34.978897000000003</v>
      </c>
      <c r="D6" s="2" t="s">
        <v>363</v>
      </c>
      <c r="E6" s="4">
        <v>0.70965</v>
      </c>
      <c r="K6" s="2" t="s">
        <v>518</v>
      </c>
      <c r="L6" s="2" t="s">
        <v>372</v>
      </c>
      <c r="M6" s="2" t="s">
        <v>373</v>
      </c>
      <c r="O6" s="2" t="s">
        <v>424</v>
      </c>
      <c r="P6" s="2" t="s">
        <v>361</v>
      </c>
    </row>
    <row r="7" spans="1:16">
      <c r="A7" s="2" t="s">
        <v>405</v>
      </c>
      <c r="B7" s="30">
        <v>32.668996</v>
      </c>
      <c r="C7" s="30">
        <v>34.978897000000003</v>
      </c>
      <c r="D7" s="2" t="s">
        <v>364</v>
      </c>
      <c r="E7" s="4">
        <v>0.70943000000000001</v>
      </c>
      <c r="K7" s="2" t="s">
        <v>518</v>
      </c>
      <c r="L7" s="2" t="s">
        <v>372</v>
      </c>
      <c r="M7" s="2" t="s">
        <v>394</v>
      </c>
      <c r="O7" s="2" t="s">
        <v>424</v>
      </c>
      <c r="P7" s="2" t="s">
        <v>365</v>
      </c>
    </row>
    <row r="8" spans="1:16" s="16" customFormat="1">
      <c r="A8" s="32" t="s">
        <v>411</v>
      </c>
      <c r="B8" s="29">
        <v>32.467677000000002</v>
      </c>
      <c r="C8" s="29">
        <v>35.608829</v>
      </c>
      <c r="D8" s="16" t="s">
        <v>368</v>
      </c>
      <c r="E8" s="33">
        <v>0.70926</v>
      </c>
      <c r="F8" s="33" t="s">
        <v>414</v>
      </c>
      <c r="G8" s="33" t="s">
        <v>414</v>
      </c>
      <c r="H8" s="33" t="s">
        <v>414</v>
      </c>
      <c r="I8" s="33" t="s">
        <v>417</v>
      </c>
      <c r="J8" s="7">
        <v>2</v>
      </c>
      <c r="K8" s="16" t="s">
        <v>518</v>
      </c>
      <c r="L8" s="16" t="s">
        <v>372</v>
      </c>
      <c r="M8" s="16" t="s">
        <v>394</v>
      </c>
      <c r="N8" s="16" t="s">
        <v>413</v>
      </c>
      <c r="O8" s="16" t="s">
        <v>423</v>
      </c>
      <c r="P8" s="16" t="s">
        <v>427</v>
      </c>
    </row>
    <row r="9" spans="1:16" s="16" customFormat="1">
      <c r="A9" s="32" t="s">
        <v>411</v>
      </c>
      <c r="B9" s="29">
        <v>32.467677000000002</v>
      </c>
      <c r="C9" s="29">
        <v>35.608829</v>
      </c>
      <c r="D9" s="16" t="s">
        <v>369</v>
      </c>
      <c r="E9" s="33">
        <v>0.70801999999999998</v>
      </c>
      <c r="F9" s="33"/>
      <c r="G9" s="33"/>
      <c r="H9" s="33"/>
      <c r="I9" s="33"/>
      <c r="J9" s="7"/>
      <c r="K9" s="16" t="s">
        <v>518</v>
      </c>
      <c r="L9" s="16" t="s">
        <v>372</v>
      </c>
      <c r="M9" s="16" t="s">
        <v>394</v>
      </c>
      <c r="O9" s="16" t="s">
        <v>423</v>
      </c>
      <c r="P9" s="16" t="s">
        <v>428</v>
      </c>
    </row>
    <row r="10" spans="1:16">
      <c r="A10" s="31" t="s">
        <v>437</v>
      </c>
      <c r="B10" s="30">
        <v>32.558401000000003</v>
      </c>
      <c r="C10" s="30">
        <v>34.937179</v>
      </c>
      <c r="D10" s="2" t="s">
        <v>431</v>
      </c>
      <c r="E10" s="4">
        <v>0.70853999999999995</v>
      </c>
      <c r="F10" s="4">
        <f>2*STDEV(E10:E14)</f>
        <v>2.3151673805582026E-4</v>
      </c>
      <c r="G10" s="4">
        <f>AVERAGE(E10:E14)+F10</f>
        <v>0.70872151673805572</v>
      </c>
      <c r="H10" s="4">
        <f>AVERAGE(E10:E14)-F10</f>
        <v>0.70825848326194418</v>
      </c>
      <c r="I10" s="4" t="s">
        <v>436</v>
      </c>
      <c r="J10" s="6">
        <v>5</v>
      </c>
      <c r="K10" s="2" t="s">
        <v>391</v>
      </c>
      <c r="L10" s="2" t="s">
        <v>438</v>
      </c>
      <c r="M10" s="2" t="s">
        <v>373</v>
      </c>
      <c r="O10" s="2" t="s">
        <v>447</v>
      </c>
      <c r="P10" s="2" t="s">
        <v>448</v>
      </c>
    </row>
    <row r="11" spans="1:16">
      <c r="A11" s="31" t="s">
        <v>437</v>
      </c>
      <c r="B11" s="30">
        <v>32.558401000000003</v>
      </c>
      <c r="C11" s="30">
        <v>34.937179</v>
      </c>
      <c r="D11" s="2" t="s">
        <v>432</v>
      </c>
      <c r="E11" s="4">
        <v>0.70845999999999998</v>
      </c>
      <c r="K11" s="2" t="s">
        <v>391</v>
      </c>
      <c r="L11" s="2" t="s">
        <v>438</v>
      </c>
      <c r="M11" s="2" t="s">
        <v>373</v>
      </c>
      <c r="O11" s="2" t="s">
        <v>447</v>
      </c>
    </row>
    <row r="12" spans="1:16">
      <c r="A12" s="31" t="s">
        <v>437</v>
      </c>
      <c r="B12" s="30">
        <v>32.558401000000003</v>
      </c>
      <c r="C12" s="30">
        <v>34.937179</v>
      </c>
      <c r="D12" s="2" t="s">
        <v>433</v>
      </c>
      <c r="E12" s="4">
        <v>0.70862000000000003</v>
      </c>
      <c r="K12" s="2" t="s">
        <v>391</v>
      </c>
      <c r="L12" s="2" t="s">
        <v>438</v>
      </c>
      <c r="M12" s="2" t="s">
        <v>373</v>
      </c>
      <c r="O12" s="2" t="s">
        <v>447</v>
      </c>
    </row>
    <row r="13" spans="1:16">
      <c r="A13" s="31" t="s">
        <v>437</v>
      </c>
      <c r="B13" s="30">
        <v>32.558401000000003</v>
      </c>
      <c r="C13" s="30">
        <v>34.937179</v>
      </c>
      <c r="D13" s="2" t="s">
        <v>434</v>
      </c>
      <c r="E13" s="4">
        <v>0.70831</v>
      </c>
      <c r="K13" s="2" t="s">
        <v>391</v>
      </c>
      <c r="L13" s="2" t="s">
        <v>438</v>
      </c>
      <c r="M13" s="2" t="s">
        <v>373</v>
      </c>
      <c r="O13" s="2" t="s">
        <v>447</v>
      </c>
    </row>
    <row r="14" spans="1:16">
      <c r="A14" s="31" t="s">
        <v>437</v>
      </c>
      <c r="B14" s="30">
        <v>32.558401000000003</v>
      </c>
      <c r="C14" s="30">
        <v>34.937179</v>
      </c>
      <c r="D14" s="2" t="s">
        <v>435</v>
      </c>
      <c r="E14" s="4">
        <v>0.70852000000000004</v>
      </c>
      <c r="K14" s="2" t="s">
        <v>391</v>
      </c>
      <c r="L14" s="2" t="s">
        <v>438</v>
      </c>
      <c r="M14" s="2" t="s">
        <v>373</v>
      </c>
      <c r="O14" s="2" t="s">
        <v>447</v>
      </c>
    </row>
    <row r="15" spans="1:16" s="34" customFormat="1">
      <c r="A15" s="34" t="s">
        <v>445</v>
      </c>
      <c r="B15" s="34">
        <v>32.921519000000004</v>
      </c>
      <c r="C15" s="34">
        <v>35.218001000000001</v>
      </c>
      <c r="D15" s="32" t="s">
        <v>444</v>
      </c>
      <c r="E15" s="34">
        <v>0.70831</v>
      </c>
      <c r="F15" s="34">
        <f>2*STDEV(E15:E20)</f>
        <v>1.6816658407660528E-4</v>
      </c>
      <c r="G15" s="34">
        <f>AVERAGE(E15:E20)+F15</f>
        <v>0.70848316658407651</v>
      </c>
      <c r="H15" s="34">
        <f>AVERAGE(E15:E20)-F15</f>
        <v>0.70814683341592333</v>
      </c>
      <c r="I15" s="34" t="s">
        <v>446</v>
      </c>
      <c r="J15" s="35">
        <v>6</v>
      </c>
      <c r="K15" s="34" t="s">
        <v>391</v>
      </c>
      <c r="L15" s="34" t="s">
        <v>438</v>
      </c>
      <c r="M15" s="16" t="s">
        <v>394</v>
      </c>
      <c r="O15" s="34" t="s">
        <v>449</v>
      </c>
    </row>
    <row r="16" spans="1:16" s="34" customFormat="1">
      <c r="A16" s="34" t="s">
        <v>445</v>
      </c>
      <c r="B16" s="34">
        <v>32.921519000000004</v>
      </c>
      <c r="C16" s="34">
        <v>35.218001000000001</v>
      </c>
      <c r="D16" s="32" t="s">
        <v>439</v>
      </c>
      <c r="E16" s="34">
        <v>0.70816000000000001</v>
      </c>
      <c r="J16" s="35"/>
      <c r="K16" s="34" t="s">
        <v>391</v>
      </c>
      <c r="L16" s="34" t="s">
        <v>438</v>
      </c>
      <c r="M16" s="16" t="s">
        <v>394</v>
      </c>
      <c r="O16" s="34" t="s">
        <v>449</v>
      </c>
    </row>
    <row r="17" spans="1:16" s="34" customFormat="1">
      <c r="A17" s="34" t="s">
        <v>445</v>
      </c>
      <c r="B17" s="34">
        <v>32.921519000000004</v>
      </c>
      <c r="C17" s="34">
        <v>35.218001000000001</v>
      </c>
      <c r="D17" s="32" t="s">
        <v>440</v>
      </c>
      <c r="E17" s="34">
        <v>0.70833000000000002</v>
      </c>
      <c r="J17" s="35"/>
      <c r="K17" s="34" t="s">
        <v>391</v>
      </c>
      <c r="L17" s="34" t="s">
        <v>438</v>
      </c>
      <c r="M17" s="16" t="s">
        <v>394</v>
      </c>
      <c r="O17" s="34" t="s">
        <v>449</v>
      </c>
    </row>
    <row r="18" spans="1:16" s="34" customFormat="1">
      <c r="A18" s="34" t="s">
        <v>445</v>
      </c>
      <c r="B18" s="34">
        <v>32.921519000000004</v>
      </c>
      <c r="C18" s="34">
        <v>35.218001000000001</v>
      </c>
      <c r="D18" s="32" t="s">
        <v>441</v>
      </c>
      <c r="E18" s="34">
        <v>0.70831999999999995</v>
      </c>
      <c r="J18" s="35"/>
      <c r="K18" s="34" t="s">
        <v>391</v>
      </c>
      <c r="L18" s="34" t="s">
        <v>438</v>
      </c>
      <c r="M18" s="16" t="s">
        <v>394</v>
      </c>
      <c r="O18" s="34" t="s">
        <v>449</v>
      </c>
    </row>
    <row r="19" spans="1:16" s="34" customFormat="1">
      <c r="A19" s="34" t="s">
        <v>445</v>
      </c>
      <c r="B19" s="34">
        <v>32.921519000000004</v>
      </c>
      <c r="C19" s="34">
        <v>35.218001000000001</v>
      </c>
      <c r="D19" s="32" t="s">
        <v>442</v>
      </c>
      <c r="E19" s="34">
        <v>0.70835999999999999</v>
      </c>
      <c r="J19" s="35"/>
      <c r="K19" s="34" t="s">
        <v>391</v>
      </c>
      <c r="L19" s="34" t="s">
        <v>438</v>
      </c>
      <c r="M19" s="16" t="s">
        <v>394</v>
      </c>
      <c r="O19" s="34" t="s">
        <v>449</v>
      </c>
    </row>
    <row r="20" spans="1:16" s="34" customFormat="1">
      <c r="A20" s="34" t="s">
        <v>445</v>
      </c>
      <c r="B20" s="34">
        <v>32.921519000000004</v>
      </c>
      <c r="C20" s="34">
        <v>35.218001000000001</v>
      </c>
      <c r="D20" s="32" t="s">
        <v>443</v>
      </c>
      <c r="E20" s="34">
        <v>0.70840999999999998</v>
      </c>
      <c r="J20" s="35"/>
      <c r="K20" s="34" t="s">
        <v>391</v>
      </c>
      <c r="L20" s="34" t="s">
        <v>438</v>
      </c>
      <c r="M20" s="16" t="s">
        <v>394</v>
      </c>
      <c r="O20" s="34" t="s">
        <v>449</v>
      </c>
    </row>
    <row r="21" spans="1:16">
      <c r="A21" s="2" t="s">
        <v>452</v>
      </c>
      <c r="B21" s="4">
        <v>32.460546000000001</v>
      </c>
      <c r="C21" s="4">
        <v>35.616121</v>
      </c>
      <c r="D21" s="2" t="s">
        <v>452</v>
      </c>
      <c r="E21" s="4">
        <v>0.70796700000000001</v>
      </c>
      <c r="F21" s="4" t="s">
        <v>414</v>
      </c>
      <c r="G21" s="4" t="s">
        <v>414</v>
      </c>
      <c r="H21" s="4" t="s">
        <v>414</v>
      </c>
      <c r="I21" s="4" t="s">
        <v>453</v>
      </c>
      <c r="J21" s="6">
        <v>2</v>
      </c>
      <c r="K21" s="2" t="s">
        <v>594</v>
      </c>
      <c r="L21" s="2" t="s">
        <v>454</v>
      </c>
      <c r="M21" s="2" t="s">
        <v>457</v>
      </c>
    </row>
    <row r="22" spans="1:16">
      <c r="A22" s="2" t="s">
        <v>452</v>
      </c>
      <c r="B22" s="4">
        <v>32.460546000000001</v>
      </c>
      <c r="C22" s="4">
        <v>35.616121</v>
      </c>
      <c r="D22" s="2" t="s">
        <v>452</v>
      </c>
      <c r="E22" s="4">
        <v>0.707924</v>
      </c>
      <c r="K22" s="2" t="s">
        <v>594</v>
      </c>
      <c r="L22" s="2" t="s">
        <v>454</v>
      </c>
      <c r="M22" s="2" t="s">
        <v>457</v>
      </c>
    </row>
    <row r="23" spans="1:16" s="34" customFormat="1">
      <c r="A23" s="34" t="s">
        <v>459</v>
      </c>
      <c r="B23" s="34">
        <v>32.398147999999999</v>
      </c>
      <c r="C23" s="34">
        <v>35.911901</v>
      </c>
      <c r="D23" s="32" t="s">
        <v>459</v>
      </c>
      <c r="E23" s="34">
        <v>0.70823000000000003</v>
      </c>
      <c r="F23" s="34" t="s">
        <v>414</v>
      </c>
      <c r="G23" s="34" t="s">
        <v>414</v>
      </c>
      <c r="H23" s="34" t="s">
        <v>414</v>
      </c>
      <c r="I23" s="34" t="s">
        <v>456</v>
      </c>
      <c r="J23" s="35">
        <v>2</v>
      </c>
      <c r="K23" s="34" t="s">
        <v>594</v>
      </c>
      <c r="L23" s="34" t="s">
        <v>454</v>
      </c>
      <c r="M23" s="16" t="s">
        <v>39</v>
      </c>
    </row>
    <row r="24" spans="1:16" s="34" customFormat="1">
      <c r="A24" s="34" t="s">
        <v>459</v>
      </c>
      <c r="B24" s="34">
        <v>32.398147999999999</v>
      </c>
      <c r="C24" s="34">
        <v>35.911901</v>
      </c>
      <c r="D24" s="32" t="s">
        <v>459</v>
      </c>
      <c r="E24" s="34">
        <v>0.70833599999999997</v>
      </c>
      <c r="J24" s="35"/>
      <c r="K24" s="34" t="s">
        <v>594</v>
      </c>
      <c r="L24" s="34" t="s">
        <v>454</v>
      </c>
      <c r="M24" s="16" t="s">
        <v>39</v>
      </c>
    </row>
    <row r="25" spans="1:16">
      <c r="A25" s="2" t="s">
        <v>464</v>
      </c>
      <c r="B25" s="4">
        <v>32.276221999999997</v>
      </c>
      <c r="C25" s="4">
        <v>35.719076999999999</v>
      </c>
      <c r="D25" s="2" t="s">
        <v>15</v>
      </c>
      <c r="E25" s="4">
        <v>0.70801199999999997</v>
      </c>
      <c r="F25" s="4" t="s">
        <v>414</v>
      </c>
      <c r="G25" s="4" t="s">
        <v>414</v>
      </c>
      <c r="H25" s="4" t="s">
        <v>414</v>
      </c>
      <c r="I25" s="4">
        <v>0.70801199999999997</v>
      </c>
      <c r="J25" s="6">
        <v>1</v>
      </c>
      <c r="K25" s="2" t="s">
        <v>593</v>
      </c>
      <c r="L25" s="2" t="s">
        <v>454</v>
      </c>
      <c r="M25" s="2" t="s">
        <v>457</v>
      </c>
    </row>
    <row r="26" spans="1:16" s="34" customFormat="1">
      <c r="A26" s="34" t="s">
        <v>32</v>
      </c>
      <c r="B26" s="34">
        <v>31.801749000000001</v>
      </c>
      <c r="C26" s="34">
        <v>35.809610999999997</v>
      </c>
      <c r="D26" s="32" t="s">
        <v>32</v>
      </c>
      <c r="E26" s="34">
        <v>0.70818499999999995</v>
      </c>
      <c r="F26" s="34" t="s">
        <v>414</v>
      </c>
      <c r="G26" s="34" t="s">
        <v>414</v>
      </c>
      <c r="H26" s="34" t="s">
        <v>414</v>
      </c>
      <c r="I26" s="34">
        <v>0.70818499999999995</v>
      </c>
      <c r="J26" s="35">
        <v>1</v>
      </c>
      <c r="K26" s="34" t="s">
        <v>594</v>
      </c>
      <c r="L26" s="34" t="s">
        <v>454</v>
      </c>
      <c r="M26" s="16" t="s">
        <v>39</v>
      </c>
    </row>
    <row r="27" spans="1:16">
      <c r="A27" s="2" t="s">
        <v>465</v>
      </c>
      <c r="B27" s="4">
        <v>31.337240999999999</v>
      </c>
      <c r="C27" s="4">
        <v>35.974307000000003</v>
      </c>
      <c r="D27" s="2" t="s">
        <v>16</v>
      </c>
      <c r="E27" s="4">
        <v>0.70828400000000002</v>
      </c>
      <c r="F27" s="4" t="s">
        <v>414</v>
      </c>
      <c r="G27" s="4" t="s">
        <v>414</v>
      </c>
      <c r="H27" s="4" t="s">
        <v>414</v>
      </c>
      <c r="I27" s="4">
        <v>0.70828400000000002</v>
      </c>
      <c r="J27" s="6">
        <v>1</v>
      </c>
      <c r="K27" s="2" t="s">
        <v>593</v>
      </c>
      <c r="L27" s="2" t="s">
        <v>454</v>
      </c>
      <c r="M27" s="2" t="s">
        <v>457</v>
      </c>
    </row>
    <row r="28" spans="1:16">
      <c r="A28" s="2" t="s">
        <v>466</v>
      </c>
      <c r="B28" s="4">
        <v>31.237521999999998</v>
      </c>
      <c r="C28" s="4">
        <v>35.878822999999997</v>
      </c>
      <c r="D28" s="2" t="s">
        <v>21</v>
      </c>
      <c r="E28" s="4">
        <v>0.708152</v>
      </c>
      <c r="F28" s="4" t="s">
        <v>414</v>
      </c>
      <c r="G28" s="4" t="s">
        <v>414</v>
      </c>
      <c r="H28" s="4" t="s">
        <v>414</v>
      </c>
      <c r="I28" s="4">
        <v>0.708152</v>
      </c>
      <c r="J28" s="6">
        <v>1</v>
      </c>
      <c r="K28" s="2" t="s">
        <v>593</v>
      </c>
      <c r="L28" s="2" t="s">
        <v>454</v>
      </c>
      <c r="M28" s="2" t="s">
        <v>457</v>
      </c>
    </row>
    <row r="29" spans="1:16" s="34" customFormat="1">
      <c r="A29" s="34" t="s">
        <v>467</v>
      </c>
      <c r="B29" s="34">
        <v>31.239581999999999</v>
      </c>
      <c r="C29" s="34">
        <v>35.867339999999999</v>
      </c>
      <c r="D29" s="32" t="s">
        <v>467</v>
      </c>
      <c r="E29" s="34">
        <v>0.70753500000000003</v>
      </c>
      <c r="F29" s="34" t="s">
        <v>414</v>
      </c>
      <c r="G29" s="34" t="s">
        <v>414</v>
      </c>
      <c r="H29" s="34" t="s">
        <v>414</v>
      </c>
      <c r="I29" s="34" t="s">
        <v>460</v>
      </c>
      <c r="J29" s="35">
        <v>2</v>
      </c>
      <c r="K29" s="34" t="s">
        <v>594</v>
      </c>
      <c r="L29" s="34" t="s">
        <v>454</v>
      </c>
      <c r="M29" s="16" t="s">
        <v>39</v>
      </c>
    </row>
    <row r="30" spans="1:16" s="34" customFormat="1">
      <c r="A30" s="34" t="s">
        <v>467</v>
      </c>
      <c r="B30" s="34">
        <v>31.239581999999999</v>
      </c>
      <c r="C30" s="34">
        <v>35.867339999999999</v>
      </c>
      <c r="D30" s="32" t="s">
        <v>467</v>
      </c>
      <c r="E30" s="34">
        <v>0.70805899999999999</v>
      </c>
      <c r="J30" s="35"/>
      <c r="K30" s="34" t="s">
        <v>594</v>
      </c>
      <c r="L30" s="34" t="s">
        <v>454</v>
      </c>
      <c r="M30" s="16" t="s">
        <v>39</v>
      </c>
    </row>
    <row r="31" spans="1:16">
      <c r="A31" s="2" t="s">
        <v>468</v>
      </c>
      <c r="B31" s="4">
        <v>30.904942999999999</v>
      </c>
      <c r="C31" s="4">
        <v>35.703564999999998</v>
      </c>
      <c r="D31" s="2" t="s">
        <v>461</v>
      </c>
      <c r="E31" s="4">
        <v>0.70780600000000005</v>
      </c>
      <c r="F31" s="4" t="s">
        <v>414</v>
      </c>
      <c r="G31" s="4" t="s">
        <v>414</v>
      </c>
      <c r="H31" s="4" t="s">
        <v>414</v>
      </c>
      <c r="I31" s="4" t="s">
        <v>462</v>
      </c>
      <c r="J31" s="6">
        <v>2</v>
      </c>
      <c r="K31" s="2" t="s">
        <v>593</v>
      </c>
      <c r="L31" s="2" t="s">
        <v>454</v>
      </c>
      <c r="M31" s="2" t="s">
        <v>457</v>
      </c>
      <c r="O31" s="2" t="s">
        <v>450</v>
      </c>
      <c r="P31" s="2" t="s">
        <v>451</v>
      </c>
    </row>
    <row r="32" spans="1:16">
      <c r="A32" s="2" t="s">
        <v>468</v>
      </c>
      <c r="B32" s="4">
        <v>30.904942999999999</v>
      </c>
      <c r="C32" s="4">
        <v>35.703564999999998</v>
      </c>
      <c r="D32" s="2" t="s">
        <v>461</v>
      </c>
      <c r="E32" s="4">
        <v>0.70786199999999999</v>
      </c>
      <c r="K32" s="2" t="s">
        <v>593</v>
      </c>
      <c r="L32" s="2" t="s">
        <v>454</v>
      </c>
      <c r="M32" s="2" t="s">
        <v>457</v>
      </c>
      <c r="O32" s="2" t="s">
        <v>450</v>
      </c>
      <c r="P32" s="2" t="s">
        <v>451</v>
      </c>
    </row>
    <row r="33" spans="1:16" s="34" customFormat="1">
      <c r="A33" s="34" t="s">
        <v>471</v>
      </c>
      <c r="B33" s="34">
        <v>30.672319999999999</v>
      </c>
      <c r="C33" s="34">
        <v>35.373100000000001</v>
      </c>
      <c r="D33" s="32" t="s">
        <v>475</v>
      </c>
      <c r="E33" s="34">
        <v>0.70805300000000004</v>
      </c>
      <c r="F33" s="34">
        <f>STDEV(E33:E40)*2</f>
        <v>1.071710915179177E-4</v>
      </c>
      <c r="G33" s="34">
        <f>AVERAGE(E33:E40)+F33</f>
        <v>0.70814354609151786</v>
      </c>
      <c r="H33" s="34">
        <f>AVERAGE(E33:E40)-F33</f>
        <v>0.70792920390848202</v>
      </c>
      <c r="I33" s="34" t="s">
        <v>485</v>
      </c>
      <c r="J33" s="35">
        <v>8</v>
      </c>
      <c r="K33" s="34" t="s">
        <v>594</v>
      </c>
      <c r="L33" s="35" t="s">
        <v>454</v>
      </c>
      <c r="M33" s="35" t="s">
        <v>39</v>
      </c>
      <c r="O33" s="34" t="s">
        <v>490</v>
      </c>
    </row>
    <row r="34" spans="1:16" s="34" customFormat="1">
      <c r="A34" s="34" t="s">
        <v>471</v>
      </c>
      <c r="B34" s="34">
        <v>30.672319999999999</v>
      </c>
      <c r="C34" s="34">
        <v>35.373100000000001</v>
      </c>
      <c r="D34" s="32" t="s">
        <v>476</v>
      </c>
      <c r="E34" s="34">
        <v>0.70807100000000001</v>
      </c>
      <c r="J34" s="35"/>
      <c r="K34" s="35" t="s">
        <v>484</v>
      </c>
      <c r="L34" s="35" t="s">
        <v>483</v>
      </c>
      <c r="M34" s="35" t="s">
        <v>455</v>
      </c>
      <c r="O34" s="34" t="s">
        <v>490</v>
      </c>
    </row>
    <row r="35" spans="1:16" s="34" customFormat="1">
      <c r="A35" s="34" t="s">
        <v>471</v>
      </c>
      <c r="B35" s="34">
        <v>30.672319999999999</v>
      </c>
      <c r="C35" s="34">
        <v>35.373100000000001</v>
      </c>
      <c r="D35" s="32" t="s">
        <v>477</v>
      </c>
      <c r="E35" s="34">
        <v>0.708005</v>
      </c>
      <c r="J35" s="35"/>
      <c r="K35" s="35" t="s">
        <v>484</v>
      </c>
      <c r="L35" s="35" t="s">
        <v>483</v>
      </c>
      <c r="M35" s="35" t="s">
        <v>455</v>
      </c>
      <c r="O35" s="34" t="s">
        <v>490</v>
      </c>
    </row>
    <row r="36" spans="1:16" s="34" customFormat="1">
      <c r="A36" s="34" t="s">
        <v>471</v>
      </c>
      <c r="B36" s="34">
        <v>30.672319999999999</v>
      </c>
      <c r="C36" s="34">
        <v>35.373100000000001</v>
      </c>
      <c r="D36" s="32" t="s">
        <v>478</v>
      </c>
      <c r="E36" s="34">
        <v>0.70798399999999995</v>
      </c>
      <c r="J36" s="35"/>
      <c r="K36" s="35" t="s">
        <v>484</v>
      </c>
      <c r="L36" s="35" t="s">
        <v>483</v>
      </c>
      <c r="M36" s="35" t="s">
        <v>455</v>
      </c>
      <c r="O36" s="34" t="s">
        <v>490</v>
      </c>
    </row>
    <row r="37" spans="1:16" s="34" customFormat="1">
      <c r="A37" s="34" t="s">
        <v>471</v>
      </c>
      <c r="B37" s="34">
        <v>30.672319999999999</v>
      </c>
      <c r="C37" s="34">
        <v>35.373100000000001</v>
      </c>
      <c r="D37" s="32" t="s">
        <v>479</v>
      </c>
      <c r="E37" s="34">
        <v>0.70794800000000002</v>
      </c>
      <c r="J37" s="35"/>
      <c r="K37" s="35" t="s">
        <v>484</v>
      </c>
      <c r="L37" s="35" t="s">
        <v>483</v>
      </c>
      <c r="M37" s="35" t="s">
        <v>455</v>
      </c>
      <c r="O37" s="34" t="s">
        <v>490</v>
      </c>
    </row>
    <row r="38" spans="1:16" s="34" customFormat="1">
      <c r="A38" s="34" t="s">
        <v>471</v>
      </c>
      <c r="B38" s="34">
        <v>30.672319999999999</v>
      </c>
      <c r="C38" s="34">
        <v>35.373100000000001</v>
      </c>
      <c r="D38" s="32" t="s">
        <v>480</v>
      </c>
      <c r="E38" s="34">
        <v>0.70804</v>
      </c>
      <c r="J38" s="35"/>
      <c r="K38" s="35" t="s">
        <v>484</v>
      </c>
      <c r="L38" s="35" t="s">
        <v>483</v>
      </c>
      <c r="M38" s="35" t="s">
        <v>455</v>
      </c>
      <c r="O38" s="34" t="s">
        <v>490</v>
      </c>
    </row>
    <row r="39" spans="1:16" s="34" customFormat="1">
      <c r="A39" s="34" t="s">
        <v>471</v>
      </c>
      <c r="B39" s="34">
        <v>30.672319999999999</v>
      </c>
      <c r="C39" s="34">
        <v>35.373100000000001</v>
      </c>
      <c r="D39" s="32" t="s">
        <v>481</v>
      </c>
      <c r="E39" s="34">
        <v>0.70808499999999996</v>
      </c>
      <c r="J39" s="35"/>
      <c r="K39" s="35" t="s">
        <v>484</v>
      </c>
      <c r="L39" s="35" t="s">
        <v>483</v>
      </c>
      <c r="M39" s="35" t="s">
        <v>455</v>
      </c>
      <c r="O39" s="34" t="s">
        <v>490</v>
      </c>
    </row>
    <row r="40" spans="1:16" s="34" customFormat="1">
      <c r="A40" s="34" t="s">
        <v>471</v>
      </c>
      <c r="B40" s="34">
        <v>30.672319999999999</v>
      </c>
      <c r="C40" s="34">
        <v>35.373100000000001</v>
      </c>
      <c r="D40" s="32" t="s">
        <v>482</v>
      </c>
      <c r="E40" s="34">
        <v>0.70810499999999998</v>
      </c>
      <c r="J40" s="35"/>
      <c r="K40" s="35" t="s">
        <v>484</v>
      </c>
      <c r="L40" s="35" t="s">
        <v>483</v>
      </c>
      <c r="M40" s="35" t="s">
        <v>455</v>
      </c>
      <c r="O40" s="34" t="s">
        <v>490</v>
      </c>
    </row>
    <row r="41" spans="1:16">
      <c r="A41" s="2" t="s">
        <v>469</v>
      </c>
      <c r="B41" s="4">
        <v>30.550345</v>
      </c>
      <c r="C41" s="4">
        <v>35.762715999999998</v>
      </c>
      <c r="D41" s="2" t="s">
        <v>469</v>
      </c>
      <c r="E41" s="4">
        <v>0.70803499999999997</v>
      </c>
      <c r="F41" s="4" t="s">
        <v>414</v>
      </c>
      <c r="G41" s="4" t="s">
        <v>414</v>
      </c>
      <c r="H41" s="4" t="s">
        <v>414</v>
      </c>
      <c r="I41" s="4">
        <v>0.70803499999999997</v>
      </c>
      <c r="J41" s="6">
        <v>1</v>
      </c>
      <c r="K41" s="2" t="s">
        <v>593</v>
      </c>
      <c r="L41" s="2" t="s">
        <v>454</v>
      </c>
      <c r="M41" s="2" t="s">
        <v>457</v>
      </c>
    </row>
    <row r="42" spans="1:16" s="34" customFormat="1">
      <c r="A42" s="34" t="s">
        <v>472</v>
      </c>
      <c r="B42" s="34">
        <v>30.324840999999999</v>
      </c>
      <c r="C42" s="34">
        <v>35.485779000000001</v>
      </c>
      <c r="D42" s="32" t="s">
        <v>472</v>
      </c>
      <c r="E42" s="34">
        <v>0.70808899999999997</v>
      </c>
      <c r="F42" s="34" t="s">
        <v>414</v>
      </c>
      <c r="G42" s="34" t="s">
        <v>414</v>
      </c>
      <c r="H42" s="34" t="s">
        <v>414</v>
      </c>
      <c r="I42" s="34" t="s">
        <v>463</v>
      </c>
      <c r="J42" s="35">
        <v>2</v>
      </c>
      <c r="K42" s="35" t="s">
        <v>594</v>
      </c>
      <c r="L42" s="35" t="s">
        <v>454</v>
      </c>
      <c r="M42" s="35" t="s">
        <v>39</v>
      </c>
    </row>
    <row r="43" spans="1:16" s="34" customFormat="1">
      <c r="A43" s="34" t="s">
        <v>472</v>
      </c>
      <c r="B43" s="34">
        <v>30.324840999999999</v>
      </c>
      <c r="C43" s="34">
        <v>35.485779000000001</v>
      </c>
      <c r="D43" s="32" t="s">
        <v>472</v>
      </c>
      <c r="E43" s="34">
        <v>0.70810200000000001</v>
      </c>
      <c r="J43" s="35"/>
      <c r="K43" s="35" t="s">
        <v>594</v>
      </c>
      <c r="L43" s="35" t="s">
        <v>454</v>
      </c>
      <c r="M43" s="35" t="s">
        <v>39</v>
      </c>
    </row>
    <row r="44" spans="1:16">
      <c r="A44" s="2" t="s">
        <v>470</v>
      </c>
      <c r="B44" s="4">
        <v>30.330210999999998</v>
      </c>
      <c r="C44" s="4">
        <v>35.440162999999998</v>
      </c>
      <c r="D44" s="2" t="s">
        <v>470</v>
      </c>
      <c r="E44" s="4">
        <v>0.70771099999999998</v>
      </c>
      <c r="F44" s="4" t="s">
        <v>414</v>
      </c>
      <c r="G44" s="4" t="s">
        <v>414</v>
      </c>
      <c r="H44" s="4" t="s">
        <v>414</v>
      </c>
      <c r="I44" s="4" t="s">
        <v>41</v>
      </c>
      <c r="J44" s="6">
        <v>2</v>
      </c>
      <c r="K44" s="2" t="s">
        <v>593</v>
      </c>
      <c r="L44" s="2" t="s">
        <v>454</v>
      </c>
      <c r="M44" s="2" t="s">
        <v>457</v>
      </c>
    </row>
    <row r="45" spans="1:16">
      <c r="A45" s="2" t="s">
        <v>470</v>
      </c>
      <c r="B45" s="4">
        <v>30.330210999999998</v>
      </c>
      <c r="C45" s="4">
        <v>35.440162999999998</v>
      </c>
      <c r="D45" s="2" t="s">
        <v>470</v>
      </c>
      <c r="E45" s="4">
        <v>0.70799100000000004</v>
      </c>
      <c r="K45" s="2" t="s">
        <v>593</v>
      </c>
      <c r="L45" s="2" t="s">
        <v>454</v>
      </c>
      <c r="M45" s="2" t="s">
        <v>457</v>
      </c>
    </row>
    <row r="46" spans="1:16" s="34" customFormat="1">
      <c r="A46" s="34" t="s">
        <v>486</v>
      </c>
      <c r="B46" s="34">
        <v>30.665665000000001</v>
      </c>
      <c r="C46" s="34">
        <v>35.396383999999998</v>
      </c>
      <c r="D46" s="32" t="s">
        <v>488</v>
      </c>
      <c r="E46" s="34">
        <v>0.70792999999999995</v>
      </c>
      <c r="F46" s="34">
        <f>2*0.000079</f>
        <v>1.5799999999999999E-4</v>
      </c>
      <c r="G46" s="34">
        <f>0.70793+F46</f>
        <v>0.70808799999999994</v>
      </c>
      <c r="H46" s="34">
        <f>0.70793-F46</f>
        <v>0.70777199999999996</v>
      </c>
      <c r="I46" s="34" t="s">
        <v>487</v>
      </c>
      <c r="J46" s="35">
        <v>30</v>
      </c>
      <c r="K46" s="35" t="s">
        <v>591</v>
      </c>
      <c r="L46" s="35" t="s">
        <v>416</v>
      </c>
      <c r="M46" s="35" t="s">
        <v>458</v>
      </c>
      <c r="N46" s="34" t="s">
        <v>497</v>
      </c>
      <c r="O46" s="34" t="s">
        <v>496</v>
      </c>
      <c r="P46" s="34" t="s">
        <v>489</v>
      </c>
    </row>
    <row r="47" spans="1:16">
      <c r="A47" s="2" t="s">
        <v>491</v>
      </c>
      <c r="B47" s="4">
        <v>32.441242000000003</v>
      </c>
      <c r="C47" s="4">
        <v>35.767417000000002</v>
      </c>
      <c r="D47" s="2">
        <v>1</v>
      </c>
      <c r="E47" s="4">
        <v>0.70816000000000001</v>
      </c>
      <c r="F47" s="4">
        <f>STDEV(E47:E58)*2</f>
        <v>5.0827360801644866E-4</v>
      </c>
      <c r="G47" s="4">
        <f>AVERAGE(E47:E58)+F47</f>
        <v>0.7087159402746831</v>
      </c>
      <c r="H47" s="4">
        <f>AVERAGE(E47:E58)-F47</f>
        <v>0.70769939305865026</v>
      </c>
      <c r="I47" s="4" t="s">
        <v>522</v>
      </c>
      <c r="J47" s="6">
        <v>12</v>
      </c>
      <c r="K47" s="2" t="s">
        <v>596</v>
      </c>
      <c r="L47" s="2" t="s">
        <v>454</v>
      </c>
      <c r="M47" s="2" t="s">
        <v>492</v>
      </c>
      <c r="O47" s="2" t="s">
        <v>493</v>
      </c>
      <c r="P47" s="2" t="s">
        <v>495</v>
      </c>
    </row>
    <row r="48" spans="1:16">
      <c r="A48" s="2" t="s">
        <v>491</v>
      </c>
      <c r="B48" s="4">
        <v>32.441242000000003</v>
      </c>
      <c r="C48" s="4">
        <v>35.767417000000002</v>
      </c>
      <c r="D48" s="2">
        <v>2</v>
      </c>
      <c r="E48" s="4">
        <v>0.70809999999999995</v>
      </c>
      <c r="K48" s="2" t="s">
        <v>596</v>
      </c>
      <c r="L48" s="2" t="s">
        <v>454</v>
      </c>
      <c r="M48" s="2" t="s">
        <v>492</v>
      </c>
      <c r="O48" s="2" t="s">
        <v>493</v>
      </c>
      <c r="P48" s="2" t="s">
        <v>495</v>
      </c>
    </row>
    <row r="49" spans="1:16">
      <c r="A49" s="2" t="s">
        <v>491</v>
      </c>
      <c r="B49" s="4">
        <v>32.441242000000003</v>
      </c>
      <c r="C49" s="4">
        <v>35.767417000000002</v>
      </c>
      <c r="D49" s="2">
        <v>3</v>
      </c>
      <c r="E49" s="4">
        <v>0.70782</v>
      </c>
      <c r="K49" s="2" t="s">
        <v>596</v>
      </c>
      <c r="L49" s="2" t="s">
        <v>454</v>
      </c>
      <c r="M49" s="2" t="s">
        <v>492</v>
      </c>
      <c r="O49" s="2" t="s">
        <v>493</v>
      </c>
      <c r="P49" s="2" t="s">
        <v>495</v>
      </c>
    </row>
    <row r="50" spans="1:16">
      <c r="A50" s="2" t="s">
        <v>491</v>
      </c>
      <c r="B50" s="4">
        <v>32.441242000000003</v>
      </c>
      <c r="C50" s="4">
        <v>35.767417000000002</v>
      </c>
      <c r="D50" s="2">
        <v>4</v>
      </c>
      <c r="E50" s="4">
        <v>0.70789999999999997</v>
      </c>
      <c r="K50" s="2" t="s">
        <v>595</v>
      </c>
      <c r="L50" s="2" t="s">
        <v>454</v>
      </c>
      <c r="M50" s="2" t="s">
        <v>492</v>
      </c>
      <c r="O50" s="2" t="s">
        <v>493</v>
      </c>
      <c r="P50" s="2" t="s">
        <v>495</v>
      </c>
    </row>
    <row r="51" spans="1:16">
      <c r="A51" s="2" t="s">
        <v>491</v>
      </c>
      <c r="B51" s="4">
        <v>32.441242000000003</v>
      </c>
      <c r="C51" s="4">
        <v>35.767417000000002</v>
      </c>
      <c r="D51" s="2">
        <v>5</v>
      </c>
      <c r="E51" s="4">
        <v>0.70809999999999995</v>
      </c>
      <c r="K51" s="2" t="s">
        <v>595</v>
      </c>
      <c r="L51" s="2" t="s">
        <v>454</v>
      </c>
      <c r="M51" s="2" t="s">
        <v>492</v>
      </c>
      <c r="O51" s="2" t="s">
        <v>493</v>
      </c>
      <c r="P51" s="2" t="s">
        <v>495</v>
      </c>
    </row>
    <row r="52" spans="1:16">
      <c r="A52" s="2" t="s">
        <v>491</v>
      </c>
      <c r="B52" s="4">
        <v>32.441242000000003</v>
      </c>
      <c r="C52" s="4">
        <v>35.767417000000002</v>
      </c>
      <c r="D52" s="2">
        <v>6</v>
      </c>
      <c r="E52" s="4">
        <v>0.70806800000000003</v>
      </c>
      <c r="K52" s="2" t="s">
        <v>595</v>
      </c>
      <c r="L52" s="2" t="s">
        <v>454</v>
      </c>
      <c r="M52" s="2" t="s">
        <v>492</v>
      </c>
      <c r="O52" s="2" t="s">
        <v>493</v>
      </c>
      <c r="P52" s="2" t="s">
        <v>495</v>
      </c>
    </row>
    <row r="53" spans="1:16">
      <c r="A53" s="2" t="s">
        <v>491</v>
      </c>
      <c r="B53" s="4">
        <v>32.441242000000003</v>
      </c>
      <c r="C53" s="4">
        <v>35.767417000000002</v>
      </c>
      <c r="D53" s="2">
        <v>7</v>
      </c>
      <c r="E53" s="4">
        <v>0.70852700000000002</v>
      </c>
      <c r="K53" s="2" t="s">
        <v>595</v>
      </c>
      <c r="L53" s="2" t="s">
        <v>454</v>
      </c>
      <c r="M53" s="2" t="s">
        <v>492</v>
      </c>
      <c r="O53" s="2" t="s">
        <v>493</v>
      </c>
      <c r="P53" s="2" t="s">
        <v>495</v>
      </c>
    </row>
    <row r="54" spans="1:16">
      <c r="A54" s="2" t="s">
        <v>491</v>
      </c>
      <c r="B54" s="4">
        <v>32.441242000000003</v>
      </c>
      <c r="C54" s="4">
        <v>35.767417000000002</v>
      </c>
      <c r="D54" s="2">
        <v>8</v>
      </c>
      <c r="E54" s="4">
        <v>0.70862199999999997</v>
      </c>
      <c r="K54" s="2" t="s">
        <v>595</v>
      </c>
      <c r="L54" s="2" t="s">
        <v>454</v>
      </c>
      <c r="M54" s="2" t="s">
        <v>492</v>
      </c>
      <c r="O54" s="2" t="s">
        <v>493</v>
      </c>
      <c r="P54" s="2" t="s">
        <v>495</v>
      </c>
    </row>
    <row r="55" spans="1:16">
      <c r="A55" s="2" t="s">
        <v>491</v>
      </c>
      <c r="B55" s="4">
        <v>32.441242000000003</v>
      </c>
      <c r="C55" s="4">
        <v>35.767417000000002</v>
      </c>
      <c r="D55" s="2">
        <v>9</v>
      </c>
      <c r="E55" s="4">
        <v>0.70816000000000001</v>
      </c>
      <c r="K55" s="2" t="s">
        <v>595</v>
      </c>
      <c r="L55" s="2" t="s">
        <v>454</v>
      </c>
      <c r="M55" s="2" t="s">
        <v>492</v>
      </c>
      <c r="O55" s="2" t="s">
        <v>493</v>
      </c>
      <c r="P55" s="2" t="s">
        <v>495</v>
      </c>
    </row>
    <row r="56" spans="1:16">
      <c r="A56" s="2" t="s">
        <v>491</v>
      </c>
      <c r="B56" s="4">
        <v>32.441242000000003</v>
      </c>
      <c r="C56" s="4">
        <v>35.767417000000002</v>
      </c>
      <c r="D56" s="2">
        <v>10</v>
      </c>
      <c r="E56" s="4">
        <v>0.70812900000000001</v>
      </c>
      <c r="K56" s="2" t="s">
        <v>595</v>
      </c>
      <c r="L56" s="2" t="s">
        <v>454</v>
      </c>
      <c r="M56" s="2" t="s">
        <v>492</v>
      </c>
      <c r="O56" s="2" t="s">
        <v>493</v>
      </c>
      <c r="P56" s="2" t="s">
        <v>495</v>
      </c>
    </row>
    <row r="57" spans="1:16">
      <c r="A57" s="2" t="s">
        <v>491</v>
      </c>
      <c r="B57" s="4">
        <v>32.441242000000003</v>
      </c>
      <c r="C57" s="4">
        <v>35.767417000000002</v>
      </c>
      <c r="D57" s="2">
        <v>11</v>
      </c>
      <c r="E57" s="4">
        <v>0.70854799999999996</v>
      </c>
      <c r="K57" s="2" t="s">
        <v>595</v>
      </c>
      <c r="L57" s="2" t="s">
        <v>454</v>
      </c>
      <c r="M57" s="2" t="s">
        <v>492</v>
      </c>
      <c r="O57" s="2" t="s">
        <v>493</v>
      </c>
      <c r="P57" s="2" t="s">
        <v>495</v>
      </c>
    </row>
    <row r="58" spans="1:16">
      <c r="A58" s="2" t="s">
        <v>491</v>
      </c>
      <c r="B58" s="4">
        <v>32.441242000000003</v>
      </c>
      <c r="C58" s="4">
        <v>35.767417000000002</v>
      </c>
      <c r="D58" s="2">
        <v>12</v>
      </c>
      <c r="E58" s="4">
        <v>0.70835800000000004</v>
      </c>
      <c r="K58" s="2" t="s">
        <v>595</v>
      </c>
      <c r="L58" s="2" t="s">
        <v>454</v>
      </c>
      <c r="M58" s="2" t="s">
        <v>492</v>
      </c>
      <c r="O58" s="2" t="s">
        <v>493</v>
      </c>
      <c r="P58" s="2" t="s">
        <v>495</v>
      </c>
    </row>
    <row r="59" spans="1:16" s="34" customFormat="1">
      <c r="A59" s="34" t="s">
        <v>523</v>
      </c>
      <c r="B59" s="34">
        <v>31.699722000000001</v>
      </c>
      <c r="C59" s="34">
        <v>34.846944000000001</v>
      </c>
      <c r="D59" s="34" t="s">
        <v>500</v>
      </c>
      <c r="E59" s="34">
        <v>0.70881000000000005</v>
      </c>
      <c r="F59" s="34">
        <f>2*STDEV(E59:E68)</f>
        <v>1.9998844411059342E-4</v>
      </c>
      <c r="G59" s="34">
        <f>AVERAGE(E59:E68)+F59</f>
        <v>0.70893218844411077</v>
      </c>
      <c r="H59" s="34">
        <f>AVERAGE(E59:E68)-F59</f>
        <v>0.70853221155588952</v>
      </c>
      <c r="I59" s="34" t="s">
        <v>519</v>
      </c>
      <c r="J59" s="35">
        <v>10</v>
      </c>
      <c r="K59" s="34" t="s">
        <v>518</v>
      </c>
      <c r="L59" s="34" t="s">
        <v>514</v>
      </c>
      <c r="M59" s="34" t="s">
        <v>371</v>
      </c>
      <c r="O59" s="34" t="s">
        <v>501</v>
      </c>
    </row>
    <row r="60" spans="1:16" s="34" customFormat="1">
      <c r="A60" s="34" t="s">
        <v>523</v>
      </c>
      <c r="B60" s="34">
        <v>31.699722000000001</v>
      </c>
      <c r="C60" s="34">
        <v>34.846944000000001</v>
      </c>
      <c r="D60" s="34" t="s">
        <v>502</v>
      </c>
      <c r="E60" s="34">
        <v>0.70881000000000005</v>
      </c>
      <c r="J60" s="35"/>
      <c r="K60" s="34" t="s">
        <v>518</v>
      </c>
      <c r="L60" s="34" t="s">
        <v>515</v>
      </c>
      <c r="M60" s="34" t="s">
        <v>371</v>
      </c>
      <c r="O60" s="34" t="s">
        <v>501</v>
      </c>
    </row>
    <row r="61" spans="1:16" s="34" customFormat="1">
      <c r="A61" s="34" t="s">
        <v>523</v>
      </c>
      <c r="B61" s="34">
        <v>31.699722000000001</v>
      </c>
      <c r="C61" s="34">
        <v>34.846944000000001</v>
      </c>
      <c r="D61" s="34" t="s">
        <v>503</v>
      </c>
      <c r="E61" s="34">
        <v>0.70886499999999997</v>
      </c>
      <c r="J61" s="35"/>
      <c r="K61" s="34" t="s">
        <v>518</v>
      </c>
      <c r="L61" s="34" t="s">
        <v>516</v>
      </c>
      <c r="M61" s="34" t="s">
        <v>371</v>
      </c>
      <c r="O61" s="34" t="s">
        <v>504</v>
      </c>
    </row>
    <row r="62" spans="1:16" s="34" customFormat="1">
      <c r="A62" s="34" t="s">
        <v>523</v>
      </c>
      <c r="B62" s="34">
        <v>31.699722000000001</v>
      </c>
      <c r="C62" s="34">
        <v>34.846944000000001</v>
      </c>
      <c r="D62" s="34" t="s">
        <v>505</v>
      </c>
      <c r="E62" s="34">
        <v>0.708592</v>
      </c>
      <c r="J62" s="35"/>
      <c r="K62" s="34" t="s">
        <v>518</v>
      </c>
      <c r="L62" s="34" t="s">
        <v>516</v>
      </c>
      <c r="M62" s="34" t="s">
        <v>371</v>
      </c>
      <c r="O62" s="34" t="s">
        <v>506</v>
      </c>
    </row>
    <row r="63" spans="1:16" s="34" customFormat="1">
      <c r="A63" s="34" t="s">
        <v>523</v>
      </c>
      <c r="B63" s="34">
        <v>31.699722000000001</v>
      </c>
      <c r="C63" s="34">
        <v>34.846944000000001</v>
      </c>
      <c r="D63" s="34" t="s">
        <v>507</v>
      </c>
      <c r="E63" s="34">
        <v>0.70871700000000004</v>
      </c>
      <c r="J63" s="35"/>
      <c r="K63" s="34" t="s">
        <v>518</v>
      </c>
      <c r="L63" s="34" t="s">
        <v>516</v>
      </c>
      <c r="M63" s="34" t="s">
        <v>371</v>
      </c>
      <c r="O63" s="34" t="s">
        <v>506</v>
      </c>
    </row>
    <row r="64" spans="1:16" s="34" customFormat="1">
      <c r="A64" s="34" t="s">
        <v>523</v>
      </c>
      <c r="B64" s="34">
        <v>31.699722000000001</v>
      </c>
      <c r="C64" s="34">
        <v>34.846944000000001</v>
      </c>
      <c r="D64" s="34" t="s">
        <v>508</v>
      </c>
      <c r="E64" s="34">
        <v>0.70863100000000001</v>
      </c>
      <c r="J64" s="35"/>
      <c r="K64" s="34" t="s">
        <v>518</v>
      </c>
      <c r="L64" s="34" t="s">
        <v>517</v>
      </c>
      <c r="M64" s="34" t="s">
        <v>371</v>
      </c>
      <c r="O64" s="34" t="s">
        <v>501</v>
      </c>
    </row>
    <row r="65" spans="1:15" s="34" customFormat="1">
      <c r="A65" s="34" t="s">
        <v>523</v>
      </c>
      <c r="B65" s="34">
        <v>31.699722000000001</v>
      </c>
      <c r="C65" s="34">
        <v>34.846944000000001</v>
      </c>
      <c r="D65" s="34" t="s">
        <v>509</v>
      </c>
      <c r="E65" s="34">
        <v>0.70872000000000002</v>
      </c>
      <c r="J65" s="35"/>
      <c r="K65" s="34" t="s">
        <v>518</v>
      </c>
      <c r="L65" s="34" t="s">
        <v>515</v>
      </c>
      <c r="M65" s="34" t="s">
        <v>371</v>
      </c>
      <c r="O65" s="34" t="s">
        <v>506</v>
      </c>
    </row>
    <row r="66" spans="1:15" s="34" customFormat="1">
      <c r="A66" s="34" t="s">
        <v>523</v>
      </c>
      <c r="B66" s="34">
        <v>31.699722000000001</v>
      </c>
      <c r="C66" s="34">
        <v>34.846944000000001</v>
      </c>
      <c r="D66" s="34" t="s">
        <v>510</v>
      </c>
      <c r="E66" s="34">
        <v>0.70886499999999997</v>
      </c>
      <c r="J66" s="35"/>
      <c r="K66" s="34" t="s">
        <v>518</v>
      </c>
      <c r="L66" s="34" t="s">
        <v>515</v>
      </c>
      <c r="M66" s="34" t="s">
        <v>371</v>
      </c>
      <c r="O66" s="34" t="s">
        <v>511</v>
      </c>
    </row>
    <row r="67" spans="1:15" s="34" customFormat="1">
      <c r="A67" s="34" t="s">
        <v>523</v>
      </c>
      <c r="B67" s="34">
        <v>31.699722000000001</v>
      </c>
      <c r="C67" s="34">
        <v>34.846944000000001</v>
      </c>
      <c r="D67" s="34" t="s">
        <v>512</v>
      </c>
      <c r="E67" s="34">
        <v>0.70863699999999996</v>
      </c>
      <c r="J67" s="35"/>
      <c r="K67" s="34" t="s">
        <v>518</v>
      </c>
      <c r="L67" s="34" t="s">
        <v>515</v>
      </c>
      <c r="M67" s="34" t="s">
        <v>371</v>
      </c>
      <c r="O67" s="34" t="s">
        <v>506</v>
      </c>
    </row>
    <row r="68" spans="1:15" s="34" customFormat="1">
      <c r="A68" s="34" t="s">
        <v>523</v>
      </c>
      <c r="B68" s="34">
        <v>31.699722000000001</v>
      </c>
      <c r="C68" s="34">
        <v>34.846944000000001</v>
      </c>
      <c r="D68" s="34" t="s">
        <v>513</v>
      </c>
      <c r="E68" s="34">
        <v>0.70867500000000005</v>
      </c>
      <c r="J68" s="35"/>
      <c r="K68" s="34" t="s">
        <v>518</v>
      </c>
      <c r="L68" s="34" t="s">
        <v>515</v>
      </c>
      <c r="M68" s="34" t="s">
        <v>371</v>
      </c>
      <c r="O68" s="34" t="s">
        <v>501</v>
      </c>
    </row>
    <row r="69" spans="1:15">
      <c r="A69" s="2" t="s">
        <v>520</v>
      </c>
      <c r="B69" s="4">
        <v>32.413158000000003</v>
      </c>
      <c r="C69" s="4">
        <v>35.238748999999999</v>
      </c>
      <c r="D69" s="2" t="s">
        <v>525</v>
      </c>
      <c r="E69" s="4">
        <v>0.70820700000000003</v>
      </c>
      <c r="F69" s="4">
        <f>2*STDEV(E69:E76)</f>
        <v>1.7354126722072188E-4</v>
      </c>
      <c r="G69" s="4">
        <f>AVERAGE(E69:E76)+F69</f>
        <v>0.70836104126722066</v>
      </c>
      <c r="H69" s="4">
        <f>AVERAGE(E69:E76)-F69</f>
        <v>0.70801395873277928</v>
      </c>
      <c r="I69" s="4" t="s">
        <v>531</v>
      </c>
      <c r="J69" s="6">
        <v>8</v>
      </c>
      <c r="K69" s="2" t="s">
        <v>524</v>
      </c>
      <c r="L69" s="2" t="s">
        <v>560</v>
      </c>
      <c r="M69" s="2" t="s">
        <v>521</v>
      </c>
      <c r="O69" s="2" t="s">
        <v>532</v>
      </c>
    </row>
    <row r="70" spans="1:15">
      <c r="A70" s="2" t="s">
        <v>520</v>
      </c>
      <c r="B70" s="4">
        <v>32.413158000000003</v>
      </c>
      <c r="C70" s="4">
        <v>35.238748999999999</v>
      </c>
      <c r="D70" s="2" t="s">
        <v>527</v>
      </c>
      <c r="E70" s="4">
        <v>0.70818800000000004</v>
      </c>
      <c r="K70" s="2" t="s">
        <v>524</v>
      </c>
      <c r="L70" s="2" t="s">
        <v>560</v>
      </c>
      <c r="M70" s="2" t="s">
        <v>521</v>
      </c>
      <c r="O70" s="2" t="s">
        <v>532</v>
      </c>
    </row>
    <row r="71" spans="1:15">
      <c r="A71" s="2" t="s">
        <v>520</v>
      </c>
      <c r="B71" s="4">
        <v>32.413158000000003</v>
      </c>
      <c r="C71" s="4">
        <v>35.238748999999999</v>
      </c>
      <c r="D71" s="2" t="s">
        <v>526</v>
      </c>
      <c r="E71" s="4">
        <v>0.70802299999999996</v>
      </c>
      <c r="K71" s="2" t="s">
        <v>524</v>
      </c>
      <c r="L71" s="2" t="s">
        <v>560</v>
      </c>
      <c r="M71" s="2" t="s">
        <v>40</v>
      </c>
      <c r="O71" s="2" t="s">
        <v>532</v>
      </c>
    </row>
    <row r="72" spans="1:15">
      <c r="A72" s="2" t="s">
        <v>520</v>
      </c>
      <c r="B72" s="4">
        <v>32.413158000000003</v>
      </c>
      <c r="C72" s="4">
        <v>35.238748999999999</v>
      </c>
      <c r="D72" s="2" t="s">
        <v>528</v>
      </c>
      <c r="E72" s="4">
        <v>0.708179</v>
      </c>
      <c r="K72" s="2" t="s">
        <v>524</v>
      </c>
      <c r="L72" s="2" t="s">
        <v>560</v>
      </c>
      <c r="M72" s="2" t="s">
        <v>40</v>
      </c>
      <c r="O72" s="2" t="s">
        <v>532</v>
      </c>
    </row>
    <row r="73" spans="1:15">
      <c r="A73" s="2" t="s">
        <v>520</v>
      </c>
      <c r="B73" s="4">
        <v>32.413158000000003</v>
      </c>
      <c r="C73" s="4">
        <v>35.238748999999999</v>
      </c>
      <c r="D73" s="2" t="s">
        <v>525</v>
      </c>
      <c r="E73" s="4">
        <v>0.70827799999999996</v>
      </c>
      <c r="K73" s="2" t="s">
        <v>524</v>
      </c>
      <c r="L73" s="2" t="s">
        <v>560</v>
      </c>
      <c r="M73" s="2" t="s">
        <v>40</v>
      </c>
      <c r="O73" s="2" t="s">
        <v>532</v>
      </c>
    </row>
    <row r="74" spans="1:15">
      <c r="A74" s="2" t="s">
        <v>520</v>
      </c>
      <c r="B74" s="4">
        <v>32.413158000000003</v>
      </c>
      <c r="C74" s="4">
        <v>35.238748999999999</v>
      </c>
      <c r="D74" s="2" t="s">
        <v>528</v>
      </c>
      <c r="E74" s="4">
        <v>0.70813099999999995</v>
      </c>
      <c r="K74" s="2" t="s">
        <v>524</v>
      </c>
      <c r="L74" s="2" t="s">
        <v>560</v>
      </c>
      <c r="M74" s="2" t="s">
        <v>40</v>
      </c>
      <c r="O74" s="2" t="s">
        <v>532</v>
      </c>
    </row>
    <row r="75" spans="1:15">
      <c r="A75" s="2" t="s">
        <v>520</v>
      </c>
      <c r="B75" s="4">
        <v>32.413158000000003</v>
      </c>
      <c r="C75" s="4">
        <v>35.238748999999999</v>
      </c>
      <c r="D75" s="2" t="s">
        <v>529</v>
      </c>
      <c r="E75" s="4">
        <v>0.70830499999999996</v>
      </c>
      <c r="K75" s="2" t="s">
        <v>524</v>
      </c>
      <c r="L75" s="2" t="s">
        <v>560</v>
      </c>
      <c r="M75" s="2" t="s">
        <v>40</v>
      </c>
      <c r="O75" s="2" t="s">
        <v>532</v>
      </c>
    </row>
    <row r="76" spans="1:15">
      <c r="A76" s="2" t="s">
        <v>520</v>
      </c>
      <c r="B76" s="4">
        <v>32.413158000000003</v>
      </c>
      <c r="C76" s="4">
        <v>35.238748999999999</v>
      </c>
      <c r="D76" s="2" t="s">
        <v>530</v>
      </c>
      <c r="E76" s="4">
        <v>0.70818899999999996</v>
      </c>
      <c r="K76" s="2" t="s">
        <v>524</v>
      </c>
      <c r="L76" s="2" t="s">
        <v>560</v>
      </c>
      <c r="M76" s="2" t="s">
        <v>40</v>
      </c>
      <c r="O76" s="2" t="s">
        <v>532</v>
      </c>
    </row>
    <row r="77" spans="1:15" s="16" customFormat="1">
      <c r="A77" s="16" t="s">
        <v>538</v>
      </c>
      <c r="B77" s="33">
        <v>31.522210000000001</v>
      </c>
      <c r="C77" s="33">
        <v>36.465000000000003</v>
      </c>
      <c r="D77" s="16">
        <v>14.1</v>
      </c>
      <c r="E77" s="33">
        <v>0.70806999999999998</v>
      </c>
      <c r="F77" s="33">
        <f>2*STDEV(E77:E82)</f>
        <v>1.114749598190958E-4</v>
      </c>
      <c r="G77" s="33">
        <f>AVERAGE(E77:E82)+F77</f>
        <v>0.7082581416264857</v>
      </c>
      <c r="H77" s="33">
        <f>AVERAGE(E77:E82)-F77</f>
        <v>0.70803519170684748</v>
      </c>
      <c r="I77" s="33" t="s">
        <v>625</v>
      </c>
      <c r="J77" s="7">
        <v>6</v>
      </c>
      <c r="K77" s="16" t="s">
        <v>518</v>
      </c>
      <c r="L77" s="16" t="s">
        <v>540</v>
      </c>
      <c r="M77" s="16" t="s">
        <v>542</v>
      </c>
      <c r="O77" s="16" t="s">
        <v>539</v>
      </c>
    </row>
    <row r="78" spans="1:15" s="16" customFormat="1">
      <c r="A78" s="16" t="s">
        <v>538</v>
      </c>
      <c r="B78" s="33">
        <v>31.522210000000001</v>
      </c>
      <c r="C78" s="33">
        <v>36.465000000000003</v>
      </c>
      <c r="D78" s="16">
        <v>14.2</v>
      </c>
      <c r="E78" s="33">
        <v>0.70808000000000004</v>
      </c>
      <c r="F78" s="33"/>
      <c r="G78" s="33"/>
      <c r="H78" s="33"/>
      <c r="I78" s="33"/>
      <c r="J78" s="7"/>
      <c r="K78" s="16" t="s">
        <v>518</v>
      </c>
      <c r="L78" s="16" t="s">
        <v>540</v>
      </c>
      <c r="M78" s="16" t="s">
        <v>542</v>
      </c>
      <c r="O78" s="16" t="s">
        <v>539</v>
      </c>
    </row>
    <row r="79" spans="1:15" s="16" customFormat="1">
      <c r="A79" s="16" t="s">
        <v>538</v>
      </c>
      <c r="B79" s="33">
        <v>31.522210000000001</v>
      </c>
      <c r="C79" s="33">
        <v>36.465000000000003</v>
      </c>
      <c r="D79" s="16">
        <v>17.100000000000001</v>
      </c>
      <c r="E79" s="33">
        <v>0.70818000000000003</v>
      </c>
      <c r="F79" s="33"/>
      <c r="G79" s="33"/>
      <c r="H79" s="33"/>
      <c r="I79" s="33"/>
      <c r="J79" s="7"/>
      <c r="K79" s="16" t="s">
        <v>518</v>
      </c>
      <c r="L79" s="16" t="s">
        <v>540</v>
      </c>
      <c r="M79" s="16" t="s">
        <v>541</v>
      </c>
      <c r="O79" s="16" t="s">
        <v>539</v>
      </c>
    </row>
    <row r="80" spans="1:15" s="16" customFormat="1">
      <c r="A80" s="16" t="s">
        <v>538</v>
      </c>
      <c r="B80" s="33">
        <v>31.522210000000001</v>
      </c>
      <c r="C80" s="33">
        <v>36.465000000000003</v>
      </c>
      <c r="D80" s="16">
        <v>17.2</v>
      </c>
      <c r="E80" s="33">
        <v>0.70818000000000003</v>
      </c>
      <c r="F80" s="33"/>
      <c r="G80" s="33"/>
      <c r="H80" s="33"/>
      <c r="I80" s="33"/>
      <c r="J80" s="7"/>
      <c r="K80" s="16" t="s">
        <v>518</v>
      </c>
      <c r="L80" s="16" t="s">
        <v>540</v>
      </c>
      <c r="M80" s="16" t="s">
        <v>541</v>
      </c>
      <c r="O80" s="16" t="s">
        <v>539</v>
      </c>
    </row>
    <row r="81" spans="1:15" s="16" customFormat="1">
      <c r="A81" s="16" t="s">
        <v>538</v>
      </c>
      <c r="B81" s="33">
        <v>31.522210000000001</v>
      </c>
      <c r="C81" s="33">
        <v>36.465000000000003</v>
      </c>
      <c r="D81" s="16">
        <v>18.100000000000001</v>
      </c>
      <c r="E81" s="33">
        <v>0.70818999999999999</v>
      </c>
      <c r="F81" s="33"/>
      <c r="G81" s="33"/>
      <c r="H81" s="33"/>
      <c r="I81" s="33"/>
      <c r="J81" s="7"/>
      <c r="K81" s="16" t="s">
        <v>518</v>
      </c>
      <c r="L81" s="16" t="s">
        <v>540</v>
      </c>
      <c r="M81" s="16" t="s">
        <v>541</v>
      </c>
      <c r="O81" s="16" t="s">
        <v>539</v>
      </c>
    </row>
    <row r="82" spans="1:15" s="16" customFormat="1">
      <c r="A82" s="16" t="s">
        <v>538</v>
      </c>
      <c r="B82" s="33">
        <v>31.522210000000001</v>
      </c>
      <c r="C82" s="33">
        <v>36.465000000000003</v>
      </c>
      <c r="D82" s="16">
        <v>18.2</v>
      </c>
      <c r="E82" s="33">
        <v>0.70818000000000003</v>
      </c>
      <c r="F82" s="33"/>
      <c r="G82" s="33"/>
      <c r="H82" s="33"/>
      <c r="I82" s="33"/>
      <c r="J82" s="7"/>
      <c r="K82" s="16" t="s">
        <v>518</v>
      </c>
      <c r="L82" s="16" t="s">
        <v>540</v>
      </c>
      <c r="M82" s="16" t="s">
        <v>541</v>
      </c>
      <c r="O82" s="16" t="s">
        <v>539</v>
      </c>
    </row>
    <row r="83" spans="1:15">
      <c r="A83" s="2" t="s">
        <v>549</v>
      </c>
      <c r="B83" s="4">
        <v>31.773599999999998</v>
      </c>
      <c r="C83" s="4">
        <v>36.826700000000002</v>
      </c>
      <c r="D83" s="2">
        <v>32</v>
      </c>
      <c r="E83" s="4">
        <v>0.70816000000000001</v>
      </c>
      <c r="F83" s="4">
        <f>STDEV(E83:E85)*2</f>
        <v>4.0000000000040004E-5</v>
      </c>
      <c r="G83" s="4">
        <f>AVERAGE(E83:E85)+F83</f>
        <v>0.70818000000000014</v>
      </c>
      <c r="H83" s="4">
        <f>AVERAGE(E83:E85)-F83</f>
        <v>0.70810000000000006</v>
      </c>
      <c r="I83" s="4" t="s">
        <v>628</v>
      </c>
      <c r="J83" s="6">
        <v>3</v>
      </c>
      <c r="K83" s="2" t="s">
        <v>518</v>
      </c>
      <c r="L83" s="2" t="s">
        <v>540</v>
      </c>
      <c r="M83" s="2" t="s">
        <v>541</v>
      </c>
      <c r="O83" s="2" t="s">
        <v>556</v>
      </c>
    </row>
    <row r="84" spans="1:15">
      <c r="A84" s="2" t="s">
        <v>549</v>
      </c>
      <c r="B84" s="4">
        <v>31.773599999999998</v>
      </c>
      <c r="C84" s="4">
        <v>36.826700000000002</v>
      </c>
      <c r="D84" s="2">
        <v>34</v>
      </c>
      <c r="E84" s="4">
        <v>0.70813999999999999</v>
      </c>
      <c r="K84" s="2" t="s">
        <v>518</v>
      </c>
      <c r="L84" s="2" t="s">
        <v>540</v>
      </c>
      <c r="M84" s="2" t="s">
        <v>541</v>
      </c>
      <c r="O84" s="2" t="s">
        <v>556</v>
      </c>
    </row>
    <row r="85" spans="1:15">
      <c r="A85" s="2" t="s">
        <v>549</v>
      </c>
      <c r="B85" s="4">
        <v>31.773599999999998</v>
      </c>
      <c r="C85" s="4">
        <v>36.826700000000002</v>
      </c>
      <c r="D85" s="2">
        <v>37</v>
      </c>
      <c r="E85" s="4">
        <v>0.70811999999999997</v>
      </c>
      <c r="K85" s="2" t="s">
        <v>518</v>
      </c>
      <c r="L85" s="2" t="s">
        <v>540</v>
      </c>
      <c r="M85" s="2" t="s">
        <v>541</v>
      </c>
      <c r="O85" s="2" t="s">
        <v>556</v>
      </c>
    </row>
    <row r="86" spans="1:15" s="16" customFormat="1">
      <c r="A86" s="33" t="s">
        <v>550</v>
      </c>
      <c r="B86" s="33">
        <v>31.784980999999998</v>
      </c>
      <c r="C86" s="33">
        <v>36.733637000000002</v>
      </c>
      <c r="D86" s="16">
        <v>51</v>
      </c>
      <c r="E86" s="33">
        <v>0.70796000000000003</v>
      </c>
      <c r="F86" s="33" t="s">
        <v>414</v>
      </c>
      <c r="G86" s="33" t="s">
        <v>414</v>
      </c>
      <c r="H86" s="33" t="s">
        <v>414</v>
      </c>
      <c r="I86" s="33" t="s">
        <v>627</v>
      </c>
      <c r="J86" s="7">
        <v>2</v>
      </c>
      <c r="K86" s="16" t="s">
        <v>518</v>
      </c>
      <c r="L86" s="16" t="s">
        <v>540</v>
      </c>
      <c r="M86" s="16" t="s">
        <v>541</v>
      </c>
      <c r="O86" s="16" t="s">
        <v>557</v>
      </c>
    </row>
    <row r="87" spans="1:15" s="16" customFormat="1">
      <c r="A87" s="33" t="s">
        <v>550</v>
      </c>
      <c r="B87" s="33">
        <v>31.784980999999998</v>
      </c>
      <c r="C87" s="33">
        <v>36.733637000000002</v>
      </c>
      <c r="D87" s="16">
        <v>52</v>
      </c>
      <c r="E87" s="33">
        <v>0.70794000000000001</v>
      </c>
      <c r="F87" s="33"/>
      <c r="G87" s="33"/>
      <c r="H87" s="33"/>
      <c r="I87" s="33"/>
      <c r="J87" s="7"/>
      <c r="K87" s="16" t="s">
        <v>518</v>
      </c>
      <c r="L87" s="16" t="s">
        <v>540</v>
      </c>
      <c r="M87" s="16" t="s">
        <v>541</v>
      </c>
      <c r="O87" s="16" t="s">
        <v>557</v>
      </c>
    </row>
    <row r="88" spans="1:15">
      <c r="A88" s="2" t="s">
        <v>34</v>
      </c>
      <c r="B88" s="4">
        <v>31.719968000000001</v>
      </c>
      <c r="C88" s="4">
        <v>35.730972000000001</v>
      </c>
      <c r="D88" s="2">
        <v>57</v>
      </c>
      <c r="E88" s="4">
        <v>0.70811999999999997</v>
      </c>
      <c r="F88" s="4">
        <f>STDEV(E88:E90)*2</f>
        <v>5.291502622126081E-5</v>
      </c>
      <c r="G88" s="4">
        <f>AVERAGE(E88:E90)+F88</f>
        <v>0.70814291502622129</v>
      </c>
      <c r="H88" s="4">
        <f>AVERAGE(E88:E90)-F88</f>
        <v>0.70803708497377871</v>
      </c>
      <c r="I88" s="4" t="s">
        <v>629</v>
      </c>
      <c r="J88" s="6">
        <v>3</v>
      </c>
      <c r="K88" s="2" t="s">
        <v>518</v>
      </c>
      <c r="L88" s="2" t="s">
        <v>540</v>
      </c>
      <c r="M88" s="2" t="s">
        <v>541</v>
      </c>
      <c r="O88" s="2" t="s">
        <v>556</v>
      </c>
    </row>
    <row r="89" spans="1:15">
      <c r="A89" s="2" t="s">
        <v>34</v>
      </c>
      <c r="B89" s="4">
        <v>31.719968000000001</v>
      </c>
      <c r="C89" s="4">
        <v>35.730972000000001</v>
      </c>
      <c r="D89" s="2">
        <v>58</v>
      </c>
      <c r="E89" s="4">
        <v>0.70806999999999998</v>
      </c>
      <c r="K89" s="2" t="s">
        <v>518</v>
      </c>
      <c r="L89" s="2" t="s">
        <v>540</v>
      </c>
      <c r="M89" s="2" t="s">
        <v>541</v>
      </c>
      <c r="O89" s="2" t="s">
        <v>556</v>
      </c>
    </row>
    <row r="90" spans="1:15">
      <c r="A90" s="2" t="s">
        <v>34</v>
      </c>
      <c r="B90" s="4">
        <v>31.719968000000001</v>
      </c>
      <c r="C90" s="4">
        <v>35.730972000000001</v>
      </c>
      <c r="D90" s="2">
        <v>59</v>
      </c>
      <c r="E90" s="4">
        <v>0.70808000000000004</v>
      </c>
      <c r="K90" s="2" t="s">
        <v>518</v>
      </c>
      <c r="L90" s="2" t="s">
        <v>540</v>
      </c>
      <c r="M90" s="2" t="s">
        <v>541</v>
      </c>
      <c r="O90" s="2" t="s">
        <v>556</v>
      </c>
    </row>
    <row r="91" spans="1:15" s="16" customFormat="1">
      <c r="A91" s="16" t="s">
        <v>551</v>
      </c>
      <c r="B91" s="33">
        <v>31.1784</v>
      </c>
      <c r="C91" s="33">
        <v>35.919719999999998</v>
      </c>
      <c r="D91" s="16">
        <v>60</v>
      </c>
      <c r="E91" s="33">
        <v>0.70848</v>
      </c>
      <c r="F91" s="33">
        <f>STDEV(E91:E93)*2</f>
        <v>9.1651513899038877E-5</v>
      </c>
      <c r="G91" s="33">
        <f>AVERAGE(E91:E93)+F91</f>
        <v>0.70858165151389896</v>
      </c>
      <c r="H91" s="33">
        <f>AVERAGE(E91:E93)-F91</f>
        <v>0.70839834848610095</v>
      </c>
      <c r="I91" s="33" t="s">
        <v>630</v>
      </c>
      <c r="J91" s="7">
        <v>3</v>
      </c>
      <c r="K91" s="16" t="s">
        <v>518</v>
      </c>
      <c r="L91" s="16" t="s">
        <v>540</v>
      </c>
      <c r="M91" s="16" t="s">
        <v>541</v>
      </c>
      <c r="O91" s="16" t="s">
        <v>558</v>
      </c>
    </row>
    <row r="92" spans="1:15" s="16" customFormat="1">
      <c r="A92" s="16" t="s">
        <v>551</v>
      </c>
      <c r="B92" s="33">
        <v>31.1784</v>
      </c>
      <c r="C92" s="33">
        <v>35.919719999999998</v>
      </c>
      <c r="D92" s="16">
        <v>61</v>
      </c>
      <c r="E92" s="33">
        <v>0.70845000000000002</v>
      </c>
      <c r="F92" s="33"/>
      <c r="G92" s="33"/>
      <c r="H92" s="33"/>
      <c r="I92" s="33"/>
      <c r="J92" s="7"/>
      <c r="K92" s="16" t="s">
        <v>518</v>
      </c>
      <c r="L92" s="16" t="s">
        <v>540</v>
      </c>
      <c r="M92" s="16" t="s">
        <v>541</v>
      </c>
      <c r="O92" s="16" t="s">
        <v>558</v>
      </c>
    </row>
    <row r="93" spans="1:15" s="16" customFormat="1">
      <c r="A93" s="16" t="s">
        <v>551</v>
      </c>
      <c r="B93" s="33">
        <v>31.1784</v>
      </c>
      <c r="C93" s="33">
        <v>35.919719999999998</v>
      </c>
      <c r="D93" s="16">
        <v>62</v>
      </c>
      <c r="E93" s="33">
        <v>0.70853999999999995</v>
      </c>
      <c r="F93" s="33"/>
      <c r="G93" s="33"/>
      <c r="H93" s="33"/>
      <c r="I93" s="33"/>
      <c r="J93" s="7"/>
      <c r="K93" s="16" t="s">
        <v>518</v>
      </c>
      <c r="L93" s="16" t="s">
        <v>540</v>
      </c>
      <c r="M93" s="16" t="s">
        <v>541</v>
      </c>
      <c r="O93" s="16" t="s">
        <v>558</v>
      </c>
    </row>
    <row r="94" spans="1:15">
      <c r="A94" s="2" t="s">
        <v>561</v>
      </c>
      <c r="B94" s="4">
        <v>31.263849</v>
      </c>
      <c r="C94" s="4">
        <v>35.552311000000003</v>
      </c>
      <c r="D94" s="2" t="s">
        <v>484</v>
      </c>
      <c r="E94" s="4" t="s">
        <v>484</v>
      </c>
      <c r="F94" s="4">
        <f>2*0.00009</f>
        <v>1.8000000000000001E-4</v>
      </c>
      <c r="G94" s="4">
        <f>0.70814+F94</f>
        <v>0.70831999999999995</v>
      </c>
      <c r="H94" s="4">
        <f>0.70814-F94</f>
        <v>0.70796000000000003</v>
      </c>
      <c r="I94" s="4" t="s">
        <v>559</v>
      </c>
      <c r="J94" s="6">
        <v>12</v>
      </c>
      <c r="K94" s="2" t="s">
        <v>499</v>
      </c>
      <c r="L94" s="2" t="s">
        <v>560</v>
      </c>
      <c r="M94" s="2" t="s">
        <v>562</v>
      </c>
      <c r="O94" s="2" t="s">
        <v>563</v>
      </c>
    </row>
    <row r="95" spans="1:15" s="16" customFormat="1">
      <c r="A95" s="16" t="s">
        <v>564</v>
      </c>
      <c r="B95" s="33">
        <v>31.988</v>
      </c>
      <c r="C95" s="33">
        <v>35.975999999999999</v>
      </c>
      <c r="D95" s="16">
        <v>37</v>
      </c>
      <c r="E95" s="33">
        <v>0.70813099999999995</v>
      </c>
      <c r="F95" s="33">
        <f>STDEV(E95:E102)*2</f>
        <v>1.0665833300775514E-4</v>
      </c>
      <c r="G95" s="33">
        <f>AVERAGE(E95:E102)+F95</f>
        <v>0.70825265833300777</v>
      </c>
      <c r="H95" s="33">
        <f>AVERAGE(E95:E102)-F95</f>
        <v>0.70803934166699234</v>
      </c>
      <c r="I95" s="33" t="s">
        <v>681</v>
      </c>
      <c r="J95" s="16">
        <v>8</v>
      </c>
      <c r="K95" s="33" t="s">
        <v>395</v>
      </c>
      <c r="L95" s="33" t="s">
        <v>699</v>
      </c>
      <c r="M95" s="7" t="s">
        <v>33</v>
      </c>
      <c r="O95" s="16" t="s">
        <v>565</v>
      </c>
    </row>
    <row r="96" spans="1:15" s="16" customFormat="1">
      <c r="A96" s="16" t="s">
        <v>564</v>
      </c>
      <c r="B96" s="33">
        <v>31.988</v>
      </c>
      <c r="C96" s="33">
        <v>35.975999999999999</v>
      </c>
      <c r="D96" s="16">
        <v>40</v>
      </c>
      <c r="E96" s="33">
        <v>0.70819500000000002</v>
      </c>
      <c r="F96" s="33"/>
      <c r="G96" s="33"/>
      <c r="H96" s="33"/>
      <c r="I96" s="33"/>
      <c r="K96" s="33" t="s">
        <v>395</v>
      </c>
      <c r="L96" s="33" t="s">
        <v>699</v>
      </c>
      <c r="M96" s="7" t="s">
        <v>33</v>
      </c>
      <c r="O96" s="16" t="s">
        <v>565</v>
      </c>
    </row>
    <row r="97" spans="1:15" s="16" customFormat="1">
      <c r="A97" s="16" t="s">
        <v>564</v>
      </c>
      <c r="B97" s="33">
        <v>31.988</v>
      </c>
      <c r="C97" s="33">
        <v>35.975999999999999</v>
      </c>
      <c r="D97" s="16">
        <v>44</v>
      </c>
      <c r="E97" s="33">
        <v>0.70811800000000003</v>
      </c>
      <c r="F97" s="33"/>
      <c r="G97" s="33"/>
      <c r="H97" s="33"/>
      <c r="I97" s="33"/>
      <c r="K97" s="33" t="s">
        <v>396</v>
      </c>
      <c r="L97" s="33" t="s">
        <v>699</v>
      </c>
      <c r="M97" s="7" t="s">
        <v>33</v>
      </c>
      <c r="O97" s="16" t="s">
        <v>565</v>
      </c>
    </row>
    <row r="98" spans="1:15" s="16" customFormat="1">
      <c r="A98" s="16" t="s">
        <v>564</v>
      </c>
      <c r="B98" s="33">
        <v>31.988</v>
      </c>
      <c r="C98" s="33">
        <v>35.975999999999999</v>
      </c>
      <c r="D98" s="16">
        <v>53</v>
      </c>
      <c r="E98" s="33">
        <v>0.70814500000000002</v>
      </c>
      <c r="F98" s="33"/>
      <c r="G98" s="33"/>
      <c r="H98" s="33"/>
      <c r="I98" s="33"/>
      <c r="K98" s="33" t="s">
        <v>397</v>
      </c>
      <c r="L98" s="33" t="s">
        <v>699</v>
      </c>
      <c r="M98" s="7" t="s">
        <v>33</v>
      </c>
      <c r="O98" s="16" t="s">
        <v>565</v>
      </c>
    </row>
    <row r="99" spans="1:15" s="16" customFormat="1">
      <c r="A99" s="16" t="s">
        <v>564</v>
      </c>
      <c r="B99" s="33">
        <v>31.988</v>
      </c>
      <c r="C99" s="33">
        <v>35.975999999999999</v>
      </c>
      <c r="D99" s="16">
        <v>54</v>
      </c>
      <c r="E99" s="33">
        <v>0.708152</v>
      </c>
      <c r="F99" s="33"/>
      <c r="G99" s="33"/>
      <c r="H99" s="33"/>
      <c r="I99" s="33"/>
      <c r="K99" s="33" t="s">
        <v>397</v>
      </c>
      <c r="L99" s="33" t="s">
        <v>699</v>
      </c>
      <c r="M99" s="7" t="s">
        <v>33</v>
      </c>
      <c r="O99" s="16" t="s">
        <v>565</v>
      </c>
    </row>
    <row r="100" spans="1:15" s="16" customFormat="1">
      <c r="A100" s="16" t="s">
        <v>564</v>
      </c>
      <c r="B100" s="33">
        <v>31.988</v>
      </c>
      <c r="C100" s="33">
        <v>35.975999999999999</v>
      </c>
      <c r="D100" s="16">
        <v>55</v>
      </c>
      <c r="E100" s="33">
        <v>0.70806100000000005</v>
      </c>
      <c r="F100" s="33"/>
      <c r="G100" s="33"/>
      <c r="H100" s="33"/>
      <c r="I100" s="33"/>
      <c r="K100" s="33" t="s">
        <v>396</v>
      </c>
      <c r="L100" s="33" t="s">
        <v>699</v>
      </c>
      <c r="M100" s="7" t="s">
        <v>33</v>
      </c>
      <c r="O100" s="16" t="s">
        <v>565</v>
      </c>
    </row>
    <row r="101" spans="1:15" s="16" customFormat="1">
      <c r="A101" s="16" t="s">
        <v>564</v>
      </c>
      <c r="B101" s="33">
        <v>31.988</v>
      </c>
      <c r="C101" s="33">
        <v>35.975999999999999</v>
      </c>
      <c r="D101" s="16">
        <v>57</v>
      </c>
      <c r="E101" s="33">
        <v>0.70812600000000003</v>
      </c>
      <c r="F101" s="33"/>
      <c r="G101" s="33"/>
      <c r="H101" s="33"/>
      <c r="I101" s="33"/>
      <c r="K101" s="33" t="s">
        <v>395</v>
      </c>
      <c r="L101" s="33" t="s">
        <v>699</v>
      </c>
      <c r="M101" s="7" t="s">
        <v>33</v>
      </c>
      <c r="O101" s="16" t="s">
        <v>565</v>
      </c>
    </row>
    <row r="102" spans="1:15" s="16" customFormat="1">
      <c r="A102" s="16" t="s">
        <v>564</v>
      </c>
      <c r="B102" s="33">
        <v>31.988</v>
      </c>
      <c r="C102" s="33">
        <v>35.975999999999999</v>
      </c>
      <c r="D102" s="16" t="s">
        <v>400</v>
      </c>
      <c r="E102" s="33">
        <v>0.70823999999999998</v>
      </c>
      <c r="F102" s="33"/>
      <c r="G102" s="33"/>
      <c r="H102" s="33"/>
      <c r="I102" s="33"/>
      <c r="K102" s="33" t="s">
        <v>398</v>
      </c>
      <c r="L102" s="33" t="s">
        <v>399</v>
      </c>
      <c r="M102" s="7" t="s">
        <v>402</v>
      </c>
      <c r="O102" s="16" t="s">
        <v>565</v>
      </c>
    </row>
    <row r="103" spans="1:15">
      <c r="A103" s="2" t="s">
        <v>566</v>
      </c>
      <c r="B103" s="4">
        <v>32.203887999999999</v>
      </c>
      <c r="C103" s="4">
        <v>36.008887999999999</v>
      </c>
      <c r="D103" s="2" t="s">
        <v>567</v>
      </c>
      <c r="E103" s="4">
        <v>0.70809100000000003</v>
      </c>
      <c r="F103" s="4">
        <f>STDEV(E103:E106)*2</f>
        <v>2.3627879013292128E-4</v>
      </c>
      <c r="G103" s="4">
        <f>AVERAGE(E103:E106)+F103</f>
        <v>0.70839602879013286</v>
      </c>
      <c r="H103" s="4">
        <f>AVERAGE(E103:E106)-F103</f>
        <v>0.70792347120986709</v>
      </c>
      <c r="I103" s="2" t="s">
        <v>631</v>
      </c>
      <c r="J103" s="2">
        <v>4</v>
      </c>
      <c r="K103" s="2" t="s">
        <v>398</v>
      </c>
      <c r="L103" s="2" t="s">
        <v>540</v>
      </c>
      <c r="M103" s="6" t="s">
        <v>402</v>
      </c>
      <c r="O103" s="2" t="s">
        <v>565</v>
      </c>
    </row>
    <row r="104" spans="1:15">
      <c r="A104" s="2" t="s">
        <v>566</v>
      </c>
      <c r="B104" s="4">
        <v>32.203887999999999</v>
      </c>
      <c r="C104" s="4">
        <v>36.008887999999999</v>
      </c>
      <c r="D104" s="2" t="s">
        <v>568</v>
      </c>
      <c r="E104" s="4">
        <v>0.70808700000000002</v>
      </c>
      <c r="J104" s="2"/>
      <c r="K104" s="2" t="s">
        <v>398</v>
      </c>
      <c r="L104" s="2" t="s">
        <v>540</v>
      </c>
      <c r="M104" s="6" t="s">
        <v>401</v>
      </c>
      <c r="O104" s="2" t="s">
        <v>565</v>
      </c>
    </row>
    <row r="105" spans="1:15">
      <c r="A105" s="2" t="s">
        <v>566</v>
      </c>
      <c r="B105" s="4">
        <v>32.203887999999999</v>
      </c>
      <c r="C105" s="4">
        <v>36.008887999999999</v>
      </c>
      <c r="D105" s="2" t="s">
        <v>569</v>
      </c>
      <c r="E105" s="4">
        <v>0.70812600000000003</v>
      </c>
      <c r="J105" s="2"/>
      <c r="K105" s="2" t="s">
        <v>398</v>
      </c>
      <c r="L105" s="2" t="s">
        <v>540</v>
      </c>
      <c r="M105" s="6" t="s">
        <v>401</v>
      </c>
      <c r="O105" s="2" t="s">
        <v>565</v>
      </c>
    </row>
    <row r="106" spans="1:15">
      <c r="A106" s="2" t="s">
        <v>566</v>
      </c>
      <c r="B106" s="4">
        <v>32.203887999999999</v>
      </c>
      <c r="C106" s="4">
        <v>36.008887999999999</v>
      </c>
      <c r="D106" s="2" t="s">
        <v>570</v>
      </c>
      <c r="E106" s="4">
        <v>0.70833500000000005</v>
      </c>
      <c r="J106" s="2"/>
      <c r="K106" s="2" t="s">
        <v>398</v>
      </c>
      <c r="L106" s="2" t="s">
        <v>540</v>
      </c>
      <c r="M106" s="6" t="s">
        <v>401</v>
      </c>
      <c r="O106" s="2" t="s">
        <v>565</v>
      </c>
    </row>
    <row r="107" spans="1:15" s="16" customFormat="1">
      <c r="A107" s="16" t="s">
        <v>576</v>
      </c>
      <c r="B107" s="33">
        <v>31.767831000000001</v>
      </c>
      <c r="C107" s="33">
        <v>35.725591000000001</v>
      </c>
      <c r="D107" s="16" t="s">
        <v>579</v>
      </c>
      <c r="E107" s="33">
        <v>0.70814699999999997</v>
      </c>
      <c r="F107" s="33">
        <f>STDEV(E107:E114)*2</f>
        <v>1.835366837602853E-5</v>
      </c>
      <c r="G107" s="33">
        <f>AVERAGE(E107:E114)+F107</f>
        <v>0.70816610366837596</v>
      </c>
      <c r="H107" s="33">
        <f>AVERAGE(E107:E114)-F107</f>
        <v>0.70812939633162397</v>
      </c>
      <c r="I107" s="33" t="s">
        <v>587</v>
      </c>
      <c r="J107" s="16">
        <v>8</v>
      </c>
      <c r="K107" s="33" t="s">
        <v>590</v>
      </c>
      <c r="L107" s="33" t="s">
        <v>588</v>
      </c>
      <c r="M107" s="7" t="s">
        <v>578</v>
      </c>
      <c r="O107" s="16" t="s">
        <v>722</v>
      </c>
    </row>
    <row r="108" spans="1:15" s="16" customFormat="1">
      <c r="A108" s="16" t="s">
        <v>576</v>
      </c>
      <c r="B108" s="33">
        <v>31.767831000000001</v>
      </c>
      <c r="C108" s="33">
        <v>35.725591000000001</v>
      </c>
      <c r="D108" s="16" t="s">
        <v>582</v>
      </c>
      <c r="E108" s="33">
        <v>0.70815399999999995</v>
      </c>
      <c r="F108" s="33"/>
      <c r="G108" s="33"/>
      <c r="H108" s="33"/>
      <c r="I108" s="33"/>
      <c r="K108" s="33" t="s">
        <v>590</v>
      </c>
      <c r="L108" s="33" t="s">
        <v>588</v>
      </c>
      <c r="M108" s="7" t="s">
        <v>578</v>
      </c>
      <c r="O108" s="16" t="s">
        <v>722</v>
      </c>
    </row>
    <row r="109" spans="1:15" s="16" customFormat="1">
      <c r="A109" s="16" t="s">
        <v>576</v>
      </c>
      <c r="B109" s="33">
        <v>31.767831000000001</v>
      </c>
      <c r="C109" s="33">
        <v>35.725591000000001</v>
      </c>
      <c r="D109" s="16" t="s">
        <v>583</v>
      </c>
      <c r="E109" s="33">
        <v>0.70814999999999995</v>
      </c>
      <c r="F109" s="33"/>
      <c r="G109" s="33"/>
      <c r="H109" s="33"/>
      <c r="I109" s="33"/>
      <c r="K109" s="33" t="s">
        <v>589</v>
      </c>
      <c r="L109" s="33" t="s">
        <v>588</v>
      </c>
      <c r="M109" s="7" t="s">
        <v>49</v>
      </c>
      <c r="O109" s="16" t="s">
        <v>722</v>
      </c>
    </row>
    <row r="110" spans="1:15" s="16" customFormat="1">
      <c r="A110" s="16" t="s">
        <v>576</v>
      </c>
      <c r="B110" s="33">
        <v>31.767831000000001</v>
      </c>
      <c r="C110" s="33">
        <v>35.725591000000001</v>
      </c>
      <c r="D110" s="16" t="s">
        <v>584</v>
      </c>
      <c r="E110" s="33">
        <v>0.708144</v>
      </c>
      <c r="F110" s="33"/>
      <c r="G110" s="33"/>
      <c r="H110" s="33"/>
      <c r="I110" s="33"/>
      <c r="K110" s="33" t="s">
        <v>589</v>
      </c>
      <c r="L110" s="33" t="s">
        <v>588</v>
      </c>
      <c r="M110" s="7" t="s">
        <v>49</v>
      </c>
      <c r="O110" s="16" t="s">
        <v>722</v>
      </c>
    </row>
    <row r="111" spans="1:15" s="16" customFormat="1">
      <c r="A111" s="16" t="s">
        <v>576</v>
      </c>
      <c r="B111" s="33">
        <v>31.767831000000001</v>
      </c>
      <c r="C111" s="33">
        <v>35.725591000000001</v>
      </c>
      <c r="D111" s="16" t="s">
        <v>585</v>
      </c>
      <c r="E111" s="33">
        <v>0.70813599999999999</v>
      </c>
      <c r="F111" s="33"/>
      <c r="G111" s="33"/>
      <c r="H111" s="33"/>
      <c r="I111" s="33"/>
      <c r="K111" s="33" t="s">
        <v>589</v>
      </c>
      <c r="L111" s="33" t="s">
        <v>454</v>
      </c>
      <c r="M111" s="7" t="s">
        <v>49</v>
      </c>
      <c r="O111" s="16" t="s">
        <v>722</v>
      </c>
    </row>
    <row r="112" spans="1:15" s="16" customFormat="1">
      <c r="A112" s="16" t="s">
        <v>576</v>
      </c>
      <c r="B112" s="33">
        <v>31.767831000000001</v>
      </c>
      <c r="C112" s="33">
        <v>35.725591000000001</v>
      </c>
      <c r="D112" s="16" t="s">
        <v>586</v>
      </c>
      <c r="E112" s="33">
        <v>0.70816500000000004</v>
      </c>
      <c r="F112" s="33"/>
      <c r="G112" s="33"/>
      <c r="H112" s="33"/>
      <c r="I112" s="33"/>
      <c r="K112" s="33" t="s">
        <v>589</v>
      </c>
      <c r="L112" s="33" t="s">
        <v>454</v>
      </c>
      <c r="M112" s="7" t="s">
        <v>49</v>
      </c>
      <c r="O112" s="16" t="s">
        <v>722</v>
      </c>
    </row>
    <row r="113" spans="1:15" s="16" customFormat="1">
      <c r="A113" s="16" t="s">
        <v>576</v>
      </c>
      <c r="B113" s="33">
        <v>31.767831000000001</v>
      </c>
      <c r="C113" s="33">
        <v>35.725591000000001</v>
      </c>
      <c r="D113" s="16" t="s">
        <v>580</v>
      </c>
      <c r="E113" s="33">
        <v>0.708148</v>
      </c>
      <c r="F113" s="33"/>
      <c r="G113" s="33"/>
      <c r="H113" s="33"/>
      <c r="I113" s="33"/>
      <c r="K113" s="33" t="s">
        <v>589</v>
      </c>
      <c r="L113" s="33" t="s">
        <v>454</v>
      </c>
      <c r="M113" s="7" t="s">
        <v>49</v>
      </c>
      <c r="O113" s="16" t="s">
        <v>722</v>
      </c>
    </row>
    <row r="114" spans="1:15" s="16" customFormat="1">
      <c r="A114" s="16" t="s">
        <v>576</v>
      </c>
      <c r="B114" s="33">
        <v>31.767831000000001</v>
      </c>
      <c r="C114" s="33">
        <v>35.725591000000001</v>
      </c>
      <c r="D114" s="16" t="s">
        <v>581</v>
      </c>
      <c r="E114" s="33">
        <v>0.70813800000000005</v>
      </c>
      <c r="F114" s="33"/>
      <c r="G114" s="33"/>
      <c r="H114" s="33"/>
      <c r="I114" s="33"/>
      <c r="K114" s="33" t="s">
        <v>589</v>
      </c>
      <c r="L114" s="33" t="s">
        <v>454</v>
      </c>
      <c r="M114" s="7" t="s">
        <v>49</v>
      </c>
      <c r="O114" s="16" t="s">
        <v>722</v>
      </c>
    </row>
    <row r="115" spans="1:15">
      <c r="A115" s="2" t="s">
        <v>577</v>
      </c>
      <c r="B115" s="4">
        <v>31.763344</v>
      </c>
      <c r="C115" s="4">
        <v>35.215573999999997</v>
      </c>
      <c r="D115" s="2" t="s">
        <v>597</v>
      </c>
      <c r="E115" s="4">
        <v>0.70852199999999999</v>
      </c>
      <c r="F115" s="4">
        <f>STDEV(E115:E124)*2</f>
        <v>3.3301591553558141E-4</v>
      </c>
      <c r="G115" s="4">
        <f>AVERAGE(E115:E124)+F115</f>
        <v>0.70854471591553547</v>
      </c>
      <c r="H115" s="4">
        <f>AVERAGE(E115:E124)-F115</f>
        <v>0.7078786840844643</v>
      </c>
      <c r="I115" s="4" t="s">
        <v>624</v>
      </c>
      <c r="J115" s="2">
        <v>10</v>
      </c>
      <c r="K115" s="2" t="s">
        <v>592</v>
      </c>
      <c r="L115" s="2" t="s">
        <v>560</v>
      </c>
      <c r="M115" s="6" t="s">
        <v>38</v>
      </c>
      <c r="O115" s="2" t="s">
        <v>565</v>
      </c>
    </row>
    <row r="116" spans="1:15">
      <c r="A116" s="2" t="s">
        <v>577</v>
      </c>
      <c r="B116" s="4">
        <v>31.763344</v>
      </c>
      <c r="C116" s="4">
        <v>35.215573999999997</v>
      </c>
      <c r="D116" s="2" t="s">
        <v>598</v>
      </c>
      <c r="E116" s="4">
        <v>0.70804800000000001</v>
      </c>
      <c r="J116" s="2"/>
      <c r="K116" s="2" t="s">
        <v>607</v>
      </c>
      <c r="L116" s="2" t="s">
        <v>560</v>
      </c>
      <c r="M116" s="6" t="s">
        <v>608</v>
      </c>
      <c r="O116" s="2" t="s">
        <v>565</v>
      </c>
    </row>
    <row r="117" spans="1:15">
      <c r="A117" s="2" t="s">
        <v>577</v>
      </c>
      <c r="B117" s="4">
        <v>31.763344</v>
      </c>
      <c r="C117" s="4">
        <v>35.215573999999997</v>
      </c>
      <c r="D117" s="2" t="s">
        <v>599</v>
      </c>
      <c r="E117" s="4">
        <v>0.70799100000000004</v>
      </c>
      <c r="J117" s="2"/>
      <c r="K117" s="2" t="s">
        <v>609</v>
      </c>
      <c r="L117" s="2" t="s">
        <v>560</v>
      </c>
      <c r="M117" s="6" t="s">
        <v>610</v>
      </c>
      <c r="O117" s="2" t="s">
        <v>565</v>
      </c>
    </row>
    <row r="118" spans="1:15">
      <c r="A118" s="2" t="s">
        <v>577</v>
      </c>
      <c r="B118" s="4">
        <v>31.763344</v>
      </c>
      <c r="C118" s="4">
        <v>35.215573999999997</v>
      </c>
      <c r="D118" s="2" t="s">
        <v>600</v>
      </c>
      <c r="E118" s="4">
        <v>0.70842300000000002</v>
      </c>
      <c r="J118" s="2"/>
      <c r="K118" s="2" t="s">
        <v>611</v>
      </c>
      <c r="L118" s="2" t="s">
        <v>560</v>
      </c>
      <c r="M118" s="6" t="s">
        <v>612</v>
      </c>
      <c r="O118" s="2" t="s">
        <v>565</v>
      </c>
    </row>
    <row r="119" spans="1:15">
      <c r="A119" s="2" t="s">
        <v>577</v>
      </c>
      <c r="B119" s="4">
        <v>31.763344</v>
      </c>
      <c r="C119" s="4">
        <v>35.215573999999997</v>
      </c>
      <c r="D119" s="2" t="s">
        <v>601</v>
      </c>
      <c r="E119" s="4">
        <v>0.70826999999999996</v>
      </c>
      <c r="J119" s="2"/>
      <c r="K119" s="2" t="s">
        <v>613</v>
      </c>
      <c r="L119" s="2" t="s">
        <v>560</v>
      </c>
      <c r="M119" s="6" t="s">
        <v>614</v>
      </c>
      <c r="O119" s="2" t="s">
        <v>565</v>
      </c>
    </row>
    <row r="120" spans="1:15">
      <c r="A120" s="2" t="s">
        <v>577</v>
      </c>
      <c r="B120" s="4">
        <v>31.763344</v>
      </c>
      <c r="C120" s="4">
        <v>35.215573999999997</v>
      </c>
      <c r="D120" s="2" t="s">
        <v>602</v>
      </c>
      <c r="E120" s="4">
        <v>0.70826500000000003</v>
      </c>
      <c r="J120" s="2"/>
      <c r="K120" s="2" t="s">
        <v>615</v>
      </c>
      <c r="L120" s="2" t="s">
        <v>560</v>
      </c>
      <c r="M120" s="6" t="s">
        <v>616</v>
      </c>
      <c r="O120" s="2" t="s">
        <v>565</v>
      </c>
    </row>
    <row r="121" spans="1:15">
      <c r="A121" s="2" t="s">
        <v>577</v>
      </c>
      <c r="B121" s="4">
        <v>31.763344</v>
      </c>
      <c r="C121" s="4">
        <v>35.215573999999997</v>
      </c>
      <c r="D121" s="2" t="s">
        <v>603</v>
      </c>
      <c r="E121" s="4">
        <v>0.70822700000000005</v>
      </c>
      <c r="J121" s="2"/>
      <c r="K121" s="2" t="s">
        <v>617</v>
      </c>
      <c r="L121" s="2" t="s">
        <v>560</v>
      </c>
      <c r="M121" s="6" t="s">
        <v>618</v>
      </c>
      <c r="O121" s="2" t="s">
        <v>565</v>
      </c>
    </row>
    <row r="122" spans="1:15">
      <c r="A122" s="2" t="s">
        <v>577</v>
      </c>
      <c r="B122" s="4">
        <v>31.763344</v>
      </c>
      <c r="C122" s="4">
        <v>35.215573999999997</v>
      </c>
      <c r="D122" s="2" t="s">
        <v>605</v>
      </c>
      <c r="E122" s="4">
        <v>0.70809999999999995</v>
      </c>
      <c r="J122" s="2"/>
      <c r="K122" s="2" t="s">
        <v>619</v>
      </c>
      <c r="L122" s="2" t="s">
        <v>560</v>
      </c>
      <c r="M122" s="6" t="s">
        <v>620</v>
      </c>
      <c r="O122" s="2" t="s">
        <v>565</v>
      </c>
    </row>
    <row r="123" spans="1:15">
      <c r="A123" s="2" t="s">
        <v>577</v>
      </c>
      <c r="B123" s="4">
        <v>31.763344</v>
      </c>
      <c r="C123" s="4">
        <v>35.215573999999997</v>
      </c>
      <c r="D123" s="2" t="s">
        <v>604</v>
      </c>
      <c r="E123" s="4">
        <v>0.70809999999999995</v>
      </c>
      <c r="J123" s="2"/>
      <c r="K123" s="2" t="s">
        <v>621</v>
      </c>
      <c r="L123" s="2" t="s">
        <v>560</v>
      </c>
      <c r="M123" s="6" t="s">
        <v>623</v>
      </c>
      <c r="O123" s="2" t="s">
        <v>565</v>
      </c>
    </row>
    <row r="124" spans="1:15">
      <c r="A124" s="2" t="s">
        <v>577</v>
      </c>
      <c r="B124" s="4">
        <v>31.763344</v>
      </c>
      <c r="C124" s="4">
        <v>35.215573999999997</v>
      </c>
      <c r="D124" s="2" t="s">
        <v>606</v>
      </c>
      <c r="E124" s="4">
        <v>0.70817099999999999</v>
      </c>
      <c r="J124" s="2"/>
      <c r="K124" s="2" t="s">
        <v>622</v>
      </c>
      <c r="L124" s="2" t="s">
        <v>560</v>
      </c>
      <c r="M124" s="6" t="s">
        <v>623</v>
      </c>
      <c r="O124" s="2" t="s">
        <v>565</v>
      </c>
    </row>
    <row r="125" spans="1:15" s="16" customFormat="1">
      <c r="A125" s="16" t="s">
        <v>404</v>
      </c>
      <c r="B125" s="33">
        <v>32.834761</v>
      </c>
      <c r="C125" s="33">
        <v>36.411189</v>
      </c>
      <c r="D125" s="16" t="s">
        <v>633</v>
      </c>
      <c r="E125" s="33">
        <v>0.70757930800000002</v>
      </c>
      <c r="F125" s="33">
        <f>STDEV(E125:E145)*2</f>
        <v>1.0015881051590484E-4</v>
      </c>
      <c r="G125" s="33">
        <f>AVERAGE(E125:E145)+F125</f>
        <v>0.70770825804861104</v>
      </c>
      <c r="H125" s="33">
        <f>AVERAGE(E125:E145)-F125</f>
        <v>0.70750794042757914</v>
      </c>
      <c r="I125" s="33" t="s">
        <v>656</v>
      </c>
      <c r="J125" s="16">
        <v>21</v>
      </c>
      <c r="K125" s="33" t="s">
        <v>391</v>
      </c>
      <c r="L125" s="33" t="s">
        <v>416</v>
      </c>
      <c r="M125" s="7" t="s">
        <v>402</v>
      </c>
      <c r="O125" s="16" t="s">
        <v>632</v>
      </c>
    </row>
    <row r="126" spans="1:15" s="16" customFormat="1">
      <c r="A126" s="16" t="s">
        <v>404</v>
      </c>
      <c r="B126" s="33">
        <v>32.834761</v>
      </c>
      <c r="C126" s="33">
        <v>36.411189</v>
      </c>
      <c r="D126" s="16" t="s">
        <v>634</v>
      </c>
      <c r="E126" s="33">
        <v>0.70765392800000004</v>
      </c>
      <c r="F126" s="33"/>
      <c r="G126" s="33"/>
      <c r="H126" s="33"/>
      <c r="I126" s="33"/>
      <c r="K126" s="33" t="s">
        <v>391</v>
      </c>
      <c r="L126" s="33" t="s">
        <v>416</v>
      </c>
      <c r="M126" s="7" t="s">
        <v>402</v>
      </c>
      <c r="O126" s="16" t="s">
        <v>632</v>
      </c>
    </row>
    <row r="127" spans="1:15" s="16" customFormat="1">
      <c r="A127" s="16" t="s">
        <v>404</v>
      </c>
      <c r="B127" s="33">
        <v>32.834761</v>
      </c>
      <c r="C127" s="33">
        <v>36.411189</v>
      </c>
      <c r="D127" s="16" t="s">
        <v>635</v>
      </c>
      <c r="E127" s="33">
        <v>0.70751117800000007</v>
      </c>
      <c r="F127" s="33"/>
      <c r="G127" s="33"/>
      <c r="H127" s="33"/>
      <c r="I127" s="33"/>
      <c r="K127" s="33" t="s">
        <v>391</v>
      </c>
      <c r="L127" s="33" t="s">
        <v>416</v>
      </c>
      <c r="M127" s="7" t="s">
        <v>401</v>
      </c>
      <c r="O127" s="16" t="s">
        <v>632</v>
      </c>
    </row>
    <row r="128" spans="1:15" s="16" customFormat="1">
      <c r="A128" s="16" t="s">
        <v>404</v>
      </c>
      <c r="B128" s="33">
        <v>32.834761</v>
      </c>
      <c r="C128" s="33">
        <v>36.411189</v>
      </c>
      <c r="D128" s="16" t="s">
        <v>636</v>
      </c>
      <c r="E128" s="33">
        <v>0.70767018800000003</v>
      </c>
      <c r="F128" s="33"/>
      <c r="G128" s="33"/>
      <c r="H128" s="33"/>
      <c r="I128" s="33"/>
      <c r="K128" s="33" t="s">
        <v>391</v>
      </c>
      <c r="L128" s="33" t="s">
        <v>416</v>
      </c>
      <c r="M128" s="7" t="s">
        <v>401</v>
      </c>
      <c r="O128" s="16" t="s">
        <v>632</v>
      </c>
    </row>
    <row r="129" spans="1:15" s="16" customFormat="1">
      <c r="A129" s="16" t="s">
        <v>404</v>
      </c>
      <c r="B129" s="33">
        <v>32.834761</v>
      </c>
      <c r="C129" s="33">
        <v>36.411189</v>
      </c>
      <c r="D129" s="16" t="s">
        <v>637</v>
      </c>
      <c r="E129" s="33">
        <v>0.70765416800000003</v>
      </c>
      <c r="F129" s="33"/>
      <c r="G129" s="33"/>
      <c r="H129" s="33"/>
      <c r="I129" s="33"/>
      <c r="K129" s="33" t="s">
        <v>391</v>
      </c>
      <c r="L129" s="33" t="s">
        <v>416</v>
      </c>
      <c r="M129" s="7" t="s">
        <v>401</v>
      </c>
      <c r="O129" s="16" t="s">
        <v>632</v>
      </c>
    </row>
    <row r="130" spans="1:15" s="16" customFormat="1">
      <c r="A130" s="16" t="s">
        <v>404</v>
      </c>
      <c r="B130" s="33">
        <v>32.834761</v>
      </c>
      <c r="C130" s="33">
        <v>36.411189</v>
      </c>
      <c r="D130" s="16" t="s">
        <v>638</v>
      </c>
      <c r="E130" s="33">
        <v>0.707667818</v>
      </c>
      <c r="F130" s="33"/>
      <c r="G130" s="33"/>
      <c r="H130" s="33"/>
      <c r="I130" s="33"/>
      <c r="K130" s="33" t="s">
        <v>391</v>
      </c>
      <c r="L130" s="33" t="s">
        <v>416</v>
      </c>
      <c r="M130" s="7" t="s">
        <v>401</v>
      </c>
      <c r="O130" s="16" t="s">
        <v>632</v>
      </c>
    </row>
    <row r="131" spans="1:15" s="16" customFormat="1">
      <c r="A131" s="16" t="s">
        <v>404</v>
      </c>
      <c r="B131" s="33">
        <v>32.834761</v>
      </c>
      <c r="C131" s="33">
        <v>36.411189</v>
      </c>
      <c r="D131" s="16" t="s">
        <v>639</v>
      </c>
      <c r="E131" s="33">
        <v>0.70767104800000002</v>
      </c>
      <c r="F131" s="33"/>
      <c r="G131" s="33"/>
      <c r="H131" s="33"/>
      <c r="I131" s="33"/>
      <c r="K131" s="33" t="s">
        <v>391</v>
      </c>
      <c r="L131" s="33" t="s">
        <v>416</v>
      </c>
      <c r="M131" s="7" t="s">
        <v>401</v>
      </c>
      <c r="O131" s="16" t="s">
        <v>632</v>
      </c>
    </row>
    <row r="132" spans="1:15" s="16" customFormat="1">
      <c r="A132" s="16" t="s">
        <v>404</v>
      </c>
      <c r="B132" s="33">
        <v>32.834761</v>
      </c>
      <c r="C132" s="33">
        <v>36.411189</v>
      </c>
      <c r="D132" s="16" t="s">
        <v>640</v>
      </c>
      <c r="E132" s="33">
        <v>0.70758194800000007</v>
      </c>
      <c r="F132" s="33"/>
      <c r="G132" s="33"/>
      <c r="H132" s="33"/>
      <c r="I132" s="33"/>
      <c r="K132" s="33" t="s">
        <v>391</v>
      </c>
      <c r="L132" s="33" t="s">
        <v>416</v>
      </c>
      <c r="M132" s="7" t="s">
        <v>401</v>
      </c>
      <c r="O132" s="16" t="s">
        <v>632</v>
      </c>
    </row>
    <row r="133" spans="1:15" s="16" customFormat="1">
      <c r="A133" s="16" t="s">
        <v>404</v>
      </c>
      <c r="B133" s="33">
        <v>32.834761</v>
      </c>
      <c r="C133" s="33">
        <v>36.411189</v>
      </c>
      <c r="D133" s="16" t="s">
        <v>641</v>
      </c>
      <c r="E133" s="33">
        <v>0.70759349999999999</v>
      </c>
      <c r="F133" s="33"/>
      <c r="G133" s="33"/>
      <c r="H133" s="33"/>
      <c r="I133" s="33"/>
      <c r="K133" s="33" t="s">
        <v>391</v>
      </c>
      <c r="L133" s="33" t="s">
        <v>416</v>
      </c>
      <c r="M133" s="7" t="s">
        <v>401</v>
      </c>
      <c r="O133" s="16" t="s">
        <v>632</v>
      </c>
    </row>
    <row r="134" spans="1:15" s="16" customFormat="1">
      <c r="A134" s="16" t="s">
        <v>404</v>
      </c>
      <c r="B134" s="33">
        <v>32.834761</v>
      </c>
      <c r="C134" s="33">
        <v>36.411189</v>
      </c>
      <c r="D134" s="16" t="s">
        <v>642</v>
      </c>
      <c r="E134" s="33">
        <v>0.70759450000000002</v>
      </c>
      <c r="F134" s="33"/>
      <c r="G134" s="33"/>
      <c r="H134" s="33"/>
      <c r="I134" s="33"/>
      <c r="K134" s="33" t="s">
        <v>391</v>
      </c>
      <c r="L134" s="33" t="s">
        <v>416</v>
      </c>
      <c r="M134" s="7" t="s">
        <v>401</v>
      </c>
      <c r="O134" s="16" t="s">
        <v>632</v>
      </c>
    </row>
    <row r="135" spans="1:15" s="16" customFormat="1">
      <c r="A135" s="16" t="s">
        <v>404</v>
      </c>
      <c r="B135" s="33">
        <v>32.834761</v>
      </c>
      <c r="C135" s="33">
        <v>36.411189</v>
      </c>
      <c r="D135" s="16" t="s">
        <v>643</v>
      </c>
      <c r="E135" s="33">
        <v>0.70761050000000003</v>
      </c>
      <c r="F135" s="33"/>
      <c r="G135" s="33"/>
      <c r="H135" s="33"/>
      <c r="I135" s="33"/>
      <c r="K135" s="33" t="s">
        <v>391</v>
      </c>
      <c r="L135" s="33" t="s">
        <v>416</v>
      </c>
      <c r="M135" s="7" t="s">
        <v>401</v>
      </c>
      <c r="O135" s="16" t="s">
        <v>632</v>
      </c>
    </row>
    <row r="136" spans="1:15" s="16" customFormat="1">
      <c r="A136" s="16" t="s">
        <v>404</v>
      </c>
      <c r="B136" s="33">
        <v>32.834761</v>
      </c>
      <c r="C136" s="33">
        <v>36.411189</v>
      </c>
      <c r="D136" s="16" t="s">
        <v>644</v>
      </c>
      <c r="E136" s="33">
        <v>0.70756050000000004</v>
      </c>
      <c r="F136" s="33"/>
      <c r="G136" s="33"/>
      <c r="H136" s="33"/>
      <c r="I136" s="33"/>
      <c r="K136" s="33" t="s">
        <v>391</v>
      </c>
      <c r="L136" s="33" t="s">
        <v>416</v>
      </c>
      <c r="M136" s="7" t="s">
        <v>401</v>
      </c>
      <c r="O136" s="16" t="s">
        <v>632</v>
      </c>
    </row>
    <row r="137" spans="1:15" s="16" customFormat="1">
      <c r="A137" s="16" t="s">
        <v>404</v>
      </c>
      <c r="B137" s="33">
        <v>32.834761</v>
      </c>
      <c r="C137" s="33">
        <v>36.411189</v>
      </c>
      <c r="D137" s="16" t="s">
        <v>645</v>
      </c>
      <c r="E137" s="33">
        <v>0.70751750000000002</v>
      </c>
      <c r="F137" s="33"/>
      <c r="G137" s="33"/>
      <c r="H137" s="33"/>
      <c r="I137" s="33"/>
      <c r="K137" s="33" t="s">
        <v>391</v>
      </c>
      <c r="L137" s="33" t="s">
        <v>416</v>
      </c>
      <c r="M137" s="7" t="s">
        <v>401</v>
      </c>
      <c r="O137" s="16" t="s">
        <v>632</v>
      </c>
    </row>
    <row r="138" spans="1:15" s="16" customFormat="1">
      <c r="A138" s="16" t="s">
        <v>404</v>
      </c>
      <c r="B138" s="33">
        <v>32.834761</v>
      </c>
      <c r="C138" s="33">
        <v>36.411189</v>
      </c>
      <c r="D138" s="16" t="s">
        <v>646</v>
      </c>
      <c r="E138" s="33">
        <v>0.70763949999999998</v>
      </c>
      <c r="F138" s="33"/>
      <c r="G138" s="33"/>
      <c r="H138" s="33"/>
      <c r="I138" s="33"/>
      <c r="K138" s="33" t="s">
        <v>391</v>
      </c>
      <c r="L138" s="33" t="s">
        <v>416</v>
      </c>
      <c r="M138" s="7" t="s">
        <v>401</v>
      </c>
      <c r="O138" s="16" t="s">
        <v>632</v>
      </c>
    </row>
    <row r="139" spans="1:15" s="16" customFormat="1">
      <c r="A139" s="16" t="s">
        <v>404</v>
      </c>
      <c r="B139" s="33">
        <v>32.834761</v>
      </c>
      <c r="C139" s="33">
        <v>36.411189</v>
      </c>
      <c r="D139" s="16" t="s">
        <v>647</v>
      </c>
      <c r="E139" s="33">
        <v>0.70758650000000001</v>
      </c>
      <c r="F139" s="33"/>
      <c r="G139" s="33"/>
      <c r="H139" s="33"/>
      <c r="I139" s="33"/>
      <c r="K139" s="33" t="s">
        <v>391</v>
      </c>
      <c r="L139" s="33" t="s">
        <v>416</v>
      </c>
      <c r="M139" s="7" t="s">
        <v>401</v>
      </c>
      <c r="O139" s="16" t="s">
        <v>632</v>
      </c>
    </row>
    <row r="140" spans="1:15" s="16" customFormat="1">
      <c r="A140" s="16" t="s">
        <v>404</v>
      </c>
      <c r="B140" s="33">
        <v>32.834761</v>
      </c>
      <c r="C140" s="33">
        <v>36.411189</v>
      </c>
      <c r="D140" s="16" t="s">
        <v>648</v>
      </c>
      <c r="E140" s="33">
        <v>0.70760349999999994</v>
      </c>
      <c r="F140" s="33"/>
      <c r="G140" s="33"/>
      <c r="H140" s="33"/>
      <c r="I140" s="33"/>
      <c r="K140" s="33" t="s">
        <v>391</v>
      </c>
      <c r="L140" s="33" t="s">
        <v>416</v>
      </c>
      <c r="M140" s="7" t="s">
        <v>401</v>
      </c>
      <c r="O140" s="16" t="s">
        <v>632</v>
      </c>
    </row>
    <row r="141" spans="1:15" s="16" customFormat="1">
      <c r="A141" s="16" t="s">
        <v>404</v>
      </c>
      <c r="B141" s="33">
        <v>32.834761</v>
      </c>
      <c r="C141" s="33">
        <v>36.411189</v>
      </c>
      <c r="D141" s="16" t="s">
        <v>649</v>
      </c>
      <c r="E141" s="33">
        <v>0.70767150000000001</v>
      </c>
      <c r="F141" s="33"/>
      <c r="G141" s="33"/>
      <c r="H141" s="33"/>
      <c r="I141" s="33"/>
      <c r="K141" s="33" t="s">
        <v>391</v>
      </c>
      <c r="L141" s="33" t="s">
        <v>416</v>
      </c>
      <c r="M141" s="7" t="s">
        <v>401</v>
      </c>
      <c r="O141" s="16" t="s">
        <v>632</v>
      </c>
    </row>
    <row r="142" spans="1:15" s="16" customFormat="1">
      <c r="A142" s="16" t="s">
        <v>404</v>
      </c>
      <c r="B142" s="33">
        <v>32.834761</v>
      </c>
      <c r="C142" s="33">
        <v>36.411189</v>
      </c>
      <c r="D142" s="16" t="s">
        <v>650</v>
      </c>
      <c r="E142" s="33">
        <v>0.70755349999999995</v>
      </c>
      <c r="F142" s="33"/>
      <c r="G142" s="33"/>
      <c r="H142" s="33"/>
      <c r="I142" s="33"/>
      <c r="K142" s="33" t="s">
        <v>391</v>
      </c>
      <c r="L142" s="33" t="s">
        <v>416</v>
      </c>
      <c r="M142" s="7" t="s">
        <v>401</v>
      </c>
      <c r="O142" s="16" t="s">
        <v>632</v>
      </c>
    </row>
    <row r="143" spans="1:15" s="16" customFormat="1">
      <c r="A143" s="16" t="s">
        <v>404</v>
      </c>
      <c r="B143" s="33">
        <v>32.834761</v>
      </c>
      <c r="C143" s="33">
        <v>36.411189</v>
      </c>
      <c r="D143" s="16" t="s">
        <v>651</v>
      </c>
      <c r="E143" s="33">
        <v>0.70765650000000002</v>
      </c>
      <c r="F143" s="33"/>
      <c r="G143" s="33"/>
      <c r="H143" s="33"/>
      <c r="I143" s="33"/>
      <c r="K143" s="33" t="s">
        <v>391</v>
      </c>
      <c r="L143" s="33" t="s">
        <v>416</v>
      </c>
      <c r="M143" s="7" t="s">
        <v>401</v>
      </c>
      <c r="O143" s="16" t="s">
        <v>632</v>
      </c>
    </row>
    <row r="144" spans="1:15" s="16" customFormat="1">
      <c r="A144" s="16" t="s">
        <v>404</v>
      </c>
      <c r="B144" s="33">
        <v>32.834761</v>
      </c>
      <c r="C144" s="33">
        <v>36.411189</v>
      </c>
      <c r="D144" s="16" t="s">
        <v>652</v>
      </c>
      <c r="E144" s="33">
        <v>0.70762550000000002</v>
      </c>
      <c r="F144" s="33"/>
      <c r="G144" s="33"/>
      <c r="H144" s="33"/>
      <c r="I144" s="33"/>
      <c r="K144" s="33" t="s">
        <v>391</v>
      </c>
      <c r="L144" s="33" t="s">
        <v>416</v>
      </c>
      <c r="M144" s="7" t="s">
        <v>401</v>
      </c>
      <c r="O144" s="16" t="s">
        <v>632</v>
      </c>
    </row>
    <row r="145" spans="1:15" s="16" customFormat="1">
      <c r="A145" s="16" t="s">
        <v>404</v>
      </c>
      <c r="B145" s="33">
        <v>32.834761</v>
      </c>
      <c r="C145" s="33">
        <v>36.411189</v>
      </c>
      <c r="D145" s="16" t="s">
        <v>654</v>
      </c>
      <c r="E145" s="33">
        <v>0.70756750000000002</v>
      </c>
      <c r="F145" s="33"/>
      <c r="G145" s="33"/>
      <c r="H145" s="33"/>
      <c r="I145" s="33"/>
      <c r="K145" s="33" t="s">
        <v>391</v>
      </c>
      <c r="L145" s="33" t="s">
        <v>416</v>
      </c>
      <c r="M145" s="7" t="s">
        <v>401</v>
      </c>
      <c r="O145" s="16" t="s">
        <v>632</v>
      </c>
    </row>
    <row r="146" spans="1:15" s="38" customFormat="1">
      <c r="A146" s="38" t="s">
        <v>404</v>
      </c>
      <c r="B146" s="37">
        <v>32.834761</v>
      </c>
      <c r="C146" s="37">
        <v>36.411189</v>
      </c>
      <c r="D146" s="36" t="s">
        <v>653</v>
      </c>
      <c r="E146" s="37">
        <v>0.70778949999999996</v>
      </c>
      <c r="F146" s="37"/>
      <c r="G146" s="37"/>
      <c r="H146" s="37"/>
      <c r="I146" s="37"/>
      <c r="K146" s="37" t="s">
        <v>391</v>
      </c>
      <c r="L146" s="37" t="s">
        <v>416</v>
      </c>
      <c r="M146" s="17" t="s">
        <v>401</v>
      </c>
      <c r="N146" s="38" t="s">
        <v>655</v>
      </c>
      <c r="O146" s="38" t="s">
        <v>632</v>
      </c>
    </row>
    <row r="147" spans="1:15">
      <c r="A147" s="2" t="s">
        <v>359</v>
      </c>
      <c r="B147" s="4">
        <v>31.815197999999999</v>
      </c>
      <c r="C147" s="4">
        <v>35.441564</v>
      </c>
      <c r="D147" s="2" t="s">
        <v>659</v>
      </c>
      <c r="E147" s="4">
        <v>0.70806899999999995</v>
      </c>
      <c r="F147" s="4">
        <f>STDEV(E147:E151)*2</f>
        <v>8.6262390414325416E-5</v>
      </c>
      <c r="G147" s="4">
        <f>AVERAGE(E147:E151)+F147</f>
        <v>0.70811686239041438</v>
      </c>
      <c r="H147" s="4">
        <f>AVERAGE(E147:E151)-F147</f>
        <v>0.70794433760958575</v>
      </c>
      <c r="I147" s="4" t="s">
        <v>664</v>
      </c>
      <c r="J147" s="2">
        <v>5</v>
      </c>
      <c r="K147" s="2" t="s">
        <v>518</v>
      </c>
      <c r="L147" s="2" t="s">
        <v>540</v>
      </c>
      <c r="M147" s="6" t="s">
        <v>657</v>
      </c>
      <c r="N147" s="2" t="s">
        <v>811</v>
      </c>
      <c r="O147" s="2" t="s">
        <v>666</v>
      </c>
    </row>
    <row r="148" spans="1:15">
      <c r="A148" s="2" t="s">
        <v>359</v>
      </c>
      <c r="B148" s="4">
        <v>31.895990699999999</v>
      </c>
      <c r="C148" s="4">
        <v>35.461568200000002</v>
      </c>
      <c r="D148" s="2" t="s">
        <v>660</v>
      </c>
      <c r="E148" s="4">
        <v>0.70804</v>
      </c>
      <c r="J148" s="2"/>
      <c r="K148" s="2" t="s">
        <v>518</v>
      </c>
      <c r="L148" s="2" t="s">
        <v>540</v>
      </c>
      <c r="M148" s="6" t="s">
        <v>657</v>
      </c>
      <c r="N148" s="2" t="s">
        <v>810</v>
      </c>
      <c r="O148" s="2" t="s">
        <v>666</v>
      </c>
    </row>
    <row r="149" spans="1:15">
      <c r="A149" s="2" t="s">
        <v>359</v>
      </c>
      <c r="B149" s="4">
        <v>31.801884999999999</v>
      </c>
      <c r="C149" s="4">
        <v>35.478456000000001</v>
      </c>
      <c r="D149" s="2" t="s">
        <v>661</v>
      </c>
      <c r="E149" s="4">
        <v>0.70807299999999995</v>
      </c>
      <c r="J149" s="2"/>
      <c r="K149" s="2" t="s">
        <v>518</v>
      </c>
      <c r="L149" s="2" t="s">
        <v>540</v>
      </c>
      <c r="M149" s="6" t="s">
        <v>657</v>
      </c>
      <c r="N149" s="2" t="s">
        <v>809</v>
      </c>
      <c r="O149" s="2" t="s">
        <v>666</v>
      </c>
    </row>
    <row r="150" spans="1:15">
      <c r="A150" s="2" t="s">
        <v>359</v>
      </c>
      <c r="B150" s="4">
        <v>31.790610000000001</v>
      </c>
      <c r="C150" s="4">
        <v>35.449860399999999</v>
      </c>
      <c r="D150" s="2" t="s">
        <v>662</v>
      </c>
      <c r="E150" s="4">
        <v>0.70798300000000003</v>
      </c>
      <c r="J150" s="2"/>
      <c r="K150" s="2" t="s">
        <v>518</v>
      </c>
      <c r="L150" s="2" t="s">
        <v>540</v>
      </c>
      <c r="M150" s="6" t="s">
        <v>657</v>
      </c>
      <c r="N150" s="2" t="s">
        <v>808</v>
      </c>
      <c r="O150" s="2" t="s">
        <v>666</v>
      </c>
    </row>
    <row r="151" spans="1:15">
      <c r="A151" s="2" t="s">
        <v>359</v>
      </c>
      <c r="B151" s="4">
        <v>31.870833000000001</v>
      </c>
      <c r="C151" s="4">
        <v>35.443055000000001</v>
      </c>
      <c r="D151" s="2" t="s">
        <v>663</v>
      </c>
      <c r="E151" s="4">
        <v>0.70798799999999995</v>
      </c>
      <c r="J151" s="2"/>
      <c r="K151" s="2" t="s">
        <v>658</v>
      </c>
      <c r="L151" s="2" t="s">
        <v>560</v>
      </c>
      <c r="M151" s="6" t="s">
        <v>657</v>
      </c>
      <c r="O151" s="2" t="s">
        <v>666</v>
      </c>
    </row>
    <row r="152" spans="1:15" s="16" customFormat="1">
      <c r="A152" s="16" t="s">
        <v>679</v>
      </c>
      <c r="B152" s="33">
        <v>31.610399999999998</v>
      </c>
      <c r="C152" s="33">
        <v>35.622199999999999</v>
      </c>
      <c r="D152" s="16">
        <v>81</v>
      </c>
      <c r="E152" s="33">
        <v>0.70818000000000003</v>
      </c>
      <c r="F152" s="33">
        <f>STDEV(E152:E154)*2</f>
        <v>1.1718930554157402E-4</v>
      </c>
      <c r="G152" s="33">
        <f>AVERAGE(E152:E154)+F152</f>
        <v>0.70832052263887502</v>
      </c>
      <c r="H152" s="33">
        <f>AVERAGE(E152:E154)-F152</f>
        <v>0.7080861440277918</v>
      </c>
      <c r="I152" s="33" t="s">
        <v>575</v>
      </c>
      <c r="J152" s="16">
        <v>3</v>
      </c>
      <c r="K152" s="33" t="s">
        <v>518</v>
      </c>
      <c r="L152" s="33" t="s">
        <v>540</v>
      </c>
      <c r="M152" s="7" t="s">
        <v>541</v>
      </c>
      <c r="O152" s="16" t="s">
        <v>555</v>
      </c>
    </row>
    <row r="153" spans="1:15" s="16" customFormat="1">
      <c r="A153" s="16" t="s">
        <v>679</v>
      </c>
      <c r="B153" s="33">
        <v>31.610399999999998</v>
      </c>
      <c r="C153" s="33">
        <v>35.622199999999999</v>
      </c>
      <c r="D153" s="16">
        <v>83</v>
      </c>
      <c r="E153" s="33">
        <v>0.70826999999999996</v>
      </c>
      <c r="F153" s="33"/>
      <c r="G153" s="33"/>
      <c r="H153" s="33"/>
      <c r="I153" s="33"/>
      <c r="K153" s="33" t="s">
        <v>518</v>
      </c>
      <c r="L153" s="33" t="s">
        <v>540</v>
      </c>
      <c r="M153" s="7" t="s">
        <v>541</v>
      </c>
      <c r="O153" s="16" t="s">
        <v>555</v>
      </c>
    </row>
    <row r="154" spans="1:15" s="16" customFormat="1">
      <c r="A154" s="16" t="s">
        <v>679</v>
      </c>
      <c r="B154" s="33">
        <v>31.610399999999998</v>
      </c>
      <c r="C154" s="33">
        <v>35.622199999999999</v>
      </c>
      <c r="D154" s="16">
        <v>84</v>
      </c>
      <c r="E154" s="33">
        <v>0.70816000000000001</v>
      </c>
      <c r="F154" s="33"/>
      <c r="G154" s="33"/>
      <c r="H154" s="33"/>
      <c r="I154" s="33"/>
      <c r="K154" s="33" t="s">
        <v>518</v>
      </c>
      <c r="L154" s="33" t="s">
        <v>540</v>
      </c>
      <c r="M154" s="7" t="s">
        <v>541</v>
      </c>
      <c r="O154" s="16" t="s">
        <v>555</v>
      </c>
    </row>
    <row r="155" spans="1:15">
      <c r="A155" s="2" t="s">
        <v>403</v>
      </c>
      <c r="B155" s="4">
        <v>30.227132000000001</v>
      </c>
      <c r="C155" s="4">
        <v>35.535418</v>
      </c>
      <c r="D155" s="2" t="s">
        <v>685</v>
      </c>
      <c r="E155" s="4">
        <v>0.70824900000000002</v>
      </c>
      <c r="F155" s="4">
        <f>STDEV(E155:E164)*2</f>
        <v>7.6813193311200866E-5</v>
      </c>
      <c r="G155" s="2">
        <f>AVERAGE(E155:E164)+F155</f>
        <v>0.70828361319331112</v>
      </c>
      <c r="H155" s="2">
        <f>AVERAGE(E155:E164)-F155</f>
        <v>0.7081299868066887</v>
      </c>
      <c r="I155" s="4" t="s">
        <v>697</v>
      </c>
      <c r="J155" s="6">
        <v>10</v>
      </c>
      <c r="K155" s="2" t="s">
        <v>694</v>
      </c>
      <c r="L155" s="2" t="s">
        <v>696</v>
      </c>
      <c r="M155" s="2" t="s">
        <v>684</v>
      </c>
      <c r="O155" s="2" t="s">
        <v>683</v>
      </c>
    </row>
    <row r="156" spans="1:15">
      <c r="A156" s="2" t="s">
        <v>403</v>
      </c>
      <c r="B156" s="4">
        <v>30.227132000000001</v>
      </c>
      <c r="C156" s="4">
        <v>35.535418</v>
      </c>
      <c r="D156" s="2" t="s">
        <v>686</v>
      </c>
      <c r="E156" s="4">
        <v>0.70814100000000002</v>
      </c>
      <c r="K156" s="2" t="s">
        <v>694</v>
      </c>
      <c r="L156" s="2" t="s">
        <v>696</v>
      </c>
      <c r="M156" s="2" t="s">
        <v>684</v>
      </c>
      <c r="O156" s="2" t="s">
        <v>683</v>
      </c>
    </row>
    <row r="157" spans="1:15">
      <c r="A157" s="2" t="s">
        <v>403</v>
      </c>
      <c r="B157" s="4">
        <v>30.227132000000001</v>
      </c>
      <c r="C157" s="4">
        <v>35.535418</v>
      </c>
      <c r="D157" s="2" t="s">
        <v>687</v>
      </c>
      <c r="E157" s="4">
        <v>0.70824100000000001</v>
      </c>
      <c r="K157" s="2" t="s">
        <v>694</v>
      </c>
      <c r="L157" s="2" t="s">
        <v>696</v>
      </c>
      <c r="M157" s="2" t="s">
        <v>684</v>
      </c>
      <c r="O157" s="2" t="s">
        <v>683</v>
      </c>
    </row>
    <row r="158" spans="1:15">
      <c r="A158" s="2" t="s">
        <v>403</v>
      </c>
      <c r="B158" s="4">
        <v>30.227132000000001</v>
      </c>
      <c r="C158" s="4">
        <v>35.535418</v>
      </c>
      <c r="D158" s="2" t="s">
        <v>688</v>
      </c>
      <c r="E158" s="4">
        <v>0.70818599999999998</v>
      </c>
      <c r="K158" s="2" t="s">
        <v>694</v>
      </c>
      <c r="L158" s="2" t="s">
        <v>696</v>
      </c>
      <c r="M158" s="2" t="s">
        <v>42</v>
      </c>
      <c r="O158" s="2" t="s">
        <v>683</v>
      </c>
    </row>
    <row r="159" spans="1:15">
      <c r="A159" s="2" t="s">
        <v>403</v>
      </c>
      <c r="B159" s="4">
        <v>30.227132000000001</v>
      </c>
      <c r="C159" s="4">
        <v>35.535418</v>
      </c>
      <c r="D159" s="2" t="s">
        <v>812</v>
      </c>
      <c r="E159" s="4">
        <v>0.70818199999999998</v>
      </c>
      <c r="K159" s="2" t="s">
        <v>694</v>
      </c>
      <c r="L159" s="2" t="s">
        <v>696</v>
      </c>
      <c r="M159" s="2" t="s">
        <v>42</v>
      </c>
      <c r="O159" s="2" t="s">
        <v>683</v>
      </c>
    </row>
    <row r="160" spans="1:15">
      <c r="A160" s="2" t="s">
        <v>403</v>
      </c>
      <c r="B160" s="4">
        <v>30.227132000000001</v>
      </c>
      <c r="C160" s="4">
        <v>35.535418</v>
      </c>
      <c r="D160" s="2" t="s">
        <v>689</v>
      </c>
      <c r="E160" s="4">
        <v>0.70821500000000004</v>
      </c>
      <c r="K160" s="2" t="s">
        <v>694</v>
      </c>
      <c r="L160" s="2" t="s">
        <v>696</v>
      </c>
      <c r="M160" s="2" t="s">
        <v>42</v>
      </c>
      <c r="O160" s="2" t="s">
        <v>683</v>
      </c>
    </row>
    <row r="161" spans="1:15">
      <c r="A161" s="2" t="s">
        <v>403</v>
      </c>
      <c r="B161" s="4">
        <v>30.227132000000001</v>
      </c>
      <c r="C161" s="4">
        <v>35.535418</v>
      </c>
      <c r="D161" s="2" t="s">
        <v>690</v>
      </c>
      <c r="E161" s="4">
        <v>0.708229</v>
      </c>
      <c r="K161" s="2" t="s">
        <v>518</v>
      </c>
      <c r="L161" s="2" t="s">
        <v>695</v>
      </c>
      <c r="M161" s="2" t="s">
        <v>42</v>
      </c>
      <c r="O161" s="2" t="s">
        <v>683</v>
      </c>
    </row>
    <row r="162" spans="1:15">
      <c r="A162" s="2" t="s">
        <v>403</v>
      </c>
      <c r="B162" s="4">
        <v>30.227132000000001</v>
      </c>
      <c r="C162" s="4">
        <v>35.535418</v>
      </c>
      <c r="D162" s="2" t="s">
        <v>691</v>
      </c>
      <c r="E162" s="4">
        <v>0.70818700000000001</v>
      </c>
      <c r="K162" s="2" t="s">
        <v>694</v>
      </c>
      <c r="L162" s="2" t="s">
        <v>696</v>
      </c>
      <c r="M162" s="2" t="s">
        <v>42</v>
      </c>
      <c r="O162" s="2" t="s">
        <v>683</v>
      </c>
    </row>
    <row r="163" spans="1:15">
      <c r="A163" s="2" t="s">
        <v>403</v>
      </c>
      <c r="B163" s="4">
        <v>30.227132000000001</v>
      </c>
      <c r="C163" s="4">
        <v>35.535418</v>
      </c>
      <c r="D163" s="2" t="s">
        <v>693</v>
      </c>
      <c r="E163" s="4">
        <v>0.70817600000000003</v>
      </c>
      <c r="K163" s="2" t="s">
        <v>694</v>
      </c>
      <c r="L163" s="2" t="s">
        <v>696</v>
      </c>
      <c r="M163" s="2" t="s">
        <v>42</v>
      </c>
      <c r="O163" s="2" t="s">
        <v>683</v>
      </c>
    </row>
    <row r="164" spans="1:15">
      <c r="A164" s="2" t="s">
        <v>403</v>
      </c>
      <c r="B164" s="4">
        <v>30.227132000000001</v>
      </c>
      <c r="C164" s="4">
        <v>35.535418</v>
      </c>
      <c r="D164" s="2" t="s">
        <v>692</v>
      </c>
      <c r="E164" s="4">
        <v>0.70826199999999995</v>
      </c>
      <c r="K164" s="2" t="s">
        <v>694</v>
      </c>
      <c r="L164" s="2" t="s">
        <v>696</v>
      </c>
      <c r="M164" s="2" t="s">
        <v>42</v>
      </c>
      <c r="O164" s="2" t="s">
        <v>683</v>
      </c>
    </row>
    <row r="165" spans="1:15" s="16" customFormat="1">
      <c r="A165" s="16" t="s">
        <v>412</v>
      </c>
      <c r="B165" s="33">
        <v>31.803999999999998</v>
      </c>
      <c r="C165" s="33">
        <v>36.811999999999998</v>
      </c>
      <c r="D165" s="16" t="s">
        <v>415</v>
      </c>
      <c r="E165" s="33">
        <v>0.70789999999999997</v>
      </c>
      <c r="F165" s="33" t="s">
        <v>414</v>
      </c>
      <c r="G165" s="33" t="s">
        <v>414</v>
      </c>
      <c r="H165" s="33" t="s">
        <v>414</v>
      </c>
      <c r="I165" s="33">
        <v>0.70789999999999997</v>
      </c>
      <c r="J165" s="16">
        <v>2</v>
      </c>
      <c r="K165" s="33" t="s">
        <v>391</v>
      </c>
      <c r="L165" s="33" t="s">
        <v>416</v>
      </c>
      <c r="M165" s="7" t="s">
        <v>394</v>
      </c>
      <c r="N165" s="16" t="s">
        <v>421</v>
      </c>
      <c r="O165" s="16" t="s">
        <v>422</v>
      </c>
    </row>
    <row r="166" spans="1:15" s="16" customFormat="1">
      <c r="A166" s="16" t="s">
        <v>412</v>
      </c>
      <c r="B166" s="33">
        <v>31.803999999999998</v>
      </c>
      <c r="C166" s="33">
        <v>36.811999999999998</v>
      </c>
      <c r="D166" s="16" t="s">
        <v>704</v>
      </c>
      <c r="E166" s="33">
        <v>0.70789999999999997</v>
      </c>
      <c r="F166" s="33"/>
      <c r="G166" s="33"/>
      <c r="H166" s="33"/>
      <c r="I166" s="33"/>
      <c r="K166" s="33" t="s">
        <v>391</v>
      </c>
      <c r="L166" s="33" t="s">
        <v>416</v>
      </c>
      <c r="M166" s="7" t="s">
        <v>394</v>
      </c>
      <c r="N166" s="16" t="s">
        <v>426</v>
      </c>
      <c r="O166" s="16" t="s">
        <v>422</v>
      </c>
    </row>
  </sheetData>
  <phoneticPr fontId="21" type="noConversion"/>
  <pageMargins left="0.7" right="0.7" top="0.75" bottom="0.75" header="0.3" footer="0.3"/>
  <pageSetup orientation="portrait" horizontalDpi="4294967295" verticalDpi="4294967295" r:id="rId1"/>
  <ignoredErrors>
    <ignoredError sqref="F4:G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389AB-ADE4-462F-ADA8-AE18254E767B}">
  <dimension ref="A1:P41"/>
  <sheetViews>
    <sheetView zoomScale="81" zoomScaleNormal="81" workbookViewId="0">
      <pane xSplit="1" ySplit="4" topLeftCell="B29" activePane="bottomRight" state="frozenSplit"/>
      <selection pane="topRight" activeCell="C1" sqref="C1"/>
      <selection pane="bottomLeft" activeCell="A7" sqref="A7"/>
      <selection pane="bottomRight" activeCell="A2" sqref="A2"/>
    </sheetView>
  </sheetViews>
  <sheetFormatPr defaultRowHeight="14"/>
  <cols>
    <col min="1" max="1" width="22.6640625" style="2" customWidth="1"/>
    <col min="2" max="2" width="13.75" style="2" customWidth="1"/>
    <col min="3" max="3" width="14.75" style="2" customWidth="1"/>
    <col min="4" max="4" width="16.33203125" style="2" customWidth="1"/>
    <col min="5" max="5" width="10.33203125" style="4" customWidth="1"/>
    <col min="6" max="6" width="10.58203125" style="4" customWidth="1"/>
    <col min="7" max="8" width="9.08203125" style="4" bestFit="1" customWidth="1"/>
    <col min="9" max="9" width="17.58203125" style="4" customWidth="1"/>
    <col min="10" max="10" width="10.6640625" style="2" customWidth="1"/>
    <col min="11" max="11" width="8.75" style="2" customWidth="1"/>
    <col min="12" max="12" width="14.1640625" style="2" customWidth="1"/>
    <col min="13" max="13" width="10.9140625" style="2" customWidth="1"/>
    <col min="14" max="14" width="8.6640625" style="2"/>
    <col min="15" max="15" width="10.58203125" style="2" customWidth="1"/>
    <col min="16" max="16384" width="8.6640625" style="2"/>
  </cols>
  <sheetData>
    <row r="1" spans="1:16">
      <c r="A1" s="9" t="s">
        <v>677</v>
      </c>
    </row>
    <row r="2" spans="1:16">
      <c r="A2" s="77" t="s">
        <v>706</v>
      </c>
    </row>
    <row r="3" spans="1:16">
      <c r="A3" s="77" t="s">
        <v>707</v>
      </c>
    </row>
    <row r="4" spans="1:16" s="9" customFormat="1" ht="47" customHeight="1">
      <c r="A4" s="9" t="s">
        <v>370</v>
      </c>
      <c r="B4" s="14" t="s">
        <v>392</v>
      </c>
      <c r="C4" s="14" t="s">
        <v>393</v>
      </c>
      <c r="D4" s="9" t="s">
        <v>378</v>
      </c>
      <c r="E4" s="10" t="s">
        <v>379</v>
      </c>
      <c r="F4" s="14" t="s">
        <v>377</v>
      </c>
      <c r="G4" s="14" t="s">
        <v>418</v>
      </c>
      <c r="H4" s="14" t="s">
        <v>420</v>
      </c>
      <c r="I4" s="8" t="s">
        <v>54</v>
      </c>
      <c r="J4" s="1" t="s">
        <v>419</v>
      </c>
      <c r="K4" s="9" t="s">
        <v>376</v>
      </c>
      <c r="L4" s="9" t="s">
        <v>291</v>
      </c>
      <c r="M4" s="9" t="s">
        <v>374</v>
      </c>
      <c r="N4" s="9" t="s">
        <v>533</v>
      </c>
      <c r="O4" s="9" t="s">
        <v>474</v>
      </c>
      <c r="P4" s="9" t="s">
        <v>375</v>
      </c>
    </row>
    <row r="5" spans="1:16" s="13" customFormat="1">
      <c r="A5" s="13" t="s">
        <v>473</v>
      </c>
      <c r="B5" s="13">
        <v>29.528199999999998</v>
      </c>
      <c r="C5" s="13">
        <v>35.000799999999998</v>
      </c>
      <c r="D5" s="12" t="s">
        <v>473</v>
      </c>
      <c r="E5" s="13">
        <v>0.70782100000000003</v>
      </c>
      <c r="F5" s="13">
        <f>STDEV(E5:E8)*2</f>
        <v>4.8727644446803256E-4</v>
      </c>
      <c r="G5" s="13">
        <f>AVERAGE(E5:E8)+F5</f>
        <v>0.70813852644446795</v>
      </c>
      <c r="H5" s="13">
        <f>AVERAGE(E5:E8)-F5</f>
        <v>0.70716397355553196</v>
      </c>
      <c r="I5" s="13" t="s">
        <v>552</v>
      </c>
      <c r="J5" s="12">
        <v>4</v>
      </c>
      <c r="K5" s="11" t="s">
        <v>498</v>
      </c>
      <c r="L5" s="11" t="s">
        <v>454</v>
      </c>
      <c r="M5" s="11" t="s">
        <v>39</v>
      </c>
    </row>
    <row r="6" spans="1:16" s="13" customFormat="1">
      <c r="A6" s="13" t="s">
        <v>473</v>
      </c>
      <c r="B6" s="13">
        <v>29.528199999999998</v>
      </c>
      <c r="C6" s="13">
        <v>35.000799999999998</v>
      </c>
      <c r="D6" s="12" t="s">
        <v>473</v>
      </c>
      <c r="E6" s="13">
        <v>0.70785200000000004</v>
      </c>
      <c r="J6" s="12"/>
      <c r="K6" s="11" t="s">
        <v>498</v>
      </c>
      <c r="L6" s="11" t="s">
        <v>454</v>
      </c>
      <c r="M6" s="11" t="s">
        <v>39</v>
      </c>
    </row>
    <row r="7" spans="1:16" s="15" customFormat="1">
      <c r="A7" s="13" t="s">
        <v>473</v>
      </c>
      <c r="B7" s="13">
        <v>29.528199999999998</v>
      </c>
      <c r="C7" s="13">
        <v>35.000799999999998</v>
      </c>
      <c r="D7" s="15" t="s">
        <v>534</v>
      </c>
      <c r="E7" s="29">
        <v>0.70760800000000001</v>
      </c>
      <c r="F7" s="29"/>
      <c r="G7" s="29"/>
      <c r="H7" s="29"/>
      <c r="I7" s="29"/>
      <c r="K7" s="15" t="s">
        <v>518</v>
      </c>
      <c r="L7" s="15" t="s">
        <v>536</v>
      </c>
      <c r="M7" s="11" t="s">
        <v>455</v>
      </c>
      <c r="P7" s="15" t="s">
        <v>537</v>
      </c>
    </row>
    <row r="8" spans="1:16" s="15" customFormat="1">
      <c r="A8" s="13" t="s">
        <v>473</v>
      </c>
      <c r="B8" s="13">
        <v>29.528199999999998</v>
      </c>
      <c r="C8" s="13">
        <v>35.000799999999998</v>
      </c>
      <c r="D8" s="15" t="s">
        <v>535</v>
      </c>
      <c r="E8" s="29">
        <v>0.70732399999999995</v>
      </c>
      <c r="F8" s="29"/>
      <c r="G8" s="29"/>
      <c r="H8" s="29"/>
      <c r="I8" s="29"/>
      <c r="K8" s="15" t="s">
        <v>518</v>
      </c>
      <c r="L8" s="15" t="s">
        <v>536</v>
      </c>
      <c r="M8" s="11" t="s">
        <v>455</v>
      </c>
      <c r="P8" s="15" t="s">
        <v>537</v>
      </c>
    </row>
    <row r="9" spans="1:16">
      <c r="A9" s="2" t="s">
        <v>554</v>
      </c>
      <c r="B9" s="2" t="s">
        <v>725</v>
      </c>
      <c r="C9" s="2" t="s">
        <v>725</v>
      </c>
      <c r="D9" s="2">
        <v>24.1</v>
      </c>
      <c r="E9" s="4">
        <v>0.70764000000000005</v>
      </c>
      <c r="F9" s="4">
        <f>STDEV(E9:E14)*2</f>
        <v>1.1893976066336687E-4</v>
      </c>
      <c r="G9" s="4">
        <f>AVERAGE(E9:E14)+F9</f>
        <v>0.70784060642733004</v>
      </c>
      <c r="H9" s="4">
        <f>AVERAGE(E9:E14)-F9</f>
        <v>0.70760272690600334</v>
      </c>
      <c r="I9" s="4" t="s">
        <v>553</v>
      </c>
      <c r="J9" s="2">
        <v>6</v>
      </c>
      <c r="K9" s="2" t="s">
        <v>518</v>
      </c>
      <c r="L9" s="2" t="s">
        <v>540</v>
      </c>
      <c r="M9" s="2" t="s">
        <v>541</v>
      </c>
      <c r="O9" s="2" t="s">
        <v>548</v>
      </c>
    </row>
    <row r="10" spans="1:16">
      <c r="A10" s="2" t="s">
        <v>554</v>
      </c>
      <c r="B10" s="2" t="s">
        <v>725</v>
      </c>
      <c r="C10" s="2" t="s">
        <v>725</v>
      </c>
      <c r="D10" s="2">
        <v>24.2</v>
      </c>
      <c r="E10" s="4">
        <v>0.70765999999999996</v>
      </c>
      <c r="K10" s="2" t="s">
        <v>518</v>
      </c>
      <c r="L10" s="2" t="s">
        <v>540</v>
      </c>
      <c r="M10" s="2" t="s">
        <v>541</v>
      </c>
      <c r="O10" s="2" t="s">
        <v>548</v>
      </c>
    </row>
    <row r="11" spans="1:16">
      <c r="A11" s="2" t="s">
        <v>554</v>
      </c>
      <c r="B11" s="2" t="s">
        <v>725</v>
      </c>
      <c r="C11" s="2" t="s">
        <v>725</v>
      </c>
      <c r="D11" s="2">
        <v>25.1</v>
      </c>
      <c r="E11" s="4">
        <v>0.70772999999999997</v>
      </c>
      <c r="K11" s="2" t="s">
        <v>518</v>
      </c>
      <c r="L11" s="2" t="s">
        <v>540</v>
      </c>
      <c r="M11" s="2" t="s">
        <v>541</v>
      </c>
      <c r="O11" s="2" t="s">
        <v>548</v>
      </c>
    </row>
    <row r="12" spans="1:16">
      <c r="A12" s="2" t="s">
        <v>554</v>
      </c>
      <c r="B12" s="2" t="s">
        <v>725</v>
      </c>
      <c r="C12" s="2" t="s">
        <v>725</v>
      </c>
      <c r="D12" s="2">
        <v>25.2</v>
      </c>
      <c r="E12" s="4">
        <v>0.70774000000000004</v>
      </c>
      <c r="K12" s="2" t="s">
        <v>518</v>
      </c>
      <c r="L12" s="2" t="s">
        <v>540</v>
      </c>
      <c r="M12" s="2" t="s">
        <v>541</v>
      </c>
      <c r="O12" s="2" t="s">
        <v>548</v>
      </c>
    </row>
    <row r="13" spans="1:16">
      <c r="A13" s="2" t="s">
        <v>554</v>
      </c>
      <c r="B13" s="2" t="s">
        <v>725</v>
      </c>
      <c r="C13" s="2" t="s">
        <v>725</v>
      </c>
      <c r="D13" s="2">
        <v>26.1</v>
      </c>
      <c r="E13" s="4">
        <v>0.70777999999999996</v>
      </c>
      <c r="K13" s="2" t="s">
        <v>518</v>
      </c>
      <c r="L13" s="2" t="s">
        <v>540</v>
      </c>
      <c r="M13" s="2" t="s">
        <v>541</v>
      </c>
      <c r="O13" s="2" t="s">
        <v>548</v>
      </c>
    </row>
    <row r="14" spans="1:16">
      <c r="A14" s="2" t="s">
        <v>554</v>
      </c>
      <c r="B14" s="2" t="s">
        <v>725</v>
      </c>
      <c r="C14" s="2" t="s">
        <v>725</v>
      </c>
      <c r="D14" s="2">
        <v>26.2</v>
      </c>
      <c r="E14" s="4">
        <v>0.70777999999999996</v>
      </c>
      <c r="K14" s="2" t="s">
        <v>518</v>
      </c>
      <c r="L14" s="2" t="s">
        <v>540</v>
      </c>
      <c r="M14" s="2" t="s">
        <v>541</v>
      </c>
      <c r="O14" s="2" t="s">
        <v>548</v>
      </c>
    </row>
    <row r="15" spans="1:16" s="16" customFormat="1">
      <c r="A15" s="16" t="s">
        <v>726</v>
      </c>
      <c r="B15" s="16" t="s">
        <v>725</v>
      </c>
      <c r="C15" s="16" t="s">
        <v>725</v>
      </c>
      <c r="D15" s="16">
        <v>42</v>
      </c>
      <c r="E15" s="33">
        <v>0.70806000000000002</v>
      </c>
      <c r="F15" s="33">
        <f>STDEV(E15:E17)*2</f>
        <v>1.1547005383868162E-5</v>
      </c>
      <c r="G15" s="33">
        <f>AVERAGE(E15:E17)+F15</f>
        <v>0.70806821367205053</v>
      </c>
      <c r="H15" s="33">
        <f>AVERAGE(E15:E17)-F15</f>
        <v>0.70804511966128281</v>
      </c>
      <c r="I15" s="33" t="s">
        <v>571</v>
      </c>
      <c r="J15" s="16">
        <v>3</v>
      </c>
      <c r="K15" s="16" t="s">
        <v>518</v>
      </c>
      <c r="L15" s="16" t="s">
        <v>540</v>
      </c>
      <c r="M15" s="16" t="s">
        <v>541</v>
      </c>
      <c r="O15" s="16" t="s">
        <v>548</v>
      </c>
    </row>
    <row r="16" spans="1:16" s="16" customFormat="1">
      <c r="A16" s="16" t="s">
        <v>546</v>
      </c>
      <c r="B16" s="16" t="s">
        <v>725</v>
      </c>
      <c r="C16" s="16" t="s">
        <v>725</v>
      </c>
      <c r="D16" s="16">
        <v>47</v>
      </c>
      <c r="E16" s="33">
        <v>0.70806000000000002</v>
      </c>
      <c r="F16" s="33"/>
      <c r="G16" s="33"/>
      <c r="H16" s="33"/>
      <c r="I16" s="33"/>
      <c r="K16" s="16" t="s">
        <v>518</v>
      </c>
      <c r="L16" s="16" t="s">
        <v>540</v>
      </c>
      <c r="M16" s="16" t="s">
        <v>541</v>
      </c>
      <c r="O16" s="16" t="s">
        <v>548</v>
      </c>
    </row>
    <row r="17" spans="1:16" s="16" customFormat="1">
      <c r="A17" s="16" t="s">
        <v>546</v>
      </c>
      <c r="B17" s="16" t="s">
        <v>725</v>
      </c>
      <c r="C17" s="16" t="s">
        <v>725</v>
      </c>
      <c r="D17" s="16">
        <v>49</v>
      </c>
      <c r="E17" s="33">
        <v>0.70804999999999996</v>
      </c>
      <c r="F17" s="33"/>
      <c r="G17" s="33"/>
      <c r="H17" s="33"/>
      <c r="I17" s="33"/>
      <c r="K17" s="16" t="s">
        <v>518</v>
      </c>
      <c r="L17" s="16" t="s">
        <v>540</v>
      </c>
      <c r="M17" s="16" t="s">
        <v>541</v>
      </c>
      <c r="O17" s="16" t="s">
        <v>548</v>
      </c>
    </row>
    <row r="18" spans="1:16">
      <c r="A18" s="2" t="s">
        <v>547</v>
      </c>
      <c r="B18" s="2" t="s">
        <v>725</v>
      </c>
      <c r="C18" s="2" t="s">
        <v>725</v>
      </c>
      <c r="D18" s="2">
        <v>64</v>
      </c>
      <c r="E18" s="4">
        <v>0.70831</v>
      </c>
      <c r="F18" s="4">
        <f>STDEV(E18:E20)*2</f>
        <v>0</v>
      </c>
      <c r="G18" s="4">
        <f>AVERAGE(E18:E20)+F18</f>
        <v>0.70831</v>
      </c>
      <c r="H18" s="4">
        <f>AVERAGE(E18:E20)-F18</f>
        <v>0.70831</v>
      </c>
      <c r="I18" s="4">
        <v>0.70831</v>
      </c>
      <c r="J18" s="2">
        <v>3</v>
      </c>
      <c r="K18" s="2" t="s">
        <v>518</v>
      </c>
      <c r="L18" s="2" t="s">
        <v>540</v>
      </c>
      <c r="M18" s="2" t="s">
        <v>541</v>
      </c>
      <c r="O18" s="2" t="s">
        <v>539</v>
      </c>
    </row>
    <row r="19" spans="1:16">
      <c r="A19" s="2" t="s">
        <v>547</v>
      </c>
      <c r="B19" s="2" t="s">
        <v>725</v>
      </c>
      <c r="C19" s="2" t="s">
        <v>725</v>
      </c>
      <c r="D19" s="2">
        <v>66</v>
      </c>
      <c r="E19" s="4">
        <v>0.70831</v>
      </c>
      <c r="K19" s="2" t="s">
        <v>518</v>
      </c>
      <c r="L19" s="2" t="s">
        <v>540</v>
      </c>
      <c r="M19" s="2" t="s">
        <v>541</v>
      </c>
      <c r="O19" s="2" t="s">
        <v>539</v>
      </c>
    </row>
    <row r="20" spans="1:16">
      <c r="A20" s="2" t="s">
        <v>547</v>
      </c>
      <c r="B20" s="2" t="s">
        <v>725</v>
      </c>
      <c r="C20" s="2" t="s">
        <v>725</v>
      </c>
      <c r="D20" s="2">
        <v>67</v>
      </c>
      <c r="E20" s="4">
        <v>0.70831</v>
      </c>
      <c r="K20" s="2" t="s">
        <v>518</v>
      </c>
      <c r="L20" s="2" t="s">
        <v>540</v>
      </c>
      <c r="M20" s="2" t="s">
        <v>541</v>
      </c>
      <c r="O20" s="2" t="s">
        <v>539</v>
      </c>
    </row>
    <row r="21" spans="1:16" s="16" customFormat="1">
      <c r="A21" s="16" t="s">
        <v>545</v>
      </c>
      <c r="B21" s="16" t="s">
        <v>725</v>
      </c>
      <c r="C21" s="16" t="s">
        <v>725</v>
      </c>
      <c r="D21" s="16">
        <v>70</v>
      </c>
      <c r="E21" s="33">
        <v>0.70781000000000005</v>
      </c>
      <c r="F21" s="33">
        <f>STDEV(E21:E23)*2</f>
        <v>1.026320287889033E-4</v>
      </c>
      <c r="G21" s="33">
        <f>AVERAGE(E21:E23)+F21</f>
        <v>0.70796929869545566</v>
      </c>
      <c r="H21" s="33">
        <f>AVERAGE(E21:E23)-F21</f>
        <v>0.70776403463787785</v>
      </c>
      <c r="I21" s="33" t="s">
        <v>572</v>
      </c>
      <c r="J21" s="16">
        <v>3</v>
      </c>
      <c r="K21" s="16" t="s">
        <v>518</v>
      </c>
      <c r="L21" s="16" t="s">
        <v>540</v>
      </c>
      <c r="M21" s="16" t="s">
        <v>541</v>
      </c>
      <c r="O21" s="16" t="s">
        <v>548</v>
      </c>
    </row>
    <row r="22" spans="1:16" s="16" customFormat="1">
      <c r="A22" s="16" t="s">
        <v>545</v>
      </c>
      <c r="B22" s="16" t="s">
        <v>725</v>
      </c>
      <c r="C22" s="16" t="s">
        <v>725</v>
      </c>
      <c r="D22" s="16">
        <v>71</v>
      </c>
      <c r="E22" s="33">
        <v>0.70787999999999995</v>
      </c>
      <c r="F22" s="33"/>
      <c r="G22" s="33"/>
      <c r="H22" s="33"/>
      <c r="I22" s="33"/>
      <c r="K22" s="16" t="s">
        <v>518</v>
      </c>
      <c r="L22" s="16" t="s">
        <v>540</v>
      </c>
      <c r="M22" s="16" t="s">
        <v>541</v>
      </c>
      <c r="O22" s="16" t="s">
        <v>548</v>
      </c>
    </row>
    <row r="23" spans="1:16" s="16" customFormat="1">
      <c r="A23" s="16" t="s">
        <v>545</v>
      </c>
      <c r="B23" s="16" t="s">
        <v>725</v>
      </c>
      <c r="C23" s="16" t="s">
        <v>725</v>
      </c>
      <c r="D23" s="16">
        <v>72</v>
      </c>
      <c r="E23" s="33">
        <v>0.70791000000000004</v>
      </c>
      <c r="F23" s="33"/>
      <c r="G23" s="33"/>
      <c r="H23" s="33"/>
      <c r="I23" s="33"/>
      <c r="K23" s="16" t="s">
        <v>518</v>
      </c>
      <c r="L23" s="16" t="s">
        <v>540</v>
      </c>
      <c r="M23" s="16" t="s">
        <v>541</v>
      </c>
      <c r="O23" s="16" t="s">
        <v>548</v>
      </c>
    </row>
    <row r="24" spans="1:16">
      <c r="A24" s="2" t="s">
        <v>544</v>
      </c>
      <c r="B24" s="2" t="s">
        <v>725</v>
      </c>
      <c r="C24" s="2" t="s">
        <v>725</v>
      </c>
      <c r="D24" s="2">
        <v>74</v>
      </c>
      <c r="E24" s="4">
        <v>0.70782999999999996</v>
      </c>
      <c r="F24" s="4">
        <f>STDEV(E24:E26)*2</f>
        <v>1.1547005383868162E-5</v>
      </c>
      <c r="G24" s="4">
        <f>AVERAGE(E24:E26)+F24</f>
        <v>0.70784488033871718</v>
      </c>
      <c r="H24" s="4">
        <f>AVERAGE(E24:E26)-F24</f>
        <v>0.70782178632794945</v>
      </c>
      <c r="I24" s="4" t="s">
        <v>573</v>
      </c>
      <c r="J24" s="2">
        <v>3</v>
      </c>
      <c r="K24" s="2" t="s">
        <v>518</v>
      </c>
      <c r="L24" s="2" t="s">
        <v>540</v>
      </c>
      <c r="M24" s="2" t="s">
        <v>541</v>
      </c>
      <c r="O24" s="2" t="s">
        <v>548</v>
      </c>
    </row>
    <row r="25" spans="1:16">
      <c r="A25" s="2" t="s">
        <v>544</v>
      </c>
      <c r="B25" s="2" t="s">
        <v>725</v>
      </c>
      <c r="C25" s="2" t="s">
        <v>725</v>
      </c>
      <c r="D25" s="2">
        <v>75</v>
      </c>
      <c r="E25" s="4">
        <v>0.70784000000000002</v>
      </c>
      <c r="K25" s="2" t="s">
        <v>518</v>
      </c>
      <c r="L25" s="2" t="s">
        <v>540</v>
      </c>
      <c r="M25" s="2" t="s">
        <v>541</v>
      </c>
      <c r="O25" s="2" t="s">
        <v>548</v>
      </c>
    </row>
    <row r="26" spans="1:16">
      <c r="A26" s="2" t="s">
        <v>544</v>
      </c>
      <c r="B26" s="2" t="s">
        <v>725</v>
      </c>
      <c r="C26" s="2" t="s">
        <v>725</v>
      </c>
      <c r="D26" s="2">
        <v>76</v>
      </c>
      <c r="E26" s="4">
        <v>0.70782999999999996</v>
      </c>
      <c r="K26" s="2" t="s">
        <v>518</v>
      </c>
      <c r="L26" s="2" t="s">
        <v>540</v>
      </c>
      <c r="M26" s="2" t="s">
        <v>541</v>
      </c>
      <c r="O26" s="2" t="s">
        <v>548</v>
      </c>
    </row>
    <row r="27" spans="1:16" s="16" customFormat="1">
      <c r="A27" s="16" t="s">
        <v>543</v>
      </c>
      <c r="B27" s="16" t="s">
        <v>725</v>
      </c>
      <c r="C27" s="16" t="s">
        <v>725</v>
      </c>
      <c r="D27" s="16">
        <v>77</v>
      </c>
      <c r="E27" s="33">
        <v>0.70808000000000004</v>
      </c>
      <c r="F27" s="33">
        <f>STDEV(E27:E29)*2</f>
        <v>5.0332229568477887E-5</v>
      </c>
      <c r="G27" s="33">
        <f>AVERAGE(E27:E29)+F27</f>
        <v>0.70812699889623509</v>
      </c>
      <c r="H27" s="33">
        <f>AVERAGE(E27:E29)-F27</f>
        <v>0.70802633443709806</v>
      </c>
      <c r="I27" s="33" t="s">
        <v>574</v>
      </c>
      <c r="J27" s="16">
        <v>3</v>
      </c>
      <c r="K27" s="16" t="s">
        <v>518</v>
      </c>
      <c r="L27" s="16" t="s">
        <v>540</v>
      </c>
      <c r="M27" s="16" t="s">
        <v>541</v>
      </c>
      <c r="O27" s="16" t="s">
        <v>548</v>
      </c>
    </row>
    <row r="28" spans="1:16" s="16" customFormat="1">
      <c r="A28" s="16" t="s">
        <v>543</v>
      </c>
      <c r="B28" s="16" t="s">
        <v>725</v>
      </c>
      <c r="C28" s="16" t="s">
        <v>725</v>
      </c>
      <c r="D28" s="16">
        <v>79</v>
      </c>
      <c r="E28" s="33">
        <v>0.70809999999999995</v>
      </c>
      <c r="F28" s="33"/>
      <c r="G28" s="33"/>
      <c r="H28" s="33"/>
      <c r="I28" s="33"/>
      <c r="K28" s="16" t="s">
        <v>518</v>
      </c>
      <c r="L28" s="16" t="s">
        <v>540</v>
      </c>
      <c r="M28" s="16" t="s">
        <v>541</v>
      </c>
      <c r="O28" s="16" t="s">
        <v>548</v>
      </c>
    </row>
    <row r="29" spans="1:16" s="16" customFormat="1">
      <c r="A29" s="16" t="s">
        <v>543</v>
      </c>
      <c r="B29" s="16" t="s">
        <v>725</v>
      </c>
      <c r="C29" s="16" t="s">
        <v>725</v>
      </c>
      <c r="D29" s="16">
        <v>80</v>
      </c>
      <c r="E29" s="33">
        <v>0.70804999999999996</v>
      </c>
      <c r="F29" s="33"/>
      <c r="G29" s="33"/>
      <c r="H29" s="33"/>
      <c r="I29" s="33"/>
      <c r="K29" s="16" t="s">
        <v>518</v>
      </c>
      <c r="L29" s="16" t="s">
        <v>540</v>
      </c>
      <c r="M29" s="16" t="s">
        <v>541</v>
      </c>
      <c r="O29" s="16" t="s">
        <v>548</v>
      </c>
    </row>
    <row r="30" spans="1:16">
      <c r="A30" s="2" t="s">
        <v>430</v>
      </c>
      <c r="B30" s="2">
        <v>33.080047</v>
      </c>
      <c r="C30" s="2">
        <v>35.571344000000003</v>
      </c>
      <c r="D30" s="2" t="s">
        <v>380</v>
      </c>
      <c r="E30" s="4">
        <v>0.70808000000000004</v>
      </c>
      <c r="F30" s="4">
        <f>2*STDEV(E30:E40)</f>
        <v>3.1559467676119471E-4</v>
      </c>
      <c r="G30" s="4">
        <f>AVERAGE(E30:E40)+F30</f>
        <v>0.70832559467676137</v>
      </c>
      <c r="H30" s="4">
        <f>AVERAGE(E30:E40)-F30</f>
        <v>0.70769440532323891</v>
      </c>
      <c r="I30" s="4" t="s">
        <v>429</v>
      </c>
      <c r="J30" s="2">
        <v>11</v>
      </c>
      <c r="K30" s="2" t="s">
        <v>391</v>
      </c>
      <c r="L30" s="2" t="s">
        <v>410</v>
      </c>
      <c r="M30" s="2" t="s">
        <v>394</v>
      </c>
      <c r="O30" s="2" t="s">
        <v>667</v>
      </c>
      <c r="P30" s="2" t="s">
        <v>665</v>
      </c>
    </row>
    <row r="31" spans="1:16">
      <c r="A31" s="2" t="s">
        <v>430</v>
      </c>
      <c r="B31" s="2">
        <v>33.080047</v>
      </c>
      <c r="C31" s="2">
        <v>35.571344000000003</v>
      </c>
      <c r="D31" s="2" t="s">
        <v>381</v>
      </c>
      <c r="E31" s="4">
        <v>0.70808000000000004</v>
      </c>
      <c r="K31" s="2" t="s">
        <v>391</v>
      </c>
      <c r="L31" s="2" t="s">
        <v>410</v>
      </c>
      <c r="M31" s="2" t="s">
        <v>394</v>
      </c>
      <c r="O31" s="2" t="s">
        <v>667</v>
      </c>
      <c r="P31" s="2" t="s">
        <v>665</v>
      </c>
    </row>
    <row r="32" spans="1:16">
      <c r="A32" s="2" t="s">
        <v>430</v>
      </c>
      <c r="B32" s="2">
        <v>33.080047</v>
      </c>
      <c r="C32" s="2">
        <v>35.571344000000003</v>
      </c>
      <c r="D32" s="2" t="s">
        <v>382</v>
      </c>
      <c r="E32" s="4">
        <v>0.70787</v>
      </c>
      <c r="K32" s="2" t="s">
        <v>391</v>
      </c>
      <c r="L32" s="2" t="s">
        <v>410</v>
      </c>
      <c r="M32" s="2" t="s">
        <v>394</v>
      </c>
      <c r="O32" s="2" t="s">
        <v>667</v>
      </c>
      <c r="P32" s="2" t="s">
        <v>665</v>
      </c>
    </row>
    <row r="33" spans="1:16">
      <c r="A33" s="2" t="s">
        <v>430</v>
      </c>
      <c r="B33" s="2">
        <v>33.080047</v>
      </c>
      <c r="C33" s="2">
        <v>35.571344000000003</v>
      </c>
      <c r="D33" s="2" t="s">
        <v>383</v>
      </c>
      <c r="E33" s="4">
        <v>0.70808000000000004</v>
      </c>
      <c r="K33" s="2" t="s">
        <v>391</v>
      </c>
      <c r="L33" s="2" t="s">
        <v>410</v>
      </c>
      <c r="M33" s="2" t="s">
        <v>394</v>
      </c>
      <c r="O33" s="2" t="s">
        <v>667</v>
      </c>
      <c r="P33" s="2" t="s">
        <v>665</v>
      </c>
    </row>
    <row r="34" spans="1:16">
      <c r="A34" s="2" t="s">
        <v>430</v>
      </c>
      <c r="B34" s="2">
        <v>33.080047</v>
      </c>
      <c r="C34" s="2">
        <v>35.571344000000003</v>
      </c>
      <c r="D34" s="2" t="s">
        <v>384</v>
      </c>
      <c r="E34" s="4">
        <v>0.70765</v>
      </c>
      <c r="K34" s="2" t="s">
        <v>391</v>
      </c>
      <c r="L34" s="2" t="s">
        <v>410</v>
      </c>
      <c r="M34" s="2" t="s">
        <v>394</v>
      </c>
      <c r="O34" s="2" t="s">
        <v>667</v>
      </c>
      <c r="P34" s="2" t="s">
        <v>665</v>
      </c>
    </row>
    <row r="35" spans="1:16">
      <c r="A35" s="2" t="s">
        <v>430</v>
      </c>
      <c r="B35" s="2">
        <v>33.080047</v>
      </c>
      <c r="C35" s="2">
        <v>35.571344000000003</v>
      </c>
      <c r="D35" s="2" t="s">
        <v>385</v>
      </c>
      <c r="E35" s="4">
        <v>0.70782</v>
      </c>
      <c r="K35" s="2" t="s">
        <v>391</v>
      </c>
      <c r="L35" s="2" t="s">
        <v>410</v>
      </c>
      <c r="M35" s="2" t="s">
        <v>394</v>
      </c>
      <c r="O35" s="2" t="s">
        <v>667</v>
      </c>
      <c r="P35" s="2" t="s">
        <v>665</v>
      </c>
    </row>
    <row r="36" spans="1:16">
      <c r="A36" s="2" t="s">
        <v>430</v>
      </c>
      <c r="B36" s="2">
        <v>33.080047</v>
      </c>
      <c r="C36" s="2">
        <v>35.571344000000003</v>
      </c>
      <c r="D36" s="2" t="s">
        <v>386</v>
      </c>
      <c r="E36" s="4">
        <v>0.70811000000000002</v>
      </c>
      <c r="K36" s="2" t="s">
        <v>391</v>
      </c>
      <c r="L36" s="2" t="s">
        <v>406</v>
      </c>
      <c r="M36" s="2" t="s">
        <v>394</v>
      </c>
      <c r="O36" s="2" t="s">
        <v>667</v>
      </c>
      <c r="P36" s="2" t="s">
        <v>665</v>
      </c>
    </row>
    <row r="37" spans="1:16">
      <c r="A37" s="2" t="s">
        <v>430</v>
      </c>
      <c r="B37" s="2">
        <v>33.080047</v>
      </c>
      <c r="C37" s="2">
        <v>35.571344000000003</v>
      </c>
      <c r="D37" s="2" t="s">
        <v>387</v>
      </c>
      <c r="E37" s="4">
        <v>0.70813999999999999</v>
      </c>
      <c r="K37" s="2" t="s">
        <v>391</v>
      </c>
      <c r="L37" s="2" t="s">
        <v>406</v>
      </c>
      <c r="M37" s="2" t="s">
        <v>394</v>
      </c>
      <c r="O37" s="2" t="s">
        <v>667</v>
      </c>
      <c r="P37" s="2" t="s">
        <v>665</v>
      </c>
    </row>
    <row r="38" spans="1:16">
      <c r="A38" s="2" t="s">
        <v>430</v>
      </c>
      <c r="B38" s="2">
        <v>33.080047</v>
      </c>
      <c r="C38" s="2">
        <v>35.571344000000003</v>
      </c>
      <c r="D38" s="2" t="s">
        <v>388</v>
      </c>
      <c r="E38" s="4">
        <v>0.70811999999999997</v>
      </c>
      <c r="K38" s="2" t="s">
        <v>391</v>
      </c>
      <c r="L38" s="2" t="s">
        <v>408</v>
      </c>
      <c r="M38" s="2" t="s">
        <v>394</v>
      </c>
      <c r="O38" s="2" t="s">
        <v>667</v>
      </c>
      <c r="P38" s="2" t="s">
        <v>665</v>
      </c>
    </row>
    <row r="39" spans="1:16">
      <c r="A39" s="2" t="s">
        <v>430</v>
      </c>
      <c r="B39" s="2">
        <v>33.080047</v>
      </c>
      <c r="C39" s="2">
        <v>35.571344000000003</v>
      </c>
      <c r="D39" s="2" t="s">
        <v>389</v>
      </c>
      <c r="E39" s="4">
        <v>0.70806999999999998</v>
      </c>
      <c r="K39" s="2" t="s">
        <v>391</v>
      </c>
      <c r="L39" s="2" t="s">
        <v>407</v>
      </c>
      <c r="M39" s="2" t="s">
        <v>394</v>
      </c>
      <c r="O39" s="2" t="s">
        <v>667</v>
      </c>
      <c r="P39" s="2" t="s">
        <v>665</v>
      </c>
    </row>
    <row r="40" spans="1:16">
      <c r="A40" s="2" t="s">
        <v>430</v>
      </c>
      <c r="B40" s="2">
        <v>33.080047</v>
      </c>
      <c r="C40" s="2">
        <v>35.571344000000003</v>
      </c>
      <c r="D40" s="2" t="s">
        <v>390</v>
      </c>
      <c r="E40" s="4">
        <v>0.70809</v>
      </c>
      <c r="K40" s="2" t="s">
        <v>391</v>
      </c>
      <c r="L40" s="2" t="s">
        <v>409</v>
      </c>
      <c r="M40" s="2" t="s">
        <v>394</v>
      </c>
      <c r="O40" s="2" t="s">
        <v>667</v>
      </c>
      <c r="P40" s="2" t="s">
        <v>665</v>
      </c>
    </row>
    <row r="41" spans="1:16" s="75" customFormat="1">
      <c r="A41" s="75" t="s">
        <v>430</v>
      </c>
      <c r="B41" s="75">
        <v>33.080047</v>
      </c>
      <c r="C41" s="75">
        <v>35.571344000000003</v>
      </c>
      <c r="D41" s="75" t="s">
        <v>366</v>
      </c>
      <c r="E41" s="76">
        <v>0.70962999999999998</v>
      </c>
      <c r="F41" s="76"/>
      <c r="G41" s="76"/>
      <c r="H41" s="76"/>
      <c r="I41" s="76"/>
      <c r="J41" s="75">
        <v>1</v>
      </c>
      <c r="K41" s="75" t="s">
        <v>518</v>
      </c>
      <c r="L41" s="75" t="s">
        <v>372</v>
      </c>
      <c r="M41" s="75" t="s">
        <v>394</v>
      </c>
      <c r="N41" s="75" t="s">
        <v>626</v>
      </c>
      <c r="P41" s="75" t="s">
        <v>367</v>
      </c>
    </row>
  </sheetData>
  <phoneticPr fontId="21" type="noConversion"/>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5EB3F-A845-4239-8FCF-6D82E387CE52}">
  <dimension ref="A1:I141"/>
  <sheetViews>
    <sheetView workbookViewId="0">
      <selection activeCell="C56" sqref="C56"/>
    </sheetView>
  </sheetViews>
  <sheetFormatPr defaultRowHeight="14"/>
  <cols>
    <col min="1" max="1" width="16.9140625" style="2" customWidth="1"/>
    <col min="2" max="2" width="18.25" style="2" customWidth="1"/>
    <col min="3" max="3" width="12.6640625" style="2" customWidth="1"/>
    <col min="4" max="4" width="8.6640625" style="99"/>
    <col min="5" max="5" width="9.33203125" style="99" customWidth="1"/>
    <col min="6" max="7" width="8.6640625" style="99"/>
    <col min="8" max="8" width="17.58203125" style="2" customWidth="1"/>
    <col min="9" max="9" width="25.25" style="2" customWidth="1"/>
    <col min="10" max="16384" width="8.6640625" style="2"/>
  </cols>
  <sheetData>
    <row r="1" spans="1:9" ht="26.5" customHeight="1">
      <c r="A1" s="9" t="s">
        <v>787</v>
      </c>
    </row>
    <row r="2" spans="1:9" ht="28">
      <c r="A2" s="1" t="s">
        <v>777</v>
      </c>
      <c r="B2" s="1" t="s">
        <v>778</v>
      </c>
      <c r="C2" s="1" t="s">
        <v>779</v>
      </c>
      <c r="D2" s="98" t="s">
        <v>287</v>
      </c>
      <c r="E2" s="98" t="s">
        <v>285</v>
      </c>
      <c r="F2" s="98" t="s">
        <v>286</v>
      </c>
      <c r="G2" s="98" t="s">
        <v>285</v>
      </c>
      <c r="H2" s="1" t="s">
        <v>780</v>
      </c>
      <c r="I2" s="98" t="s">
        <v>793</v>
      </c>
    </row>
    <row r="3" spans="1:9">
      <c r="A3" s="2" t="s">
        <v>728</v>
      </c>
      <c r="B3" s="2" t="s">
        <v>802</v>
      </c>
      <c r="C3" s="2" t="s">
        <v>359</v>
      </c>
      <c r="D3" s="99">
        <v>-11.42465323388862</v>
      </c>
      <c r="E3" s="99">
        <v>0.12479267250568471</v>
      </c>
      <c r="F3" s="99">
        <v>-1.840942528494288</v>
      </c>
      <c r="G3" s="99">
        <v>7.5279922068680838E-2</v>
      </c>
      <c r="H3" s="2" t="s">
        <v>657</v>
      </c>
      <c r="I3" s="2" t="s">
        <v>794</v>
      </c>
    </row>
    <row r="4" spans="1:9">
      <c r="A4" s="2" t="s">
        <v>729</v>
      </c>
      <c r="B4" s="2" t="s">
        <v>802</v>
      </c>
      <c r="C4" s="2" t="s">
        <v>359</v>
      </c>
      <c r="D4" s="99">
        <v>-12.567982622714005</v>
      </c>
      <c r="E4" s="99">
        <v>0.10609429767899871</v>
      </c>
      <c r="F4" s="99">
        <v>-3.6360089376175786</v>
      </c>
      <c r="G4" s="99">
        <v>6.0041559680681943E-2</v>
      </c>
      <c r="H4" s="2" t="s">
        <v>657</v>
      </c>
      <c r="I4" s="2" t="s">
        <v>794</v>
      </c>
    </row>
    <row r="5" spans="1:9">
      <c r="A5" s="2" t="s">
        <v>730</v>
      </c>
      <c r="B5" s="2" t="s">
        <v>802</v>
      </c>
      <c r="C5" s="2" t="s">
        <v>359</v>
      </c>
      <c r="D5" s="99">
        <v>-12.003322495257269</v>
      </c>
      <c r="E5" s="99">
        <v>0.14450051903020955</v>
      </c>
      <c r="F5" s="99">
        <v>-2.9828374231444896</v>
      </c>
      <c r="G5" s="99">
        <v>7.116873533293179E-2</v>
      </c>
      <c r="H5" s="2" t="s">
        <v>657</v>
      </c>
      <c r="I5" s="2" t="s">
        <v>794</v>
      </c>
    </row>
    <row r="6" spans="1:9">
      <c r="A6" s="2" t="s">
        <v>731</v>
      </c>
      <c r="B6" s="2" t="s">
        <v>802</v>
      </c>
      <c r="C6" s="2" t="s">
        <v>359</v>
      </c>
      <c r="D6" s="99">
        <v>-13.040305174094428</v>
      </c>
      <c r="E6" s="99">
        <v>0.16226209936053707</v>
      </c>
      <c r="F6" s="99">
        <v>-2.8748461315328973</v>
      </c>
      <c r="G6" s="99">
        <v>5.9859465045684818E-2</v>
      </c>
      <c r="H6" s="2" t="s">
        <v>657</v>
      </c>
      <c r="I6" s="2" t="s">
        <v>794</v>
      </c>
    </row>
    <row r="7" spans="1:9">
      <c r="A7" s="2" t="s">
        <v>732</v>
      </c>
      <c r="B7" s="2" t="s">
        <v>802</v>
      </c>
      <c r="C7" s="2" t="s">
        <v>359</v>
      </c>
      <c r="D7" s="99">
        <v>-13.585843345043664</v>
      </c>
      <c r="E7" s="99">
        <v>9.6060397667300831E-2</v>
      </c>
      <c r="F7" s="99">
        <v>-1.9684224811036928</v>
      </c>
      <c r="G7" s="99">
        <v>5.1795430943922721E-2</v>
      </c>
      <c r="H7" s="2" t="s">
        <v>657</v>
      </c>
      <c r="I7" s="2" t="s">
        <v>794</v>
      </c>
    </row>
    <row r="8" spans="1:9">
      <c r="A8" s="2" t="s">
        <v>95</v>
      </c>
      <c r="B8" s="2" t="s">
        <v>802</v>
      </c>
      <c r="C8" s="2" t="s">
        <v>359</v>
      </c>
      <c r="D8" s="99">
        <v>-13.715606782519689</v>
      </c>
      <c r="E8" s="99">
        <v>0.1169292758703121</v>
      </c>
      <c r="F8" s="99">
        <v>-3.5729219319133185</v>
      </c>
      <c r="G8" s="99">
        <v>5.4491691517555639E-2</v>
      </c>
      <c r="H8" s="2" t="s">
        <v>657</v>
      </c>
      <c r="I8" s="2" t="s">
        <v>794</v>
      </c>
    </row>
    <row r="9" spans="1:9">
      <c r="A9" s="2" t="s">
        <v>733</v>
      </c>
      <c r="B9" s="2" t="s">
        <v>802</v>
      </c>
      <c r="C9" s="2" t="s">
        <v>359</v>
      </c>
      <c r="D9" s="99">
        <v>-13.833815240929681</v>
      </c>
      <c r="E9" s="99">
        <v>0.13805349204807058</v>
      </c>
      <c r="F9" s="99">
        <v>-3.6070773171672177</v>
      </c>
      <c r="G9" s="99">
        <v>7.391143348630165E-2</v>
      </c>
      <c r="H9" s="2" t="s">
        <v>657</v>
      </c>
      <c r="I9" s="2" t="s">
        <v>794</v>
      </c>
    </row>
    <row r="10" spans="1:9">
      <c r="A10" s="2" t="s">
        <v>734</v>
      </c>
      <c r="B10" s="2" t="s">
        <v>802</v>
      </c>
      <c r="C10" s="2" t="s">
        <v>359</v>
      </c>
      <c r="D10" s="99">
        <v>-13.573368057910429</v>
      </c>
      <c r="E10" s="99">
        <v>8.7392855034671674E-2</v>
      </c>
      <c r="F10" s="99">
        <v>-2.1229253708698588</v>
      </c>
      <c r="G10" s="99">
        <v>5.9332303361846847E-2</v>
      </c>
      <c r="H10" s="2" t="s">
        <v>657</v>
      </c>
      <c r="I10" s="2" t="s">
        <v>794</v>
      </c>
    </row>
    <row r="11" spans="1:9">
      <c r="A11" s="2" t="s">
        <v>735</v>
      </c>
      <c r="B11" s="2" t="s">
        <v>802</v>
      </c>
      <c r="C11" s="2" t="s">
        <v>359</v>
      </c>
      <c r="D11" s="99">
        <v>-12.289640560610195</v>
      </c>
      <c r="E11" s="99">
        <v>0.12085234333222013</v>
      </c>
      <c r="F11" s="99">
        <v>-2.8087454153650584</v>
      </c>
      <c r="G11" s="99">
        <v>4.9365304955336177E-2</v>
      </c>
      <c r="H11" s="2" t="s">
        <v>657</v>
      </c>
      <c r="I11" s="2" t="s">
        <v>794</v>
      </c>
    </row>
    <row r="12" spans="1:9">
      <c r="A12" s="2" t="s">
        <v>736</v>
      </c>
      <c r="B12" s="2" t="s">
        <v>802</v>
      </c>
      <c r="C12" s="2" t="s">
        <v>359</v>
      </c>
      <c r="D12" s="99">
        <v>-12.17020502477726</v>
      </c>
      <c r="E12" s="99">
        <v>0.14095625799043704</v>
      </c>
      <c r="F12" s="99">
        <v>-1.1679809819770277</v>
      </c>
      <c r="G12" s="99">
        <v>7.2103397978181299E-2</v>
      </c>
      <c r="H12" s="2" t="s">
        <v>657</v>
      </c>
      <c r="I12" s="2" t="s">
        <v>794</v>
      </c>
    </row>
    <row r="13" spans="1:9">
      <c r="A13" s="2" t="s">
        <v>737</v>
      </c>
      <c r="B13" s="2" t="s">
        <v>802</v>
      </c>
      <c r="C13" s="2" t="s">
        <v>359</v>
      </c>
      <c r="D13" s="99">
        <v>-13.863571868436004</v>
      </c>
      <c r="E13" s="99">
        <v>0.13416656314695805</v>
      </c>
      <c r="F13" s="99">
        <v>-2.4360498880357495</v>
      </c>
      <c r="G13" s="99">
        <v>3.9030472425756906E-2</v>
      </c>
      <c r="H13" s="2" t="s">
        <v>657</v>
      </c>
      <c r="I13" s="2" t="s">
        <v>794</v>
      </c>
    </row>
    <row r="14" spans="1:9">
      <c r="A14" s="2" t="s">
        <v>738</v>
      </c>
      <c r="B14" s="2" t="s">
        <v>802</v>
      </c>
      <c r="C14" s="2" t="s">
        <v>359</v>
      </c>
      <c r="D14" s="99">
        <v>-13.900588704028063</v>
      </c>
      <c r="E14" s="99">
        <v>0.14126319014127095</v>
      </c>
      <c r="F14" s="99">
        <v>-3.0805820991799111</v>
      </c>
      <c r="G14" s="99">
        <v>7.2024378588857754E-2</v>
      </c>
      <c r="H14" s="2" t="s">
        <v>657</v>
      </c>
      <c r="I14" s="2" t="s">
        <v>794</v>
      </c>
    </row>
    <row r="15" spans="1:9">
      <c r="A15" s="2" t="s">
        <v>739</v>
      </c>
      <c r="B15" s="2" t="s">
        <v>802</v>
      </c>
      <c r="C15" s="2" t="s">
        <v>359</v>
      </c>
      <c r="D15" s="99">
        <v>-14.082809701334817</v>
      </c>
      <c r="E15" s="99">
        <v>0.11375138582794407</v>
      </c>
      <c r="F15" s="99">
        <v>-3.0451207727251286</v>
      </c>
      <c r="G15" s="99">
        <v>5.5028174601743758E-2</v>
      </c>
      <c r="H15" s="2" t="s">
        <v>657</v>
      </c>
      <c r="I15" s="2" t="s">
        <v>794</v>
      </c>
    </row>
    <row r="16" spans="1:9">
      <c r="A16" s="2" t="s">
        <v>740</v>
      </c>
      <c r="B16" s="2" t="s">
        <v>802</v>
      </c>
      <c r="C16" s="2" t="s">
        <v>359</v>
      </c>
      <c r="D16" s="99">
        <v>-14.114713714331288</v>
      </c>
      <c r="E16" s="99">
        <v>9.8039901174074351E-2</v>
      </c>
      <c r="F16" s="99">
        <v>-3.6679542685315192</v>
      </c>
      <c r="G16" s="99">
        <v>4.0643299297396844E-2</v>
      </c>
      <c r="H16" s="2" t="s">
        <v>657</v>
      </c>
      <c r="I16" s="2" t="s">
        <v>794</v>
      </c>
    </row>
    <row r="17" spans="1:9">
      <c r="A17" s="2" t="s">
        <v>741</v>
      </c>
      <c r="B17" s="2" t="s">
        <v>802</v>
      </c>
      <c r="C17" s="2" t="s">
        <v>359</v>
      </c>
      <c r="D17" s="99">
        <v>-14.136698851492312</v>
      </c>
      <c r="E17" s="99">
        <v>0.11555994115609453</v>
      </c>
      <c r="F17" s="99">
        <v>-2.786443957934571</v>
      </c>
      <c r="G17" s="99">
        <v>6.4185841290912621E-2</v>
      </c>
      <c r="H17" s="2" t="s">
        <v>657</v>
      </c>
      <c r="I17" s="2" t="s">
        <v>794</v>
      </c>
    </row>
    <row r="18" spans="1:9">
      <c r="A18" s="2" t="s">
        <v>742</v>
      </c>
      <c r="B18" s="2" t="s">
        <v>802</v>
      </c>
      <c r="C18" s="2" t="s">
        <v>359</v>
      </c>
      <c r="D18" s="99">
        <v>-12.496096337020038</v>
      </c>
      <c r="E18" s="99">
        <v>0.13030822435031986</v>
      </c>
      <c r="F18" s="99">
        <v>-2.5551919083625854</v>
      </c>
      <c r="G18" s="99">
        <v>7.7262611340227924E-2</v>
      </c>
      <c r="H18" s="2" t="s">
        <v>657</v>
      </c>
      <c r="I18" s="2" t="s">
        <v>794</v>
      </c>
    </row>
    <row r="19" spans="1:9">
      <c r="A19" s="2" t="s">
        <v>743</v>
      </c>
      <c r="B19" s="2" t="s">
        <v>802</v>
      </c>
      <c r="C19" s="2" t="s">
        <v>359</v>
      </c>
      <c r="D19" s="99">
        <v>-12.941832210903403</v>
      </c>
      <c r="E19" s="99">
        <v>0.10194464729014034</v>
      </c>
      <c r="F19" s="99">
        <v>-3.0896232305706501</v>
      </c>
      <c r="G19" s="99">
        <v>6.9721350149481956E-2</v>
      </c>
      <c r="H19" s="2" t="s">
        <v>657</v>
      </c>
      <c r="I19" s="2" t="s">
        <v>794</v>
      </c>
    </row>
    <row r="20" spans="1:9">
      <c r="A20" s="2" t="s">
        <v>744</v>
      </c>
      <c r="B20" s="2" t="s">
        <v>802</v>
      </c>
      <c r="C20" s="2" t="s">
        <v>359</v>
      </c>
      <c r="D20" s="99">
        <v>-12.944184109297371</v>
      </c>
      <c r="E20" s="99">
        <v>9.1929260243346259E-2</v>
      </c>
      <c r="F20" s="99">
        <v>-3.1761167208753758</v>
      </c>
      <c r="G20" s="99">
        <v>6.4194236501418103E-2</v>
      </c>
      <c r="H20" s="2" t="s">
        <v>657</v>
      </c>
      <c r="I20" s="2" t="s">
        <v>794</v>
      </c>
    </row>
    <row r="21" spans="1:9">
      <c r="A21" s="2" t="s">
        <v>147</v>
      </c>
      <c r="B21" s="2" t="s">
        <v>802</v>
      </c>
      <c r="C21" s="2" t="s">
        <v>359</v>
      </c>
      <c r="D21" s="99">
        <v>-12.492517361203127</v>
      </c>
      <c r="E21" s="99">
        <v>0.12663403088339942</v>
      </c>
      <c r="F21" s="99">
        <v>-1.4138997558050996</v>
      </c>
      <c r="G21" s="99">
        <v>6.944614220146908E-2</v>
      </c>
      <c r="H21" s="2" t="s">
        <v>657</v>
      </c>
      <c r="I21" s="2" t="s">
        <v>794</v>
      </c>
    </row>
    <row r="22" spans="1:9">
      <c r="A22" s="2" t="s">
        <v>745</v>
      </c>
      <c r="B22" s="2" t="s">
        <v>802</v>
      </c>
      <c r="C22" s="2" t="s">
        <v>359</v>
      </c>
      <c r="D22" s="99">
        <v>-11.257872960820535</v>
      </c>
      <c r="E22" s="99">
        <v>0.14873526070766707</v>
      </c>
      <c r="F22" s="99">
        <v>-2.5964797417136221</v>
      </c>
      <c r="G22" s="99">
        <v>7.7185274934191125E-2</v>
      </c>
      <c r="H22" s="2" t="s">
        <v>657</v>
      </c>
      <c r="I22" s="2" t="s">
        <v>794</v>
      </c>
    </row>
    <row r="23" spans="1:9">
      <c r="A23" s="2" t="s">
        <v>746</v>
      </c>
      <c r="B23" s="2" t="s">
        <v>802</v>
      </c>
      <c r="C23" s="2" t="s">
        <v>359</v>
      </c>
      <c r="D23" s="99">
        <v>-12.558268259782388</v>
      </c>
      <c r="E23" s="99">
        <v>0.1637296212934265</v>
      </c>
      <c r="F23" s="99">
        <v>-2.8550560994887264</v>
      </c>
      <c r="G23" s="99">
        <v>5.1997970045847837E-2</v>
      </c>
      <c r="H23" s="2" t="s">
        <v>657</v>
      </c>
      <c r="I23" s="2" t="s">
        <v>794</v>
      </c>
    </row>
    <row r="24" spans="1:9">
      <c r="A24" s="2" t="s">
        <v>747</v>
      </c>
      <c r="B24" s="2" t="s">
        <v>802</v>
      </c>
      <c r="C24" s="2" t="s">
        <v>359</v>
      </c>
      <c r="D24" s="99">
        <v>-12.995312335253253</v>
      </c>
      <c r="E24" s="99">
        <v>0.1488716449384056</v>
      </c>
      <c r="F24" s="99">
        <v>-3.526912618836008</v>
      </c>
      <c r="G24" s="99">
        <v>5.2715694479390535E-2</v>
      </c>
      <c r="H24" s="2" t="s">
        <v>657</v>
      </c>
      <c r="I24" s="2" t="s">
        <v>794</v>
      </c>
    </row>
    <row r="25" spans="1:9">
      <c r="A25" s="2" t="s">
        <v>748</v>
      </c>
      <c r="B25" s="2" t="s">
        <v>802</v>
      </c>
      <c r="C25" s="2" t="s">
        <v>359</v>
      </c>
      <c r="D25" s="99">
        <v>-11.701972731473312</v>
      </c>
      <c r="E25" s="99">
        <v>0.12499995555554753</v>
      </c>
      <c r="F25" s="99">
        <v>-2.8471199952679678</v>
      </c>
      <c r="G25" s="99">
        <v>4.9055071093618861E-2</v>
      </c>
      <c r="H25" s="2" t="s">
        <v>657</v>
      </c>
      <c r="I25" s="2" t="s">
        <v>794</v>
      </c>
    </row>
    <row r="26" spans="1:9">
      <c r="A26" s="2" t="s">
        <v>749</v>
      </c>
      <c r="B26" s="2" t="s">
        <v>802</v>
      </c>
      <c r="C26" s="2" t="s">
        <v>359</v>
      </c>
      <c r="D26" s="99">
        <v>-11.669046153957723</v>
      </c>
      <c r="E26" s="99">
        <v>0.15101247189112146</v>
      </c>
      <c r="F26" s="99">
        <v>-3.6992968573527447</v>
      </c>
      <c r="G26" s="99">
        <v>8.7081634752174467E-2</v>
      </c>
      <c r="H26" s="2" t="s">
        <v>657</v>
      </c>
      <c r="I26" s="2" t="s">
        <v>794</v>
      </c>
    </row>
    <row r="27" spans="1:9">
      <c r="A27" s="2" t="s">
        <v>750</v>
      </c>
      <c r="B27" s="2" t="s">
        <v>802</v>
      </c>
      <c r="C27" s="2" t="s">
        <v>359</v>
      </c>
      <c r="D27" s="99">
        <v>-12.500206940963766</v>
      </c>
      <c r="E27" s="99">
        <v>0.15867002797560034</v>
      </c>
      <c r="F27" s="99">
        <v>-3.4575727535276841</v>
      </c>
      <c r="G27" s="99">
        <v>9.9215590172781434E-2</v>
      </c>
      <c r="H27" s="2" t="s">
        <v>657</v>
      </c>
      <c r="I27" s="2" t="s">
        <v>794</v>
      </c>
    </row>
    <row r="28" spans="1:9">
      <c r="A28" s="2" t="s">
        <v>751</v>
      </c>
      <c r="B28" s="2" t="s">
        <v>802</v>
      </c>
      <c r="C28" s="2" t="s">
        <v>359</v>
      </c>
      <c r="D28" s="99">
        <v>-12.397493236698583</v>
      </c>
      <c r="E28" s="99">
        <v>0.12843087202417044</v>
      </c>
      <c r="F28" s="99">
        <v>-4.5305066479266447</v>
      </c>
      <c r="G28" s="99">
        <v>0.10951590447662542</v>
      </c>
      <c r="H28" s="2" t="s">
        <v>657</v>
      </c>
      <c r="I28" s="2" t="s">
        <v>794</v>
      </c>
    </row>
    <row r="29" spans="1:9">
      <c r="A29" s="2" t="s">
        <v>752</v>
      </c>
      <c r="B29" s="2" t="s">
        <v>802</v>
      </c>
      <c r="C29" s="2" t="s">
        <v>359</v>
      </c>
      <c r="D29" s="99">
        <v>-13.30537619726123</v>
      </c>
      <c r="E29" s="99">
        <v>0.11490169711540378</v>
      </c>
      <c r="F29" s="99">
        <v>-2.153453102945091</v>
      </c>
      <c r="G29" s="99">
        <v>8.6825751428427717E-2</v>
      </c>
      <c r="H29" s="2" t="s">
        <v>657</v>
      </c>
      <c r="I29" s="2" t="s">
        <v>794</v>
      </c>
    </row>
    <row r="30" spans="1:9">
      <c r="A30" s="2" t="s">
        <v>753</v>
      </c>
      <c r="B30" s="2" t="s">
        <v>802</v>
      </c>
      <c r="C30" s="2" t="s">
        <v>359</v>
      </c>
      <c r="D30" s="99">
        <v>-12.841837213798069</v>
      </c>
      <c r="E30" s="99">
        <v>0.11138302284359911</v>
      </c>
      <c r="F30" s="99">
        <v>-2.9080066133956546</v>
      </c>
      <c r="G30" s="99">
        <v>6.7681935879852412E-2</v>
      </c>
      <c r="H30" s="2" t="s">
        <v>657</v>
      </c>
      <c r="I30" s="2" t="s">
        <v>794</v>
      </c>
    </row>
    <row r="31" spans="1:9">
      <c r="A31" s="2" t="s">
        <v>754</v>
      </c>
      <c r="B31" s="2" t="s">
        <v>802</v>
      </c>
      <c r="C31" s="2" t="s">
        <v>359</v>
      </c>
      <c r="D31" s="99">
        <v>-12.781189161776679</v>
      </c>
      <c r="E31" s="99">
        <v>0.13421558114549245</v>
      </c>
      <c r="F31" s="99">
        <v>-0.50575462094079848</v>
      </c>
      <c r="G31" s="99">
        <v>5.8448077622602103E-2</v>
      </c>
      <c r="H31" s="2" t="s">
        <v>657</v>
      </c>
      <c r="I31" s="2" t="s">
        <v>794</v>
      </c>
    </row>
    <row r="32" spans="1:9">
      <c r="A32" s="2" t="s">
        <v>755</v>
      </c>
      <c r="B32" s="2" t="s">
        <v>802</v>
      </c>
      <c r="C32" s="2" t="s">
        <v>359</v>
      </c>
      <c r="D32" s="99">
        <v>-12.047286471659238</v>
      </c>
      <c r="E32" s="99">
        <v>0.13501209822333213</v>
      </c>
      <c r="F32" s="99">
        <v>-1.4080990256990662</v>
      </c>
      <c r="G32" s="99">
        <v>4.1407997080542602E-2</v>
      </c>
      <c r="H32" s="2" t="s">
        <v>657</v>
      </c>
      <c r="I32" s="2" t="s">
        <v>794</v>
      </c>
    </row>
    <row r="33" spans="1:9">
      <c r="A33" s="2" t="s">
        <v>756</v>
      </c>
      <c r="B33" s="2" t="s">
        <v>802</v>
      </c>
      <c r="C33" s="2" t="s">
        <v>359</v>
      </c>
      <c r="D33" s="99">
        <v>-12.690217083744589</v>
      </c>
      <c r="E33" s="99">
        <v>0.15794587680594885</v>
      </c>
      <c r="F33" s="99">
        <v>-3.1465919136785923</v>
      </c>
      <c r="G33" s="99">
        <v>3.891243731479415E-2</v>
      </c>
      <c r="H33" s="2" t="s">
        <v>657</v>
      </c>
      <c r="I33" s="2" t="s">
        <v>794</v>
      </c>
    </row>
    <row r="34" spans="1:9">
      <c r="A34" s="2" t="s">
        <v>757</v>
      </c>
      <c r="B34" s="2" t="s">
        <v>802</v>
      </c>
      <c r="C34" s="2" t="s">
        <v>359</v>
      </c>
      <c r="D34" s="99">
        <v>-12.596386174977487</v>
      </c>
      <c r="E34" s="99">
        <v>0.1551344936212162</v>
      </c>
      <c r="F34" s="99">
        <v>-2.7279177090328846</v>
      </c>
      <c r="G34" s="99">
        <v>6.5756199538733823E-2</v>
      </c>
      <c r="H34" s="2" t="s">
        <v>657</v>
      </c>
      <c r="I34" s="2" t="s">
        <v>794</v>
      </c>
    </row>
    <row r="35" spans="1:9">
      <c r="A35" s="2" t="s">
        <v>758</v>
      </c>
      <c r="B35" s="2" t="s">
        <v>802</v>
      </c>
      <c r="C35" s="2" t="s">
        <v>359</v>
      </c>
      <c r="D35" s="99">
        <v>-13.288427415046494</v>
      </c>
      <c r="E35" s="99">
        <v>0.16035225113619228</v>
      </c>
      <c r="F35" s="99">
        <v>-2.8057129159147474</v>
      </c>
      <c r="G35" s="99">
        <v>6.8613976548351829E-2</v>
      </c>
      <c r="H35" s="2" t="s">
        <v>657</v>
      </c>
      <c r="I35" s="2" t="s">
        <v>794</v>
      </c>
    </row>
    <row r="36" spans="1:9">
      <c r="A36" s="2" t="s">
        <v>759</v>
      </c>
      <c r="B36" s="2" t="s">
        <v>802</v>
      </c>
      <c r="C36" s="2" t="s">
        <v>359</v>
      </c>
      <c r="D36" s="99">
        <v>-12.516441015494744</v>
      </c>
      <c r="E36" s="99">
        <v>0.11832671342985532</v>
      </c>
      <c r="F36" s="99">
        <v>-2.9671029723508999</v>
      </c>
      <c r="G36" s="99">
        <v>9.4471688880849405E-2</v>
      </c>
      <c r="H36" s="2" t="s">
        <v>657</v>
      </c>
      <c r="I36" s="2" t="s">
        <v>794</v>
      </c>
    </row>
    <row r="37" spans="1:9">
      <c r="A37" s="2" t="s">
        <v>760</v>
      </c>
      <c r="B37" s="2" t="s">
        <v>802</v>
      </c>
      <c r="C37" s="2" t="s">
        <v>359</v>
      </c>
      <c r="D37" s="99">
        <v>-12.175729652539555</v>
      </c>
      <c r="E37" s="99">
        <v>0.13811685873443058</v>
      </c>
      <c r="F37" s="99">
        <v>-3.6484609925218709</v>
      </c>
      <c r="G37" s="99">
        <v>5.3462447880108635E-2</v>
      </c>
      <c r="H37" s="2" t="s">
        <v>657</v>
      </c>
      <c r="I37" s="2" t="s">
        <v>794</v>
      </c>
    </row>
    <row r="38" spans="1:9">
      <c r="A38" s="2" t="s">
        <v>761</v>
      </c>
      <c r="B38" s="2" t="s">
        <v>802</v>
      </c>
      <c r="C38" s="2" t="s">
        <v>359</v>
      </c>
      <c r="D38" s="99">
        <v>-12.209831419164377</v>
      </c>
      <c r="E38" s="99">
        <v>0.1220498987208828</v>
      </c>
      <c r="F38" s="99">
        <v>-3.0295991218382583</v>
      </c>
      <c r="G38" s="99">
        <v>5.2440018645644598E-2</v>
      </c>
      <c r="H38" s="2" t="s">
        <v>657</v>
      </c>
      <c r="I38" s="2" t="s">
        <v>794</v>
      </c>
    </row>
    <row r="39" spans="1:9">
      <c r="A39" s="2" t="s">
        <v>762</v>
      </c>
      <c r="B39" s="2" t="s">
        <v>802</v>
      </c>
      <c r="C39" s="2" t="s">
        <v>359</v>
      </c>
      <c r="D39" s="99">
        <v>-12.053514638617662</v>
      </c>
      <c r="E39" s="99">
        <v>8.7135972926098523E-2</v>
      </c>
      <c r="F39" s="99">
        <v>-3.891746003246257</v>
      </c>
      <c r="G39" s="99">
        <v>6.8537094579018604E-2</v>
      </c>
      <c r="H39" s="2" t="s">
        <v>657</v>
      </c>
      <c r="I39" s="2" t="s">
        <v>794</v>
      </c>
    </row>
    <row r="40" spans="1:9">
      <c r="A40" s="2" t="s">
        <v>763</v>
      </c>
      <c r="B40" s="2" t="s">
        <v>802</v>
      </c>
      <c r="C40" s="2" t="s">
        <v>359</v>
      </c>
      <c r="D40" s="99">
        <v>-14.427467260754646</v>
      </c>
      <c r="E40" s="99">
        <v>0.1090390348045651</v>
      </c>
      <c r="F40" s="99">
        <v>-0.82643486319032899</v>
      </c>
      <c r="G40" s="99">
        <v>4.1958312644814498E-2</v>
      </c>
      <c r="H40" s="2" t="s">
        <v>657</v>
      </c>
      <c r="I40" s="2" t="s">
        <v>794</v>
      </c>
    </row>
    <row r="41" spans="1:9">
      <c r="A41" s="2" t="s">
        <v>764</v>
      </c>
      <c r="B41" s="2" t="s">
        <v>802</v>
      </c>
      <c r="C41" s="2" t="s">
        <v>359</v>
      </c>
      <c r="D41" s="99">
        <v>-12.474069059957916</v>
      </c>
      <c r="E41" s="99">
        <v>0.14786795911668374</v>
      </c>
      <c r="F41" s="99">
        <v>-3.5929644117770971</v>
      </c>
      <c r="G41" s="99">
        <v>9.185955463520265E-2</v>
      </c>
      <c r="H41" s="2" t="s">
        <v>657</v>
      </c>
      <c r="I41" s="2" t="s">
        <v>794</v>
      </c>
    </row>
    <row r="42" spans="1:9">
      <c r="A42" s="2" t="s">
        <v>765</v>
      </c>
      <c r="B42" s="2" t="s">
        <v>802</v>
      </c>
      <c r="C42" s="2" t="s">
        <v>359</v>
      </c>
      <c r="D42" s="99">
        <v>-12.908100826191813</v>
      </c>
      <c r="E42" s="99">
        <v>0.12611110621634808</v>
      </c>
      <c r="F42" s="99">
        <v>-3.2243871205604551</v>
      </c>
      <c r="G42" s="99">
        <v>6.5708446945579257E-2</v>
      </c>
      <c r="H42" s="2" t="s">
        <v>657</v>
      </c>
      <c r="I42" s="2" t="s">
        <v>794</v>
      </c>
    </row>
    <row r="43" spans="1:9">
      <c r="A43" s="2" t="s">
        <v>766</v>
      </c>
      <c r="B43" s="2" t="s">
        <v>802</v>
      </c>
      <c r="C43" s="2" t="s">
        <v>359</v>
      </c>
      <c r="D43" s="99">
        <v>-13.437392916560317</v>
      </c>
      <c r="E43" s="99">
        <v>0.15137991206820592</v>
      </c>
      <c r="F43" s="99">
        <v>-3.0005009146369446</v>
      </c>
      <c r="G43" s="99">
        <v>7.3330378728358209E-2</v>
      </c>
      <c r="H43" s="2" t="s">
        <v>657</v>
      </c>
      <c r="I43" s="2" t="s">
        <v>794</v>
      </c>
    </row>
    <row r="44" spans="1:9">
      <c r="A44" s="2" t="s">
        <v>767</v>
      </c>
      <c r="B44" s="2" t="s">
        <v>802</v>
      </c>
      <c r="C44" s="2" t="s">
        <v>359</v>
      </c>
      <c r="D44" s="99">
        <v>-13.311400162024295</v>
      </c>
      <c r="E44" s="99">
        <v>0.13938440053001308</v>
      </c>
      <c r="F44" s="99">
        <v>-3.7686535872159563</v>
      </c>
      <c r="G44" s="99">
        <v>0.10942521545684887</v>
      </c>
      <c r="H44" s="2" t="s">
        <v>657</v>
      </c>
      <c r="I44" s="2" t="s">
        <v>794</v>
      </c>
    </row>
    <row r="45" spans="1:9">
      <c r="A45" s="2" t="s">
        <v>768</v>
      </c>
      <c r="B45" s="2" t="s">
        <v>802</v>
      </c>
      <c r="C45" s="2" t="s">
        <v>359</v>
      </c>
      <c r="D45" s="99">
        <v>-11.853192284971248</v>
      </c>
      <c r="E45" s="99">
        <v>0.11290236686821266</v>
      </c>
      <c r="F45" s="99">
        <v>-2.6259239930695162</v>
      </c>
      <c r="G45" s="99">
        <v>7.1612304963757548E-2</v>
      </c>
      <c r="H45" s="2" t="s">
        <v>657</v>
      </c>
      <c r="I45" s="2" t="s">
        <v>794</v>
      </c>
    </row>
    <row r="46" spans="1:9">
      <c r="A46" s="2" t="s">
        <v>769</v>
      </c>
      <c r="B46" s="2" t="s">
        <v>802</v>
      </c>
      <c r="C46" s="2" t="s">
        <v>359</v>
      </c>
      <c r="D46" s="99">
        <v>-12.443540831751861</v>
      </c>
      <c r="E46" s="99">
        <v>0.11412571041521613</v>
      </c>
      <c r="F46" s="99">
        <v>-4.1952273051568669</v>
      </c>
      <c r="G46" s="99">
        <v>4.5218604823924272E-2</v>
      </c>
      <c r="H46" s="2" t="s">
        <v>657</v>
      </c>
      <c r="I46" s="2" t="s">
        <v>794</v>
      </c>
    </row>
    <row r="47" spans="1:9">
      <c r="A47" s="2" t="s">
        <v>770</v>
      </c>
      <c r="B47" s="2" t="s">
        <v>802</v>
      </c>
      <c r="C47" s="2" t="s">
        <v>359</v>
      </c>
      <c r="D47" s="99">
        <v>-12.102012660015237</v>
      </c>
      <c r="E47" s="99">
        <v>0.1036187456228093</v>
      </c>
      <c r="F47" s="99">
        <v>-2.2695459502328066</v>
      </c>
      <c r="G47" s="99">
        <v>7.8047065572284247E-2</v>
      </c>
      <c r="H47" s="2" t="s">
        <v>657</v>
      </c>
      <c r="I47" s="2" t="s">
        <v>794</v>
      </c>
    </row>
    <row r="48" spans="1:9">
      <c r="A48" s="2" t="s">
        <v>771</v>
      </c>
      <c r="B48" s="2" t="s">
        <v>802</v>
      </c>
      <c r="C48" s="2" t="s">
        <v>359</v>
      </c>
      <c r="D48" s="99">
        <v>-12.024926331267508</v>
      </c>
      <c r="E48" s="99">
        <v>0.12815706509331942</v>
      </c>
      <c r="F48" s="99">
        <v>-2.6164245783474382</v>
      </c>
      <c r="G48" s="99">
        <v>5.9731249963668236E-2</v>
      </c>
      <c r="H48" s="2" t="s">
        <v>657</v>
      </c>
      <c r="I48" s="2" t="s">
        <v>794</v>
      </c>
    </row>
    <row r="49" spans="1:9">
      <c r="A49" s="2" t="s">
        <v>772</v>
      </c>
      <c r="B49" s="2" t="s">
        <v>802</v>
      </c>
      <c r="C49" s="2" t="s">
        <v>359</v>
      </c>
      <c r="D49" s="99">
        <v>-13.228391969611179</v>
      </c>
      <c r="E49" s="99">
        <v>0.10679596330282229</v>
      </c>
      <c r="F49" s="99">
        <v>-3.077496170805369</v>
      </c>
      <c r="G49" s="99">
        <v>6.217546854579302E-2</v>
      </c>
      <c r="H49" s="2" t="s">
        <v>657</v>
      </c>
      <c r="I49" s="2" t="s">
        <v>794</v>
      </c>
    </row>
    <row r="50" spans="1:9">
      <c r="A50" s="2" t="s">
        <v>773</v>
      </c>
      <c r="B50" s="2" t="s">
        <v>802</v>
      </c>
      <c r="C50" s="2" t="s">
        <v>359</v>
      </c>
      <c r="D50" s="99">
        <v>-13.258190838940722</v>
      </c>
      <c r="E50" s="99">
        <v>0.1330921151350114</v>
      </c>
      <c r="F50" s="99">
        <v>-3.3895378752739433</v>
      </c>
      <c r="G50" s="99">
        <v>4.7140569930086113E-2</v>
      </c>
      <c r="H50" s="2" t="s">
        <v>657</v>
      </c>
      <c r="I50" s="2" t="s">
        <v>794</v>
      </c>
    </row>
    <row r="51" spans="1:9">
      <c r="A51" s="2" t="s">
        <v>774</v>
      </c>
      <c r="B51" s="2" t="s">
        <v>802</v>
      </c>
      <c r="C51" s="2" t="s">
        <v>359</v>
      </c>
      <c r="D51" s="99">
        <v>-13.087601335940008</v>
      </c>
      <c r="E51" s="99">
        <v>0.15207706379771149</v>
      </c>
      <c r="F51" s="99">
        <v>-3.4333757677633292</v>
      </c>
      <c r="G51" s="99">
        <v>6.2999470897249096E-2</v>
      </c>
      <c r="H51" s="2" t="s">
        <v>657</v>
      </c>
      <c r="I51" s="2" t="s">
        <v>794</v>
      </c>
    </row>
    <row r="52" spans="1:9">
      <c r="A52" s="2" t="s">
        <v>775</v>
      </c>
      <c r="B52" s="2" t="s">
        <v>802</v>
      </c>
      <c r="C52" s="2" t="s">
        <v>359</v>
      </c>
      <c r="D52" s="99">
        <v>-12.814179356450778</v>
      </c>
      <c r="E52" s="99">
        <v>0.12442382765728126</v>
      </c>
      <c r="F52" s="99">
        <v>-1.5465489372691574</v>
      </c>
      <c r="G52" s="99">
        <v>8.3776753604114101E-2</v>
      </c>
      <c r="H52" s="2" t="s">
        <v>657</v>
      </c>
      <c r="I52" s="2" t="s">
        <v>794</v>
      </c>
    </row>
    <row r="53" spans="1:9">
      <c r="A53" s="2" t="s">
        <v>776</v>
      </c>
      <c r="B53" s="2" t="s">
        <v>802</v>
      </c>
      <c r="C53" s="2" t="s">
        <v>359</v>
      </c>
      <c r="D53" s="99">
        <v>-14.775698437324069</v>
      </c>
      <c r="E53" s="99">
        <v>0.10952807859174726</v>
      </c>
      <c r="F53" s="99">
        <v>-2.7524404855648767</v>
      </c>
      <c r="G53" s="99">
        <v>5.5283210229990533E-2</v>
      </c>
      <c r="H53" s="2" t="s">
        <v>657</v>
      </c>
      <c r="I53" s="2" t="s">
        <v>794</v>
      </c>
    </row>
    <row r="54" spans="1:9">
      <c r="A54" s="104" t="s">
        <v>806</v>
      </c>
      <c r="B54" s="2" t="s">
        <v>802</v>
      </c>
      <c r="C54" s="100" t="s">
        <v>790</v>
      </c>
      <c r="D54" s="101">
        <v>-13.181783376327516</v>
      </c>
      <c r="F54" s="101">
        <v>-3.5485368735664138</v>
      </c>
      <c r="G54" s="102"/>
      <c r="H54" s="2" t="s">
        <v>402</v>
      </c>
      <c r="I54" s="100" t="s">
        <v>391</v>
      </c>
    </row>
    <row r="55" spans="1:9">
      <c r="A55" s="100" t="s">
        <v>790</v>
      </c>
      <c r="B55" s="2" t="s">
        <v>802</v>
      </c>
      <c r="C55" s="100" t="s">
        <v>790</v>
      </c>
      <c r="D55" s="101">
        <v>-13.195415715423406</v>
      </c>
      <c r="F55" s="101">
        <v>-4.228244484034537</v>
      </c>
      <c r="G55" s="102"/>
      <c r="H55" s="2" t="s">
        <v>402</v>
      </c>
      <c r="I55" s="100" t="s">
        <v>391</v>
      </c>
    </row>
    <row r="56" spans="1:9">
      <c r="A56" s="100" t="s">
        <v>790</v>
      </c>
      <c r="B56" s="2" t="s">
        <v>802</v>
      </c>
      <c r="C56" s="100" t="s">
        <v>790</v>
      </c>
      <c r="D56" s="101">
        <v>-13.342027077249794</v>
      </c>
      <c r="F56" s="101">
        <v>-6.0564889680690701</v>
      </c>
      <c r="G56" s="102"/>
      <c r="H56" s="2" t="s">
        <v>402</v>
      </c>
      <c r="I56" s="100" t="s">
        <v>391</v>
      </c>
    </row>
    <row r="57" spans="1:9">
      <c r="A57" s="100" t="s">
        <v>790</v>
      </c>
      <c r="B57" s="2" t="s">
        <v>802</v>
      </c>
      <c r="C57" s="100" t="s">
        <v>790</v>
      </c>
      <c r="D57" s="101">
        <v>-13.469090257499328</v>
      </c>
      <c r="F57" s="101">
        <v>-4.5079758804988375</v>
      </c>
      <c r="G57" s="102"/>
      <c r="H57" s="2" t="s">
        <v>401</v>
      </c>
      <c r="I57" s="100" t="s">
        <v>391</v>
      </c>
    </row>
    <row r="58" spans="1:9">
      <c r="A58" s="100" t="s">
        <v>790</v>
      </c>
      <c r="B58" s="2" t="s">
        <v>802</v>
      </c>
      <c r="C58" s="100" t="s">
        <v>790</v>
      </c>
      <c r="D58" s="101">
        <v>-12.990159808866466</v>
      </c>
      <c r="F58" s="101">
        <v>-4.7677264629299714</v>
      </c>
      <c r="G58" s="102"/>
      <c r="H58" s="2" t="s">
        <v>401</v>
      </c>
      <c r="I58" s="100" t="s">
        <v>391</v>
      </c>
    </row>
    <row r="59" spans="1:9">
      <c r="A59" s="100" t="s">
        <v>790</v>
      </c>
      <c r="B59" s="2" t="s">
        <v>802</v>
      </c>
      <c r="C59" s="100" t="s">
        <v>790</v>
      </c>
      <c r="D59" s="101">
        <v>-13.381123440403496</v>
      </c>
      <c r="F59" s="101">
        <v>-4.4380430313827626</v>
      </c>
      <c r="G59" s="102"/>
      <c r="H59" s="2" t="s">
        <v>401</v>
      </c>
      <c r="I59" s="100" t="s">
        <v>391</v>
      </c>
    </row>
    <row r="60" spans="1:9">
      <c r="A60" s="100" t="s">
        <v>790</v>
      </c>
      <c r="B60" s="2" t="s">
        <v>802</v>
      </c>
      <c r="C60" s="100" t="s">
        <v>790</v>
      </c>
      <c r="D60" s="101">
        <v>-13.312704804884515</v>
      </c>
      <c r="F60" s="101">
        <v>-4.4080718103330145</v>
      </c>
      <c r="G60" s="102"/>
      <c r="H60" s="2" t="s">
        <v>401</v>
      </c>
      <c r="I60" s="100" t="s">
        <v>391</v>
      </c>
    </row>
    <row r="61" spans="1:9">
      <c r="A61" s="100" t="s">
        <v>790</v>
      </c>
      <c r="B61" s="2" t="s">
        <v>802</v>
      </c>
      <c r="C61" s="100" t="s">
        <v>790</v>
      </c>
      <c r="D61" s="101">
        <v>-12.902192991770635</v>
      </c>
      <c r="F61" s="101">
        <v>-3.7886665753049202</v>
      </c>
      <c r="G61" s="102"/>
      <c r="H61" s="2" t="s">
        <v>401</v>
      </c>
      <c r="I61" s="100" t="s">
        <v>391</v>
      </c>
    </row>
    <row r="62" spans="1:9">
      <c r="A62" s="100" t="s">
        <v>790</v>
      </c>
      <c r="B62" s="2" t="s">
        <v>802</v>
      </c>
      <c r="C62" s="100" t="s">
        <v>790</v>
      </c>
      <c r="D62" s="101">
        <v>-13.821537842729773</v>
      </c>
      <c r="F62" s="101">
        <v>-5.0539134054954182</v>
      </c>
      <c r="G62" s="102"/>
      <c r="H62" s="2" t="s">
        <v>401</v>
      </c>
      <c r="I62" s="100" t="s">
        <v>391</v>
      </c>
    </row>
    <row r="63" spans="1:9">
      <c r="A63" s="104" t="s">
        <v>404</v>
      </c>
      <c r="B63" s="2" t="s">
        <v>802</v>
      </c>
      <c r="C63" s="100" t="s">
        <v>791</v>
      </c>
      <c r="D63" s="101">
        <v>-12.266877090522955</v>
      </c>
      <c r="F63" s="101">
        <v>-4.837659312046048</v>
      </c>
      <c r="G63" s="102"/>
      <c r="H63" s="2" t="s">
        <v>401</v>
      </c>
      <c r="I63" s="100" t="s">
        <v>794</v>
      </c>
    </row>
    <row r="64" spans="1:9">
      <c r="A64" s="100" t="s">
        <v>791</v>
      </c>
      <c r="B64" s="2" t="s">
        <v>802</v>
      </c>
      <c r="C64" s="100" t="s">
        <v>791</v>
      </c>
      <c r="D64" s="101">
        <v>-12.413488452349343</v>
      </c>
      <c r="F64" s="101">
        <v>-4.9475537892284507</v>
      </c>
      <c r="G64" s="102"/>
      <c r="H64" s="2" t="s">
        <v>401</v>
      </c>
      <c r="I64" s="100" t="s">
        <v>794</v>
      </c>
    </row>
    <row r="65" spans="1:9">
      <c r="A65" s="100" t="s">
        <v>791</v>
      </c>
      <c r="B65" s="2" t="s">
        <v>802</v>
      </c>
      <c r="C65" s="100" t="s">
        <v>791</v>
      </c>
      <c r="D65" s="101">
        <v>-12.696937085213694</v>
      </c>
      <c r="F65" s="101">
        <v>-5.0174866383445265</v>
      </c>
      <c r="G65" s="102"/>
      <c r="H65" s="2" t="s">
        <v>401</v>
      </c>
      <c r="I65" s="100" t="s">
        <v>794</v>
      </c>
    </row>
    <row r="66" spans="1:9">
      <c r="A66" s="100" t="s">
        <v>791</v>
      </c>
      <c r="B66" s="2" t="s">
        <v>802</v>
      </c>
      <c r="C66" s="100" t="s">
        <v>791</v>
      </c>
      <c r="D66" s="101">
        <v>-12.315747544465085</v>
      </c>
      <c r="F66" s="101">
        <v>-5.3471700698917397</v>
      </c>
      <c r="G66" s="102"/>
      <c r="H66" s="2" t="s">
        <v>401</v>
      </c>
      <c r="I66" s="100" t="s">
        <v>794</v>
      </c>
    </row>
    <row r="67" spans="1:9">
      <c r="A67" s="100" t="s">
        <v>791</v>
      </c>
      <c r="B67" s="2" t="s">
        <v>802</v>
      </c>
      <c r="C67" s="100" t="s">
        <v>791</v>
      </c>
      <c r="D67" s="101">
        <v>-12.60897026811786</v>
      </c>
      <c r="F67" s="101">
        <v>-5.886652048787175</v>
      </c>
      <c r="G67" s="102"/>
      <c r="H67" s="2" t="s">
        <v>401</v>
      </c>
      <c r="I67" s="100" t="s">
        <v>794</v>
      </c>
    </row>
    <row r="68" spans="1:9">
      <c r="A68" s="100" t="s">
        <v>791</v>
      </c>
      <c r="B68" s="2" t="s">
        <v>802</v>
      </c>
      <c r="C68" s="100" t="s">
        <v>791</v>
      </c>
      <c r="D68" s="101">
        <v>-13.175867533846557</v>
      </c>
      <c r="F68" s="101">
        <v>-5.1373715225435133</v>
      </c>
      <c r="G68" s="102"/>
      <c r="H68" s="2" t="s">
        <v>401</v>
      </c>
      <c r="I68" s="100" t="s">
        <v>794</v>
      </c>
    </row>
    <row r="69" spans="1:9">
      <c r="A69" s="100" t="s">
        <v>791</v>
      </c>
      <c r="B69" s="2" t="s">
        <v>802</v>
      </c>
      <c r="C69" s="100" t="s">
        <v>791</v>
      </c>
      <c r="D69" s="101">
        <v>-13.117222989115998</v>
      </c>
      <c r="F69" s="101">
        <v>-4.3081677401671925</v>
      </c>
      <c r="G69" s="102"/>
      <c r="H69" s="2" t="s">
        <v>401</v>
      </c>
      <c r="I69" s="100" t="s">
        <v>794</v>
      </c>
    </row>
    <row r="70" spans="1:9">
      <c r="A70" s="100" t="s">
        <v>791</v>
      </c>
      <c r="B70" s="2" t="s">
        <v>802</v>
      </c>
      <c r="C70" s="100" t="s">
        <v>791</v>
      </c>
      <c r="D70" s="101">
        <v>-13.508186620653035</v>
      </c>
      <c r="F70" s="101">
        <v>-3.3191174455255603</v>
      </c>
      <c r="G70" s="102"/>
      <c r="H70" s="2" t="s">
        <v>401</v>
      </c>
      <c r="I70" s="100" t="s">
        <v>794</v>
      </c>
    </row>
    <row r="71" spans="1:9">
      <c r="A71" s="100" t="s">
        <v>791</v>
      </c>
      <c r="B71" s="2" t="s">
        <v>802</v>
      </c>
      <c r="C71" s="100" t="s">
        <v>791</v>
      </c>
      <c r="D71" s="101">
        <v>-13.505600858081383</v>
      </c>
      <c r="F71" s="101">
        <v>-4.7099500416319717</v>
      </c>
      <c r="G71" s="102"/>
      <c r="H71" s="2" t="s">
        <v>401</v>
      </c>
      <c r="I71" s="100" t="s">
        <v>794</v>
      </c>
    </row>
    <row r="72" spans="1:9">
      <c r="A72" s="100" t="s">
        <v>791</v>
      </c>
      <c r="B72" s="2" t="s">
        <v>802</v>
      </c>
      <c r="C72" s="100" t="s">
        <v>791</v>
      </c>
      <c r="D72" s="101">
        <v>-13.456235704230073</v>
      </c>
      <c r="F72" s="101">
        <v>-5.3472939217318913</v>
      </c>
      <c r="G72" s="102"/>
      <c r="H72" s="2" t="s">
        <v>401</v>
      </c>
      <c r="I72" s="100" t="s">
        <v>794</v>
      </c>
    </row>
    <row r="73" spans="1:9">
      <c r="A73" s="100" t="s">
        <v>791</v>
      </c>
      <c r="B73" s="2" t="s">
        <v>802</v>
      </c>
      <c r="C73" s="100" t="s">
        <v>791</v>
      </c>
      <c r="D73" s="101">
        <v>-12.162868673325734</v>
      </c>
      <c r="F73" s="101">
        <v>-5.4788093255620316</v>
      </c>
      <c r="G73" s="102"/>
      <c r="H73" s="2" t="s">
        <v>401</v>
      </c>
      <c r="I73" s="100" t="s">
        <v>794</v>
      </c>
    </row>
    <row r="74" spans="1:9">
      <c r="A74" s="100" t="s">
        <v>791</v>
      </c>
      <c r="B74" s="2" t="s">
        <v>802</v>
      </c>
      <c r="C74" s="100" t="s">
        <v>791</v>
      </c>
      <c r="D74" s="101">
        <v>-12.55778990413622</v>
      </c>
      <c r="F74" s="101">
        <v>-5.013447127393837</v>
      </c>
      <c r="G74" s="102"/>
      <c r="H74" s="2" t="s">
        <v>401</v>
      </c>
      <c r="I74" s="100" t="s">
        <v>794</v>
      </c>
    </row>
    <row r="75" spans="1:9">
      <c r="A75" s="100" t="s">
        <v>791</v>
      </c>
      <c r="B75" s="2" t="s">
        <v>802</v>
      </c>
      <c r="C75" s="100" t="s">
        <v>791</v>
      </c>
      <c r="D75" s="101">
        <v>-12.429440504122814</v>
      </c>
      <c r="F75" s="101">
        <v>-5.104496253122397</v>
      </c>
      <c r="G75" s="102"/>
      <c r="H75" s="2" t="s">
        <v>401</v>
      </c>
      <c r="I75" s="100" t="s">
        <v>794</v>
      </c>
    </row>
    <row r="76" spans="1:9">
      <c r="A76" s="100" t="s">
        <v>791</v>
      </c>
      <c r="B76" s="2" t="s">
        <v>802</v>
      </c>
      <c r="C76" s="100" t="s">
        <v>791</v>
      </c>
      <c r="D76" s="101">
        <v>-11.985154119461017</v>
      </c>
      <c r="F76" s="101">
        <v>-4.1838884263114062</v>
      </c>
      <c r="G76" s="102"/>
      <c r="H76" s="2" t="s">
        <v>401</v>
      </c>
      <c r="I76" s="100" t="s">
        <v>794</v>
      </c>
    </row>
    <row r="77" spans="1:9">
      <c r="A77" s="100" t="s">
        <v>791</v>
      </c>
      <c r="B77" s="2" t="s">
        <v>802</v>
      </c>
      <c r="C77" s="100" t="s">
        <v>791</v>
      </c>
      <c r="D77" s="101">
        <v>-13.140298719581684</v>
      </c>
      <c r="F77" s="101">
        <v>-4.2142381348875935</v>
      </c>
      <c r="G77" s="102"/>
      <c r="H77" s="2" t="s">
        <v>401</v>
      </c>
      <c r="I77" s="100" t="s">
        <v>794</v>
      </c>
    </row>
    <row r="78" spans="1:9">
      <c r="A78" s="100" t="s">
        <v>791</v>
      </c>
      <c r="B78" s="2" t="s">
        <v>802</v>
      </c>
      <c r="C78" s="100" t="s">
        <v>791</v>
      </c>
      <c r="D78" s="101">
        <v>-11.530994704028963</v>
      </c>
      <c r="F78" s="101">
        <v>-3.4352622814321401</v>
      </c>
      <c r="G78" s="102"/>
      <c r="H78" s="2" t="s">
        <v>401</v>
      </c>
      <c r="I78" s="100" t="s">
        <v>794</v>
      </c>
    </row>
    <row r="79" spans="1:9">
      <c r="A79" s="100" t="s">
        <v>791</v>
      </c>
      <c r="B79" s="2" t="s">
        <v>802</v>
      </c>
      <c r="C79" s="100" t="s">
        <v>791</v>
      </c>
      <c r="D79" s="101">
        <v>-12.291218073339143</v>
      </c>
      <c r="F79" s="101">
        <v>-6.328601165695253</v>
      </c>
      <c r="G79" s="102"/>
      <c r="H79" s="2" t="s">
        <v>401</v>
      </c>
      <c r="I79" s="100" t="s">
        <v>794</v>
      </c>
    </row>
    <row r="80" spans="1:9">
      <c r="A80" s="100" t="s">
        <v>791</v>
      </c>
      <c r="B80" s="2" t="s">
        <v>802</v>
      </c>
      <c r="C80" s="100" t="s">
        <v>791</v>
      </c>
      <c r="D80" s="101">
        <v>-12.794742642622509</v>
      </c>
      <c r="F80" s="101">
        <v>-3.4554954204829307</v>
      </c>
      <c r="G80" s="102"/>
      <c r="H80" s="2" t="s">
        <v>401</v>
      </c>
      <c r="I80" s="100" t="s">
        <v>794</v>
      </c>
    </row>
    <row r="81" spans="1:9">
      <c r="A81" s="100" t="s">
        <v>791</v>
      </c>
      <c r="B81" s="2" t="s">
        <v>802</v>
      </c>
      <c r="C81" s="100" t="s">
        <v>791</v>
      </c>
      <c r="D81" s="101">
        <v>-12.98233022725749</v>
      </c>
      <c r="F81" s="101">
        <v>-4.4266860949208997</v>
      </c>
      <c r="G81" s="102"/>
      <c r="H81" s="2" t="s">
        <v>401</v>
      </c>
      <c r="I81" s="100" t="s">
        <v>794</v>
      </c>
    </row>
    <row r="82" spans="1:9">
      <c r="A82" s="100" t="s">
        <v>791</v>
      </c>
      <c r="B82" s="2" t="s">
        <v>802</v>
      </c>
      <c r="C82" s="100" t="s">
        <v>791</v>
      </c>
      <c r="D82" s="101">
        <v>-13.011949319568279</v>
      </c>
      <c r="F82" s="101">
        <v>-3.8500416319733559</v>
      </c>
      <c r="G82" s="102"/>
      <c r="H82" s="2" t="s">
        <v>401</v>
      </c>
      <c r="I82" s="100" t="s">
        <v>794</v>
      </c>
    </row>
    <row r="83" spans="1:9">
      <c r="A83" s="100" t="s">
        <v>791</v>
      </c>
      <c r="B83" s="2" t="s">
        <v>802</v>
      </c>
      <c r="C83" s="100" t="s">
        <v>791</v>
      </c>
      <c r="D83" s="101">
        <v>-9.9216906884762341</v>
      </c>
      <c r="F83" s="101">
        <v>1.501623646960865</v>
      </c>
      <c r="G83" s="102"/>
      <c r="H83" s="2" t="s">
        <v>401</v>
      </c>
      <c r="I83" s="100" t="s">
        <v>794</v>
      </c>
    </row>
    <row r="84" spans="1:9">
      <c r="A84" s="100" t="s">
        <v>791</v>
      </c>
      <c r="B84" s="2" t="s">
        <v>802</v>
      </c>
      <c r="C84" s="100" t="s">
        <v>791</v>
      </c>
      <c r="D84" s="101">
        <v>-13.466108735000333</v>
      </c>
      <c r="F84" s="101">
        <v>-5.5496253122398009</v>
      </c>
      <c r="G84" s="102"/>
      <c r="H84" s="2" t="s">
        <v>401</v>
      </c>
      <c r="I84" s="100" t="s">
        <v>794</v>
      </c>
    </row>
    <row r="85" spans="1:9">
      <c r="A85" s="104" t="s">
        <v>566</v>
      </c>
      <c r="B85" s="2" t="s">
        <v>802</v>
      </c>
      <c r="C85" s="100" t="s">
        <v>30</v>
      </c>
      <c r="D85" s="101">
        <v>-12.62851844969471</v>
      </c>
      <c r="F85" s="101">
        <v>-3.9185418665204912</v>
      </c>
      <c r="G85" s="102"/>
      <c r="H85" s="2" t="s">
        <v>401</v>
      </c>
      <c r="I85" s="100" t="s">
        <v>794</v>
      </c>
    </row>
    <row r="86" spans="1:9">
      <c r="A86" s="100" t="s">
        <v>30</v>
      </c>
      <c r="B86" s="2" t="s">
        <v>802</v>
      </c>
      <c r="C86" s="100" t="s">
        <v>30</v>
      </c>
      <c r="D86" s="101">
        <v>-12.227780727369252</v>
      </c>
      <c r="F86" s="101">
        <v>-3.6887625051391013</v>
      </c>
      <c r="G86" s="102"/>
      <c r="H86" s="2" t="s">
        <v>401</v>
      </c>
      <c r="I86" s="100" t="s">
        <v>794</v>
      </c>
    </row>
    <row r="87" spans="1:9">
      <c r="A87" s="100" t="s">
        <v>30</v>
      </c>
      <c r="B87" s="2" t="s">
        <v>802</v>
      </c>
      <c r="C87" s="100" t="s">
        <v>30</v>
      </c>
      <c r="D87" s="101">
        <v>-12.696012334919891</v>
      </c>
      <c r="F87" s="101">
        <v>-5.0033305578684439</v>
      </c>
      <c r="G87" s="102"/>
      <c r="H87" s="2" t="s">
        <v>401</v>
      </c>
      <c r="I87" s="100" t="s">
        <v>794</v>
      </c>
    </row>
    <row r="88" spans="1:9">
      <c r="A88" s="100" t="s">
        <v>30</v>
      </c>
      <c r="B88" s="2" t="s">
        <v>802</v>
      </c>
      <c r="C88" s="100" t="s">
        <v>30</v>
      </c>
      <c r="D88" s="101">
        <v>-12.287268861031036</v>
      </c>
      <c r="F88" s="101">
        <v>-5.1753122398001663</v>
      </c>
      <c r="G88" s="102"/>
      <c r="H88" s="2" t="s">
        <v>401</v>
      </c>
      <c r="I88" s="100" t="s">
        <v>794</v>
      </c>
    </row>
    <row r="89" spans="1:9">
      <c r="A89" s="100" t="s">
        <v>30</v>
      </c>
      <c r="B89" s="2" t="s">
        <v>802</v>
      </c>
      <c r="C89" s="100" t="s">
        <v>30</v>
      </c>
      <c r="D89" s="101">
        <v>-11.866677750217873</v>
      </c>
      <c r="F89" s="101">
        <v>-4.3052872606161525</v>
      </c>
      <c r="G89" s="102"/>
      <c r="H89" s="2" t="s">
        <v>401</v>
      </c>
      <c r="I89" s="100" t="s">
        <v>794</v>
      </c>
    </row>
    <row r="90" spans="1:9">
      <c r="A90" s="100" t="s">
        <v>30</v>
      </c>
      <c r="B90" s="2" t="s">
        <v>802</v>
      </c>
      <c r="C90" s="100" t="s">
        <v>30</v>
      </c>
      <c r="D90" s="101">
        <v>-11.621787098486855</v>
      </c>
      <c r="F90" s="101">
        <v>-4.6378511717144058</v>
      </c>
      <c r="G90" s="102"/>
      <c r="H90" s="2" t="s">
        <v>401</v>
      </c>
      <c r="I90" s="100" t="s">
        <v>794</v>
      </c>
    </row>
    <row r="91" spans="1:9">
      <c r="A91" s="100" t="s">
        <v>30</v>
      </c>
      <c r="B91" s="2" t="s">
        <v>802</v>
      </c>
      <c r="C91" s="100" t="s">
        <v>30</v>
      </c>
      <c r="D91" s="101">
        <v>-11.876550780988135</v>
      </c>
      <c r="F91" s="101">
        <v>-4.3457535387177337</v>
      </c>
      <c r="G91" s="102"/>
      <c r="H91" s="2" t="s">
        <v>401</v>
      </c>
      <c r="I91" s="100" t="s">
        <v>794</v>
      </c>
    </row>
    <row r="92" spans="1:9">
      <c r="A92" s="100" t="s">
        <v>30</v>
      </c>
      <c r="B92" s="2" t="s">
        <v>802</v>
      </c>
      <c r="C92" s="100" t="s">
        <v>30</v>
      </c>
      <c r="D92" s="101">
        <v>-12.735504458000941</v>
      </c>
      <c r="F92" s="101">
        <v>-4.6391340549542068</v>
      </c>
      <c r="G92" s="102"/>
      <c r="H92" s="2" t="s">
        <v>401</v>
      </c>
      <c r="I92" s="100" t="s">
        <v>794</v>
      </c>
    </row>
    <row r="93" spans="1:9">
      <c r="A93" s="100" t="s">
        <v>30</v>
      </c>
      <c r="B93" s="2" t="s">
        <v>802</v>
      </c>
      <c r="C93" s="100" t="s">
        <v>30</v>
      </c>
      <c r="D93" s="101">
        <v>-13.002076288798017</v>
      </c>
      <c r="F93" s="101">
        <v>-4.0624895920066617</v>
      </c>
      <c r="G93" s="102"/>
      <c r="H93" s="2" t="s">
        <v>401</v>
      </c>
      <c r="I93" s="100" t="s">
        <v>794</v>
      </c>
    </row>
    <row r="94" spans="1:9">
      <c r="A94" s="100" t="s">
        <v>31</v>
      </c>
      <c r="B94" s="2" t="s">
        <v>802</v>
      </c>
      <c r="C94" s="100" t="s">
        <v>31</v>
      </c>
      <c r="D94" s="101">
        <v>-12.323261348788902</v>
      </c>
      <c r="F94" s="101">
        <v>-4.1363175088621693</v>
      </c>
      <c r="G94" s="102"/>
      <c r="H94" s="2" t="s">
        <v>401</v>
      </c>
      <c r="I94" s="100" t="s">
        <v>794</v>
      </c>
    </row>
    <row r="95" spans="1:9">
      <c r="A95" s="104" t="s">
        <v>564</v>
      </c>
      <c r="B95" s="2" t="s">
        <v>802</v>
      </c>
      <c r="C95" s="100" t="s">
        <v>31</v>
      </c>
      <c r="D95" s="101">
        <v>-11.977878923917046</v>
      </c>
      <c r="F95" s="101">
        <v>-5.0990616528810744</v>
      </c>
      <c r="G95" s="102"/>
      <c r="H95" s="2" t="s">
        <v>401</v>
      </c>
      <c r="I95" s="100" t="s">
        <v>794</v>
      </c>
    </row>
    <row r="96" spans="1:9">
      <c r="A96" s="100" t="s">
        <v>31</v>
      </c>
      <c r="B96" s="2" t="s">
        <v>802</v>
      </c>
      <c r="C96" s="100" t="s">
        <v>31</v>
      </c>
      <c r="D96" s="101">
        <v>-12.257102999734531</v>
      </c>
      <c r="F96" s="101">
        <v>-4.8676305330957952</v>
      </c>
      <c r="G96" s="102"/>
      <c r="H96" s="2" t="s">
        <v>401</v>
      </c>
      <c r="I96" s="100" t="s">
        <v>794</v>
      </c>
    </row>
    <row r="97" spans="1:9">
      <c r="A97" s="100" t="s">
        <v>31</v>
      </c>
      <c r="B97" s="2" t="s">
        <v>802</v>
      </c>
      <c r="C97" s="100" t="s">
        <v>31</v>
      </c>
      <c r="D97" s="101">
        <v>-12.037087339609364</v>
      </c>
      <c r="F97" s="101">
        <v>-4.7747688885799677</v>
      </c>
      <c r="G97" s="102"/>
      <c r="H97" s="2" t="s">
        <v>401</v>
      </c>
      <c r="I97" s="100" t="s">
        <v>794</v>
      </c>
    </row>
    <row r="98" spans="1:9">
      <c r="A98" s="100" t="s">
        <v>31</v>
      </c>
      <c r="B98" s="2" t="s">
        <v>802</v>
      </c>
      <c r="C98" s="100" t="s">
        <v>31</v>
      </c>
      <c r="D98" s="101">
        <v>-11.741045261147777</v>
      </c>
      <c r="F98" s="101">
        <v>-4.7038298463891017</v>
      </c>
      <c r="G98" s="102"/>
      <c r="H98" s="2" t="s">
        <v>401</v>
      </c>
      <c r="I98" s="100" t="s">
        <v>794</v>
      </c>
    </row>
    <row r="99" spans="1:9">
      <c r="A99" s="100" t="s">
        <v>31</v>
      </c>
      <c r="B99" s="2" t="s">
        <v>802</v>
      </c>
      <c r="C99" s="100" t="s">
        <v>31</v>
      </c>
      <c r="D99" s="101">
        <v>-12.648907635096654</v>
      </c>
      <c r="F99" s="101">
        <v>-4.0653784666713015</v>
      </c>
      <c r="G99" s="102"/>
      <c r="H99" s="2" t="s">
        <v>401</v>
      </c>
      <c r="I99" s="100" t="s">
        <v>794</v>
      </c>
    </row>
    <row r="100" spans="1:9">
      <c r="A100" s="100" t="s">
        <v>31</v>
      </c>
      <c r="B100" s="2" t="s">
        <v>802</v>
      </c>
      <c r="C100" s="100" t="s">
        <v>31</v>
      </c>
      <c r="D100" s="101">
        <v>-12.066691547455521</v>
      </c>
      <c r="F100" s="101">
        <v>-4.6024883575450044</v>
      </c>
      <c r="G100" s="102"/>
      <c r="H100" s="2" t="s">
        <v>401</v>
      </c>
      <c r="I100" s="100" t="s">
        <v>794</v>
      </c>
    </row>
    <row r="101" spans="1:9">
      <c r="A101" s="100" t="s">
        <v>31</v>
      </c>
      <c r="B101" s="2" t="s">
        <v>802</v>
      </c>
      <c r="C101" s="100" t="s">
        <v>31</v>
      </c>
      <c r="D101" s="101">
        <v>-11.652232637609298</v>
      </c>
      <c r="F101" s="101">
        <v>-4.5822200597761862</v>
      </c>
      <c r="G101" s="102"/>
      <c r="H101" s="2" t="s">
        <v>401</v>
      </c>
      <c r="I101" s="100" t="s">
        <v>794</v>
      </c>
    </row>
    <row r="102" spans="1:9">
      <c r="A102" s="100" t="s">
        <v>31</v>
      </c>
      <c r="B102" s="2" t="s">
        <v>802</v>
      </c>
      <c r="C102" s="100" t="s">
        <v>31</v>
      </c>
      <c r="D102" s="101">
        <v>-12.342997487353006</v>
      </c>
      <c r="F102" s="101">
        <v>-4.0856467644401206</v>
      </c>
      <c r="G102" s="102"/>
      <c r="H102" s="2" t="s">
        <v>401</v>
      </c>
      <c r="I102" s="100" t="s">
        <v>794</v>
      </c>
    </row>
    <row r="103" spans="1:9">
      <c r="A103" s="100" t="s">
        <v>31</v>
      </c>
      <c r="B103" s="2" t="s">
        <v>802</v>
      </c>
      <c r="C103" s="100" t="s">
        <v>31</v>
      </c>
      <c r="D103" s="101">
        <v>-12.342997487353006</v>
      </c>
      <c r="F103" s="101">
        <v>-4.1059150622089389</v>
      </c>
      <c r="G103" s="102"/>
      <c r="H103" s="2" t="s">
        <v>401</v>
      </c>
      <c r="I103" s="100" t="s">
        <v>794</v>
      </c>
    </row>
    <row r="104" spans="1:9">
      <c r="A104" s="100" t="s">
        <v>31</v>
      </c>
      <c r="B104" s="2" t="s">
        <v>802</v>
      </c>
      <c r="C104" s="100" t="s">
        <v>31</v>
      </c>
      <c r="D104" s="101">
        <v>-12.204844517404265</v>
      </c>
      <c r="F104" s="101">
        <v>-4.0856467644401206</v>
      </c>
      <c r="G104" s="102"/>
      <c r="H104" s="2" t="s">
        <v>401</v>
      </c>
      <c r="I104" s="100" t="s">
        <v>794</v>
      </c>
    </row>
    <row r="105" spans="1:9">
      <c r="A105" s="100" t="s">
        <v>31</v>
      </c>
      <c r="B105" s="2" t="s">
        <v>802</v>
      </c>
      <c r="C105" s="100" t="s">
        <v>31</v>
      </c>
      <c r="D105" s="101">
        <v>-11.908802438942676</v>
      </c>
      <c r="F105" s="101">
        <v>-4.3998053798568151</v>
      </c>
      <c r="G105" s="102"/>
      <c r="H105" s="2" t="s">
        <v>401</v>
      </c>
      <c r="I105" s="100" t="s">
        <v>794</v>
      </c>
    </row>
    <row r="106" spans="1:9">
      <c r="A106" s="100" t="s">
        <v>31</v>
      </c>
      <c r="B106" s="2" t="s">
        <v>802</v>
      </c>
      <c r="C106" s="100" t="s">
        <v>31</v>
      </c>
      <c r="D106" s="101">
        <v>-11.977878923917046</v>
      </c>
      <c r="F106" s="101">
        <v>-4.6835615486202826</v>
      </c>
      <c r="G106" s="102"/>
      <c r="H106" s="2" t="s">
        <v>401</v>
      </c>
      <c r="I106" s="100" t="s">
        <v>794</v>
      </c>
    </row>
    <row r="107" spans="1:9">
      <c r="A107" s="100" t="s">
        <v>31</v>
      </c>
      <c r="B107" s="2" t="s">
        <v>802</v>
      </c>
      <c r="C107" s="100" t="s">
        <v>31</v>
      </c>
      <c r="D107" s="101">
        <v>-11.869330161814464</v>
      </c>
      <c r="F107" s="101">
        <v>-4.5822200597761862</v>
      </c>
      <c r="G107" s="102"/>
      <c r="H107" s="2" t="s">
        <v>401</v>
      </c>
      <c r="I107" s="100" t="s">
        <v>794</v>
      </c>
    </row>
    <row r="108" spans="1:9">
      <c r="A108" s="100" t="s">
        <v>31</v>
      </c>
      <c r="B108" s="2" t="s">
        <v>802</v>
      </c>
      <c r="C108" s="100" t="s">
        <v>31</v>
      </c>
      <c r="D108" s="101">
        <v>-12.194976448122215</v>
      </c>
      <c r="F108" s="101">
        <v>-3.8525613400987009</v>
      </c>
      <c r="G108" s="102"/>
      <c r="H108" s="2" t="s">
        <v>401</v>
      </c>
      <c r="I108" s="100" t="s">
        <v>794</v>
      </c>
    </row>
    <row r="109" spans="1:9">
      <c r="A109" s="100" t="s">
        <v>31</v>
      </c>
      <c r="B109" s="2" t="s">
        <v>802</v>
      </c>
      <c r="C109" s="100" t="s">
        <v>31</v>
      </c>
      <c r="D109" s="101">
        <v>-12.451546249455589</v>
      </c>
      <c r="F109" s="101">
        <v>-5.0179884618057962</v>
      </c>
      <c r="G109" s="102"/>
      <c r="H109" s="2" t="s">
        <v>401</v>
      </c>
      <c r="I109" s="100" t="s">
        <v>794</v>
      </c>
    </row>
    <row r="110" spans="1:9">
      <c r="A110" s="100" t="s">
        <v>31</v>
      </c>
      <c r="B110" s="2" t="s">
        <v>802</v>
      </c>
      <c r="C110" s="100" t="s">
        <v>31</v>
      </c>
      <c r="D110" s="101">
        <v>-12.441678180173538</v>
      </c>
      <c r="F110" s="101">
        <v>-3.9640369778272051</v>
      </c>
      <c r="G110" s="102"/>
      <c r="H110" s="2" t="s">
        <v>401</v>
      </c>
      <c r="I110" s="100" t="s">
        <v>794</v>
      </c>
    </row>
    <row r="111" spans="1:9">
      <c r="A111" s="100" t="s">
        <v>31</v>
      </c>
      <c r="B111" s="2" t="s">
        <v>802</v>
      </c>
      <c r="C111" s="100" t="s">
        <v>31</v>
      </c>
      <c r="D111" s="101">
        <v>-9.1062707628396247</v>
      </c>
      <c r="F111" s="101">
        <v>-2.6668659206227829</v>
      </c>
      <c r="G111" s="102"/>
      <c r="H111" s="2" t="s">
        <v>401</v>
      </c>
      <c r="I111" s="100" t="s">
        <v>794</v>
      </c>
    </row>
    <row r="112" spans="1:9">
      <c r="A112" s="100" t="s">
        <v>31</v>
      </c>
      <c r="B112" s="2" t="s">
        <v>802</v>
      </c>
      <c r="C112" s="100" t="s">
        <v>31</v>
      </c>
      <c r="D112" s="101">
        <v>-12.396517286041647</v>
      </c>
      <c r="F112" s="101">
        <v>-4.1553611854291033</v>
      </c>
      <c r="G112" s="102"/>
      <c r="H112" s="2" t="s">
        <v>401</v>
      </c>
      <c r="I112" s="100" t="s">
        <v>794</v>
      </c>
    </row>
    <row r="113" spans="1:9">
      <c r="A113" s="100" t="s">
        <v>31</v>
      </c>
      <c r="B113" s="2" t="s">
        <v>802</v>
      </c>
      <c r="C113" s="100" t="s">
        <v>31</v>
      </c>
      <c r="D113" s="101">
        <v>-12.658775704378703</v>
      </c>
      <c r="F113" s="101">
        <v>-4.3694029332035855</v>
      </c>
      <c r="G113" s="102"/>
      <c r="H113" s="2" t="s">
        <v>401</v>
      </c>
      <c r="I113" s="100" t="s">
        <v>794</v>
      </c>
    </row>
    <row r="114" spans="1:9">
      <c r="A114" s="100" t="s">
        <v>31</v>
      </c>
      <c r="B114" s="2" t="s">
        <v>802</v>
      </c>
      <c r="C114" s="100" t="s">
        <v>31</v>
      </c>
      <c r="D114" s="103">
        <v>-10.254214207432502</v>
      </c>
      <c r="F114" s="103">
        <v>-4.4554229265280956</v>
      </c>
      <c r="G114" s="102"/>
      <c r="H114" s="2" t="s">
        <v>401</v>
      </c>
      <c r="I114" s="100" t="s">
        <v>794</v>
      </c>
    </row>
    <row r="115" spans="1:9">
      <c r="A115" s="100" t="s">
        <v>31</v>
      </c>
      <c r="B115" s="2" t="s">
        <v>802</v>
      </c>
      <c r="C115" s="100" t="s">
        <v>31</v>
      </c>
      <c r="D115" s="101">
        <v>-9.4716377403606646</v>
      </c>
      <c r="F115" s="101">
        <v>-5.8757151677299877</v>
      </c>
      <c r="G115" s="102"/>
      <c r="H115" s="2" t="s">
        <v>401</v>
      </c>
      <c r="I115" s="100" t="s">
        <v>794</v>
      </c>
    </row>
    <row r="116" spans="1:9">
      <c r="A116" s="100" t="s">
        <v>792</v>
      </c>
      <c r="B116" s="2" t="s">
        <v>802</v>
      </c>
      <c r="C116" s="100" t="s">
        <v>792</v>
      </c>
      <c r="D116" s="101">
        <v>-12.305973453676661</v>
      </c>
      <c r="F116" s="101">
        <v>-5.0874194874606022</v>
      </c>
      <c r="G116" s="102"/>
      <c r="H116" s="2" t="s">
        <v>401</v>
      </c>
      <c r="I116" s="100" t="s">
        <v>794</v>
      </c>
    </row>
    <row r="117" spans="1:9">
      <c r="A117" s="100" t="s">
        <v>792</v>
      </c>
      <c r="B117" s="2" t="s">
        <v>802</v>
      </c>
      <c r="C117" s="100" t="s">
        <v>792</v>
      </c>
      <c r="D117" s="101">
        <v>-12.462358906291472</v>
      </c>
      <c r="F117" s="101">
        <v>-5.147361929560093</v>
      </c>
      <c r="G117" s="102"/>
      <c r="H117" s="2" t="s">
        <v>401</v>
      </c>
      <c r="I117" s="100" t="s">
        <v>794</v>
      </c>
    </row>
    <row r="118" spans="1:9">
      <c r="A118" s="104" t="s">
        <v>807</v>
      </c>
      <c r="B118" s="2" t="s">
        <v>802</v>
      </c>
      <c r="C118" s="100" t="s">
        <v>792</v>
      </c>
      <c r="D118" s="101">
        <v>-11.885687549774351</v>
      </c>
      <c r="F118" s="101">
        <v>-4.587899136631493</v>
      </c>
      <c r="G118" s="102"/>
      <c r="H118" s="2" t="s">
        <v>401</v>
      </c>
      <c r="I118" s="100" t="s">
        <v>794</v>
      </c>
    </row>
    <row r="119" spans="1:9">
      <c r="A119" s="100" t="s">
        <v>792</v>
      </c>
      <c r="B119" s="2" t="s">
        <v>802</v>
      </c>
      <c r="C119" s="100" t="s">
        <v>792</v>
      </c>
      <c r="D119" s="101">
        <v>-11.954106185293334</v>
      </c>
      <c r="F119" s="101">
        <v>-4.9175825681787071</v>
      </c>
      <c r="G119" s="102"/>
      <c r="H119" s="2" t="s">
        <v>401</v>
      </c>
      <c r="I119" s="100" t="s">
        <v>794</v>
      </c>
    </row>
    <row r="120" spans="1:9">
      <c r="A120" s="100" t="s">
        <v>792</v>
      </c>
      <c r="B120" s="2" t="s">
        <v>802</v>
      </c>
      <c r="C120" s="100" t="s">
        <v>792</v>
      </c>
      <c r="D120" s="101">
        <v>-12.130039819484997</v>
      </c>
      <c r="F120" s="101">
        <v>-5.1373715225435133</v>
      </c>
      <c r="G120" s="102"/>
      <c r="H120" s="2" t="s">
        <v>401</v>
      </c>
      <c r="I120" s="100" t="s">
        <v>794</v>
      </c>
    </row>
    <row r="121" spans="1:9">
      <c r="A121" s="2" t="s">
        <v>795</v>
      </c>
      <c r="B121" s="2" t="s">
        <v>803</v>
      </c>
      <c r="C121" s="2" t="s">
        <v>800</v>
      </c>
      <c r="D121" s="99">
        <v>-4.9000000000000004</v>
      </c>
      <c r="F121" s="99">
        <v>2.6</v>
      </c>
      <c r="H121" s="2" t="s">
        <v>805</v>
      </c>
      <c r="I121" s="2" t="s">
        <v>794</v>
      </c>
    </row>
    <row r="122" spans="1:9">
      <c r="A122" s="2" t="s">
        <v>795</v>
      </c>
      <c r="B122" s="2" t="s">
        <v>803</v>
      </c>
      <c r="C122" s="2" t="s">
        <v>800</v>
      </c>
      <c r="D122" s="99">
        <v>-5.0999999999999996</v>
      </c>
      <c r="F122" s="99">
        <v>1.7</v>
      </c>
      <c r="H122" s="2" t="s">
        <v>805</v>
      </c>
      <c r="I122" s="2" t="s">
        <v>794</v>
      </c>
    </row>
    <row r="123" spans="1:9">
      <c r="A123" s="2" t="s">
        <v>795</v>
      </c>
      <c r="B123" s="2" t="s">
        <v>803</v>
      </c>
      <c r="C123" s="2" t="s">
        <v>800</v>
      </c>
      <c r="D123" s="99">
        <v>-9.1</v>
      </c>
      <c r="F123" s="99">
        <v>0.9</v>
      </c>
      <c r="H123" s="2" t="s">
        <v>804</v>
      </c>
      <c r="I123" s="2" t="s">
        <v>794</v>
      </c>
    </row>
    <row r="124" spans="1:9">
      <c r="A124" s="2" t="s">
        <v>796</v>
      </c>
      <c r="B124" s="2" t="s">
        <v>803</v>
      </c>
      <c r="C124" s="2" t="s">
        <v>800</v>
      </c>
      <c r="D124" s="99">
        <v>-10.7</v>
      </c>
      <c r="F124" s="99">
        <v>-0.3</v>
      </c>
      <c r="H124" s="2" t="s">
        <v>804</v>
      </c>
      <c r="I124" s="2" t="s">
        <v>794</v>
      </c>
    </row>
    <row r="125" spans="1:9">
      <c r="A125" s="2" t="s">
        <v>796</v>
      </c>
      <c r="B125" s="2" t="s">
        <v>803</v>
      </c>
      <c r="C125" s="2" t="s">
        <v>800</v>
      </c>
      <c r="D125" s="99">
        <v>-10.3</v>
      </c>
      <c r="F125" s="99">
        <v>-1.5</v>
      </c>
      <c r="H125" s="2" t="s">
        <v>804</v>
      </c>
      <c r="I125" s="2" t="s">
        <v>794</v>
      </c>
    </row>
    <row r="126" spans="1:9">
      <c r="A126" s="2" t="s">
        <v>795</v>
      </c>
      <c r="B126" s="2" t="s">
        <v>803</v>
      </c>
      <c r="C126" s="2" t="s">
        <v>800</v>
      </c>
      <c r="D126" s="99">
        <v>-8.1</v>
      </c>
      <c r="F126" s="99">
        <v>2</v>
      </c>
      <c r="H126" s="2" t="s">
        <v>804</v>
      </c>
      <c r="I126" s="2" t="s">
        <v>794</v>
      </c>
    </row>
    <row r="127" spans="1:9">
      <c r="A127" s="2" t="s">
        <v>797</v>
      </c>
      <c r="B127" s="2" t="s">
        <v>803</v>
      </c>
      <c r="C127" s="2" t="s">
        <v>800</v>
      </c>
      <c r="D127" s="99">
        <v>-7.4</v>
      </c>
      <c r="F127" s="99">
        <v>-0.2</v>
      </c>
      <c r="H127" s="2" t="s">
        <v>804</v>
      </c>
      <c r="I127" s="2" t="s">
        <v>794</v>
      </c>
    </row>
    <row r="128" spans="1:9">
      <c r="A128" s="2" t="s">
        <v>798</v>
      </c>
      <c r="B128" s="2" t="s">
        <v>803</v>
      </c>
      <c r="C128" s="2" t="s">
        <v>800</v>
      </c>
      <c r="D128" s="99">
        <v>-10.4</v>
      </c>
      <c r="F128" s="99">
        <v>3</v>
      </c>
      <c r="H128" s="2" t="s">
        <v>804</v>
      </c>
      <c r="I128" s="2" t="s">
        <v>794</v>
      </c>
    </row>
    <row r="129" spans="1:9">
      <c r="A129" s="2" t="s">
        <v>798</v>
      </c>
      <c r="B129" s="2" t="s">
        <v>803</v>
      </c>
      <c r="C129" s="2" t="s">
        <v>800</v>
      </c>
      <c r="D129" s="99">
        <v>-7.2</v>
      </c>
      <c r="F129" s="99">
        <v>1.6</v>
      </c>
      <c r="H129" s="2" t="s">
        <v>804</v>
      </c>
      <c r="I129" s="2" t="s">
        <v>794</v>
      </c>
    </row>
    <row r="130" spans="1:9">
      <c r="A130" s="2" t="s">
        <v>799</v>
      </c>
      <c r="B130" s="2" t="s">
        <v>803</v>
      </c>
      <c r="C130" s="2" t="s">
        <v>800</v>
      </c>
      <c r="D130" s="99">
        <v>-9.9</v>
      </c>
      <c r="F130" s="99">
        <v>-3.2</v>
      </c>
      <c r="H130" s="2" t="s">
        <v>804</v>
      </c>
      <c r="I130" s="2" t="s">
        <v>794</v>
      </c>
    </row>
    <row r="131" spans="1:9">
      <c r="A131" s="2" t="s">
        <v>799</v>
      </c>
      <c r="B131" s="2" t="s">
        <v>803</v>
      </c>
      <c r="C131" s="2" t="s">
        <v>800</v>
      </c>
      <c r="D131" s="99">
        <v>-6</v>
      </c>
      <c r="F131" s="99">
        <v>-2.4</v>
      </c>
      <c r="H131" s="2" t="s">
        <v>804</v>
      </c>
      <c r="I131" s="2" t="s">
        <v>794</v>
      </c>
    </row>
    <row r="132" spans="1:9">
      <c r="A132" s="2" t="s">
        <v>797</v>
      </c>
      <c r="B132" s="2" t="s">
        <v>803</v>
      </c>
      <c r="C132" s="2" t="s">
        <v>801</v>
      </c>
      <c r="D132" s="99">
        <v>-7</v>
      </c>
      <c r="F132" s="99">
        <v>-0.9</v>
      </c>
      <c r="H132" s="2" t="s">
        <v>804</v>
      </c>
      <c r="I132" s="2" t="s">
        <v>794</v>
      </c>
    </row>
    <row r="133" spans="1:9">
      <c r="A133" s="2" t="s">
        <v>797</v>
      </c>
      <c r="B133" s="2" t="s">
        <v>803</v>
      </c>
      <c r="C133" s="2" t="s">
        <v>801</v>
      </c>
      <c r="D133" s="99">
        <v>-7.3</v>
      </c>
      <c r="F133" s="99">
        <v>-0.6</v>
      </c>
      <c r="H133" s="2" t="s">
        <v>804</v>
      </c>
      <c r="I133" s="2" t="s">
        <v>794</v>
      </c>
    </row>
    <row r="134" spans="1:9">
      <c r="A134" s="2" t="s">
        <v>797</v>
      </c>
      <c r="B134" s="2" t="s">
        <v>803</v>
      </c>
      <c r="C134" s="2" t="s">
        <v>801</v>
      </c>
      <c r="D134" s="99">
        <v>-7.7</v>
      </c>
      <c r="F134" s="99">
        <v>-0.5</v>
      </c>
      <c r="H134" s="2" t="s">
        <v>804</v>
      </c>
      <c r="I134" s="2" t="s">
        <v>794</v>
      </c>
    </row>
    <row r="135" spans="1:9">
      <c r="A135" s="2" t="s">
        <v>797</v>
      </c>
      <c r="B135" s="2" t="s">
        <v>803</v>
      </c>
      <c r="C135" s="2" t="s">
        <v>801</v>
      </c>
      <c r="D135" s="99">
        <v>-8.9</v>
      </c>
      <c r="F135" s="99">
        <v>-1.8</v>
      </c>
      <c r="H135" s="2" t="s">
        <v>804</v>
      </c>
      <c r="I135" s="2" t="s">
        <v>794</v>
      </c>
    </row>
    <row r="136" spans="1:9">
      <c r="A136" s="2" t="s">
        <v>797</v>
      </c>
      <c r="B136" s="2" t="s">
        <v>803</v>
      </c>
      <c r="C136" s="2" t="s">
        <v>801</v>
      </c>
      <c r="D136" s="99">
        <v>-8.1</v>
      </c>
      <c r="F136" s="99">
        <v>-1.6</v>
      </c>
      <c r="H136" s="2" t="s">
        <v>804</v>
      </c>
      <c r="I136" s="2" t="s">
        <v>794</v>
      </c>
    </row>
    <row r="137" spans="1:9">
      <c r="A137" s="2" t="s">
        <v>795</v>
      </c>
      <c r="B137" s="2" t="s">
        <v>803</v>
      </c>
      <c r="C137" s="2" t="s">
        <v>801</v>
      </c>
      <c r="D137" s="99">
        <v>-7.6</v>
      </c>
      <c r="F137" s="99">
        <v>-2.5</v>
      </c>
      <c r="H137" s="2" t="s">
        <v>804</v>
      </c>
      <c r="I137" s="2" t="s">
        <v>794</v>
      </c>
    </row>
    <row r="138" spans="1:9">
      <c r="A138" s="2" t="s">
        <v>795</v>
      </c>
      <c r="B138" s="2" t="s">
        <v>803</v>
      </c>
      <c r="C138" s="2" t="s">
        <v>801</v>
      </c>
      <c r="D138" s="99">
        <v>-9.3000000000000007</v>
      </c>
      <c r="F138" s="99">
        <v>-0.6</v>
      </c>
      <c r="H138" s="2" t="s">
        <v>804</v>
      </c>
      <c r="I138" s="2" t="s">
        <v>794</v>
      </c>
    </row>
    <row r="139" spans="1:9">
      <c r="A139" s="2" t="s">
        <v>799</v>
      </c>
      <c r="B139" s="2" t="s">
        <v>803</v>
      </c>
      <c r="C139" s="2" t="s">
        <v>801</v>
      </c>
      <c r="D139" s="99">
        <v>-6</v>
      </c>
      <c r="F139" s="99">
        <v>-2.7</v>
      </c>
      <c r="H139" s="2" t="s">
        <v>804</v>
      </c>
      <c r="I139" s="2" t="s">
        <v>794</v>
      </c>
    </row>
    <row r="140" spans="1:9">
      <c r="A140" s="2" t="s">
        <v>799</v>
      </c>
      <c r="B140" s="2" t="s">
        <v>803</v>
      </c>
      <c r="C140" s="2" t="s">
        <v>801</v>
      </c>
      <c r="D140" s="99">
        <v>-4.7</v>
      </c>
      <c r="F140" s="99">
        <v>-3.2</v>
      </c>
      <c r="H140" s="2" t="s">
        <v>804</v>
      </c>
      <c r="I140" s="2" t="s">
        <v>794</v>
      </c>
    </row>
    <row r="141" spans="1:9">
      <c r="A141" s="2" t="s">
        <v>799</v>
      </c>
      <c r="B141" s="2" t="s">
        <v>803</v>
      </c>
      <c r="C141" s="2" t="s">
        <v>801</v>
      </c>
      <c r="D141" s="99">
        <v>-9.1</v>
      </c>
      <c r="F141" s="99">
        <v>-4</v>
      </c>
      <c r="H141" s="2" t="s">
        <v>804</v>
      </c>
      <c r="I141" s="2" t="s">
        <v>794</v>
      </c>
    </row>
  </sheetData>
  <phoneticPr fontId="21" type="noConversion"/>
  <dataValidations count="1">
    <dataValidation allowBlank="1" showInputMessage="1" showErrorMessage="1" promptTitle="required" prompt="sample age (e.g. Neolithic, medieaval, modern etc.)" sqref="F53:G53 D2:G52" xr:uid="{CB1DF808-8D5B-4C2B-8A60-972ED6AFCCDE}"/>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2</vt:i4>
      </vt:variant>
    </vt:vector>
  </HeadingPairs>
  <TitlesOfParts>
    <vt:vector size="8" baseType="lpstr">
      <vt:lpstr>S1 context and data</vt:lpstr>
      <vt:lpstr>S2 data in the Figure 5</vt:lpstr>
      <vt:lpstr>S3 failed results for C and N </vt:lpstr>
      <vt:lpstr>S4 local ranges-published data</vt:lpstr>
      <vt:lpstr>S5 local ranges not in Fig. 4</vt:lpstr>
      <vt:lpstr>S6 d13C and d18O data for fig.3</vt:lpstr>
      <vt:lpstr>'S4 local ranges-published data'!OLE_LINK15</vt:lpstr>
      <vt:lpstr>'S1 context and data'!OLE_LINK57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xiaoran wang</cp:lastModifiedBy>
  <dcterms:created xsi:type="dcterms:W3CDTF">2022-10-02T14:37:29Z</dcterms:created>
  <dcterms:modified xsi:type="dcterms:W3CDTF">2023-09-13T15:00:10Z</dcterms:modified>
</cp:coreProperties>
</file>