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Cells-Revision-120423\ZIP Figure and suplimentry data\Supplimentries files\Supplimentries files\"/>
    </mc:Choice>
  </mc:AlternateContent>
  <xr:revisionPtr revIDLastSave="0" documentId="13_ncr:1_{B21EF8DD-0552-4A98-907D-E8C0734514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inases and phosphatas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6" i="1" l="1"/>
  <c r="C108" i="1"/>
  <c r="C124" i="1"/>
  <c r="C131" i="1"/>
  <c r="C133" i="1"/>
  <c r="C134" i="1"/>
  <c r="C135" i="1"/>
  <c r="C149" i="1"/>
  <c r="C152" i="1"/>
  <c r="C168" i="1"/>
  <c r="C171" i="1"/>
  <c r="C173" i="1"/>
  <c r="C175" i="1"/>
  <c r="C178" i="1"/>
  <c r="C179" i="1"/>
  <c r="C180" i="1"/>
  <c r="C181" i="1"/>
  <c r="C184" i="1"/>
  <c r="C186" i="1"/>
  <c r="C187" i="1"/>
  <c r="C188" i="1"/>
  <c r="C190" i="1"/>
  <c r="C192" i="1"/>
  <c r="C194" i="1"/>
  <c r="C202" i="1"/>
  <c r="C5" i="1"/>
  <c r="C8" i="1"/>
  <c r="C9" i="1"/>
  <c r="C10" i="1"/>
  <c r="C11" i="1"/>
  <c r="C13" i="1"/>
  <c r="C18" i="1"/>
  <c r="C20" i="1"/>
  <c r="C21" i="1"/>
  <c r="C22" i="1"/>
  <c r="C23" i="1"/>
  <c r="C24" i="1"/>
  <c r="C28" i="1"/>
  <c r="C29" i="1"/>
  <c r="C30" i="1"/>
  <c r="C31" i="1"/>
  <c r="C33" i="1"/>
  <c r="C34" i="1"/>
  <c r="C37" i="1"/>
  <c r="C38" i="1"/>
  <c r="C39" i="1"/>
  <c r="C40" i="1"/>
  <c r="C41" i="1"/>
  <c r="C42" i="1"/>
  <c r="C43" i="1"/>
  <c r="C44" i="1"/>
  <c r="C49" i="1"/>
  <c r="C52" i="1"/>
  <c r="C53" i="1"/>
  <c r="C54" i="1"/>
  <c r="C55" i="1"/>
  <c r="C56" i="1"/>
  <c r="C57" i="1"/>
  <c r="C58" i="1"/>
  <c r="C59" i="1"/>
  <c r="C60" i="1"/>
  <c r="C61" i="1"/>
  <c r="C63" i="1"/>
  <c r="C65" i="1"/>
  <c r="C66" i="1"/>
  <c r="C67" i="1"/>
  <c r="C68" i="1"/>
  <c r="C69" i="1"/>
  <c r="C70" i="1"/>
  <c r="C72" i="1"/>
  <c r="C75" i="1"/>
  <c r="C76" i="1"/>
  <c r="C78" i="1"/>
  <c r="C79" i="1"/>
  <c r="C80" i="1"/>
  <c r="C81" i="1"/>
  <c r="C82" i="1"/>
  <c r="C83" i="1"/>
  <c r="C84" i="1"/>
  <c r="C85" i="1"/>
  <c r="C86" i="1"/>
  <c r="C87" i="1"/>
  <c r="C89" i="1"/>
  <c r="C92" i="1"/>
</calcChain>
</file>

<file path=xl/sharedStrings.xml><?xml version="1.0" encoding="utf-8"?>
<sst xmlns="http://schemas.openxmlformats.org/spreadsheetml/2006/main" count="524" uniqueCount="369">
  <si>
    <t>Transcript ID</t>
  </si>
  <si>
    <t>Gene</t>
  </si>
  <si>
    <t>logFC</t>
  </si>
  <si>
    <t>TRINITY_DN37485_c4_g3_i3</t>
  </si>
  <si>
    <t>Calcium-dependent protein kinase (CDPK) (EC 2.7.11.1)</t>
  </si>
  <si>
    <t>TRINITY_DN116921_c0_g1_i5</t>
  </si>
  <si>
    <t>Mitogen-activated protein kinase 14 (MAP kinase 14) (MAPK 14) (EC 2.7.11.24) (Mitogen-activated protein kinase 2) (MAP kinase 2) (MPK2)</t>
  </si>
  <si>
    <t>TRINITY_DN36088_c2_g1_i1</t>
  </si>
  <si>
    <t>Calcium-dependent protein kinase 11 (EC 2.7.11.1) (Calcium-dependent protein kinase isoform CDPK2) (AtCDPK2)</t>
  </si>
  <si>
    <t>TRINITY_DN119941_c0_g1_i1</t>
  </si>
  <si>
    <t>Mitogen-activated protein kinase 3 (MAP kinase 3) (MAPK 3) (EC 2.7.11.24) (ERT2) (Extracellular signal-regulated kinase 1) (ERK-1) (Insulin-stimulated MAP2 kinase) (MAP kinase isoform p44) (p44-MAPK) (Microtubule-associated protein 2 kinase) (p44-ERK1)</t>
  </si>
  <si>
    <t>TRINITY_DN115778_c0_g2_i4</t>
  </si>
  <si>
    <t>Calcium-dependent protein kinase 2 (OsCDPK2) (OsCPK2) (EC 2.7.11.1)</t>
  </si>
  <si>
    <t>TRINITY_DN23208_c1_g1_i1</t>
  </si>
  <si>
    <t>Calcium-dependent protein kinase 28 (EC 2.7.11.1)</t>
  </si>
  <si>
    <t>TRINITY_DN24794_c5_g1_i3</t>
  </si>
  <si>
    <t>Calcium-dependent protein kinase 7 (EC 2.7.11.1) (Calmodulin-domain protein kinase CDPK isoform 7)</t>
  </si>
  <si>
    <t>TRINITY_DN32877_c3_g2_i1</t>
  </si>
  <si>
    <t>Mitogen-activated protein kinase homolog 1 (EC 2.7.11.24) (PMEK1)</t>
  </si>
  <si>
    <t>TRINITY_DN104051_c2_g1_i3</t>
  </si>
  <si>
    <t>Mitogen-activated protein kinase kinase kinase 12 (EC 2.7.11.25) (Dual leucine zipper bearing kinase) (DLK) (Leucine-zipper protein kinase) (ZPK) (MAPK-upstream kinase) (MUK) (Mixed lineage kinase)</t>
  </si>
  <si>
    <t>TRINITY_DN18808_c1_g2_i1</t>
  </si>
  <si>
    <t>TRINITY_DN118625_c0_g3_i2</t>
  </si>
  <si>
    <t>Mitogen-activated protein kinase kinase kinase 15 (EC 2.7.11.25) (Apoptosis signal-regulating kinase 3) (MAPK/ERK kinase kinase 15) (MEK kinase 15) (MEKK 15)</t>
  </si>
  <si>
    <t>TRINITY_DN94230_c0_g1_i4</t>
  </si>
  <si>
    <t>Mitogen-activated protein kinase kinase kinase 5 (EC 2.7.11.25) (Apoptosis signal-regulating kinase 1) (ASK-1) (MAPK/ERK kinase kinase 5) (MEK kinase 5) (MEKK 5)</t>
  </si>
  <si>
    <t>TRINITY_DN32137_c0_g3_i4</t>
  </si>
  <si>
    <t>Calcium-dependent protein kinase 1 (AtCDPK 1) (CDPK 1) (EC 2.7.11.1) (Calcium-dependent protein kinase isoform AK1)</t>
  </si>
  <si>
    <t>TRINITY_DN23826_c2_g1_i4</t>
  </si>
  <si>
    <t>TRINITY_DN122722_c2_g1_i1</t>
  </si>
  <si>
    <t>Mitogen-activated protein kinase kinase kinase 7 (EC 2.7.11.25) (TGF-beta-activated kinase 1) (dTAK1)</t>
  </si>
  <si>
    <t>TRINITY_DN121241_c0_g1_i4</t>
  </si>
  <si>
    <t>Mitogen-activated protein kinase kinase kinase kinase 3 (EC 2.7.11.1) (Germinal center kinase-related protein kinase) (GLK) (MAPK/ERK kinase kinase kinase 3) (MEK kinase kinase 3) (MEKKK 3)</t>
  </si>
  <si>
    <t>TRINITY_DN84661_c0_g1_i1</t>
  </si>
  <si>
    <t>Mitogen-activated protein kinase kinase kinase kinase 5 (EC 2.7.11.1) (Kinase homologous to SPS1/STE20) (KHS) (MAPK/ERK kinase kinase kinase 5) (MEK kinase kinase 5) (MEKKK 5)</t>
  </si>
  <si>
    <t>TRINITY_DN117728_c0_g1_i2</t>
  </si>
  <si>
    <t>Mitogen-activated protein kinase 1 (MAP kinase 1) (EC 2.7.11.24) (MAP kinase 6) (OsMAPK6) (OsSIPK)</t>
  </si>
  <si>
    <t>TRINITY_DN122171_c2_g1_i1</t>
  </si>
  <si>
    <t>Mitogen-activated protein kinase-binding protein 1 (JNK-binding protein 1) (JNKBP-1)</t>
  </si>
  <si>
    <t>TRINITY_DN112689_c2_g1_i1</t>
  </si>
  <si>
    <t>Mitogen-activated protein kinase 18 (AtMPK18) (MAP kinase 18) (EC 2.7.11.24)</t>
  </si>
  <si>
    <t>TRINITY_DN122820_c3_g1_i9</t>
  </si>
  <si>
    <t>Mitogen-activated protein kinase (EC 2.7.11.24) (FsMAPK)</t>
  </si>
  <si>
    <t>TRINITY_DN24553_c1_g3_i3</t>
  </si>
  <si>
    <t>Mitogen-activated protein kinase homolog NTF6 (EC 2.7.11.24) (P43)</t>
  </si>
  <si>
    <t>TRINITY_DN99254_c0_g1_i2</t>
  </si>
  <si>
    <t>TRINITY_DN103264_c0_g2_i1</t>
  </si>
  <si>
    <t>Mitogen-activated protein kinase kinase 2 (AtMAP2Kbeta) (AtMKK2) (MAP kinase kinase 2) (EC 2.7.12.2)</t>
  </si>
  <si>
    <t>TRINITY_DN98620_c0_g1_i4</t>
  </si>
  <si>
    <t>Mitogen-activated protein kinase 14 (MAP kinase 14) (EC 2.7.11.24)</t>
  </si>
  <si>
    <t>TRINITY_DN24005_c0_g1_i2</t>
  </si>
  <si>
    <t>Mitogen-activated protein kinase kinase 9 (AtMKK9) (MAP kinase kinase 9) (EC 2.7.12.2)</t>
  </si>
  <si>
    <t>TRINITY_DN24784_c2_g1_i1</t>
  </si>
  <si>
    <t>Mitogen-activated protein kinase 16 (AtMPK16) (MAP kinase 16) (EC 2.7.11.24)</t>
  </si>
  <si>
    <t>TRINITY_DN29038_c0_g1_i2</t>
  </si>
  <si>
    <t>Mitogen-activated protein kinase kinase kinase 1 (ARAKIN) (AtMEKK1) (MAP kinase kinase kinase 1) (EC 2.7.11.25)</t>
  </si>
  <si>
    <t>TRINITY_DN87778_c0_g1_i2</t>
  </si>
  <si>
    <t>TRINITY_DN95388_c1_g1_i1</t>
  </si>
  <si>
    <t>Mitogen-activated protein kinase 4 (AtMPK4) (MAP kinase 4) (EC 2.7.11.24)</t>
  </si>
  <si>
    <t>TRINITY_DN33481_c4_g1_i6</t>
  </si>
  <si>
    <t>Mitogen-activated protein kinase homolog MMK2 (EC 2.7.11.24)</t>
  </si>
  <si>
    <t>TRINITY_DN102736_c4_g2_i1</t>
  </si>
  <si>
    <t>TRINITY_DN99254_c0_g2_i1</t>
  </si>
  <si>
    <t>Mitogen-activated protein kinase 3 (AtMPK3) (MAP kinase 3) (EC 2.7.11.24)</t>
  </si>
  <si>
    <t>TRINITY_DN30407_c3_g2_i1</t>
  </si>
  <si>
    <t>TRINITY_DN36616_c4_g1_i7</t>
  </si>
  <si>
    <t>TRINITY_DN96883_c1_g1_i7</t>
  </si>
  <si>
    <t>TRINITY_DN36616_c4_g1_i6</t>
  </si>
  <si>
    <t>TRINITY_DN88712_c0_g1_i1</t>
  </si>
  <si>
    <t>Mitogen-activated protein kinase kinase 5 (AtMAP2Kalpha) (AtMEK5) (AtMKK5) (MAP kinase kinase 5) (EC 2.7.12.2)</t>
  </si>
  <si>
    <t>TRINITY_DN104463_c4_g1_i2</t>
  </si>
  <si>
    <t>Mitogen-activated protein kinase kinase kinase 11 (EC 2.7.11.25) (Mixed lineage kinase 3) (Src-homology 3 domain-containing proline-rich kinase)</t>
  </si>
  <si>
    <t>TRINITY_DN23532_c1_g1_i2</t>
  </si>
  <si>
    <t>Mitogen-activated protein kinase kinase kinase 3 (EC 2.7.11.25) (MAPK/ERK kinase kinase 3) (MEK kinase 3) (MEKK 3)</t>
  </si>
  <si>
    <t>TRINITY_DN99254_c0_g1_i3</t>
  </si>
  <si>
    <t>TRINITY_DN100105_c0_g4_i1</t>
  </si>
  <si>
    <t>Mitogen-activated protein kinase kinase kinase A (EC 2.7.11.25) (MAPK/ERK kinase 1) (MEK kinase 1) (MEKK 1) (MAPK/ERK kinase A) (MEK kinase A) (MEKK A) (MEKKalpha)</t>
  </si>
  <si>
    <t>TRINITY_DN110173_c0_g2_i1</t>
  </si>
  <si>
    <t>Mitogen-activated protein kinase 12 (MAP kinase 12) (EC 2.7.11.24) (Blast- and wound-induced MAP kinase 1) (MAP kinase 1) (OsBWMK1) (OsMAPK1)</t>
  </si>
  <si>
    <t>TRINITY_DN96303_c0_g3_i1</t>
  </si>
  <si>
    <t>Serine/threonine/tyrosine-protein kinase HT1 (EC 2.7.10.1) (EC 2.7.11.1) (High leaf temperature protein 1)</t>
  </si>
  <si>
    <t>TRINITY_DN113196_c2_g1_i1</t>
  </si>
  <si>
    <t>Serine/threonine-protein kinase 2 (EC 2.7.11.1)</t>
  </si>
  <si>
    <t>TRINITY_DN107202_c1_g1_i2</t>
  </si>
  <si>
    <t>Serine/threonine-protein kinase AtPK2/AtPK19 (EC 2.7.11.1) (Ribosomal-protein S6 kinase homolog 2)</t>
  </si>
  <si>
    <t>TRINITY_DN38472_c4_g2_i1</t>
  </si>
  <si>
    <t>Mitogen-activated protein kinase 15 (MAP kinase 15) (MAPK 15) (EC 2.7.11.24) (Extracellular signal-regulated kinase 7) (ERK-7) (Extracellular signal-regulated kinase 8) (ERK-8)</t>
  </si>
  <si>
    <t>TRINITY_DN23050_c2_g2_i6</t>
  </si>
  <si>
    <t>Serine/threonine-protein kinase CTR1 (EC 2.7.11.1) (Protein CONSTITUTIVE TRIPLE RESPONSE1)</t>
  </si>
  <si>
    <t>TRINITY_DN24784_c2_g2_i1</t>
  </si>
  <si>
    <t>TRINITY_DN93039_c1_g1_i1</t>
  </si>
  <si>
    <t>Serine/threonine-protein kinase D6PKL2 (EC 2.7.11.1) (D6 protein kinase-like 2) (Serine/threonine-protein kinase AtPK5)</t>
  </si>
  <si>
    <t>TRINITY_DN24591_c5_g1_i1</t>
  </si>
  <si>
    <t>TRINITY_DN102896_c0_g1_i2</t>
  </si>
  <si>
    <t>Serine/threonine-protein kinase EDR1 (EC 2.7.11.1) (MAPKK kinase EDR1) (Protein ENHANCED DISEASE RESISTANCE 1) (AtEDR1) (Serine/threonine/tyrosine-protein kinase 10)</t>
  </si>
  <si>
    <t>TRINITY_DN95003_c0_g1_i2</t>
  </si>
  <si>
    <t>Serine/threonine-protein kinase GRIK2 (EC 2.7.11.1) (Protein GEMINIVIRUS REP INTERACTING KINASE 2) (Protein GRIK2) (SnRK1-activating protein kinase 1) (AtSnAK1)</t>
  </si>
  <si>
    <t>TRINITY_DN32877_c3_g3_i1</t>
  </si>
  <si>
    <t>Mitogen-activated protein kinase 2 (AtMPK2) (MAP kinase 2) (EC 2.7.11.24)</t>
  </si>
  <si>
    <t>TRINITY_DN110718_c0_g1_i4</t>
  </si>
  <si>
    <t>Serine/threonine-protein kinase SAPK1 (EC 2.7.11.1) (Osmotic stress/abscisic acid-activated protein kinase 1) (stress-activated protein kinase 1) (OsSAPK1)</t>
  </si>
  <si>
    <t>TRINITY_DN93879_c1_g3_i2</t>
  </si>
  <si>
    <t>Serine/threonine-protein kinase SAPK3 (EC 2.7.11.1) (Osmotic stress/abscisic acid-activated protein kinase 3) (Protein kinase REK) (stress-activated protein kinase 3) (OsSAPK3)</t>
  </si>
  <si>
    <t>TRINITY_DN117561_c0_g1_i8</t>
  </si>
  <si>
    <t>Serine/threonine-protein kinase SAPK6 (EC 2.7.11.1) (Osmotic stress/abscisic acid-activated protein kinase 6) (stress-activated protein kinase 6) (OsSAPK6)</t>
  </si>
  <si>
    <t>TRINITY_DN121792_c0_g1_i3</t>
  </si>
  <si>
    <t>Serine/threonine-protein kinase SRK2E (EC 2.7.11.1) (Protein OPEN STOMATA 1) (SNF1-related kinase 2.6) (SnRK2.6) (Serine/threonine-protein kinase OST1)</t>
  </si>
  <si>
    <t>TRINITY_DN34675_c1_g4_i1</t>
  </si>
  <si>
    <t>Mitogen-activated protein kinase 7 (MAP kinase 7) (EC 2.7.11.24) (MAP kinase 6) (OsMAPK6)</t>
  </si>
  <si>
    <t>TRINITY_DN114223_c5_g1_i1</t>
  </si>
  <si>
    <t>TRINITY_DN114616_c1_g3_i1</t>
  </si>
  <si>
    <t>Calcineurin B homologous protein 1 (Calcineurin B-like protein) (Calcium-binding protein CHP) (Calcium-binding protein p22) (EF-hand calcium-binding domain-containing protein p22)</t>
  </si>
  <si>
    <t>TRINITY_DN108702_c1_g2_i4</t>
  </si>
  <si>
    <t>TRINITY_DN111617_c0_g1_i5</t>
  </si>
  <si>
    <t>Calcineurin B-like protein 9</t>
  </si>
  <si>
    <t>TRINITY_DN109887_c0_g1_i2</t>
  </si>
  <si>
    <t>Calcineurin B-like protein 1</t>
  </si>
  <si>
    <t>TRINITY_DN112897_c0_g1_i2</t>
  </si>
  <si>
    <t>Calcineurin B-like protein 10 (SOS3-like calcium binding protein 8) (SCaBP8)</t>
  </si>
  <si>
    <t>TRINITY_DN123390_c3_g1_i7</t>
  </si>
  <si>
    <t>Calcineurin B-like protein 4 (Protein SALT OVERLY SENSITIVE 3)</t>
  </si>
  <si>
    <t>TRINITY_DN107711_c1_g1_i2</t>
  </si>
  <si>
    <t>Calcineurin B-like protein 3</t>
  </si>
  <si>
    <t>TRINITY_DN98605_c0_g3_i1</t>
  </si>
  <si>
    <t>Calcineurin B-like protein 7</t>
  </si>
  <si>
    <t>TRINITY_DN100260_c1_g1_i1</t>
  </si>
  <si>
    <t>Calcineurin B-like protein 4</t>
  </si>
  <si>
    <t>TRINITY_DN28767_c2_g2_i1</t>
  </si>
  <si>
    <t>Calcineurin B-like protein 2</t>
  </si>
  <si>
    <t>TRINITY_DN107711_c1_g4_i1</t>
  </si>
  <si>
    <t>TRINITY_DN34903_c1_g1_i2</t>
  </si>
  <si>
    <t>TRINITY_DN111617_c1_g1_i1</t>
  </si>
  <si>
    <t>Calcineurin B-like protein 2 (SOS3-like calcium-binding protein 1)</t>
  </si>
  <si>
    <t>TRINITY_DN98554_c0_g2_i7</t>
  </si>
  <si>
    <t>TRINITY_DN35087_c3_g2_i1</t>
  </si>
  <si>
    <t>CBL-interacting serine/threonine-protein kinase 12 (EC 2.7.11.1) (SNF1-related kinase 3.9) (SOS2-like protein kinase PKS8)</t>
  </si>
  <si>
    <t>TRINITY_DN23776_c4_g1_i1</t>
  </si>
  <si>
    <t>CBL-interacting serine/threonine-protein kinase 23 (EC 2.7.11.1) (Protein LOW-K(+)-SENSITIVE 1) (SNF1-related kinase 3.23) (SOS2-like protein kinase PKS17)</t>
  </si>
  <si>
    <t>TRINITY_DN26535_c0_g2_i1</t>
  </si>
  <si>
    <t>CBL-interacting serine/threonine-protein kinase 25 (EC 2.7.11.1) (SNF1-related kinase 3.25) (SOS2-like protein kinase PKS25)</t>
  </si>
  <si>
    <t>TRINITY_DN104873_c0_g3_i1</t>
  </si>
  <si>
    <t>CBL-interacting serine/threonine-protein kinase 11 (EC 2.7.11.1) (SNF1-related kinase 3.22) (SOS2-like protein kinase PKS5) (SOS3-interacting protein 4)</t>
  </si>
  <si>
    <t>TRINITY_DN114426_c0_g1_i1</t>
  </si>
  <si>
    <t>CBL-interacting serine/threonine-protein kinase 4 (EC 2.7.11.1) (SNF1-related kinase 3.3) (SOS2-like protein kinase PKS9)</t>
  </si>
  <si>
    <t>TRINITY_DN100040_c3_g1_i1</t>
  </si>
  <si>
    <t>TRINITY_DN37517_c2_g1_i1</t>
  </si>
  <si>
    <t>CBL-interacting serine/threonine-protein kinase 7 (EC 2.7.11.1) (SNF1-related kinase 3.10) (SOS2-like protein kinase PKS7) (Serine/threonine-protein kinase SR2) (AtSR2) (AtSRPK1)</t>
  </si>
  <si>
    <t>TRINITY_DN100040_c3_g1_i3</t>
  </si>
  <si>
    <t>CBL-interacting serine/threonine-protein kinase 14 (EC 2.7.11.1) (SNF1-related kinase 3.15) (SOS2-like protein kinase PKS24) (Serine/threonine-protein kinase SR1) (AtSR1)</t>
  </si>
  <si>
    <t>TRINITY_DN32131_c1_g1_i1</t>
  </si>
  <si>
    <t>TRINITY_DN103423_c1_g1_i3</t>
  </si>
  <si>
    <t>CBL-interacting serine/threonine-protein kinase 1 (EC 2.7.11.1) (SNF1-related kinase 3.16) (SOS2-like protein kinase PKS13)</t>
  </si>
  <si>
    <t>TRINITY_DN116401_c1_g1_i1</t>
  </si>
  <si>
    <t>TRINITY_DN100040_c0_g1_i1</t>
  </si>
  <si>
    <t>TRINITY_DN120146_c0_g2_i1</t>
  </si>
  <si>
    <t>CBL-interacting serine/threonine-protein kinase 6 (EC 2.7.11.1) (SNF1-related kinase 3.14) (SOS2-like protein kinase PKS4) (SOS3-interacting protein 3)</t>
  </si>
  <si>
    <t>CBL-interacting serine/threonine-protein kinase 24 (EC 2.7.11.1) (Protein SALT OVERLY SENSITIVE 2) (SNF1-related kinase 3.11)</t>
  </si>
  <si>
    <t>TRINITY_DN97111_c0_g2_i14</t>
  </si>
  <si>
    <t>TRINITY_DN29024_c1_g2_i2</t>
  </si>
  <si>
    <t>CBL-interacting serine/threonine-protein kinase 5 (EC 2.7.11.1) (SNF1-related kinase 3.24) (SOS2-like protein kinase PKS19)</t>
  </si>
  <si>
    <t>TRINITY_DN32321_c0_g2_i1</t>
  </si>
  <si>
    <t>TRINITY_DN107890_c1_g1_i1</t>
  </si>
  <si>
    <t>TRINITY_DN91241_c2_g2_i1</t>
  </si>
  <si>
    <t>TRINITY_DN122207_c0_g2_i1</t>
  </si>
  <si>
    <t>TRINITY_DN32321_c0_g3_i1</t>
  </si>
  <si>
    <t>TRINITY_DN94283_c1_g2_i1</t>
  </si>
  <si>
    <t>TRINITY_DN101627_c0_g1_i1</t>
  </si>
  <si>
    <t>TRINITY_DN97472_c0_g1_i4</t>
  </si>
  <si>
    <t>Calcium-dependent protein kinase 13 (EC 2.7.11.1)</t>
  </si>
  <si>
    <t>TRINITY_DN86142_c0_g1_i1</t>
  </si>
  <si>
    <t>Calcium-dependent protein kinase 15 (EC 2.7.11.1)</t>
  </si>
  <si>
    <t>TRINITY_DN31771_c0_g1_i5</t>
  </si>
  <si>
    <t>TRINITY_DN116473_c1_g3_i1</t>
  </si>
  <si>
    <t>Calcium-dependent protein kinase 10 (EC 2.7.11.1) (Calcium-dependent protein kinase isoform CDPK1) (AtCDPK1)</t>
  </si>
  <si>
    <t>TRINITY_DN26276_c1_g1_i5</t>
  </si>
  <si>
    <t>Calcium-dependent protein kinase 16 (EC 2.7.11.1)</t>
  </si>
  <si>
    <t>TRINITY_DN117467_c1_g1_i1</t>
  </si>
  <si>
    <t>Calcium-dependent protein kinase 26 (EC 2.7.11.1)</t>
  </si>
  <si>
    <t>TRINITY_DN99610_c1_g3_i1</t>
  </si>
  <si>
    <t>Calcium-dependent protein kinase 30 (EC 2.7.11.1) (Calcium-dependent protein kinase isoform CDPK1a) (AtCDPK1a)</t>
  </si>
  <si>
    <t>TRINITY_DN31771_c0_g2_i1</t>
  </si>
  <si>
    <t>TRINITY_DN98820_c1_g1_i5</t>
  </si>
  <si>
    <t>Calcium-dependent protein kinase 32 (EC 2.7.11.1)</t>
  </si>
  <si>
    <t>TRINITY_DN20445_c0_g1_i2</t>
  </si>
  <si>
    <t>TRINITY_DN116478_c0_g1_i5</t>
  </si>
  <si>
    <t>Calcium-transporting ATPase (EC 7.2.2.10) (Calcium pump)</t>
  </si>
  <si>
    <t>TRINITY_DN38150_c0_g1_i3</t>
  </si>
  <si>
    <t>Calcium-transporting ATPase 1 (EC 7.2.2.10) (BACCA1)</t>
  </si>
  <si>
    <t>TRINITY_DN113643_c0_g1_i3</t>
  </si>
  <si>
    <t>Calcium-transporting ATPase 10, plasma membrane-type (EC 7.2.2.10) (Ca(2+)-ATPase isoform 10)</t>
  </si>
  <si>
    <t>TRINITY_DN98352_c1_g1_i1</t>
  </si>
  <si>
    <t>Calcium-transporting ATPase 9, plasma membrane-type (EC 7.2.2.10) (Ca(2+)-ATPase isoform 9)</t>
  </si>
  <si>
    <t>TRINITY_DN107497_c3_g1_i2</t>
  </si>
  <si>
    <t>TRINITY_DN33896_c2_g1_i5</t>
  </si>
  <si>
    <t>TRINITY_DN111564_c1_g1_i31</t>
  </si>
  <si>
    <t>Calcium-transporting ATPase PAT1 (EC 7.2.2.10)</t>
  </si>
  <si>
    <t>TRINITY_DN35741_c2_g3_i1</t>
  </si>
  <si>
    <t>Calcium-dependent protein kinase 14 (EC 2.7.11.1)</t>
  </si>
  <si>
    <t>TRINITY_DN34806_c1_g1_i5</t>
  </si>
  <si>
    <t>TRINITY_DN21384_c1_g2_i1</t>
  </si>
  <si>
    <t>TRINITY_DN109149_c1_g2_i6</t>
  </si>
  <si>
    <t>TRINITY_DN32323_c2_g3_i2</t>
  </si>
  <si>
    <t>Calcium-dependent protein kinase 3 (EC 2.7.11.1) (Calcium-dependent protein kinase isoform CDPK6) (AtCDPK6)</t>
  </si>
  <si>
    <t>TRINITY_DN32715_c0_g3_i1</t>
  </si>
  <si>
    <t>TRINITY_DN20606_c0_g2_i1</t>
  </si>
  <si>
    <t>Calcium-dependent protein kinase 33 (EC 2.7.11.1)</t>
  </si>
  <si>
    <t>TRINITY_DN35019_c2_g3_i2</t>
  </si>
  <si>
    <t>Calcium-dependent protein kinase 5 (EC 2.7.11.1) (Calmodulin-domain protein kinase CDPK isoform 5)</t>
  </si>
  <si>
    <t>TRINITY_DN33620_c2_g2_i1</t>
  </si>
  <si>
    <t>TRINITY_DN33620_c2_g1_i6</t>
  </si>
  <si>
    <t>Calcium-dependent protein kinase 8 (EC 2.7.11.1) (Calcium-dependent protein kinase isoform CDPK19) (AtCDPK19)</t>
  </si>
  <si>
    <t>4.05603800715393</t>
  </si>
  <si>
    <t>TRINITY_DN116309_c0_g1_i1</t>
  </si>
  <si>
    <t>Probable protein phosphatase 2C 10 (OsPP2C10) (EC 3.1.3.16)</t>
  </si>
  <si>
    <t>TRINITY_DN113308_c0_g1_i4</t>
  </si>
  <si>
    <t>Probable protein phosphatase 2C 12 (AtPP2C12) (EC 3.1.3.16)</t>
  </si>
  <si>
    <t>TRINITY_DN102418_c0_g1_i2</t>
  </si>
  <si>
    <t>Probable protein phosphatase 2C 13 (AtPP2C13) (EC 3.1.3.16)</t>
  </si>
  <si>
    <t>TRINITY_DN104673_c1_g2_i2</t>
  </si>
  <si>
    <t>Probable protein phosphatase 2C 15 (AtPP2C15) (EC 3.1.3.16)</t>
  </si>
  <si>
    <t>TRINITY_DN85492_c0_g1_i3</t>
  </si>
  <si>
    <t>Probable protein phosphatase 2C 21 (OsPP2C21) (EC 3.1.3.16)</t>
  </si>
  <si>
    <t>TRINITY_DN113126_c0_g1_i1</t>
  </si>
  <si>
    <t>Probable protein phosphatase 2C 24 (AtPP2C24) (EC 3.1.3.16)</t>
  </si>
  <si>
    <t>TRINITY_DN113126_c1_g1_i1</t>
  </si>
  <si>
    <t>TRINITY_DN113126_c0_g3_i3</t>
  </si>
  <si>
    <t>TRINITY_DN31325_c1_g1_i1</t>
  </si>
  <si>
    <t>Probable protein phosphatase 2C 25 (AtPP2C25) (EC 3.1.3.16) (Protein phosphatase AP2C1)</t>
  </si>
  <si>
    <t>TRINITY_DN18082_c2_g3_i1</t>
  </si>
  <si>
    <t>Probable protein phosphatase 2C 26 (OsPP2C26) (EC 3.1.3.16)</t>
  </si>
  <si>
    <t>Probable protein phosphatase 2C 27 (AtPP2C27) (EC 3.1.3.16) (Probable protein phosphatase 2C G group 1) (AtPP2CG1)</t>
  </si>
  <si>
    <t>TRINITY_DN27467_c2_g1_i1</t>
  </si>
  <si>
    <t>TRINITY_DN113421_c1_g1_i9</t>
  </si>
  <si>
    <t>Probable protein phosphatase 2C 33 (AtPP2C33) (EC 3.1.3.16) (AtPPC6;1)</t>
  </si>
  <si>
    <t>Probable protein phosphatase 2C 5 (AtPP2C05) (EC 3.1.3.16)</t>
  </si>
  <si>
    <t>TRINITY_DN121141_c0_g1_i8</t>
  </si>
  <si>
    <t>TRINITY_DN102262_c0_g2_i1</t>
  </si>
  <si>
    <t>Probable protein phosphatase 2C 9 (OsPP2C09) (EC 3.1.3.16)</t>
  </si>
  <si>
    <t>TRINITY_DN118629_c0_g1_i6</t>
  </si>
  <si>
    <t>Probable protein phosphatase 2C 73 (AtPP2C73) (EC 3.1.3.16) (AtPPC6;7)</t>
  </si>
  <si>
    <t>TRINITY_DN104517_c0_g1_i7</t>
  </si>
  <si>
    <t>Probable protein phosphatase 2C 71 (OsPP2C71) (EC 3.1.3.16)</t>
  </si>
  <si>
    <t>TRINITY_DN98889_c1_g1_i2</t>
  </si>
  <si>
    <t>Probable protein phosphatase 2C 64 (AtPP2C64) (EC 3.1.3.16)</t>
  </si>
  <si>
    <t>TRINITY_DN108058_c0_g1_i1</t>
  </si>
  <si>
    <t>Probable protein phosphatase 2C 6 (OsPP2C06) (EC 3.1.3.16) (ABI1-like protein 1) (OsABI-LIKE1) (OsABIL1)</t>
  </si>
  <si>
    <t>TRINITY_DN112087_c2_g1_i1</t>
  </si>
  <si>
    <t>Probable protein phosphatase 2C 55 (AtPP2C55) (EC 3.1.3.16)</t>
  </si>
  <si>
    <t>Probable protein phosphatase 2C 10 (AtPP2C10) (EC 3.1.3.16)</t>
  </si>
  <si>
    <t>TRINITY_DN104673_c0_g1_i1</t>
  </si>
  <si>
    <t>TRINITY_DN100640_c3_g2_i2</t>
  </si>
  <si>
    <t>TRINITY_DN31325_c2_g2_i2</t>
  </si>
  <si>
    <t>Probable protein phosphatase 2C 2 (AtPP2C02) (EC 3.1.3.16) (Protein phosphatase AP2C2)</t>
  </si>
  <si>
    <t>TRINITY_DN106349_c0_g1_i1</t>
  </si>
  <si>
    <t>Probable protein phosphatase 2C 23 (AtPP2C23) (EC 3.1.3.16) (Protein POLTERGEIST-LIKE 4) (Protein phosphatase 2C PLL4) (PP2C PLL4)</t>
  </si>
  <si>
    <t>TRINITY_DN121390_c2_g3_i2</t>
  </si>
  <si>
    <t>Probable protein phosphatase 2C 30 (AtPP2C30) (EC 3.1.3.16) (AthPP2C5)</t>
  </si>
  <si>
    <t>TRINITY_DN121124_c3_g3_i1</t>
  </si>
  <si>
    <t>TRINITY_DN18791_c1_g1_i5</t>
  </si>
  <si>
    <t>TRINITY_DN18791_c1_g1_i6</t>
  </si>
  <si>
    <t>TRINITY_DN111448_c4_g1_i1</t>
  </si>
  <si>
    <t>Probable protein phosphatase 2C 35 (AtPP2C35) (EC 3.1.3.16)</t>
  </si>
  <si>
    <t>TRINITY_DN26115_c2_g1_i1</t>
  </si>
  <si>
    <t>Probable protein phosphatase 2C 59 (AtPP2C59) (EC 3.1.3.16) (HopW1-1-interacting protein 2) (Protein phosphatase 2C WIN2) (PP2C WIN2)</t>
  </si>
  <si>
    <t>TRINITY_DN20947_c1_g2_i1</t>
  </si>
  <si>
    <t>TRINITY_DN99905_c1_g1_i3</t>
  </si>
  <si>
    <t>TRINITY_DN121434_c2_g1_i5</t>
  </si>
  <si>
    <t>Probable protein phosphatase 2C 63 (AtPP2C63) (EC 3.1.3.16)</t>
  </si>
  <si>
    <t>TRINITY_DN29366_c0_g3_i4</t>
  </si>
  <si>
    <t>TRINITY_DN24402_c0_g1_i4</t>
  </si>
  <si>
    <t>TRINITY_DN113308_c1_g2_i1</t>
  </si>
  <si>
    <t>TRINITY_DN120922_c0_g1_i1</t>
  </si>
  <si>
    <t>TRINITY_DN18791_c1_g1_i1</t>
  </si>
  <si>
    <t>TRINITY_DN113421_c0_g1_i1</t>
  </si>
  <si>
    <t>TRINITY_DN34051_c0_g1_i6</t>
  </si>
  <si>
    <t>Probable protein phosphatase 2C 4 (AtPP2C04) (EC 3.1.3.16) (Protein POLTERGEIST-LIKE 5) (Protein phosphatase 2C PLL5) (PP2C PLL5)</t>
  </si>
  <si>
    <t>TRINITY_DN106349_c0_g3_i5</t>
  </si>
  <si>
    <t>TRINITY_DN24377_c0_g2_i1</t>
  </si>
  <si>
    <t>Probable protein phosphatase 2C 58 (OsPP2C58) (EC 3.1.3.16)</t>
  </si>
  <si>
    <t>TRINITY_DN106796_c0_g2_i1</t>
  </si>
  <si>
    <t>Probable protein phosphatase 2C 72 (AtPP2C72) (EC 3.1.3.16)</t>
  </si>
  <si>
    <t>TRINITY_DN29464_c2_g1_i3</t>
  </si>
  <si>
    <t>Probable protein phosphatase 2C 9 (AtPP2C09) (EC 3.1.3.16) (Phytochrome-associated protein phosphatase 2C) (PAPP2C)</t>
  </si>
  <si>
    <t>TRINITY_DN26031_c2_g1_i3</t>
  </si>
  <si>
    <t>TRINITY_DN106227_c4_g1_i2</t>
  </si>
  <si>
    <t>TRINITY_DN99721_c0_g1_i1</t>
  </si>
  <si>
    <t>TRINITY_DN36549_c1_g1_i12</t>
  </si>
  <si>
    <t>Protein phosphatase 2C 16 (AtPP2C16) (EC 3.1.3.16) (AtP2C-HA) (Protein HYPERSENSITIVE TO ABA 1) (Protein phosphatase 2C HAB1) (PP2C HAB1)</t>
  </si>
  <si>
    <t>Protein phosphatase 2C 3 (AtPP2C03) (EC 3.1.3.16) (Protein AKT1-INTERACTING 1) (Protein HIGHLY ABA-INDUCED PP2C 2) (Protein HONSU) (Protein phosphatase 2C AIP1) (PP2C AIP1)</t>
  </si>
  <si>
    <t>Protein phosphatase 2C 57 (AtPP2C57) (EC 3.1.3.16) (Protein phosphatase 2C PPH1) (PP2C PPH1)</t>
  </si>
  <si>
    <t>Protein phosphatase 2C and cyclic nucleotide-binding/kinase domain-containing protein [Includes: Probable protein phosphatase 2C 19 (AtPP2C19) (EC 3.1.3.16); Probable inactive cyclic nucleotide-dependent protein kinase At2g20050]</t>
  </si>
  <si>
    <t>TRINITY_DN113097_c0_g3_i2</t>
  </si>
  <si>
    <t>TRINITY_DN115880_c0_g1_i1</t>
  </si>
  <si>
    <t>TRINITY_DN104673_c1_g2_i6</t>
  </si>
  <si>
    <t>TRINITY_DN113491_c1_g2_i2</t>
  </si>
  <si>
    <t>TRINITY_DN107056_c1_g1_i5</t>
  </si>
  <si>
    <t>TRINITY_DN34661_c2_g2_i5</t>
  </si>
  <si>
    <t>TRINITY_DN113421_c1_g1_i7</t>
  </si>
  <si>
    <t>TRINITY_DN24402_c0_g2_i6</t>
  </si>
  <si>
    <t>TRINITY_DN106349_c0_g3_i1</t>
  </si>
  <si>
    <t>TRINITY_DN112948_c1_g1_i2</t>
  </si>
  <si>
    <t>TRINITY_DN35134_c1_g1_i1</t>
  </si>
  <si>
    <t>TRINITY_DN37687_c1_g1_i2</t>
  </si>
  <si>
    <t>TRINITY_DN37145_c2_g4_i1</t>
  </si>
  <si>
    <t>TRINITY_DN112376_c1_g3_i1</t>
  </si>
  <si>
    <t>TRINITY_DN101993_c1_g2_i3</t>
  </si>
  <si>
    <t>TRINITY_DN85075_c0_g1_i3</t>
  </si>
  <si>
    <t>TRINITY_DN28681_c0_g1_i11</t>
  </si>
  <si>
    <t>TRINITY_DN106512_c2_g4_i2</t>
  </si>
  <si>
    <t>Probable protein phosphatase 2C 11 (OsPP2C11) (EC 3.1.3.16)</t>
  </si>
  <si>
    <t>Probable protein phosphatase 2C 2 (OsPP2C02) (EC 3.1.3.16)</t>
  </si>
  <si>
    <t>Probable protein phosphatase 2C 26 (AtPP2C26) (EC 3.1.3.16)</t>
  </si>
  <si>
    <t>Probable protein phosphatase 2C 28 (OsPP2C28) (EC 3.1.3.16)</t>
  </si>
  <si>
    <t>Probable protein phosphatase 2C 34 (AtPP2C34) (EC 3.1.3.16)</t>
  </si>
  <si>
    <t>Probable protein phosphatase 2C 40 (AtPP2C40) (EC 3.1.3.16) (Protein phosphatase 2C homolog 1)</t>
  </si>
  <si>
    <t>Probable protein phosphatase 2C 41 (OsPP2C41) (EC 3.1.3.16)</t>
  </si>
  <si>
    <t>Probable protein phosphatase 2C 51 (AtPP2C51) (EC 3.1.3.16)</t>
  </si>
  <si>
    <t>Probable protein phosphatase 2C 58 (AtPP2C58) (EC 3.1.3.16)</t>
  </si>
  <si>
    <t>Probable protein phosphatase 2C 62 (AtPP2C62) (EC 3.1.3.16)</t>
  </si>
  <si>
    <t>Probable protein phosphatase 2C 67 (AtPP2C67) (EC 3.1.3.16)</t>
  </si>
  <si>
    <t>Probable protein phosphatase 2C 79 (AtPP2C79) (EC 3.1.3.16)</t>
  </si>
  <si>
    <t>TRINITY_DN108058_c0_g2_i1</t>
  </si>
  <si>
    <t>TRINITY_DN21082_c3_g4_i2</t>
  </si>
  <si>
    <t>TRINITY_DN106558_c2_g2_i7</t>
  </si>
  <si>
    <t>TRINITY_DN38011_c4_g1_i1</t>
  </si>
  <si>
    <t>TRINITY_DN106227_c4_g2_i3</t>
  </si>
  <si>
    <t>TRINITY_DN113126_c1_g3_i1</t>
  </si>
  <si>
    <t>TRINITY_DN102262_c0_g3_i1</t>
  </si>
  <si>
    <t>TRINITY_DN109529_c0_g3_i4</t>
  </si>
  <si>
    <t>TRINITY_DN109529_c0_g3_i6</t>
  </si>
  <si>
    <t>TRINITY_DN36553_c2_g3_i1</t>
  </si>
  <si>
    <t>Protein phosphatase 2C 29 (AtPP2C29) (EC 3.1.3.16) (Protein POLTERGEIST-LIKE 1) (Protein phosphatase 2C PLL1) (PP2C PLL1)</t>
  </si>
  <si>
    <t>Protein phosphatase 2C 37 (AtPP2C37) (EC 3.1.3.16) (Protein ABA-HYPERSENSITIVE GERMINATION 3) (Protein phosphatase 2C A) (PP2CA)</t>
  </si>
  <si>
    <t>Protein phosphatase 2C 56 (AtPP2C56) (EC 3.1.3.16) (Protein ABSCISIC ACID-INSENSITIVE 1) (Protein phosphatase 2C ABI1) (PP2C ABI1)</t>
  </si>
  <si>
    <t>Protein phosphatase 2C 7 (AtPP2C07) (EC 3.1.3.16) (Protein HYPERSENSITIVE TO ABA 2) (Protein phosphatase 2C HAB2) (PP2C HAB2)</t>
  </si>
  <si>
    <t>1.92564589415673</t>
  </si>
  <si>
    <t>0.952772594494031</t>
  </si>
  <si>
    <t>4.26598288941097</t>
  </si>
  <si>
    <t>1.95122029094215</t>
  </si>
  <si>
    <t>1.73200346219347</t>
  </si>
  <si>
    <t>3.03038451304667</t>
  </si>
  <si>
    <t>1.12150793582202</t>
  </si>
  <si>
    <t>5.01199760643265</t>
  </si>
  <si>
    <t>4.2659742348541</t>
  </si>
  <si>
    <t>1.42311599551244</t>
  </si>
  <si>
    <t>TRINITY_DN26712_c0_g1_i2</t>
  </si>
  <si>
    <t>TRINITY_DN33582_c0_g2_i1</t>
  </si>
  <si>
    <t>TRINITY_DN31301_c0_g4_i3</t>
  </si>
  <si>
    <t>1.41679387971245</t>
  </si>
  <si>
    <t>1.58191554179969</t>
  </si>
  <si>
    <t>2.14910267148105</t>
  </si>
  <si>
    <t>4.36646429136856</t>
  </si>
  <si>
    <t>1.4401868246964</t>
  </si>
  <si>
    <t>2.7286579661319</t>
  </si>
  <si>
    <t>1.53871399442667</t>
  </si>
  <si>
    <t>1.0881434738184</t>
  </si>
  <si>
    <t>TRINITY_DN19503_c1_g1_i9</t>
  </si>
  <si>
    <t>TRINITY_DN38674_c2_g1_i1</t>
  </si>
  <si>
    <t>Probable protein phosphatase 2C 36 (OsPP2C36) (EC 3.1.3.16)</t>
  </si>
  <si>
    <t>2.06604656106125</t>
  </si>
  <si>
    <t>-1.33259314705011</t>
  </si>
  <si>
    <t>4.44922244387059</t>
  </si>
  <si>
    <t>Calcium-dependent protein kinase 2 (Os) (OsCPK2) (EC 2.7.11.1)</t>
  </si>
  <si>
    <t>DS</t>
  </si>
  <si>
    <t>SS</t>
  </si>
  <si>
    <t>WS</t>
  </si>
  <si>
    <t>Leaf tissue</t>
  </si>
  <si>
    <t>Root</t>
  </si>
  <si>
    <t>Supplemenatry data 5. Stress responsvie signal transduction genes in leaf and root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</si>
</sst>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1" fillId="0" borderId="3" xfId="0" applyFont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5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7"/>
  <sheetViews>
    <sheetView tabSelected="1" zoomScale="90" zoomScaleNormal="90" workbookViewId="0">
      <selection activeCell="I10" sqref="I10"/>
    </sheetView>
  </sheetViews>
  <sheetFormatPr defaultRowHeight="15.6" x14ac:dyDescent="0.3"/>
  <cols>
    <col min="1" max="2" width="16.109375" style="1" customWidth="1"/>
    <col min="3" max="3" width="19" style="1" customWidth="1"/>
    <col min="4" max="4" width="7.6640625" style="1" customWidth="1"/>
    <col min="5" max="5" width="8.88671875" style="3"/>
    <col min="6" max="7" width="8.88671875" style="1"/>
    <col min="8" max="8" width="12.5546875" style="1" customWidth="1"/>
    <col min="9" max="16384" width="8.88671875" style="1"/>
  </cols>
  <sheetData>
    <row r="1" spans="1:8" x14ac:dyDescent="0.3">
      <c r="A1" s="2" t="s">
        <v>368</v>
      </c>
    </row>
    <row r="2" spans="1:8" x14ac:dyDescent="0.3">
      <c r="A2" s="2" t="s">
        <v>366</v>
      </c>
      <c r="G2" s="2"/>
    </row>
    <row r="3" spans="1:8" x14ac:dyDescent="0.3">
      <c r="A3" s="4" t="s">
        <v>0</v>
      </c>
      <c r="B3" s="4" t="s">
        <v>1</v>
      </c>
      <c r="C3" s="5" t="s">
        <v>2</v>
      </c>
      <c r="D3" s="6"/>
      <c r="E3" s="7"/>
      <c r="F3" s="2"/>
      <c r="G3" s="2"/>
      <c r="H3" s="2"/>
    </row>
    <row r="4" spans="1:8" x14ac:dyDescent="0.3">
      <c r="A4" s="1" t="s">
        <v>3</v>
      </c>
      <c r="B4" s="1" t="s">
        <v>4</v>
      </c>
      <c r="C4" s="8">
        <v>-1.5241031828749101</v>
      </c>
      <c r="D4" s="17" t="s">
        <v>363</v>
      </c>
      <c r="E4" s="10"/>
    </row>
    <row r="5" spans="1:8" x14ac:dyDescent="0.3">
      <c r="A5" s="1" t="s">
        <v>7</v>
      </c>
      <c r="B5" s="1" t="s">
        <v>8</v>
      </c>
      <c r="C5" s="8">
        <f>--1.41031302049204</f>
        <v>1.41031302049204</v>
      </c>
      <c r="D5" s="17"/>
      <c r="E5" s="10"/>
    </row>
    <row r="6" spans="1:8" x14ac:dyDescent="0.3">
      <c r="A6" s="1" t="s">
        <v>11</v>
      </c>
      <c r="B6" s="1" t="s">
        <v>362</v>
      </c>
      <c r="C6" s="8">
        <v>-1.3708773966643999</v>
      </c>
      <c r="D6" s="17"/>
      <c r="E6" s="10"/>
    </row>
    <row r="7" spans="1:8" x14ac:dyDescent="0.3">
      <c r="A7" s="1" t="s">
        <v>13</v>
      </c>
      <c r="B7" s="1" t="s">
        <v>14</v>
      </c>
      <c r="C7" s="8">
        <v>-1.73157088199775</v>
      </c>
      <c r="D7" s="17"/>
      <c r="E7" s="10"/>
    </row>
    <row r="8" spans="1:8" x14ac:dyDescent="0.3">
      <c r="A8" s="1" t="s">
        <v>15</v>
      </c>
      <c r="B8" s="1" t="s">
        <v>16</v>
      </c>
      <c r="C8" s="8">
        <f>--1.62151103823332</f>
        <v>1.62151103823332</v>
      </c>
      <c r="D8" s="17"/>
      <c r="E8" s="10"/>
    </row>
    <row r="9" spans="1:8" x14ac:dyDescent="0.3">
      <c r="A9" s="1" t="s">
        <v>21</v>
      </c>
      <c r="B9" s="1" t="s">
        <v>4</v>
      </c>
      <c r="C9" s="8">
        <f>--2.40742110044261</f>
        <v>2.40742110044261</v>
      </c>
      <c r="D9" s="17" t="s">
        <v>364</v>
      </c>
      <c r="E9" s="1"/>
    </row>
    <row r="10" spans="1:8" x14ac:dyDescent="0.3">
      <c r="A10" s="1" t="s">
        <v>26</v>
      </c>
      <c r="B10" s="1" t="s">
        <v>27</v>
      </c>
      <c r="C10" s="8">
        <f>--3.85321514543284</f>
        <v>3.85321514543284</v>
      </c>
      <c r="D10" s="17"/>
      <c r="E10" s="11"/>
    </row>
    <row r="11" spans="1:8" x14ac:dyDescent="0.3">
      <c r="A11" s="1" t="s">
        <v>28</v>
      </c>
      <c r="B11" s="1" t="s">
        <v>14</v>
      </c>
      <c r="C11" s="8">
        <f>--1.05239889643365</f>
        <v>1.0523988964336499</v>
      </c>
      <c r="D11" s="17"/>
      <c r="E11" s="11"/>
    </row>
    <row r="12" spans="1:8" x14ac:dyDescent="0.3">
      <c r="A12" s="1" t="s">
        <v>35</v>
      </c>
      <c r="B12" s="1" t="s">
        <v>36</v>
      </c>
      <c r="C12" s="8">
        <v>-1.8114663915022</v>
      </c>
      <c r="D12" s="17" t="s">
        <v>363</v>
      </c>
      <c r="E12" s="11"/>
    </row>
    <row r="13" spans="1:8" x14ac:dyDescent="0.3">
      <c r="A13" s="1" t="s">
        <v>39</v>
      </c>
      <c r="B13" s="1" t="s">
        <v>40</v>
      </c>
      <c r="C13" s="8">
        <f>--1.25760043785407</f>
        <v>1.2576004378540699</v>
      </c>
      <c r="D13" s="17"/>
      <c r="E13" s="1"/>
    </row>
    <row r="14" spans="1:8" x14ac:dyDescent="0.3">
      <c r="A14" s="1" t="s">
        <v>17</v>
      </c>
      <c r="B14" s="1" t="s">
        <v>18</v>
      </c>
      <c r="C14" s="8">
        <v>-2.1068176454908998</v>
      </c>
      <c r="D14" s="17"/>
      <c r="E14" s="1"/>
    </row>
    <row r="15" spans="1:8" x14ac:dyDescent="0.3">
      <c r="A15" s="1" t="s">
        <v>43</v>
      </c>
      <c r="B15" s="1" t="s">
        <v>44</v>
      </c>
      <c r="C15" s="8">
        <v>-1.8786807447260201</v>
      </c>
      <c r="D15" s="17"/>
      <c r="E15" s="1"/>
    </row>
    <row r="16" spans="1:8" x14ac:dyDescent="0.3">
      <c r="A16" s="1" t="s">
        <v>46</v>
      </c>
      <c r="B16" s="1" t="s">
        <v>47</v>
      </c>
      <c r="C16" s="8">
        <v>-1.5683418618773</v>
      </c>
      <c r="D16" s="17"/>
      <c r="E16" s="11"/>
    </row>
    <row r="17" spans="1:5" x14ac:dyDescent="0.3">
      <c r="A17" s="1" t="s">
        <v>50</v>
      </c>
      <c r="B17" s="1" t="s">
        <v>51</v>
      </c>
      <c r="C17" s="8">
        <v>-1.9457122237558999</v>
      </c>
      <c r="D17" s="17"/>
      <c r="E17" s="11"/>
    </row>
    <row r="18" spans="1:5" x14ac:dyDescent="0.3">
      <c r="A18" s="1" t="s">
        <v>54</v>
      </c>
      <c r="B18" s="1" t="s">
        <v>55</v>
      </c>
      <c r="C18" s="8">
        <f>--1.45712734734368</f>
        <v>1.4571273473436801</v>
      </c>
      <c r="D18" s="17"/>
      <c r="E18" s="11"/>
    </row>
    <row r="19" spans="1:5" x14ac:dyDescent="0.3">
      <c r="A19" s="1" t="s">
        <v>33</v>
      </c>
      <c r="B19" s="1" t="s">
        <v>34</v>
      </c>
      <c r="C19" s="8">
        <v>-5.5904437778523697</v>
      </c>
      <c r="D19" s="17"/>
      <c r="E19" s="11"/>
    </row>
    <row r="20" spans="1:5" x14ac:dyDescent="0.3">
      <c r="A20" s="1" t="s">
        <v>45</v>
      </c>
      <c r="B20" s="1" t="s">
        <v>36</v>
      </c>
      <c r="C20" s="8">
        <f>--2.67189930552733</f>
        <v>2.6718993055273299</v>
      </c>
      <c r="D20" s="17" t="s">
        <v>364</v>
      </c>
      <c r="E20" s="11"/>
    </row>
    <row r="21" spans="1:5" x14ac:dyDescent="0.3">
      <c r="A21" s="1" t="s">
        <v>64</v>
      </c>
      <c r="B21" s="1" t="s">
        <v>63</v>
      </c>
      <c r="C21" s="8">
        <f>--3.3182072981262</f>
        <v>3.3182072981261999</v>
      </c>
      <c r="D21" s="17"/>
      <c r="E21" s="11"/>
    </row>
    <row r="22" spans="1:5" x14ac:dyDescent="0.3">
      <c r="A22" s="1" t="s">
        <v>67</v>
      </c>
      <c r="B22" s="1" t="s">
        <v>47</v>
      </c>
      <c r="C22" s="8">
        <f>--1.50597791168521</f>
        <v>1.5059779116852099</v>
      </c>
      <c r="D22" s="17"/>
      <c r="E22" s="11"/>
    </row>
    <row r="23" spans="1:5" x14ac:dyDescent="0.3">
      <c r="A23" s="1" t="s">
        <v>68</v>
      </c>
      <c r="B23" s="1" t="s">
        <v>69</v>
      </c>
      <c r="C23" s="8">
        <f>--2.80182145924904</f>
        <v>2.80182145924904</v>
      </c>
      <c r="D23" s="17"/>
      <c r="E23" s="11"/>
    </row>
    <row r="24" spans="1:5" x14ac:dyDescent="0.3">
      <c r="A24" s="12" t="s">
        <v>72</v>
      </c>
      <c r="B24" s="12" t="s">
        <v>73</v>
      </c>
      <c r="C24" s="13">
        <f>--4.53974800615273</f>
        <v>4.5397480061527302</v>
      </c>
      <c r="D24" s="17"/>
      <c r="E24" s="1"/>
    </row>
    <row r="25" spans="1:5" x14ac:dyDescent="0.3">
      <c r="A25" s="1" t="s">
        <v>74</v>
      </c>
      <c r="B25" s="1" t="s">
        <v>36</v>
      </c>
      <c r="C25" s="8">
        <v>-3.0654240931351202</v>
      </c>
      <c r="D25" s="17" t="s">
        <v>365</v>
      </c>
      <c r="E25" s="1"/>
    </row>
    <row r="26" spans="1:5" x14ac:dyDescent="0.3">
      <c r="A26" s="1" t="s">
        <v>62</v>
      </c>
      <c r="B26" s="1" t="s">
        <v>63</v>
      </c>
      <c r="C26" s="8">
        <v>-2.0830029182517298</v>
      </c>
      <c r="D26" s="17"/>
      <c r="E26" s="11"/>
    </row>
    <row r="27" spans="1:5" x14ac:dyDescent="0.3">
      <c r="A27" s="1" t="s">
        <v>75</v>
      </c>
      <c r="B27" s="1" t="s">
        <v>76</v>
      </c>
      <c r="C27" s="8">
        <v>-5.4439028580382098</v>
      </c>
      <c r="D27" s="17"/>
      <c r="E27" s="11"/>
    </row>
    <row r="28" spans="1:5" x14ac:dyDescent="0.3">
      <c r="A28" s="1" t="s">
        <v>79</v>
      </c>
      <c r="B28" s="1" t="s">
        <v>80</v>
      </c>
      <c r="C28" s="8">
        <f>--2.12541613572408</f>
        <v>2.1254161357240799</v>
      </c>
      <c r="D28" s="17" t="s">
        <v>363</v>
      </c>
      <c r="E28" s="11"/>
    </row>
    <row r="29" spans="1:5" x14ac:dyDescent="0.3">
      <c r="A29" s="1" t="s">
        <v>81</v>
      </c>
      <c r="B29" s="1" t="s">
        <v>82</v>
      </c>
      <c r="C29" s="8">
        <f>--2.42196103860456</f>
        <v>2.42196103860456</v>
      </c>
      <c r="D29" s="17"/>
      <c r="E29" s="11"/>
    </row>
    <row r="30" spans="1:5" x14ac:dyDescent="0.3">
      <c r="A30" s="1" t="s">
        <v>83</v>
      </c>
      <c r="B30" s="1" t="s">
        <v>84</v>
      </c>
      <c r="C30" s="8">
        <f>--1.47883319788329</f>
        <v>1.47883319788329</v>
      </c>
      <c r="D30" s="17"/>
      <c r="E30" s="11"/>
    </row>
    <row r="31" spans="1:5" x14ac:dyDescent="0.3">
      <c r="A31" s="1" t="s">
        <v>87</v>
      </c>
      <c r="B31" s="1" t="s">
        <v>88</v>
      </c>
      <c r="C31" s="8">
        <f>--2.21317600360736</f>
        <v>2.21317600360736</v>
      </c>
      <c r="D31" s="17"/>
      <c r="E31" s="1"/>
    </row>
    <row r="32" spans="1:5" x14ac:dyDescent="0.3">
      <c r="A32" s="1" t="s">
        <v>90</v>
      </c>
      <c r="B32" s="1" t="s">
        <v>91</v>
      </c>
      <c r="C32" s="8">
        <v>-1.6852862530004999</v>
      </c>
      <c r="D32" s="17"/>
      <c r="E32" s="1"/>
    </row>
    <row r="33" spans="1:5" x14ac:dyDescent="0.3">
      <c r="A33" s="1" t="s">
        <v>93</v>
      </c>
      <c r="B33" s="1" t="s">
        <v>94</v>
      </c>
      <c r="C33" s="8">
        <f>--2.26374305182662</f>
        <v>2.2637430518266202</v>
      </c>
      <c r="D33" s="17"/>
      <c r="E33" s="1"/>
    </row>
    <row r="34" spans="1:5" x14ac:dyDescent="0.3">
      <c r="A34" s="1" t="s">
        <v>95</v>
      </c>
      <c r="B34" s="1" t="s">
        <v>96</v>
      </c>
      <c r="C34" s="8">
        <f>--5.46156200991037</f>
        <v>5.4615620099103701</v>
      </c>
      <c r="D34" s="17"/>
      <c r="E34" s="11"/>
    </row>
    <row r="35" spans="1:5" x14ac:dyDescent="0.3">
      <c r="A35" s="1" t="s">
        <v>99</v>
      </c>
      <c r="B35" s="1" t="s">
        <v>100</v>
      </c>
      <c r="C35" s="8">
        <v>-3.0255872122352798</v>
      </c>
      <c r="D35" s="17"/>
      <c r="E35" s="11"/>
    </row>
    <row r="36" spans="1:5" x14ac:dyDescent="0.3">
      <c r="A36" s="1" t="s">
        <v>101</v>
      </c>
      <c r="B36" s="1" t="s">
        <v>102</v>
      </c>
      <c r="C36" s="8">
        <v>-2.6303119076000199</v>
      </c>
      <c r="D36" s="17"/>
      <c r="E36" s="11"/>
    </row>
    <row r="37" spans="1:5" x14ac:dyDescent="0.3">
      <c r="A37" s="1" t="s">
        <v>103</v>
      </c>
      <c r="B37" s="1" t="s">
        <v>104</v>
      </c>
      <c r="C37" s="8">
        <f>--2.80645836184571</f>
        <v>2.80645836184571</v>
      </c>
      <c r="D37" s="17"/>
      <c r="E37" s="1"/>
    </row>
    <row r="38" spans="1:5" x14ac:dyDescent="0.3">
      <c r="A38" s="1" t="s">
        <v>105</v>
      </c>
      <c r="B38" s="1" t="s">
        <v>106</v>
      </c>
      <c r="C38" s="8">
        <f>--1.14832056279765</f>
        <v>1.14832056279765</v>
      </c>
      <c r="D38" s="17"/>
      <c r="E38" s="1"/>
    </row>
    <row r="39" spans="1:5" x14ac:dyDescent="0.3">
      <c r="A39" s="1" t="s">
        <v>79</v>
      </c>
      <c r="B39" s="1" t="s">
        <v>80</v>
      </c>
      <c r="C39" s="8">
        <f>--2.41361495268216</f>
        <v>2.4136149526821602</v>
      </c>
      <c r="D39" s="17" t="s">
        <v>364</v>
      </c>
      <c r="E39" s="11"/>
    </row>
    <row r="40" spans="1:5" x14ac:dyDescent="0.3">
      <c r="A40" s="1" t="s">
        <v>81</v>
      </c>
      <c r="B40" s="1" t="s">
        <v>82</v>
      </c>
      <c r="C40" s="8">
        <f>--2.79853065268692</f>
        <v>2.79853065268692</v>
      </c>
      <c r="D40" s="17"/>
      <c r="E40" s="11"/>
    </row>
    <row r="41" spans="1:5" x14ac:dyDescent="0.3">
      <c r="A41" s="1" t="s">
        <v>83</v>
      </c>
      <c r="B41" s="1" t="s">
        <v>84</v>
      </c>
      <c r="C41" s="8">
        <f>--2.65321820573029</f>
        <v>2.65321820573029</v>
      </c>
      <c r="D41" s="17"/>
      <c r="E41" s="11"/>
    </row>
    <row r="42" spans="1:5" x14ac:dyDescent="0.3">
      <c r="A42" s="1" t="s">
        <v>109</v>
      </c>
      <c r="B42" s="1" t="s">
        <v>91</v>
      </c>
      <c r="C42" s="8">
        <f>--1.66128975659591</f>
        <v>1.6612897565959099</v>
      </c>
      <c r="D42" s="17"/>
      <c r="E42" s="11"/>
    </row>
    <row r="43" spans="1:5" x14ac:dyDescent="0.3">
      <c r="A43" s="1" t="s">
        <v>112</v>
      </c>
      <c r="B43" s="1" t="s">
        <v>94</v>
      </c>
      <c r="C43" s="8">
        <f>--2.96193436385918</f>
        <v>2.96193436385918</v>
      </c>
      <c r="D43" s="17"/>
      <c r="E43" s="11"/>
    </row>
    <row r="44" spans="1:5" x14ac:dyDescent="0.3">
      <c r="A44" s="1" t="s">
        <v>95</v>
      </c>
      <c r="B44" s="1" t="s">
        <v>96</v>
      </c>
      <c r="C44" s="8">
        <f>--4.82009082347736</f>
        <v>4.8200908234773596</v>
      </c>
      <c r="D44" s="17"/>
      <c r="E44" s="11"/>
    </row>
    <row r="45" spans="1:5" x14ac:dyDescent="0.3">
      <c r="A45" s="1" t="s">
        <v>101</v>
      </c>
      <c r="B45" s="1" t="s">
        <v>102</v>
      </c>
      <c r="C45" s="8">
        <v>-1.72075108313433</v>
      </c>
      <c r="D45" s="17"/>
      <c r="E45" s="11"/>
    </row>
    <row r="46" spans="1:5" x14ac:dyDescent="0.3">
      <c r="A46" s="1" t="s">
        <v>119</v>
      </c>
      <c r="B46" s="1" t="s">
        <v>120</v>
      </c>
      <c r="C46" s="8">
        <v>-3.99328541356918</v>
      </c>
      <c r="D46" s="17" t="s">
        <v>363</v>
      </c>
      <c r="E46" s="11"/>
    </row>
    <row r="47" spans="1:5" x14ac:dyDescent="0.3">
      <c r="A47" s="1" t="s">
        <v>123</v>
      </c>
      <c r="B47" s="1" t="s">
        <v>124</v>
      </c>
      <c r="C47" s="8">
        <v>-5.75178589316703</v>
      </c>
      <c r="D47" s="17"/>
      <c r="E47" s="11"/>
    </row>
    <row r="48" spans="1:5" x14ac:dyDescent="0.3">
      <c r="A48" s="1" t="s">
        <v>127</v>
      </c>
      <c r="B48" s="1" t="s">
        <v>128</v>
      </c>
      <c r="C48" s="8">
        <v>-1.4222066586840201</v>
      </c>
      <c r="D48" s="17"/>
      <c r="E48" s="11"/>
    </row>
    <row r="49" spans="1:5" x14ac:dyDescent="0.3">
      <c r="A49" s="1" t="s">
        <v>129</v>
      </c>
      <c r="B49" s="1" t="s">
        <v>122</v>
      </c>
      <c r="C49" s="8">
        <f>--1.57541552955353</f>
        <v>1.5754155295535299</v>
      </c>
      <c r="D49" s="17"/>
      <c r="E49" s="11"/>
    </row>
    <row r="50" spans="1:5" x14ac:dyDescent="0.3">
      <c r="A50" s="1" t="s">
        <v>119</v>
      </c>
      <c r="B50" s="1" t="s">
        <v>120</v>
      </c>
      <c r="C50" s="8">
        <v>-3.2187785106070201</v>
      </c>
      <c r="D50" s="17" t="s">
        <v>364</v>
      </c>
      <c r="E50" s="1"/>
    </row>
    <row r="51" spans="1:5" x14ac:dyDescent="0.3">
      <c r="A51" s="1" t="s">
        <v>123</v>
      </c>
      <c r="B51" s="1" t="s">
        <v>124</v>
      </c>
      <c r="C51" s="8">
        <v>-2.39275927487021</v>
      </c>
      <c r="D51" s="17"/>
      <c r="E51" s="1"/>
    </row>
    <row r="52" spans="1:5" x14ac:dyDescent="0.3">
      <c r="A52" s="12" t="s">
        <v>133</v>
      </c>
      <c r="B52" s="12" t="s">
        <v>116</v>
      </c>
      <c r="C52" s="13">
        <f>--1.91356129965964</f>
        <v>1.9135612996596401</v>
      </c>
      <c r="D52" s="17"/>
      <c r="E52" s="1"/>
    </row>
    <row r="53" spans="1:5" x14ac:dyDescent="0.3">
      <c r="A53" s="12" t="s">
        <v>113</v>
      </c>
      <c r="B53" s="12" t="s">
        <v>114</v>
      </c>
      <c r="C53" s="13">
        <f>--1.76560235937813</f>
        <v>1.76560235937813</v>
      </c>
      <c r="D53" s="17"/>
      <c r="E53" s="11"/>
    </row>
    <row r="54" spans="1:5" x14ac:dyDescent="0.3">
      <c r="A54" s="1" t="s">
        <v>144</v>
      </c>
      <c r="B54" s="1" t="s">
        <v>141</v>
      </c>
      <c r="C54" s="8">
        <f>--2.09582981739134</f>
        <v>2.0958298173913401</v>
      </c>
      <c r="D54" s="17" t="s">
        <v>363</v>
      </c>
      <c r="E54" s="11"/>
    </row>
    <row r="55" spans="1:5" x14ac:dyDescent="0.3">
      <c r="A55" s="1" t="s">
        <v>147</v>
      </c>
      <c r="B55" s="1" t="s">
        <v>148</v>
      </c>
      <c r="C55" s="8">
        <f>--1.91541745711949</f>
        <v>1.91541745711949</v>
      </c>
      <c r="D55" s="17"/>
      <c r="E55" s="11"/>
    </row>
    <row r="56" spans="1:5" x14ac:dyDescent="0.3">
      <c r="A56" s="12" t="s">
        <v>150</v>
      </c>
      <c r="B56" s="12" t="s">
        <v>137</v>
      </c>
      <c r="C56" s="13">
        <f>--1.05409095237275</f>
        <v>1.05409095237275</v>
      </c>
      <c r="D56" s="17"/>
      <c r="E56" s="11"/>
    </row>
    <row r="57" spans="1:5" x14ac:dyDescent="0.3">
      <c r="A57" s="1" t="s">
        <v>138</v>
      </c>
      <c r="B57" s="1" t="s">
        <v>139</v>
      </c>
      <c r="C57" s="8">
        <f>--3.58724514410596</f>
        <v>3.5872451441059598</v>
      </c>
      <c r="D57" s="17"/>
      <c r="E57" s="11"/>
    </row>
    <row r="58" spans="1:5" x14ac:dyDescent="0.3">
      <c r="A58" s="1" t="s">
        <v>154</v>
      </c>
      <c r="B58" s="1" t="s">
        <v>155</v>
      </c>
      <c r="C58" s="8">
        <f>--2.82077034956353</f>
        <v>2.8207703495635301</v>
      </c>
      <c r="D58" s="17"/>
      <c r="E58" s="11"/>
    </row>
    <row r="59" spans="1:5" x14ac:dyDescent="0.3">
      <c r="A59" s="1" t="s">
        <v>160</v>
      </c>
      <c r="B59" s="1" t="s">
        <v>146</v>
      </c>
      <c r="C59" s="8">
        <f>--1.76020596490743</f>
        <v>1.76020596490743</v>
      </c>
      <c r="D59" s="17"/>
      <c r="E59" s="11"/>
    </row>
    <row r="60" spans="1:5" x14ac:dyDescent="0.3">
      <c r="A60" s="1" t="s">
        <v>140</v>
      </c>
      <c r="B60" s="1" t="s">
        <v>141</v>
      </c>
      <c r="C60" s="8">
        <f>--2.30529762023504</f>
        <v>2.3052976202350401</v>
      </c>
      <c r="D60" s="9" t="s">
        <v>364</v>
      </c>
      <c r="E60" s="1"/>
    </row>
    <row r="61" spans="1:5" x14ac:dyDescent="0.3">
      <c r="A61" s="1" t="s">
        <v>212</v>
      </c>
      <c r="B61" s="1" t="s">
        <v>213</v>
      </c>
      <c r="C61" s="8">
        <f>--2.01162399303228</f>
        <v>2.0116239930322801</v>
      </c>
      <c r="D61" s="17" t="s">
        <v>363</v>
      </c>
      <c r="E61" s="1"/>
    </row>
    <row r="62" spans="1:5" x14ac:dyDescent="0.3">
      <c r="A62" s="1" t="s">
        <v>214</v>
      </c>
      <c r="B62" s="1" t="s">
        <v>215</v>
      </c>
      <c r="C62" s="8">
        <v>-2.8928463424709299</v>
      </c>
      <c r="D62" s="17"/>
      <c r="E62" s="1"/>
    </row>
    <row r="63" spans="1:5" x14ac:dyDescent="0.3">
      <c r="A63" s="1" t="s">
        <v>216</v>
      </c>
      <c r="B63" s="1" t="s">
        <v>217</v>
      </c>
      <c r="C63" s="8">
        <f>--1.69827734511143</f>
        <v>1.6982773451114299</v>
      </c>
      <c r="D63" s="17"/>
      <c r="E63" s="11"/>
    </row>
    <row r="64" spans="1:5" x14ac:dyDescent="0.3">
      <c r="A64" s="1" t="s">
        <v>218</v>
      </c>
      <c r="B64" s="1" t="s">
        <v>219</v>
      </c>
      <c r="C64" s="8">
        <v>-2.1585381706116</v>
      </c>
      <c r="D64" s="17"/>
      <c r="E64" s="11"/>
    </row>
    <row r="65" spans="1:5" x14ac:dyDescent="0.3">
      <c r="A65" s="1" t="s">
        <v>220</v>
      </c>
      <c r="B65" s="1" t="s">
        <v>221</v>
      </c>
      <c r="C65" s="8">
        <f>--1.20618217435836</f>
        <v>1.2061821743583601</v>
      </c>
      <c r="D65" s="17"/>
      <c r="E65" s="11"/>
    </row>
    <row r="66" spans="1:5" x14ac:dyDescent="0.3">
      <c r="A66" s="1" t="s">
        <v>222</v>
      </c>
      <c r="B66" s="1" t="s">
        <v>223</v>
      </c>
      <c r="C66" s="8">
        <f>--3.06913832709763</f>
        <v>3.06913832709763</v>
      </c>
      <c r="D66" s="17"/>
      <c r="E66" s="11"/>
    </row>
    <row r="67" spans="1:5" x14ac:dyDescent="0.3">
      <c r="A67" s="1" t="s">
        <v>226</v>
      </c>
      <c r="B67" s="1" t="s">
        <v>227</v>
      </c>
      <c r="C67" s="8">
        <f>--1.34131233786159</f>
        <v>1.3413123378615901</v>
      </c>
      <c r="D67" s="17"/>
      <c r="E67" s="1"/>
    </row>
    <row r="68" spans="1:5" x14ac:dyDescent="0.3">
      <c r="A68" s="1" t="s">
        <v>228</v>
      </c>
      <c r="B68" s="1" t="s">
        <v>229</v>
      </c>
      <c r="C68" s="8">
        <f>--1.45601560556896</f>
        <v>1.4560156055689599</v>
      </c>
      <c r="D68" s="17"/>
      <c r="E68" s="11"/>
    </row>
    <row r="69" spans="1:5" x14ac:dyDescent="0.3">
      <c r="A69" s="1" t="s">
        <v>231</v>
      </c>
      <c r="B69" s="1" t="s">
        <v>230</v>
      </c>
      <c r="C69" s="8">
        <f>--2.38822023986861</f>
        <v>2.3882202398686099</v>
      </c>
      <c r="D69" s="17"/>
      <c r="E69" s="11"/>
    </row>
    <row r="70" spans="1:5" x14ac:dyDescent="0.3">
      <c r="A70" s="1" t="s">
        <v>232</v>
      </c>
      <c r="B70" s="1" t="s">
        <v>233</v>
      </c>
      <c r="C70" s="8">
        <f>--4.31051207534982</f>
        <v>4.3105120753498198</v>
      </c>
      <c r="D70" s="17"/>
      <c r="E70" s="11"/>
    </row>
    <row r="71" spans="1:5" x14ac:dyDescent="0.3">
      <c r="A71" s="1" t="s">
        <v>235</v>
      </c>
      <c r="B71" s="1" t="s">
        <v>234</v>
      </c>
      <c r="C71" s="8">
        <v>-4.2849170356872301</v>
      </c>
      <c r="D71" s="17"/>
      <c r="E71" s="11"/>
    </row>
    <row r="72" spans="1:5" x14ac:dyDescent="0.3">
      <c r="A72" s="1" t="s">
        <v>236</v>
      </c>
      <c r="B72" s="1" t="s">
        <v>237</v>
      </c>
      <c r="C72" s="8">
        <f>--2.70502428096234</f>
        <v>2.7050242809623399</v>
      </c>
      <c r="D72" s="17"/>
      <c r="E72" s="1"/>
    </row>
    <row r="73" spans="1:5" x14ac:dyDescent="0.3">
      <c r="A73" s="1" t="s">
        <v>238</v>
      </c>
      <c r="B73" s="1" t="s">
        <v>239</v>
      </c>
      <c r="C73" s="8">
        <v>-1.20667518255075</v>
      </c>
      <c r="D73" s="17"/>
      <c r="E73" s="1"/>
    </row>
    <row r="74" spans="1:5" x14ac:dyDescent="0.3">
      <c r="A74" s="1" t="s">
        <v>240</v>
      </c>
      <c r="B74" s="1" t="s">
        <v>241</v>
      </c>
      <c r="C74" s="8">
        <v>-1.9351724190900901</v>
      </c>
      <c r="D74" s="17"/>
      <c r="E74" s="1"/>
    </row>
    <row r="75" spans="1:5" x14ac:dyDescent="0.3">
      <c r="A75" s="1" t="s">
        <v>242</v>
      </c>
      <c r="B75" s="1" t="s">
        <v>243</v>
      </c>
      <c r="C75" s="8">
        <f>--1.57162151162562</f>
        <v>1.57162151162562</v>
      </c>
      <c r="D75" s="17"/>
      <c r="E75" s="1"/>
    </row>
    <row r="76" spans="1:5" x14ac:dyDescent="0.3">
      <c r="A76" s="1" t="s">
        <v>244</v>
      </c>
      <c r="B76" s="1" t="s">
        <v>245</v>
      </c>
      <c r="C76" s="8">
        <f>--1.94702263165161</f>
        <v>1.9470226316516099</v>
      </c>
      <c r="D76" s="17"/>
      <c r="E76" s="11"/>
    </row>
    <row r="77" spans="1:5" x14ac:dyDescent="0.3">
      <c r="A77" s="1" t="s">
        <v>246</v>
      </c>
      <c r="B77" s="1" t="s">
        <v>247</v>
      </c>
      <c r="C77" s="8">
        <v>-1.6161309530326999</v>
      </c>
      <c r="D77" s="17"/>
      <c r="E77" s="11"/>
    </row>
    <row r="78" spans="1:5" x14ac:dyDescent="0.3">
      <c r="A78" s="1" t="s">
        <v>249</v>
      </c>
      <c r="B78" s="1" t="s">
        <v>219</v>
      </c>
      <c r="C78" s="8">
        <f>--3.91028973561244</f>
        <v>3.91028973561244</v>
      </c>
      <c r="D78" s="17" t="s">
        <v>364</v>
      </c>
      <c r="E78" s="11"/>
    </row>
    <row r="79" spans="1:5" x14ac:dyDescent="0.3">
      <c r="A79" s="1" t="s">
        <v>251</v>
      </c>
      <c r="B79" s="1" t="s">
        <v>252</v>
      </c>
      <c r="C79" s="8">
        <f>--2.48590422849406</f>
        <v>2.4859042284940598</v>
      </c>
      <c r="D79" s="17"/>
      <c r="E79" s="11"/>
    </row>
    <row r="80" spans="1:5" x14ac:dyDescent="0.3">
      <c r="A80" s="1" t="s">
        <v>220</v>
      </c>
      <c r="B80" s="1" t="s">
        <v>221</v>
      </c>
      <c r="C80" s="8">
        <f>--1.85444177564005</f>
        <v>1.85444177564005</v>
      </c>
      <c r="D80" s="17"/>
      <c r="E80" s="11"/>
    </row>
    <row r="81" spans="1:8" x14ac:dyDescent="0.3">
      <c r="A81" s="1" t="s">
        <v>253</v>
      </c>
      <c r="B81" s="1" t="s">
        <v>254</v>
      </c>
      <c r="C81" s="8">
        <f>--2.29908794617067</f>
        <v>2.2990879461706699</v>
      </c>
      <c r="D81" s="17"/>
      <c r="E81" s="11"/>
    </row>
    <row r="82" spans="1:8" x14ac:dyDescent="0.3">
      <c r="A82" s="1" t="s">
        <v>255</v>
      </c>
      <c r="B82" s="1" t="s">
        <v>256</v>
      </c>
      <c r="C82" s="8">
        <f>--4.21184024015193</f>
        <v>4.2118402401519299</v>
      </c>
      <c r="D82" s="17"/>
      <c r="E82" s="1"/>
    </row>
    <row r="83" spans="1:8" x14ac:dyDescent="0.3">
      <c r="A83" s="1" t="s">
        <v>259</v>
      </c>
      <c r="B83" s="1" t="s">
        <v>227</v>
      </c>
      <c r="C83" s="8">
        <f>--3.96411673234709</f>
        <v>3.9641167323470898</v>
      </c>
      <c r="D83" s="17"/>
      <c r="E83" s="1"/>
    </row>
    <row r="84" spans="1:8" x14ac:dyDescent="0.3">
      <c r="A84" s="1" t="s">
        <v>225</v>
      </c>
      <c r="B84" s="1" t="s">
        <v>223</v>
      </c>
      <c r="C84" s="8">
        <f>--3.12777543498202</f>
        <v>3.1277754349820199</v>
      </c>
      <c r="D84" s="17"/>
      <c r="E84" s="1"/>
    </row>
    <row r="85" spans="1:8" x14ac:dyDescent="0.3">
      <c r="A85" s="1" t="s">
        <v>260</v>
      </c>
      <c r="B85" s="1" t="s">
        <v>261</v>
      </c>
      <c r="C85" s="8">
        <f>--2.86107116201311</f>
        <v>2.86107116201311</v>
      </c>
      <c r="D85" s="17"/>
      <c r="E85" s="1"/>
    </row>
    <row r="86" spans="1:8" x14ac:dyDescent="0.3">
      <c r="A86" s="1" t="s">
        <v>262</v>
      </c>
      <c r="B86" s="1" t="s">
        <v>263</v>
      </c>
      <c r="C86" s="8">
        <f>--2.02893994759849</f>
        <v>2.0289399475984902</v>
      </c>
      <c r="D86" s="17"/>
      <c r="E86" s="1"/>
    </row>
    <row r="87" spans="1:8" x14ac:dyDescent="0.3">
      <c r="A87" s="1" t="s">
        <v>264</v>
      </c>
      <c r="B87" s="1" t="s">
        <v>234</v>
      </c>
      <c r="C87" s="8">
        <f>--2.55248702758594</f>
        <v>2.5524870275859399</v>
      </c>
      <c r="D87" s="17"/>
      <c r="E87" s="1"/>
    </row>
    <row r="88" spans="1:8" x14ac:dyDescent="0.3">
      <c r="A88" s="1" t="s">
        <v>265</v>
      </c>
      <c r="B88" s="1" t="s">
        <v>247</v>
      </c>
      <c r="C88" s="8">
        <v>-1.5384491871305599</v>
      </c>
      <c r="D88" s="17"/>
      <c r="E88" s="1"/>
    </row>
    <row r="89" spans="1:8" x14ac:dyDescent="0.3">
      <c r="A89" s="1" t="s">
        <v>266</v>
      </c>
      <c r="B89" s="1" t="s">
        <v>267</v>
      </c>
      <c r="C89" s="8">
        <f>--3.39297968764812</f>
        <v>3.3929796876481202</v>
      </c>
      <c r="D89" s="17"/>
      <c r="E89" s="1"/>
    </row>
    <row r="90" spans="1:8" x14ac:dyDescent="0.3">
      <c r="A90" s="1" t="s">
        <v>240</v>
      </c>
      <c r="B90" s="1" t="s">
        <v>241</v>
      </c>
      <c r="C90" s="8">
        <v>-1.5363587794507501</v>
      </c>
      <c r="D90" s="17"/>
      <c r="E90" s="11"/>
      <c r="H90" s="10"/>
    </row>
    <row r="91" spans="1:8" x14ac:dyDescent="0.3">
      <c r="A91" s="1" t="s">
        <v>269</v>
      </c>
      <c r="B91" s="1" t="s">
        <v>239</v>
      </c>
      <c r="C91" s="8">
        <v>-4.0990251756776104</v>
      </c>
      <c r="D91" s="17"/>
      <c r="E91" s="11"/>
      <c r="H91" s="10"/>
    </row>
    <row r="92" spans="1:8" x14ac:dyDescent="0.3">
      <c r="A92" s="1" t="s">
        <v>236</v>
      </c>
      <c r="B92" s="1" t="s">
        <v>237</v>
      </c>
      <c r="C92" s="8">
        <f>--2.00130666256608</f>
        <v>2.0013066625660798</v>
      </c>
      <c r="D92" s="17"/>
      <c r="E92" s="11"/>
      <c r="H92" s="10"/>
    </row>
    <row r="93" spans="1:8" x14ac:dyDescent="0.3">
      <c r="A93" s="2" t="s">
        <v>367</v>
      </c>
      <c r="E93" s="10"/>
      <c r="F93" s="11"/>
    </row>
    <row r="94" spans="1:8" x14ac:dyDescent="0.3">
      <c r="A94" s="8" t="s">
        <v>5</v>
      </c>
      <c r="B94" s="8" t="s">
        <v>6</v>
      </c>
      <c r="C94" s="8">
        <v>-2.8468716584023599</v>
      </c>
      <c r="D94" s="18" t="s">
        <v>363</v>
      </c>
      <c r="E94" s="10"/>
      <c r="F94" s="11"/>
    </row>
    <row r="95" spans="1:8" x14ac:dyDescent="0.3">
      <c r="A95" s="8" t="s">
        <v>9</v>
      </c>
      <c r="B95" s="8" t="s">
        <v>10</v>
      </c>
      <c r="C95" s="8">
        <v>-2.2537934856388402</v>
      </c>
      <c r="D95" s="18"/>
      <c r="E95" s="10"/>
      <c r="F95" s="11"/>
    </row>
    <row r="96" spans="1:8" x14ac:dyDescent="0.3">
      <c r="A96" s="8" t="s">
        <v>17</v>
      </c>
      <c r="B96" s="8" t="s">
        <v>18</v>
      </c>
      <c r="C96" s="8">
        <f>--1.17722087788588</f>
        <v>1.1772208778858799</v>
      </c>
      <c r="D96" s="18"/>
      <c r="E96" s="10"/>
      <c r="F96" s="11"/>
    </row>
    <row r="97" spans="1:6" x14ac:dyDescent="0.3">
      <c r="A97" s="8" t="s">
        <v>19</v>
      </c>
      <c r="B97" s="8" t="s">
        <v>20</v>
      </c>
      <c r="C97" s="8">
        <v>-4.9073227521945499</v>
      </c>
      <c r="D97" s="18"/>
      <c r="E97" s="10"/>
      <c r="F97" s="11"/>
    </row>
    <row r="98" spans="1:6" x14ac:dyDescent="0.3">
      <c r="A98" s="8" t="s">
        <v>22</v>
      </c>
      <c r="B98" s="8" t="s">
        <v>23</v>
      </c>
      <c r="C98" s="8">
        <v>-2.3574046371210802</v>
      </c>
      <c r="D98" s="18"/>
      <c r="E98" s="10"/>
      <c r="F98" s="11"/>
    </row>
    <row r="99" spans="1:6" x14ac:dyDescent="0.3">
      <c r="A99" s="8" t="s">
        <v>24</v>
      </c>
      <c r="B99" s="8" t="s">
        <v>25</v>
      </c>
      <c r="C99" s="8">
        <v>-1.2503074843019499</v>
      </c>
      <c r="D99" s="18"/>
      <c r="E99" s="10"/>
      <c r="F99" s="11"/>
    </row>
    <row r="100" spans="1:6" x14ac:dyDescent="0.3">
      <c r="A100" s="8" t="s">
        <v>29</v>
      </c>
      <c r="B100" s="8" t="s">
        <v>30</v>
      </c>
      <c r="C100" s="8">
        <v>-2.2358783215889799</v>
      </c>
      <c r="D100" s="18"/>
      <c r="E100" s="10"/>
      <c r="F100" s="11"/>
    </row>
    <row r="101" spans="1:6" x14ac:dyDescent="0.3">
      <c r="A101" s="8" t="s">
        <v>31</v>
      </c>
      <c r="B101" s="8" t="s">
        <v>32</v>
      </c>
      <c r="C101" s="8">
        <v>-2.7470229405833102</v>
      </c>
      <c r="D101" s="18"/>
      <c r="E101" s="10"/>
      <c r="F101" s="11"/>
    </row>
    <row r="102" spans="1:6" x14ac:dyDescent="0.3">
      <c r="A102" s="8" t="s">
        <v>33</v>
      </c>
      <c r="B102" s="8" t="s">
        <v>34</v>
      </c>
      <c r="C102" s="8">
        <v>-2.5108785970244001</v>
      </c>
      <c r="D102" s="18"/>
      <c r="E102" s="10"/>
      <c r="F102" s="11"/>
    </row>
    <row r="103" spans="1:6" x14ac:dyDescent="0.3">
      <c r="A103" s="8" t="s">
        <v>37</v>
      </c>
      <c r="B103" s="8" t="s">
        <v>38</v>
      </c>
      <c r="C103" s="8">
        <v>-2.4694869942567901</v>
      </c>
      <c r="D103" s="18"/>
      <c r="E103" s="10"/>
      <c r="F103" s="11"/>
    </row>
    <row r="104" spans="1:6" x14ac:dyDescent="0.3">
      <c r="A104" s="8" t="s">
        <v>41</v>
      </c>
      <c r="B104" s="8" t="s">
        <v>42</v>
      </c>
      <c r="C104" s="8">
        <v>-4.2843322214284498</v>
      </c>
      <c r="D104" s="18" t="s">
        <v>364</v>
      </c>
      <c r="E104" s="10"/>
      <c r="F104" s="11"/>
    </row>
    <row r="105" spans="1:6" x14ac:dyDescent="0.3">
      <c r="A105" s="8" t="s">
        <v>45</v>
      </c>
      <c r="B105" s="8" t="s">
        <v>36</v>
      </c>
      <c r="C105" s="8">
        <v>-5.2468325820548198</v>
      </c>
      <c r="D105" s="18"/>
      <c r="E105" s="10"/>
      <c r="F105" s="11"/>
    </row>
    <row r="106" spans="1:6" x14ac:dyDescent="0.3">
      <c r="A106" s="8" t="s">
        <v>48</v>
      </c>
      <c r="B106" s="8" t="s">
        <v>49</v>
      </c>
      <c r="C106" s="8">
        <v>-5.0463280591706701</v>
      </c>
      <c r="D106" s="18"/>
      <c r="E106" s="10"/>
      <c r="F106" s="11"/>
    </row>
    <row r="107" spans="1:6" x14ac:dyDescent="0.3">
      <c r="A107" s="8" t="s">
        <v>52</v>
      </c>
      <c r="B107" s="8" t="s">
        <v>53</v>
      </c>
      <c r="C107" s="8">
        <v>-3.0950958989348898</v>
      </c>
      <c r="D107" s="18"/>
      <c r="E107" s="10"/>
    </row>
    <row r="108" spans="1:6" x14ac:dyDescent="0.3">
      <c r="A108" s="8" t="s">
        <v>56</v>
      </c>
      <c r="B108" s="8" t="s">
        <v>40</v>
      </c>
      <c r="C108" s="8">
        <f>--1.08786671540191</f>
        <v>1.0878667154019099</v>
      </c>
      <c r="D108" s="18"/>
    </row>
    <row r="109" spans="1:6" x14ac:dyDescent="0.3">
      <c r="A109" s="8" t="s">
        <v>57</v>
      </c>
      <c r="B109" s="8" t="s">
        <v>58</v>
      </c>
      <c r="C109" s="8">
        <v>-4.2843322214284498</v>
      </c>
      <c r="D109" s="18"/>
    </row>
    <row r="110" spans="1:6" x14ac:dyDescent="0.3">
      <c r="A110" s="8" t="s">
        <v>59</v>
      </c>
      <c r="B110" s="8" t="s">
        <v>60</v>
      </c>
      <c r="C110" s="8">
        <v>-4.7765238525460303</v>
      </c>
      <c r="D110" s="18"/>
    </row>
    <row r="111" spans="1:6" x14ac:dyDescent="0.3">
      <c r="A111" s="8" t="s">
        <v>61</v>
      </c>
      <c r="B111" s="8" t="s">
        <v>44</v>
      </c>
      <c r="C111" s="8">
        <v>-4.2843322214284498</v>
      </c>
      <c r="D111" s="18"/>
    </row>
    <row r="112" spans="1:6" x14ac:dyDescent="0.3">
      <c r="A112" s="8" t="s">
        <v>65</v>
      </c>
      <c r="B112" s="8" t="s">
        <v>47</v>
      </c>
      <c r="C112" s="8">
        <v>-4.7765266647570899</v>
      </c>
      <c r="D112" s="18"/>
    </row>
    <row r="113" spans="1:6" x14ac:dyDescent="0.3">
      <c r="A113" s="8" t="s">
        <v>66</v>
      </c>
      <c r="B113" s="8" t="s">
        <v>55</v>
      </c>
      <c r="C113" s="8">
        <v>-2.4035602548832</v>
      </c>
      <c r="D113" s="18"/>
    </row>
    <row r="114" spans="1:6" x14ac:dyDescent="0.3">
      <c r="A114" s="8" t="s">
        <v>70</v>
      </c>
      <c r="B114" s="8" t="s">
        <v>71</v>
      </c>
      <c r="C114" s="8">
        <v>-5.0307557782309198</v>
      </c>
      <c r="D114" s="18"/>
    </row>
    <row r="115" spans="1:6" x14ac:dyDescent="0.3">
      <c r="A115" s="8" t="s">
        <v>77</v>
      </c>
      <c r="B115" s="8" t="s">
        <v>78</v>
      </c>
      <c r="C115" s="8">
        <v>-2.03717334932744</v>
      </c>
      <c r="D115" s="18" t="s">
        <v>365</v>
      </c>
    </row>
    <row r="116" spans="1:6" x14ac:dyDescent="0.3">
      <c r="A116" s="8" t="s">
        <v>5</v>
      </c>
      <c r="B116" s="8" t="s">
        <v>6</v>
      </c>
      <c r="C116" s="8">
        <v>-5.1240471759816399</v>
      </c>
      <c r="D116" s="18"/>
    </row>
    <row r="117" spans="1:6" x14ac:dyDescent="0.3">
      <c r="A117" s="8" t="s">
        <v>85</v>
      </c>
      <c r="B117" s="8" t="s">
        <v>86</v>
      </c>
      <c r="C117" s="8">
        <v>-1.31217491957263</v>
      </c>
      <c r="D117" s="18"/>
    </row>
    <row r="118" spans="1:6" x14ac:dyDescent="0.3">
      <c r="A118" s="8" t="s">
        <v>89</v>
      </c>
      <c r="B118" s="8" t="s">
        <v>53</v>
      </c>
      <c r="C118" s="8">
        <v>-1.6901497546603299</v>
      </c>
      <c r="D118" s="18"/>
    </row>
    <row r="119" spans="1:6" x14ac:dyDescent="0.3">
      <c r="A119" s="8" t="s">
        <v>92</v>
      </c>
      <c r="B119" s="8" t="s">
        <v>40</v>
      </c>
      <c r="C119" s="8">
        <v>-2.1494891958853599</v>
      </c>
      <c r="D119" s="18"/>
    </row>
    <row r="120" spans="1:6" x14ac:dyDescent="0.3">
      <c r="A120" s="8" t="s">
        <v>97</v>
      </c>
      <c r="B120" s="8" t="s">
        <v>98</v>
      </c>
      <c r="C120" s="8">
        <v>-1.44906287222421</v>
      </c>
      <c r="D120" s="18"/>
    </row>
    <row r="121" spans="1:6" x14ac:dyDescent="0.3">
      <c r="A121" s="8" t="s">
        <v>9</v>
      </c>
      <c r="B121" s="8" t="s">
        <v>10</v>
      </c>
      <c r="C121" s="8">
        <v>-5.2280075436051403</v>
      </c>
      <c r="D121" s="18"/>
      <c r="F121" s="11"/>
    </row>
    <row r="122" spans="1:6" x14ac:dyDescent="0.3">
      <c r="A122" s="8" t="s">
        <v>107</v>
      </c>
      <c r="B122" s="8" t="s">
        <v>108</v>
      </c>
      <c r="C122" s="8">
        <v>-1.38160427909596</v>
      </c>
      <c r="D122" s="18"/>
      <c r="F122" s="11"/>
    </row>
    <row r="123" spans="1:6" x14ac:dyDescent="0.3">
      <c r="A123" s="8" t="s">
        <v>110</v>
      </c>
      <c r="B123" s="8" t="s">
        <v>111</v>
      </c>
      <c r="C123" s="8">
        <v>-2.9512501261875399</v>
      </c>
      <c r="D123" s="18" t="s">
        <v>363</v>
      </c>
      <c r="F123" s="11"/>
    </row>
    <row r="124" spans="1:6" x14ac:dyDescent="0.3">
      <c r="A124" s="8" t="s">
        <v>113</v>
      </c>
      <c r="B124" s="8" t="s">
        <v>114</v>
      </c>
      <c r="C124" s="8">
        <f>--1.21634210489631</f>
        <v>1.2163421048963099</v>
      </c>
      <c r="D124" s="18"/>
      <c r="F124" s="11"/>
    </row>
    <row r="125" spans="1:6" x14ac:dyDescent="0.3">
      <c r="A125" s="8" t="s">
        <v>115</v>
      </c>
      <c r="B125" s="8" t="s">
        <v>116</v>
      </c>
      <c r="C125" s="8">
        <v>-4.4676926372999803</v>
      </c>
      <c r="D125" s="18" t="s">
        <v>364</v>
      </c>
      <c r="F125" s="11"/>
    </row>
    <row r="126" spans="1:6" x14ac:dyDescent="0.3">
      <c r="A126" s="8" t="s">
        <v>117</v>
      </c>
      <c r="B126" s="8" t="s">
        <v>118</v>
      </c>
      <c r="C126" s="8">
        <v>-4.4676926372999803</v>
      </c>
      <c r="D126" s="18"/>
      <c r="F126" s="11"/>
    </row>
    <row r="127" spans="1:6" x14ac:dyDescent="0.3">
      <c r="A127" s="8" t="s">
        <v>121</v>
      </c>
      <c r="B127" s="8" t="s">
        <v>122</v>
      </c>
      <c r="C127" s="8">
        <v>-4.9092285233177497</v>
      </c>
      <c r="D127" s="18"/>
      <c r="F127" s="11"/>
    </row>
    <row r="128" spans="1:6" x14ac:dyDescent="0.3">
      <c r="A128" s="8" t="s">
        <v>125</v>
      </c>
      <c r="B128" s="8" t="s">
        <v>126</v>
      </c>
      <c r="C128" s="8">
        <v>-9.2402768771904995</v>
      </c>
      <c r="D128" s="18"/>
      <c r="F128" s="11"/>
    </row>
    <row r="129" spans="1:6" x14ac:dyDescent="0.3">
      <c r="A129" s="8" t="s">
        <v>130</v>
      </c>
      <c r="B129" s="8" t="s">
        <v>120</v>
      </c>
      <c r="C129" s="8">
        <v>-9.1117943519487898</v>
      </c>
      <c r="D129" s="18"/>
      <c r="F129" s="11"/>
    </row>
    <row r="130" spans="1:6" x14ac:dyDescent="0.3">
      <c r="A130" s="8" t="s">
        <v>131</v>
      </c>
      <c r="B130" s="8" t="s">
        <v>132</v>
      </c>
      <c r="C130" s="8">
        <v>-1.3128002654325399</v>
      </c>
      <c r="D130" s="15" t="s">
        <v>365</v>
      </c>
      <c r="F130" s="11"/>
    </row>
    <row r="131" spans="1:6" x14ac:dyDescent="0.3">
      <c r="A131" s="8" t="s">
        <v>134</v>
      </c>
      <c r="B131" s="8" t="s">
        <v>135</v>
      </c>
      <c r="C131" s="8">
        <f>--1.98687770668126</f>
        <v>1.98687770668126</v>
      </c>
      <c r="D131" s="18" t="s">
        <v>363</v>
      </c>
      <c r="F131" s="11"/>
    </row>
    <row r="132" spans="1:6" x14ac:dyDescent="0.3">
      <c r="A132" s="8" t="s">
        <v>136</v>
      </c>
      <c r="B132" s="8" t="s">
        <v>137</v>
      </c>
      <c r="C132" s="8">
        <v>-1.12077085248027</v>
      </c>
      <c r="D132" s="18"/>
      <c r="F132" s="11"/>
    </row>
    <row r="133" spans="1:6" x14ac:dyDescent="0.3">
      <c r="A133" s="8" t="s">
        <v>138</v>
      </c>
      <c r="B133" s="8" t="s">
        <v>139</v>
      </c>
      <c r="C133" s="8">
        <f>--1.52241397211406</f>
        <v>1.5224139721140599</v>
      </c>
      <c r="D133" s="18"/>
      <c r="F133" s="11"/>
    </row>
    <row r="134" spans="1:6" x14ac:dyDescent="0.3">
      <c r="A134" s="8" t="s">
        <v>142</v>
      </c>
      <c r="B134" s="8" t="s">
        <v>143</v>
      </c>
      <c r="C134" s="8">
        <f>--1.55475132956059</f>
        <v>1.5547513295605899</v>
      </c>
      <c r="D134" s="18"/>
      <c r="F134" s="11"/>
    </row>
    <row r="135" spans="1:6" x14ac:dyDescent="0.3">
      <c r="A135" s="8" t="s">
        <v>145</v>
      </c>
      <c r="B135" s="8" t="s">
        <v>146</v>
      </c>
      <c r="C135" s="8">
        <f>--1.47367480630394</f>
        <v>1.47367480630394</v>
      </c>
      <c r="D135" s="18"/>
      <c r="F135" s="11"/>
    </row>
    <row r="136" spans="1:6" x14ac:dyDescent="0.3">
      <c r="A136" s="8" t="s">
        <v>149</v>
      </c>
      <c r="B136" s="8" t="s">
        <v>141</v>
      </c>
      <c r="C136" s="8">
        <v>-3.6236799891686098</v>
      </c>
      <c r="D136" s="18" t="s">
        <v>364</v>
      </c>
      <c r="F136" s="11"/>
    </row>
    <row r="137" spans="1:6" x14ac:dyDescent="0.3">
      <c r="A137" s="8" t="s">
        <v>152</v>
      </c>
      <c r="B137" s="8" t="s">
        <v>151</v>
      </c>
      <c r="C137" s="8">
        <v>-4.7765238525460303</v>
      </c>
      <c r="D137" s="18"/>
    </row>
    <row r="138" spans="1:6" x14ac:dyDescent="0.3">
      <c r="A138" s="8" t="s">
        <v>153</v>
      </c>
      <c r="B138" s="8" t="s">
        <v>148</v>
      </c>
      <c r="C138" s="8">
        <v>-4.4676954498126404</v>
      </c>
      <c r="D138" s="18"/>
    </row>
    <row r="139" spans="1:6" x14ac:dyDescent="0.3">
      <c r="A139" s="8" t="s">
        <v>157</v>
      </c>
      <c r="B139" s="8" t="s">
        <v>156</v>
      </c>
      <c r="C139" s="8">
        <v>-2.8259629107417199</v>
      </c>
      <c r="D139" s="18"/>
    </row>
    <row r="140" spans="1:6" x14ac:dyDescent="0.3">
      <c r="A140" s="8" t="s">
        <v>158</v>
      </c>
      <c r="B140" s="8" t="s">
        <v>159</v>
      </c>
      <c r="C140" s="8">
        <v>-4.9092285630722898</v>
      </c>
      <c r="D140" s="18"/>
    </row>
    <row r="141" spans="1:6" x14ac:dyDescent="0.3">
      <c r="A141" s="8" t="s">
        <v>161</v>
      </c>
      <c r="B141" s="8" t="s">
        <v>135</v>
      </c>
      <c r="C141" s="8">
        <v>-1.8116201936391501</v>
      </c>
      <c r="D141" s="18" t="s">
        <v>365</v>
      </c>
    </row>
    <row r="142" spans="1:6" x14ac:dyDescent="0.3">
      <c r="A142" s="8" t="s">
        <v>138</v>
      </c>
      <c r="B142" s="8" t="s">
        <v>139</v>
      </c>
      <c r="C142" s="8">
        <v>-1.8116201936391501</v>
      </c>
      <c r="D142" s="18"/>
    </row>
    <row r="143" spans="1:6" x14ac:dyDescent="0.3">
      <c r="A143" s="8" t="s">
        <v>162</v>
      </c>
      <c r="B143" s="8" t="s">
        <v>143</v>
      </c>
      <c r="C143" s="8">
        <v>-4.3615313476906303</v>
      </c>
      <c r="D143" s="18"/>
    </row>
    <row r="144" spans="1:6" x14ac:dyDescent="0.3">
      <c r="A144" s="8" t="s">
        <v>164</v>
      </c>
      <c r="B144" s="8" t="s">
        <v>146</v>
      </c>
      <c r="C144" s="8">
        <v>-4.6913683348518003</v>
      </c>
      <c r="D144" s="18"/>
    </row>
    <row r="145" spans="1:4" x14ac:dyDescent="0.3">
      <c r="A145" s="8" t="s">
        <v>163</v>
      </c>
      <c r="B145" s="8" t="s">
        <v>155</v>
      </c>
      <c r="C145" s="8">
        <v>-1.84683525689276</v>
      </c>
      <c r="D145" s="18"/>
    </row>
    <row r="146" spans="1:4" x14ac:dyDescent="0.3">
      <c r="A146" s="8" t="s">
        <v>79</v>
      </c>
      <c r="B146" s="8" t="s">
        <v>80</v>
      </c>
      <c r="C146" s="8">
        <v>-1.00122970645585</v>
      </c>
      <c r="D146" s="14" t="s">
        <v>363</v>
      </c>
    </row>
    <row r="147" spans="1:4" x14ac:dyDescent="0.3">
      <c r="A147" s="8" t="s">
        <v>165</v>
      </c>
      <c r="B147" s="8" t="s">
        <v>80</v>
      </c>
      <c r="C147" s="8">
        <v>-4.0742243374940603</v>
      </c>
      <c r="D147" s="15" t="s">
        <v>364</v>
      </c>
    </row>
    <row r="148" spans="1:4" x14ac:dyDescent="0.3">
      <c r="A148" s="8" t="s">
        <v>166</v>
      </c>
      <c r="B148" s="8" t="s">
        <v>94</v>
      </c>
      <c r="C148" s="8">
        <v>-4.0560293508881902</v>
      </c>
      <c r="D148" s="15" t="s">
        <v>365</v>
      </c>
    </row>
    <row r="149" spans="1:4" x14ac:dyDescent="0.3">
      <c r="A149" s="8" t="s">
        <v>26</v>
      </c>
      <c r="B149" s="8" t="s">
        <v>27</v>
      </c>
      <c r="C149" s="8">
        <f>--1.32476788222824</f>
        <v>1.32476788222824</v>
      </c>
      <c r="D149" s="18" t="s">
        <v>363</v>
      </c>
    </row>
    <row r="150" spans="1:4" x14ac:dyDescent="0.3">
      <c r="A150" s="8" t="s">
        <v>167</v>
      </c>
      <c r="B150" s="8" t="s">
        <v>168</v>
      </c>
      <c r="C150" s="8">
        <v>-1.7481983319216401</v>
      </c>
      <c r="D150" s="18"/>
    </row>
    <row r="151" spans="1:4" x14ac:dyDescent="0.3">
      <c r="A151" s="8" t="s">
        <v>169</v>
      </c>
      <c r="B151" s="8" t="s">
        <v>170</v>
      </c>
      <c r="C151" s="8">
        <v>-3.7176100042770899</v>
      </c>
      <c r="D151" s="18"/>
    </row>
    <row r="152" spans="1:4" x14ac:dyDescent="0.3">
      <c r="A152" s="8" t="s">
        <v>171</v>
      </c>
      <c r="B152" s="8" t="s">
        <v>27</v>
      </c>
      <c r="C152" s="8">
        <f>--1.56403973703874</f>
        <v>1.56403973703874</v>
      </c>
      <c r="D152" s="18" t="s">
        <v>364</v>
      </c>
    </row>
    <row r="153" spans="1:4" x14ac:dyDescent="0.3">
      <c r="A153" s="8" t="s">
        <v>172</v>
      </c>
      <c r="B153" s="8" t="s">
        <v>173</v>
      </c>
      <c r="C153" s="8">
        <v>-4.4676926372999803</v>
      </c>
      <c r="D153" s="18"/>
    </row>
    <row r="154" spans="1:4" x14ac:dyDescent="0.3">
      <c r="A154" s="8" t="s">
        <v>174</v>
      </c>
      <c r="B154" s="8" t="s">
        <v>175</v>
      </c>
      <c r="C154" s="8">
        <v>-1.9444675824381299</v>
      </c>
      <c r="D154" s="18"/>
    </row>
    <row r="155" spans="1:4" x14ac:dyDescent="0.3">
      <c r="A155" s="8" t="s">
        <v>176</v>
      </c>
      <c r="B155" s="8" t="s">
        <v>177</v>
      </c>
      <c r="C155" s="8">
        <v>-4.9092285233177497</v>
      </c>
      <c r="D155" s="18"/>
    </row>
    <row r="156" spans="1:4" x14ac:dyDescent="0.3">
      <c r="A156" s="8" t="s">
        <v>178</v>
      </c>
      <c r="B156" s="8" t="s">
        <v>14</v>
      </c>
      <c r="C156" s="8">
        <v>-5.1428454844226197</v>
      </c>
      <c r="D156" s="18"/>
    </row>
    <row r="157" spans="1:4" x14ac:dyDescent="0.3">
      <c r="A157" s="8" t="s">
        <v>180</v>
      </c>
      <c r="B157" s="8" t="s">
        <v>179</v>
      </c>
      <c r="C157" s="8">
        <v>-4.4676926372999803</v>
      </c>
      <c r="D157" s="18"/>
    </row>
    <row r="158" spans="1:4" x14ac:dyDescent="0.3">
      <c r="A158" s="8" t="s">
        <v>181</v>
      </c>
      <c r="B158" s="8" t="s">
        <v>182</v>
      </c>
      <c r="C158" s="8">
        <v>-5.2468353936518302</v>
      </c>
      <c r="D158" s="18"/>
    </row>
    <row r="159" spans="1:4" x14ac:dyDescent="0.3">
      <c r="A159" s="8" t="s">
        <v>183</v>
      </c>
      <c r="B159" s="8" t="s">
        <v>16</v>
      </c>
      <c r="C159" s="8">
        <v>-4.7765238525460303</v>
      </c>
      <c r="D159" s="18"/>
    </row>
    <row r="160" spans="1:4" x14ac:dyDescent="0.3">
      <c r="A160" s="8" t="s">
        <v>184</v>
      </c>
      <c r="B160" s="8" t="s">
        <v>185</v>
      </c>
      <c r="C160" s="8">
        <v>-5.7499653312163499</v>
      </c>
      <c r="D160" s="18" t="s">
        <v>364</v>
      </c>
    </row>
    <row r="161" spans="1:4" x14ac:dyDescent="0.3">
      <c r="A161" s="8" t="s">
        <v>186</v>
      </c>
      <c r="B161" s="8" t="s">
        <v>187</v>
      </c>
      <c r="C161" s="8">
        <v>-4.7765238525460303</v>
      </c>
      <c r="D161" s="18"/>
    </row>
    <row r="162" spans="1:4" x14ac:dyDescent="0.3">
      <c r="A162" s="8" t="s">
        <v>188</v>
      </c>
      <c r="B162" s="8" t="s">
        <v>189</v>
      </c>
      <c r="C162" s="8">
        <v>-4.4676926372999803</v>
      </c>
      <c r="D162" s="18"/>
    </row>
    <row r="163" spans="1:4" x14ac:dyDescent="0.3">
      <c r="A163" s="8" t="s">
        <v>190</v>
      </c>
      <c r="B163" s="8" t="s">
        <v>191</v>
      </c>
      <c r="C163" s="8">
        <v>-6.5457917177921496</v>
      </c>
      <c r="D163" s="18"/>
    </row>
    <row r="164" spans="1:4" x14ac:dyDescent="0.3">
      <c r="A164" s="8" t="s">
        <v>192</v>
      </c>
      <c r="B164" s="8" t="s">
        <v>191</v>
      </c>
      <c r="C164" s="8">
        <v>-7.3155836270073404</v>
      </c>
      <c r="D164" s="18"/>
    </row>
    <row r="165" spans="1:4" x14ac:dyDescent="0.3">
      <c r="A165" s="8" t="s">
        <v>193</v>
      </c>
      <c r="B165" s="8" t="s">
        <v>191</v>
      </c>
      <c r="C165" s="8">
        <v>-1.7991563144721801</v>
      </c>
      <c r="D165" s="18"/>
    </row>
    <row r="166" spans="1:4" x14ac:dyDescent="0.3">
      <c r="A166" s="8" t="s">
        <v>194</v>
      </c>
      <c r="B166" s="8" t="s">
        <v>195</v>
      </c>
      <c r="C166" s="8">
        <v>-4.4676926372999803</v>
      </c>
      <c r="D166" s="18"/>
    </row>
    <row r="167" spans="1:4" x14ac:dyDescent="0.3">
      <c r="A167" s="8" t="s">
        <v>167</v>
      </c>
      <c r="B167" s="8" t="s">
        <v>168</v>
      </c>
      <c r="C167" s="8">
        <v>-7.0194002985165298</v>
      </c>
      <c r="D167" s="18" t="s">
        <v>365</v>
      </c>
    </row>
    <row r="168" spans="1:4" x14ac:dyDescent="0.3">
      <c r="A168" s="8" t="s">
        <v>196</v>
      </c>
      <c r="B168" s="8" t="s">
        <v>197</v>
      </c>
      <c r="C168" s="8">
        <f>--2.4901781929108</f>
        <v>2.4901781929108</v>
      </c>
      <c r="D168" s="18"/>
    </row>
    <row r="169" spans="1:4" x14ac:dyDescent="0.3">
      <c r="A169" s="8" t="s">
        <v>169</v>
      </c>
      <c r="B169" s="8" t="s">
        <v>170</v>
      </c>
      <c r="C169" s="8">
        <v>-5.32497312721891</v>
      </c>
      <c r="D169" s="18"/>
    </row>
    <row r="170" spans="1:4" x14ac:dyDescent="0.3">
      <c r="A170" s="8" t="s">
        <v>198</v>
      </c>
      <c r="B170" s="8" t="s">
        <v>175</v>
      </c>
      <c r="C170" s="8">
        <v>-1.4804416681985899</v>
      </c>
      <c r="D170" s="18"/>
    </row>
    <row r="171" spans="1:4" x14ac:dyDescent="0.3">
      <c r="A171" s="8" t="s">
        <v>199</v>
      </c>
      <c r="B171" s="8" t="s">
        <v>12</v>
      </c>
      <c r="C171" s="8">
        <f>--1.92436477317815</f>
        <v>1.9243647731781499</v>
      </c>
      <c r="D171" s="18"/>
    </row>
    <row r="172" spans="1:4" x14ac:dyDescent="0.3">
      <c r="A172" s="8" t="s">
        <v>200</v>
      </c>
      <c r="B172" s="8" t="s">
        <v>14</v>
      </c>
      <c r="C172" s="8">
        <v>-1.4867020087317899</v>
      </c>
      <c r="D172" s="18"/>
    </row>
    <row r="173" spans="1:4" x14ac:dyDescent="0.3">
      <c r="A173" s="8" t="s">
        <v>201</v>
      </c>
      <c r="B173" s="8" t="s">
        <v>202</v>
      </c>
      <c r="C173" s="8">
        <f>--1.8086975892256</f>
        <v>1.8086975892256001</v>
      </c>
      <c r="D173" s="18"/>
    </row>
    <row r="174" spans="1:4" x14ac:dyDescent="0.3">
      <c r="A174" s="8" t="s">
        <v>203</v>
      </c>
      <c r="B174" s="8" t="s">
        <v>179</v>
      </c>
      <c r="C174" s="8">
        <v>-2.3440337473230501</v>
      </c>
      <c r="D174" s="18"/>
    </row>
    <row r="175" spans="1:4" x14ac:dyDescent="0.3">
      <c r="A175" s="8" t="s">
        <v>204</v>
      </c>
      <c r="B175" s="8" t="s">
        <v>205</v>
      </c>
      <c r="C175" s="8">
        <f>--1.05760337857227</f>
        <v>1.05760337857227</v>
      </c>
      <c r="D175" s="18"/>
    </row>
    <row r="176" spans="1:4" x14ac:dyDescent="0.3">
      <c r="A176" s="8" t="s">
        <v>206</v>
      </c>
      <c r="B176" s="8" t="s">
        <v>207</v>
      </c>
      <c r="C176" s="8">
        <v>-1.5764679324029001</v>
      </c>
      <c r="D176" s="18"/>
    </row>
    <row r="177" spans="1:4" x14ac:dyDescent="0.3">
      <c r="A177" s="8" t="s">
        <v>208</v>
      </c>
      <c r="B177" s="8" t="s">
        <v>16</v>
      </c>
      <c r="C177" s="8">
        <v>-4.4492204921729002</v>
      </c>
      <c r="D177" s="18"/>
    </row>
    <row r="178" spans="1:4" x14ac:dyDescent="0.3">
      <c r="A178" s="8" t="s">
        <v>209</v>
      </c>
      <c r="B178" s="8" t="s">
        <v>210</v>
      </c>
      <c r="C178" s="8">
        <f>--4.33017763357652</f>
        <v>4.3301776335765201</v>
      </c>
      <c r="D178" s="18"/>
    </row>
    <row r="179" spans="1:4" x14ac:dyDescent="0.3">
      <c r="A179" s="8" t="s">
        <v>270</v>
      </c>
      <c r="B179" s="8" t="s">
        <v>215</v>
      </c>
      <c r="C179" s="8">
        <f>--3.69978990962146</f>
        <v>3.6997899096214599</v>
      </c>
      <c r="D179" s="14" t="s">
        <v>363</v>
      </c>
    </row>
    <row r="180" spans="1:4" x14ac:dyDescent="0.3">
      <c r="A180" s="8" t="s">
        <v>250</v>
      </c>
      <c r="B180" s="8" t="s">
        <v>219</v>
      </c>
      <c r="C180" s="8">
        <f>--1.49166909792502</f>
        <v>1.49166909792502</v>
      </c>
      <c r="D180" s="18" t="s">
        <v>364</v>
      </c>
    </row>
    <row r="181" spans="1:4" x14ac:dyDescent="0.3">
      <c r="A181" s="8" t="s">
        <v>271</v>
      </c>
      <c r="B181" s="8" t="s">
        <v>252</v>
      </c>
      <c r="C181" s="8">
        <f>--1.22308314218209</f>
        <v>1.22308314218209</v>
      </c>
      <c r="D181" s="18"/>
    </row>
    <row r="182" spans="1:4" x14ac:dyDescent="0.3">
      <c r="A182" s="8" t="s">
        <v>272</v>
      </c>
      <c r="B182" s="8" t="s">
        <v>227</v>
      </c>
      <c r="C182" s="8">
        <v>-2.6720599038022099</v>
      </c>
      <c r="D182" s="18"/>
    </row>
    <row r="183" spans="1:4" x14ac:dyDescent="0.3">
      <c r="A183" s="8" t="s">
        <v>258</v>
      </c>
      <c r="B183" s="8" t="s">
        <v>256</v>
      </c>
      <c r="C183" s="8">
        <v>-1.36789696448538</v>
      </c>
      <c r="D183" s="18"/>
    </row>
    <row r="184" spans="1:4" x14ac:dyDescent="0.3">
      <c r="A184" s="8" t="s">
        <v>273</v>
      </c>
      <c r="B184" s="8" t="s">
        <v>233</v>
      </c>
      <c r="C184" s="8">
        <f>--1.11765474789792</f>
        <v>1.11765474789792</v>
      </c>
      <c r="D184" s="18"/>
    </row>
    <row r="185" spans="1:4" x14ac:dyDescent="0.3">
      <c r="A185" s="8" t="s">
        <v>274</v>
      </c>
      <c r="B185" s="8" t="s">
        <v>275</v>
      </c>
      <c r="C185" s="8">
        <v>-2.22682057288708</v>
      </c>
      <c r="D185" s="18"/>
    </row>
    <row r="186" spans="1:4" x14ac:dyDescent="0.3">
      <c r="A186" s="8" t="s">
        <v>235</v>
      </c>
      <c r="B186" s="8" t="s">
        <v>234</v>
      </c>
      <c r="C186" s="8">
        <f>--2.93802426937793</f>
        <v>2.9380242693779302</v>
      </c>
      <c r="D186" s="18"/>
    </row>
    <row r="187" spans="1:4" x14ac:dyDescent="0.3">
      <c r="A187" s="8" t="s">
        <v>277</v>
      </c>
      <c r="B187" s="8" t="s">
        <v>278</v>
      </c>
      <c r="C187" s="8">
        <f>--1.24119276129766</f>
        <v>1.2411927612976601</v>
      </c>
      <c r="D187" s="18"/>
    </row>
    <row r="188" spans="1:4" x14ac:dyDescent="0.3">
      <c r="A188" s="8" t="s">
        <v>268</v>
      </c>
      <c r="B188" s="8" t="s">
        <v>267</v>
      </c>
      <c r="C188" s="8">
        <f>--1.13374297024168</f>
        <v>1.1337429702416799</v>
      </c>
      <c r="D188" s="18"/>
    </row>
    <row r="189" spans="1:4" x14ac:dyDescent="0.3">
      <c r="A189" s="8" t="s">
        <v>279</v>
      </c>
      <c r="B189" s="8" t="s">
        <v>280</v>
      </c>
      <c r="C189" s="8">
        <v>-2.3188066812747699</v>
      </c>
      <c r="D189" s="18"/>
    </row>
    <row r="190" spans="1:4" x14ac:dyDescent="0.3">
      <c r="A190" s="8" t="s">
        <v>281</v>
      </c>
      <c r="B190" s="8" t="s">
        <v>282</v>
      </c>
      <c r="C190" s="8">
        <f>--1.3826220394572</f>
        <v>1.3826220394572</v>
      </c>
      <c r="D190" s="18"/>
    </row>
    <row r="191" spans="1:4" x14ac:dyDescent="0.3">
      <c r="A191" s="8" t="s">
        <v>283</v>
      </c>
      <c r="B191" s="8" t="s">
        <v>287</v>
      </c>
      <c r="C191" s="8">
        <v>-6.6632111419200504</v>
      </c>
      <c r="D191" s="18"/>
    </row>
    <row r="192" spans="1:4" x14ac:dyDescent="0.3">
      <c r="A192" s="8" t="s">
        <v>284</v>
      </c>
      <c r="B192" s="8" t="s">
        <v>288</v>
      </c>
      <c r="C192" s="8">
        <f>--4.93657489010904</f>
        <v>4.93657489010904</v>
      </c>
      <c r="D192" s="18"/>
    </row>
    <row r="193" spans="1:4" x14ac:dyDescent="0.3">
      <c r="A193" s="8" t="s">
        <v>285</v>
      </c>
      <c r="B193" s="8" t="s">
        <v>289</v>
      </c>
      <c r="C193" s="8">
        <v>-1.0406717159022401</v>
      </c>
      <c r="D193" s="18"/>
    </row>
    <row r="194" spans="1:4" x14ac:dyDescent="0.3">
      <c r="A194" s="8" t="s">
        <v>286</v>
      </c>
      <c r="B194" s="8" t="s">
        <v>290</v>
      </c>
      <c r="C194" s="8">
        <f>--4.93657489010904</f>
        <v>4.93657489010904</v>
      </c>
      <c r="D194" s="18"/>
    </row>
    <row r="195" spans="1:4" x14ac:dyDescent="0.3">
      <c r="A195" s="8" t="s">
        <v>291</v>
      </c>
      <c r="B195" s="8" t="s">
        <v>248</v>
      </c>
      <c r="C195" s="8">
        <v>-2.0428128783863002</v>
      </c>
      <c r="D195" s="18"/>
    </row>
    <row r="196" spans="1:4" x14ac:dyDescent="0.3">
      <c r="A196" s="8" t="s">
        <v>292</v>
      </c>
      <c r="B196" s="8" t="s">
        <v>309</v>
      </c>
      <c r="C196" s="8">
        <v>-5.0307585901294098</v>
      </c>
      <c r="D196" s="18"/>
    </row>
    <row r="197" spans="1:4" x14ac:dyDescent="0.3">
      <c r="A197" s="8" t="s">
        <v>293</v>
      </c>
      <c r="B197" s="8" t="s">
        <v>219</v>
      </c>
      <c r="C197" s="8">
        <v>-1.2385716883975499</v>
      </c>
      <c r="D197" s="18"/>
    </row>
    <row r="198" spans="1:4" x14ac:dyDescent="0.3">
      <c r="A198" s="8" t="s">
        <v>294</v>
      </c>
      <c r="B198" s="8" t="s">
        <v>310</v>
      </c>
      <c r="C198" s="8">
        <v>-4.6303631901821003</v>
      </c>
      <c r="D198" s="18"/>
    </row>
    <row r="199" spans="1:4" x14ac:dyDescent="0.3">
      <c r="A199" s="8" t="s">
        <v>295</v>
      </c>
      <c r="B199" s="8" t="s">
        <v>311</v>
      </c>
      <c r="C199" s="8">
        <v>-1.0465138823137401</v>
      </c>
      <c r="D199" s="18"/>
    </row>
    <row r="200" spans="1:4" x14ac:dyDescent="0.3">
      <c r="A200" s="8" t="s">
        <v>296</v>
      </c>
      <c r="B200" s="8" t="s">
        <v>312</v>
      </c>
      <c r="C200" s="8">
        <v>-1.0465223876912</v>
      </c>
      <c r="D200" s="18"/>
    </row>
    <row r="201" spans="1:4" x14ac:dyDescent="0.3">
      <c r="A201" s="8" t="s">
        <v>297</v>
      </c>
      <c r="B201" s="8" t="s">
        <v>233</v>
      </c>
      <c r="C201" s="8">
        <v>-4.7765294769736197</v>
      </c>
      <c r="D201" s="18"/>
    </row>
    <row r="202" spans="1:4" x14ac:dyDescent="0.3">
      <c r="A202" s="8" t="s">
        <v>298</v>
      </c>
      <c r="B202" s="8" t="s">
        <v>313</v>
      </c>
      <c r="C202" s="8">
        <f>--1.05348558104911</f>
        <v>1.0534855810491099</v>
      </c>
      <c r="D202" s="18"/>
    </row>
    <row r="203" spans="1:4" x14ac:dyDescent="0.3">
      <c r="A203" s="8" t="s">
        <v>299</v>
      </c>
      <c r="B203" s="8" t="s">
        <v>275</v>
      </c>
      <c r="C203" s="8">
        <v>-1.48759742171263</v>
      </c>
      <c r="D203" s="18"/>
    </row>
    <row r="204" spans="1:4" x14ac:dyDescent="0.3">
      <c r="A204" s="8" t="s">
        <v>300</v>
      </c>
      <c r="B204" s="8" t="s">
        <v>314</v>
      </c>
      <c r="C204" s="8">
        <v>-3.9199447157744798</v>
      </c>
      <c r="D204" s="15"/>
    </row>
    <row r="205" spans="1:4" x14ac:dyDescent="0.3">
      <c r="A205" s="8" t="s">
        <v>301</v>
      </c>
      <c r="B205" s="8" t="s">
        <v>315</v>
      </c>
      <c r="C205" s="8">
        <v>-4.6303631901821003</v>
      </c>
      <c r="D205" s="18" t="s">
        <v>365</v>
      </c>
    </row>
    <row r="206" spans="1:4" x14ac:dyDescent="0.3">
      <c r="A206" s="8" t="s">
        <v>235</v>
      </c>
      <c r="B206" s="8" t="s">
        <v>234</v>
      </c>
      <c r="C206" s="8">
        <v>-8.0625006388212803</v>
      </c>
      <c r="D206" s="18"/>
    </row>
    <row r="207" spans="1:4" x14ac:dyDescent="0.3">
      <c r="A207" s="8" t="s">
        <v>302</v>
      </c>
      <c r="B207" s="8" t="s">
        <v>316</v>
      </c>
      <c r="C207" s="8">
        <v>-7.5802016675989403</v>
      </c>
      <c r="D207" s="18"/>
    </row>
    <row r="208" spans="1:4" x14ac:dyDescent="0.3">
      <c r="A208" s="8" t="s">
        <v>303</v>
      </c>
      <c r="B208" s="8" t="s">
        <v>247</v>
      </c>
      <c r="C208" s="8">
        <v>-4.7765210005724699</v>
      </c>
      <c r="D208" s="18"/>
    </row>
    <row r="209" spans="1:4" x14ac:dyDescent="0.3">
      <c r="A209" s="8" t="s">
        <v>304</v>
      </c>
      <c r="B209" s="8" t="s">
        <v>317</v>
      </c>
      <c r="C209" s="8">
        <v>-1.94928338207583</v>
      </c>
      <c r="D209" s="18"/>
    </row>
    <row r="210" spans="1:4" x14ac:dyDescent="0.3">
      <c r="A210" s="8" t="s">
        <v>305</v>
      </c>
      <c r="B210" s="8" t="s">
        <v>263</v>
      </c>
      <c r="C210" s="8">
        <v>-1.73993173124996</v>
      </c>
      <c r="D210" s="18"/>
    </row>
    <row r="211" spans="1:4" x14ac:dyDescent="0.3">
      <c r="A211" s="8" t="s">
        <v>306</v>
      </c>
      <c r="B211" s="8" t="s">
        <v>318</v>
      </c>
      <c r="C211" s="8">
        <v>-4.7765294769736197</v>
      </c>
      <c r="D211" s="18"/>
    </row>
    <row r="212" spans="1:4" x14ac:dyDescent="0.3">
      <c r="A212" s="8" t="s">
        <v>307</v>
      </c>
      <c r="B212" s="8" t="s">
        <v>319</v>
      </c>
      <c r="C212" s="8">
        <v>-6.2001760487852602</v>
      </c>
      <c r="D212" s="18"/>
    </row>
    <row r="213" spans="1:4" x14ac:dyDescent="0.3">
      <c r="A213" s="8" t="s">
        <v>269</v>
      </c>
      <c r="B213" s="8" t="s">
        <v>239</v>
      </c>
      <c r="C213" s="8">
        <v>-1.76800903553671</v>
      </c>
      <c r="D213" s="18"/>
    </row>
    <row r="214" spans="1:4" x14ac:dyDescent="0.3">
      <c r="A214" s="8" t="s">
        <v>308</v>
      </c>
      <c r="B214" s="8" t="s">
        <v>320</v>
      </c>
      <c r="C214" s="8">
        <v>-5.0307585901294098</v>
      </c>
      <c r="D214" s="18"/>
    </row>
    <row r="215" spans="1:4" x14ac:dyDescent="0.3">
      <c r="A215" s="1" t="s">
        <v>321</v>
      </c>
      <c r="B215" s="1" t="s">
        <v>287</v>
      </c>
      <c r="C215" s="1" t="s">
        <v>335</v>
      </c>
      <c r="D215" s="18"/>
    </row>
    <row r="216" spans="1:4" x14ac:dyDescent="0.3">
      <c r="A216" s="1" t="s">
        <v>322</v>
      </c>
      <c r="B216" s="1" t="s">
        <v>287</v>
      </c>
      <c r="C216" s="1" t="s">
        <v>336</v>
      </c>
      <c r="D216" s="18"/>
    </row>
    <row r="217" spans="1:4" x14ac:dyDescent="0.3">
      <c r="A217" s="1" t="s">
        <v>323</v>
      </c>
      <c r="B217" s="1" t="s">
        <v>331</v>
      </c>
      <c r="C217" s="1" t="s">
        <v>337</v>
      </c>
      <c r="D217" s="18"/>
    </row>
    <row r="218" spans="1:4" x14ac:dyDescent="0.3">
      <c r="A218" s="1" t="s">
        <v>324</v>
      </c>
      <c r="B218" s="1" t="s">
        <v>288</v>
      </c>
      <c r="C218" s="1" t="s">
        <v>338</v>
      </c>
      <c r="D218" s="18"/>
    </row>
    <row r="219" spans="1:4" x14ac:dyDescent="0.3">
      <c r="A219" s="1" t="s">
        <v>325</v>
      </c>
      <c r="B219" s="1" t="s">
        <v>288</v>
      </c>
      <c r="C219" s="1" t="s">
        <v>339</v>
      </c>
      <c r="D219" s="18"/>
    </row>
    <row r="220" spans="1:4" x14ac:dyDescent="0.3">
      <c r="A220" s="1" t="s">
        <v>326</v>
      </c>
      <c r="B220" s="1" t="s">
        <v>332</v>
      </c>
      <c r="C220" s="1" t="s">
        <v>340</v>
      </c>
      <c r="D220" s="18"/>
    </row>
    <row r="221" spans="1:4" x14ac:dyDescent="0.3">
      <c r="A221" s="1" t="s">
        <v>327</v>
      </c>
      <c r="B221" s="1" t="s">
        <v>332</v>
      </c>
      <c r="C221" s="1" t="s">
        <v>341</v>
      </c>
      <c r="D221" s="18"/>
    </row>
    <row r="222" spans="1:4" x14ac:dyDescent="0.3">
      <c r="A222" s="1" t="s">
        <v>328</v>
      </c>
      <c r="B222" s="1" t="s">
        <v>333</v>
      </c>
      <c r="C222" s="1" t="s">
        <v>342</v>
      </c>
      <c r="D222" s="18"/>
    </row>
    <row r="223" spans="1:4" x14ac:dyDescent="0.3">
      <c r="A223" s="1" t="s">
        <v>329</v>
      </c>
      <c r="B223" s="1" t="s">
        <v>333</v>
      </c>
      <c r="C223" s="1" t="s">
        <v>343</v>
      </c>
      <c r="D223" s="18"/>
    </row>
    <row r="224" spans="1:4" x14ac:dyDescent="0.3">
      <c r="A224" s="1" t="s">
        <v>330</v>
      </c>
      <c r="B224" s="1" t="s">
        <v>334</v>
      </c>
      <c r="C224" s="1" t="s">
        <v>344</v>
      </c>
      <c r="D224" s="18"/>
    </row>
    <row r="225" spans="1:4" x14ac:dyDescent="0.3">
      <c r="A225" s="1" t="s">
        <v>345</v>
      </c>
      <c r="B225" s="1" t="s">
        <v>248</v>
      </c>
      <c r="C225" s="1" t="s">
        <v>348</v>
      </c>
      <c r="D225" s="18"/>
    </row>
    <row r="226" spans="1:4" x14ac:dyDescent="0.3">
      <c r="A226" s="1" t="s">
        <v>346</v>
      </c>
      <c r="B226" s="1" t="s">
        <v>217</v>
      </c>
      <c r="C226" s="1" t="s">
        <v>349</v>
      </c>
      <c r="D226" s="18"/>
    </row>
    <row r="227" spans="1:4" x14ac:dyDescent="0.3">
      <c r="A227" s="1" t="s">
        <v>250</v>
      </c>
      <c r="B227" s="1" t="s">
        <v>219</v>
      </c>
      <c r="C227" s="1" t="s">
        <v>211</v>
      </c>
      <c r="D227" s="18"/>
    </row>
    <row r="228" spans="1:4" x14ac:dyDescent="0.3">
      <c r="A228" s="1" t="s">
        <v>251</v>
      </c>
      <c r="B228" s="1" t="s">
        <v>252</v>
      </c>
      <c r="C228" s="1" t="s">
        <v>350</v>
      </c>
      <c r="D228" s="18"/>
    </row>
    <row r="229" spans="1:4" x14ac:dyDescent="0.3">
      <c r="A229" s="1" t="s">
        <v>220</v>
      </c>
      <c r="B229" s="1" t="s">
        <v>221</v>
      </c>
      <c r="C229" s="1" t="s">
        <v>351</v>
      </c>
      <c r="D229" s="18"/>
    </row>
    <row r="230" spans="1:4" x14ac:dyDescent="0.3">
      <c r="A230" s="1" t="s">
        <v>224</v>
      </c>
      <c r="B230" s="1" t="s">
        <v>223</v>
      </c>
      <c r="C230" s="1" t="s">
        <v>352</v>
      </c>
      <c r="D230" s="18"/>
    </row>
    <row r="231" spans="1:4" x14ac:dyDescent="0.3">
      <c r="A231" s="1" t="s">
        <v>272</v>
      </c>
      <c r="B231" s="1" t="s">
        <v>227</v>
      </c>
      <c r="C231" s="1" t="s">
        <v>353</v>
      </c>
      <c r="D231" s="18"/>
    </row>
    <row r="232" spans="1:4" x14ac:dyDescent="0.3">
      <c r="A232" s="1" t="s">
        <v>347</v>
      </c>
      <c r="B232" s="1" t="s">
        <v>230</v>
      </c>
      <c r="C232" s="1" t="s">
        <v>354</v>
      </c>
      <c r="D232" s="18"/>
    </row>
    <row r="233" spans="1:4" x14ac:dyDescent="0.3">
      <c r="A233" s="1" t="s">
        <v>257</v>
      </c>
      <c r="B233" s="1" t="s">
        <v>256</v>
      </c>
      <c r="C233" s="1" t="s">
        <v>355</v>
      </c>
      <c r="D233" s="18"/>
    </row>
    <row r="234" spans="1:4" x14ac:dyDescent="0.3">
      <c r="A234" s="1" t="s">
        <v>356</v>
      </c>
      <c r="B234" s="1" t="s">
        <v>313</v>
      </c>
      <c r="C234" s="1" t="s">
        <v>359</v>
      </c>
      <c r="D234" s="18"/>
    </row>
    <row r="235" spans="1:4" x14ac:dyDescent="0.3">
      <c r="A235" s="1" t="s">
        <v>357</v>
      </c>
      <c r="B235" s="1" t="s">
        <v>358</v>
      </c>
      <c r="C235" s="1" t="s">
        <v>360</v>
      </c>
      <c r="D235" s="18"/>
    </row>
    <row r="236" spans="1:4" x14ac:dyDescent="0.3">
      <c r="A236" s="16" t="s">
        <v>276</v>
      </c>
      <c r="B236" s="16" t="s">
        <v>275</v>
      </c>
      <c r="C236" s="16" t="s">
        <v>361</v>
      </c>
      <c r="D236" s="19"/>
    </row>
    <row r="237" spans="1:4" x14ac:dyDescent="0.3">
      <c r="D237" s="3"/>
    </row>
  </sheetData>
  <mergeCells count="26">
    <mergeCell ref="D180:D203"/>
    <mergeCell ref="D205:D236"/>
    <mergeCell ref="D25:D27"/>
    <mergeCell ref="D20:D24"/>
    <mergeCell ref="D12:D19"/>
    <mergeCell ref="D54:D59"/>
    <mergeCell ref="D149:D151"/>
    <mergeCell ref="D152:D159"/>
    <mergeCell ref="D160:D166"/>
    <mergeCell ref="D167:D178"/>
    <mergeCell ref="D9:D11"/>
    <mergeCell ref="D4:D8"/>
    <mergeCell ref="D94:D103"/>
    <mergeCell ref="D104:D114"/>
    <mergeCell ref="D141:D145"/>
    <mergeCell ref="D115:D122"/>
    <mergeCell ref="D123:D124"/>
    <mergeCell ref="D125:D129"/>
    <mergeCell ref="D131:D135"/>
    <mergeCell ref="D136:D140"/>
    <mergeCell ref="D61:D77"/>
    <mergeCell ref="D78:D92"/>
    <mergeCell ref="D28:D38"/>
    <mergeCell ref="D39:D45"/>
    <mergeCell ref="D46:D49"/>
    <mergeCell ref="D50:D5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Kinases and phosphatases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POONAM PAL</dc:creator>
  <cp:lastModifiedBy>POONAM PAL</cp:lastModifiedBy>
  <dcterms:created xsi:type="dcterms:W3CDTF">2015-06-05T18:17:20Z</dcterms:created>
  <dcterms:modified xsi:type="dcterms:W3CDTF">2023-04-15T06:59:04Z</dcterms:modified>
</cp:coreProperties>
</file>