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Heraclides\Desktop\Archaeogenetics\PAPERS\final for Journal\2nd Revision\final 2nd revision for journal\"/>
    </mc:Choice>
  </mc:AlternateContent>
  <xr:revisionPtr revIDLastSave="0" documentId="13_ncr:1_{996539F4-8B8B-4CD0-B5D9-8DAE5FB350BD}" xr6:coauthVersionLast="47" xr6:coauthVersionMax="47" xr10:uidLastSave="{00000000-0000-0000-0000-000000000000}"/>
  <bookViews>
    <workbookView xWindow="-120" yWindow="-120" windowWidth="20730" windowHeight="11160" firstSheet="13" activeTab="14" xr2:uid="{31FFDC20-C1FA-454D-AF3E-AF69A65A9A60}"/>
  </bookViews>
  <sheets>
    <sheet name="Table of Contents" sheetId="11" r:id="rId1"/>
    <sheet name="S1_sample characteristics" sheetId="3" r:id="rId2"/>
    <sheet name="S2_population characteristics" sheetId="2" r:id="rId3"/>
    <sheet name="S3_qpAdm_distal model all sampl" sheetId="19" r:id="rId4"/>
    <sheet name="S4_outgroup F3-stats CYP vs all" sheetId="10" r:id="rId5"/>
    <sheet name="S5_outgroup F3 matrix_all" sheetId="15" r:id="rId6"/>
    <sheet name="S6_outgroup F4 CYP vs sources" sheetId="18" r:id="rId7"/>
    <sheet name="S7_qpAdm proximal models CYP" sheetId="21" r:id="rId8"/>
    <sheet name="S8_kinship and individual admix" sheetId="17" r:id="rId9"/>
    <sheet name="S9_qpAdm proximal CYPvsAnatolia" sheetId="20" r:id="rId10"/>
    <sheet name="S10_Admixture graphs" sheetId="22" r:id="rId11"/>
    <sheet name="S11_DATES admixture timing" sheetId="14" r:id="rId12"/>
    <sheet name="S12_F4-stat VEEF vs CYP vs Anat" sheetId="9" r:id="rId13"/>
    <sheet name="S13_Y-Haplogroup frequencies" sheetId="12" r:id="rId14"/>
    <sheet name="S14_mtDNA Haplogroupfrequencies" sheetId="13" r:id="rId15"/>
  </sheets>
  <definedNames>
    <definedName name="_xlnm._FilterDatabase" localSheetId="1" hidden="1">'S1_sample characteristics'!$C$1:$C$185</definedName>
    <definedName name="ExternalData_1" localSheetId="11" hidden="1">'S11_DATES admixture timing'!$B$3:$J$9</definedName>
    <definedName name="ExternalData_1" localSheetId="12" hidden="1">'S12_F4-stat VEEF vs CYP vs Anat'!$A$3:$I$17</definedName>
    <definedName name="ExternalData_1" localSheetId="4" hidden="1">'S4_outgroup F3-stats CYP vs all'!$A$3:$H$48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14" l="1"/>
  <c r="S43" i="14" s="1"/>
  <c r="M43" i="14"/>
  <c r="L43" i="14"/>
  <c r="Q41" i="14"/>
  <c r="P41" i="14"/>
  <c r="O41" i="14"/>
  <c r="S41" i="14" s="1"/>
  <c r="M41" i="14"/>
  <c r="L41" i="14"/>
  <c r="O39" i="14"/>
  <c r="S39" i="14" s="1"/>
  <c r="M39" i="14"/>
  <c r="L39" i="14"/>
  <c r="K9" i="14"/>
  <c r="J9" i="14"/>
  <c r="I9" i="14"/>
  <c r="H9" i="14"/>
  <c r="K43" i="14"/>
  <c r="J43" i="14"/>
  <c r="I43" i="14"/>
  <c r="H43" i="14"/>
  <c r="K41" i="14"/>
  <c r="J41" i="14"/>
  <c r="I41" i="14"/>
  <c r="H41" i="14"/>
  <c r="K39" i="14"/>
  <c r="J39" i="14"/>
  <c r="I39" i="14"/>
  <c r="H39" i="14"/>
  <c r="K21" i="14"/>
  <c r="J21" i="14"/>
  <c r="I21" i="14"/>
  <c r="H21" i="14"/>
  <c r="K20" i="14"/>
  <c r="J20" i="14"/>
  <c r="I20" i="14"/>
  <c r="H20" i="14"/>
  <c r="K19" i="14"/>
  <c r="J19" i="14"/>
  <c r="I19" i="14"/>
  <c r="H19" i="14"/>
  <c r="H17" i="14"/>
  <c r="I17" i="14"/>
  <c r="K17" i="14"/>
  <c r="J17" i="14"/>
  <c r="O17" i="14" s="1"/>
  <c r="H16" i="14"/>
  <c r="I16" i="14"/>
  <c r="K16" i="14"/>
  <c r="J16" i="14"/>
  <c r="O16" i="14" s="1"/>
  <c r="K15" i="14"/>
  <c r="J15" i="14"/>
  <c r="O15" i="14" s="1"/>
  <c r="I15" i="14"/>
  <c r="H15" i="14"/>
  <c r="K34" i="14"/>
  <c r="J34" i="14"/>
  <c r="O34" i="14" s="1"/>
  <c r="I34" i="14"/>
  <c r="H34" i="14"/>
  <c r="K33" i="14"/>
  <c r="J33" i="14"/>
  <c r="O33" i="14" s="1"/>
  <c r="I33" i="14"/>
  <c r="H33" i="14"/>
  <c r="K32" i="14"/>
  <c r="J32" i="14"/>
  <c r="I32" i="14"/>
  <c r="H32" i="14"/>
  <c r="K38" i="14"/>
  <c r="J38" i="14"/>
  <c r="O38" i="14" s="1"/>
  <c r="I38" i="14"/>
  <c r="H38" i="14"/>
  <c r="K37" i="14"/>
  <c r="J37" i="14"/>
  <c r="O37" i="14" s="1"/>
  <c r="I37" i="14"/>
  <c r="H37" i="14"/>
  <c r="K27" i="14"/>
  <c r="J27" i="14"/>
  <c r="O27" i="14" s="1"/>
  <c r="I27" i="14"/>
  <c r="H27" i="14"/>
  <c r="K26" i="14"/>
  <c r="J26" i="14"/>
  <c r="O26" i="14" s="1"/>
  <c r="I26" i="14"/>
  <c r="H26" i="14"/>
  <c r="K25" i="14"/>
  <c r="J25" i="14"/>
  <c r="O25" i="14" s="1"/>
  <c r="I25" i="14"/>
  <c r="H25" i="14"/>
  <c r="K24" i="14"/>
  <c r="J24" i="14"/>
  <c r="O24" i="14" s="1"/>
  <c r="I24" i="14"/>
  <c r="H24" i="14"/>
  <c r="H13" i="14"/>
  <c r="I13" i="14"/>
  <c r="J13" i="14"/>
  <c r="K13" i="14"/>
  <c r="H14" i="14"/>
  <c r="I14" i="14"/>
  <c r="J14" i="14"/>
  <c r="K14" i="14"/>
  <c r="K12" i="14"/>
  <c r="J12" i="14"/>
  <c r="I12" i="14"/>
  <c r="H12" i="14"/>
  <c r="K7" i="14"/>
  <c r="J7" i="14"/>
  <c r="O7" i="14" s="1"/>
  <c r="I7" i="14"/>
  <c r="H7" i="14"/>
  <c r="H6" i="14"/>
  <c r="I6" i="14"/>
  <c r="J6" i="14"/>
  <c r="K6" i="14"/>
  <c r="K5" i="14"/>
  <c r="J5" i="14"/>
  <c r="O5" i="14" s="1"/>
  <c r="I5" i="14"/>
  <c r="H5" i="14"/>
  <c r="Q43" i="14" l="1"/>
  <c r="R43" i="14"/>
  <c r="P43" i="14"/>
  <c r="R41" i="14"/>
  <c r="Q39" i="14"/>
  <c r="P39" i="14"/>
  <c r="R39" i="14"/>
  <c r="L9" i="14"/>
  <c r="M9" i="14"/>
  <c r="O9" i="14"/>
  <c r="S9" i="14" s="1"/>
  <c r="Q9" i="14"/>
  <c r="R9" i="14"/>
  <c r="S5" i="14"/>
  <c r="R25" i="14"/>
  <c r="S38" i="14"/>
  <c r="S34" i="14"/>
  <c r="R37" i="14"/>
  <c r="R24" i="14"/>
  <c r="R16" i="14"/>
  <c r="P17" i="14"/>
  <c r="S27" i="14"/>
  <c r="S25" i="14"/>
  <c r="S24" i="14"/>
  <c r="S26" i="14"/>
  <c r="S37" i="14"/>
  <c r="R33" i="14"/>
  <c r="R15" i="14"/>
  <c r="M20" i="14"/>
  <c r="S33" i="14"/>
  <c r="R7" i="14"/>
  <c r="S7" i="14"/>
  <c r="S17" i="14"/>
  <c r="R5" i="14"/>
  <c r="R17" i="14"/>
  <c r="R27" i="14"/>
  <c r="S16" i="14"/>
  <c r="R38" i="14"/>
  <c r="S15" i="14"/>
  <c r="R26" i="14"/>
  <c r="R34" i="14"/>
  <c r="L32" i="14"/>
  <c r="M19" i="14"/>
  <c r="M21" i="14"/>
  <c r="O19" i="14"/>
  <c r="O20" i="14"/>
  <c r="O21" i="14"/>
  <c r="L20" i="14"/>
  <c r="L19" i="14"/>
  <c r="L21" i="14"/>
  <c r="M16" i="14"/>
  <c r="M17" i="14"/>
  <c r="M15" i="14"/>
  <c r="P16" i="14"/>
  <c r="Q16" i="14"/>
  <c r="Q15" i="14"/>
  <c r="L17" i="14"/>
  <c r="Q34" i="14"/>
  <c r="Q17" i="14"/>
  <c r="L16" i="14"/>
  <c r="Q33" i="14"/>
  <c r="L15" i="14"/>
  <c r="P15" i="14"/>
  <c r="M34" i="14"/>
  <c r="M32" i="14"/>
  <c r="L34" i="14"/>
  <c r="L33" i="14"/>
  <c r="O32" i="14"/>
  <c r="M33" i="14"/>
  <c r="P33" i="14"/>
  <c r="P34" i="14"/>
  <c r="Q38" i="14"/>
  <c r="P38" i="14"/>
  <c r="P37" i="14"/>
  <c r="Q37" i="14"/>
  <c r="L37" i="14"/>
  <c r="M37" i="14"/>
  <c r="L38" i="14"/>
  <c r="M38" i="14"/>
  <c r="Q27" i="14"/>
  <c r="M7" i="14"/>
  <c r="M27" i="14"/>
  <c r="L27" i="14"/>
  <c r="Q25" i="14"/>
  <c r="P25" i="14"/>
  <c r="Q26" i="14"/>
  <c r="P26" i="14"/>
  <c r="P24" i="14"/>
  <c r="Q24" i="14"/>
  <c r="L25" i="14"/>
  <c r="P27" i="14"/>
  <c r="L24" i="14"/>
  <c r="M24" i="14"/>
  <c r="M25" i="14"/>
  <c r="L26" i="14"/>
  <c r="M26" i="14"/>
  <c r="M14" i="14"/>
  <c r="M12" i="14"/>
  <c r="M5" i="14"/>
  <c r="Q5" i="14"/>
  <c r="L7" i="14"/>
  <c r="M13" i="14"/>
  <c r="L12" i="14"/>
  <c r="O12" i="14"/>
  <c r="L6" i="14"/>
  <c r="L14" i="14"/>
  <c r="O14" i="14"/>
  <c r="L13" i="14"/>
  <c r="P5" i="14"/>
  <c r="M6" i="14"/>
  <c r="O13" i="14"/>
  <c r="O6" i="14"/>
  <c r="L5" i="14"/>
  <c r="P9" i="14" l="1"/>
  <c r="S19" i="14"/>
  <c r="R19" i="14"/>
  <c r="S6" i="14"/>
  <c r="R6" i="14"/>
  <c r="P14" i="14"/>
  <c r="S14" i="14"/>
  <c r="R14" i="14"/>
  <c r="Q12" i="14"/>
  <c r="S12" i="14"/>
  <c r="R12" i="14"/>
  <c r="P32" i="14"/>
  <c r="S32" i="14"/>
  <c r="R32" i="14"/>
  <c r="S13" i="14"/>
  <c r="R13" i="14"/>
  <c r="Q21" i="14"/>
  <c r="R21" i="14"/>
  <c r="S21" i="14"/>
  <c r="Q20" i="14"/>
  <c r="S20" i="14"/>
  <c r="R20" i="14"/>
  <c r="P21" i="14"/>
  <c r="P20" i="14"/>
  <c r="Q19" i="14"/>
  <c r="P19" i="14"/>
  <c r="Q32" i="14"/>
  <c r="P12" i="14"/>
  <c r="Q14" i="14"/>
  <c r="P13" i="14"/>
  <c r="Q13" i="14"/>
  <c r="P7" i="14"/>
  <c r="Q7" i="14"/>
  <c r="Q6" i="14"/>
  <c r="P6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1CE35B-66BD-4477-8650-2AF3D99C1C48}" keepAlive="1" name="Query - F3_CYP_PPNB_all_det" description="Connection to the 'F3_CYP_PPNB_all_det' query in the workbook." type="5" refreshedVersion="0" background="1" saveData="1">
    <dbPr connection="Provider=Microsoft.Mashup.OleDb.1;Data Source=$Workbook$;Location=F3_CYP_PPNB_all_det;Extended Properties=&quot;&quot;" command="SELECT * FROM [F3_CYP_PPNB_all_det]"/>
  </connection>
  <connection id="2" xr16:uid="{AFCEC156-8411-44FE-BAC9-17E27A93D41E}" keepAlive="1" name="Query - F3_CYP_PPNB_all_det (2)" description="Connection to the 'F3_CYP_PPNB_all_det (2)' query in the workbook." type="5" refreshedVersion="8" background="1" saveData="1">
    <dbPr connection="Provider=Microsoft.Mashup.OleDb.1;Data Source=$Workbook$;Location=&quot;F3_CYP_PPNB_all_det (2)&quot;;Extended Properties=&quot;&quot;" command="SELECT * FROM [F3_CYP_PPNB_all_det (2)]"/>
  </connection>
  <connection id="3" xr16:uid="{A2D47563-D0E1-47B6-AE8B-0008525BBC78}" keepAlive="1" name="Query - F3_CYP_PPNB_all_det_fin" description="Connection to the 'F3_CYP_PPNB_all_det_fin' query in the workbook." type="5" refreshedVersion="8" background="1" saveData="1">
    <dbPr connection="Provider=Microsoft.Mashup.OleDb.1;Data Source=$Workbook$;Location=F3_CYP_PPNB_all_det_fin;Extended Properties=&quot;&quot;" command="SELECT * FROM [F3_CYP_PPNB_all_det_fin]"/>
  </connection>
  <connection id="4" xr16:uid="{1FA8A2CA-9DF6-4E8A-B508-8CF3DB1FB34F}" keepAlive="1" name="Query - F4_CYP_PPNB_Pinarbasi_PPN" description="Connection to the 'F4_CYP_PPNB_Pinarbasi_PPN' query in the workbook." type="5" refreshedVersion="8" background="1" saveData="1">
    <dbPr connection="Provider=Microsoft.Mashup.OleDb.1;Data Source=$Workbook$;Location=F4_CYP_PPNB_Pinarbasi_PPN;Extended Properties=&quot;&quot;" command="SELECT * FROM [F4_CYP_PPNB_Pinarbasi_PPN]"/>
  </connection>
  <connection id="5" xr16:uid="{64FFB0A9-4437-4FAB-BD78-E3517B18F13B}" keepAlive="1" name="Query - F4_CYP_PPNB_Pinarbasi_PPN (2)" description="Connection to the 'F4_CYP_PPNB_Pinarbasi_PPN (2)' query in the workbook." type="5" refreshedVersion="8" background="1" saveData="1">
    <dbPr connection="Provider=Microsoft.Mashup.OleDb.1;Data Source=$Workbook$;Location=&quot;F4_CYP_PPNB_Pinarbasi_PPN (2)&quot;;Extended Properties=&quot;&quot;" command="SELECT * FROM [F4_CYP_PPNB_Pinarbasi_PPN (2)]"/>
  </connection>
  <connection id="6" xr16:uid="{3C09924A-A071-4D4B-8FC2-9EC06806701F}" keepAlive="1" name="Query - rotate_qpadm_ALB_Podgorie_neo_Bon_Cyp_p" description="Connection to the 'rotate_qpadm_ALB_Podgorie_neo_Bon_Cyp_p' query in the workbook." type="5" refreshedVersion="0" background="1">
    <dbPr connection="Provider=Microsoft.Mashup.OleDb.1;Data Source=$Workbook$;Location=rotate_qpadm_ALB_Podgorie_neo_Bon_Cyp_p;Extended Properties=&quot;&quot;" command="SELECT * FROM [rotate_qpadm_ALB_Podgorie_neo_Bon_Cyp_p]"/>
  </connection>
</connections>
</file>

<file path=xl/sharedStrings.xml><?xml version="1.0" encoding="utf-8"?>
<sst xmlns="http://schemas.openxmlformats.org/spreadsheetml/2006/main" count="4005" uniqueCount="1051">
  <si>
    <t>Table</t>
  </si>
  <si>
    <t>Description</t>
  </si>
  <si>
    <t>S1</t>
  </si>
  <si>
    <t>S2</t>
  </si>
  <si>
    <t xml:space="preserve">Characteristics of Epipaleolithic/Mesolithic and Neolithic population groups used in the main analyses </t>
  </si>
  <si>
    <t>S3</t>
  </si>
  <si>
    <r>
      <rPr>
        <i/>
        <sz val="14"/>
        <color rgb="FF000000"/>
        <rFont val="Arial"/>
        <family val="2"/>
        <charset val="161"/>
      </rPr>
      <t>qpAdm</t>
    </r>
    <r>
      <rPr>
        <sz val="14"/>
        <color rgb="FF000000"/>
        <rFont val="Arial"/>
        <family val="2"/>
        <charset val="1"/>
      </rPr>
      <t xml:space="preserve"> admixture weights and standard errors showing distal genetic composition for all analysed Neolithic populations, as derived from 3 ancestral Epipaleolithic/Mesolithic sources from Anatolia, the Levant, and Central Zagros</t>
    </r>
  </si>
  <si>
    <t>S4</t>
  </si>
  <si>
    <t>S5</t>
  </si>
  <si>
    <t>S6</t>
  </si>
  <si>
    <t>Sample (Master ID)</t>
  </si>
  <si>
    <t>Sex</t>
  </si>
  <si>
    <t>Population label</t>
  </si>
  <si>
    <t>Meta-population label</t>
  </si>
  <si>
    <t>Period</t>
  </si>
  <si>
    <t>Date: 95.4% CI calibrated radiocarbon age (calBCE) or archaeological context range (BCE)</t>
  </si>
  <si>
    <t>Data source</t>
  </si>
  <si>
    <t>1240k coverage (original pulldown where possible) otherwise whole genome coverage</t>
  </si>
  <si>
    <t>SNPs hit on autosomal targets (easystats on 1240k snpset)</t>
  </si>
  <si>
    <t>SNPs hit on autosomal targets (easystats on HO snpset)</t>
  </si>
  <si>
    <t xml:space="preserve">Y haplogroup  </t>
  </si>
  <si>
    <t xml:space="preserve">mtDNA haplogroup </t>
  </si>
  <si>
    <t>Original publication</t>
  </si>
  <si>
    <t>Paleolithic/Epipaleolithic/Mesolithic</t>
  </si>
  <si>
    <t>ZBC</t>
  </si>
  <si>
    <t>M</t>
  </si>
  <si>
    <t>TUR_Pinarbasi_EpiP</t>
  </si>
  <si>
    <t>Anatolia_Central_Epipal</t>
  </si>
  <si>
    <t>Epipaleolithic</t>
  </si>
  <si>
    <t>13629-13308 calBCE</t>
  </si>
  <si>
    <t>1240K capture</t>
  </si>
  <si>
    <t>C1a2</t>
  </si>
  <si>
    <t xml:space="preserve">K2b </t>
  </si>
  <si>
    <t>..</t>
  </si>
  <si>
    <t>I1072</t>
  </si>
  <si>
    <t>ISR_Natufian_EpiP</t>
  </si>
  <si>
    <t>Levant_Epipal</t>
  </si>
  <si>
    <t>12000-9500 BCE</t>
  </si>
  <si>
    <t>E1b1b</t>
  </si>
  <si>
    <t>N1b</t>
  </si>
  <si>
    <t>FeldmanNatureCommunications2019</t>
  </si>
  <si>
    <t>I0861</t>
  </si>
  <si>
    <t>LazaridisAlpaslanRoodenbergScience2022 (higher coverage of previously reported individual from LazaridisNature2016)</t>
  </si>
  <si>
    <t>I1685</t>
  </si>
  <si>
    <t>I1687</t>
  </si>
  <si>
    <t>F</t>
  </si>
  <si>
    <t>11541-11150 calBCE</t>
  </si>
  <si>
    <t>n/a (female)</t>
  </si>
  <si>
    <t>I1069</t>
  </si>
  <si>
    <t>HV</t>
  </si>
  <si>
    <t>LazaridisNature2016</t>
  </si>
  <si>
    <t>I1690</t>
  </si>
  <si>
    <t>KK1</t>
  </si>
  <si>
    <t>GEO_Kotias</t>
  </si>
  <si>
    <t>CHG</t>
  </si>
  <si>
    <t xml:space="preserve">7940-7599 calBCE </t>
  </si>
  <si>
    <t>Shotgun</t>
  </si>
  <si>
    <t>J2a1</t>
  </si>
  <si>
    <t>H13c</t>
  </si>
  <si>
    <t>JonesNatureCommunications2015</t>
  </si>
  <si>
    <t>SATP</t>
  </si>
  <si>
    <t>GEO_Satsurblia</t>
  </si>
  <si>
    <t>11461-11225 calBCE</t>
  </si>
  <si>
    <t>J1</t>
  </si>
  <si>
    <t>K3</t>
  </si>
  <si>
    <t>I1293</t>
  </si>
  <si>
    <t>IRN_Mesolithic_HotuIIIb</t>
  </si>
  <si>
    <t>Zagros_Central_Meso</t>
  </si>
  <si>
    <t>Mesolithic</t>
  </si>
  <si>
    <t>9100-8600 BCE</t>
  </si>
  <si>
    <t>J2</t>
  </si>
  <si>
    <t>NarasimhanPattersonScience2019 (higher coverage and damage restricted version of Lazaridis Nature 2016)</t>
  </si>
  <si>
    <t xml:space="preserve">TAF009 </t>
  </si>
  <si>
    <t>MAR_Taforalt_Lpal</t>
  </si>
  <si>
    <t>NorthAfrica_LatePal</t>
  </si>
  <si>
    <t>Late Paleolithic</t>
  </si>
  <si>
    <t>12849-12097 calBCE</t>
  </si>
  <si>
    <t>E1b1b1a1b1</t>
  </si>
  <si>
    <t>U6a6b</t>
  </si>
  <si>
    <t>vandeLoosdrechtScience2018</t>
  </si>
  <si>
    <t>TAF010</t>
  </si>
  <si>
    <t>13137-12252 calBCE</t>
  </si>
  <si>
    <t>E1b1b1a1</t>
  </si>
  <si>
    <t>U6a7b</t>
  </si>
  <si>
    <t>TAF011</t>
  </si>
  <si>
    <t>12900-12100 BCE</t>
  </si>
  <si>
    <t>U6a7</t>
  </si>
  <si>
    <t>TAF013</t>
  </si>
  <si>
    <t>13200-11900 BCE</t>
  </si>
  <si>
    <t>TAF014</t>
  </si>
  <si>
    <t>M1b</t>
  </si>
  <si>
    <t>TAF015</t>
  </si>
  <si>
    <t>U6a1b</t>
  </si>
  <si>
    <t>TAF012</t>
  </si>
  <si>
    <t>12888-12175 calBCE</t>
  </si>
  <si>
    <t>I4660</t>
  </si>
  <si>
    <t>SRB_Iron_Gates_HG</t>
  </si>
  <si>
    <t>Europe_Balkan_Meso</t>
  </si>
  <si>
    <t xml:space="preserve">7940-7585 calBCE </t>
  </si>
  <si>
    <t>U8b1b</t>
  </si>
  <si>
    <t>MathiesonNature2018</t>
  </si>
  <si>
    <t>I4870</t>
  </si>
  <si>
    <t>7045-6535 calBCE</t>
  </si>
  <si>
    <t>I2</t>
  </si>
  <si>
    <t>K1</t>
  </si>
  <si>
    <t>I4871</t>
  </si>
  <si>
    <t>9800-5800 BCE</t>
  </si>
  <si>
    <t>U5b2a1a+16311</t>
  </si>
  <si>
    <t>I4872</t>
  </si>
  <si>
    <t>U5a1c</t>
  </si>
  <si>
    <t>I4873</t>
  </si>
  <si>
    <t>6012-5806 calBCE</t>
  </si>
  <si>
    <t>U5a2+16294</t>
  </si>
  <si>
    <t>I4874</t>
  </si>
  <si>
    <t xml:space="preserve">6640-6471 calBCE </t>
  </si>
  <si>
    <t>U5b2a</t>
  </si>
  <si>
    <t>I4875</t>
  </si>
  <si>
    <t>6615-6400 calBCE</t>
  </si>
  <si>
    <t>U5b1d1</t>
  </si>
  <si>
    <t>I4876</t>
  </si>
  <si>
    <t>6635-6375 calBCE</t>
  </si>
  <si>
    <t>U5a2d</t>
  </si>
  <si>
    <t>I4877</t>
  </si>
  <si>
    <t xml:space="preserve">6645-6465 calBCE </t>
  </si>
  <si>
    <t>I4878</t>
  </si>
  <si>
    <t xml:space="preserve">5995-5710 calBCE </t>
  </si>
  <si>
    <t>I2a2a</t>
  </si>
  <si>
    <t>U4a</t>
  </si>
  <si>
    <t>I4880</t>
  </si>
  <si>
    <t>6000-5725 calBCE</t>
  </si>
  <si>
    <t>I2a2a1b2</t>
  </si>
  <si>
    <t>U4b1b1</t>
  </si>
  <si>
    <t>I4915</t>
  </si>
  <si>
    <t xml:space="preserve">6340-5990 calBCE </t>
  </si>
  <si>
    <t>I2a2</t>
  </si>
  <si>
    <t>U5b2b</t>
  </si>
  <si>
    <t>I4916</t>
  </si>
  <si>
    <t>7035-6590 calBCE</t>
  </si>
  <si>
    <t>R1b1a(xR1b1a1,xR1b1a1a,xR1b1a1a2)</t>
  </si>
  <si>
    <t>I4917</t>
  </si>
  <si>
    <t xml:space="preserve">6220-5995 calBCE </t>
  </si>
  <si>
    <t>I5233</t>
  </si>
  <si>
    <t>6224-5878 calBCE</t>
  </si>
  <si>
    <t>I5234</t>
  </si>
  <si>
    <t>9300-5800 BCE</t>
  </si>
  <si>
    <t>I5235</t>
  </si>
  <si>
    <t xml:space="preserve">9221-8548 calBCE </t>
  </si>
  <si>
    <t>R1b1a(xR1b1a1a,xR1b1a1a2)</t>
  </si>
  <si>
    <t>U5b2c</t>
  </si>
  <si>
    <t>I5236</t>
  </si>
  <si>
    <t xml:space="preserve">8291-7826 calBCE </t>
  </si>
  <si>
    <t>I2a1</t>
  </si>
  <si>
    <t>I5237</t>
  </si>
  <si>
    <t>I5238</t>
  </si>
  <si>
    <t>8265-7820 calBCE</t>
  </si>
  <si>
    <t>I5239</t>
  </si>
  <si>
    <t>8535-8230 calBCE</t>
  </si>
  <si>
    <t>I5240</t>
  </si>
  <si>
    <t xml:space="preserve">9140-8570 calBCE </t>
  </si>
  <si>
    <t>I5242</t>
  </si>
  <si>
    <t>8805-8355 calBCE</t>
  </si>
  <si>
    <t>U5a1</t>
  </si>
  <si>
    <t>I5244</t>
  </si>
  <si>
    <t xml:space="preserve">9115-8555 calBCE </t>
  </si>
  <si>
    <t>K</t>
  </si>
  <si>
    <t>I5401</t>
  </si>
  <si>
    <t>7076-6699 calBCE</t>
  </si>
  <si>
    <t>U5a1+@16192</t>
  </si>
  <si>
    <t>I5402</t>
  </si>
  <si>
    <t xml:space="preserve">6361-6050 calBCE </t>
  </si>
  <si>
    <t>I2a2a1b</t>
  </si>
  <si>
    <t>U5a1c1</t>
  </si>
  <si>
    <t>I5407</t>
  </si>
  <si>
    <t>6300-5800 BCE</t>
  </si>
  <si>
    <t>H13</t>
  </si>
  <si>
    <t>I5771</t>
  </si>
  <si>
    <t>I</t>
  </si>
  <si>
    <t>I5772</t>
  </si>
  <si>
    <t>I4657</t>
  </si>
  <si>
    <t xml:space="preserve">9755-9275 calBCE </t>
  </si>
  <si>
    <t>I4881</t>
  </si>
  <si>
    <t xml:space="preserve">7053-6775 calBCE </t>
  </si>
  <si>
    <t>I4914</t>
  </si>
  <si>
    <t>6360-5986 calBCE</t>
  </si>
  <si>
    <t>I5773</t>
  </si>
  <si>
    <t>8240-7940 calBCE</t>
  </si>
  <si>
    <t>Bichon</t>
  </si>
  <si>
    <t>CHE_Bichon</t>
  </si>
  <si>
    <t>WHG</t>
  </si>
  <si>
    <t xml:space="preserve">11850-11579 calBCE </t>
  </si>
  <si>
    <t>I2a</t>
  </si>
  <si>
    <t>U5b1h</t>
  </si>
  <si>
    <t>LaBrana1</t>
  </si>
  <si>
    <t>ESP_LaBrana1</t>
  </si>
  <si>
    <t xml:space="preserve">5982-5741 calBCE </t>
  </si>
  <si>
    <t>C1a</t>
  </si>
  <si>
    <t>U5b2c1</t>
  </si>
  <si>
    <t>OlaldeNature2014</t>
  </si>
  <si>
    <t>Villabruna</t>
  </si>
  <si>
    <t>ITA_North_Villabruna</t>
  </si>
  <si>
    <t xml:space="preserve">12268-11851 calBCE </t>
  </si>
  <si>
    <t>3.7M</t>
  </si>
  <si>
    <t>R1b1</t>
  </si>
  <si>
    <t>FuNature2016</t>
  </si>
  <si>
    <t>Loschbour</t>
  </si>
  <si>
    <t>LUX_Loschbour</t>
  </si>
  <si>
    <t xml:space="preserve">6221-5986 calBCE </t>
  </si>
  <si>
    <t>Shotgun.diploid</t>
  </si>
  <si>
    <t>I2a1b</t>
  </si>
  <si>
    <t>U5b1a</t>
  </si>
  <si>
    <t>LazaridisNature2014 (version reported in Pruefer2017)</t>
  </si>
  <si>
    <t>I0124</t>
  </si>
  <si>
    <t>EHG</t>
  </si>
  <si>
    <t xml:space="preserve">5660-5535 calBCE </t>
  </si>
  <si>
    <t>R1b1a</t>
  </si>
  <si>
    <t>U5a1d</t>
  </si>
  <si>
    <t>MathiesonNature2015 (1240k of same same sample with 390k in HaakLazaridis2015)</t>
  </si>
  <si>
    <t>I0211</t>
  </si>
  <si>
    <t>7050-5950 BCE</t>
  </si>
  <si>
    <t>MathiesonNature2015</t>
  </si>
  <si>
    <t>I0061</t>
  </si>
  <si>
    <t>R1a1</t>
  </si>
  <si>
    <t>C1g</t>
  </si>
  <si>
    <t>AfontovaGora3</t>
  </si>
  <si>
    <t>RUS_AfontovaGora3</t>
  </si>
  <si>
    <t>AfontovaGora</t>
  </si>
  <si>
    <t>16257-15905 calBCE</t>
  </si>
  <si>
    <t>R1b</t>
  </si>
  <si>
    <t>MA1</t>
  </si>
  <si>
    <t>RUS_MA1_HG</t>
  </si>
  <si>
    <t>Upper Palaeolithic</t>
  </si>
  <si>
    <t>22621-22171 calBCE</t>
  </si>
  <si>
    <t>R</t>
  </si>
  <si>
    <t>U</t>
  </si>
  <si>
    <t>RaghavanNature2013</t>
  </si>
  <si>
    <t>Neolithic</t>
  </si>
  <si>
    <t>I4207</t>
  </si>
  <si>
    <t>CYP_Mylouthkia_PPNB</t>
  </si>
  <si>
    <t>Cyprus_PPN</t>
  </si>
  <si>
    <t>Pre-Pottery Neolithic</t>
  </si>
  <si>
    <t>H2 (H-P96)</t>
  </si>
  <si>
    <t>LazaridisAlpaslanRoodenbergScience2022</t>
  </si>
  <si>
    <t>I4209</t>
  </si>
  <si>
    <t>T2</t>
  </si>
  <si>
    <t>I4210</t>
  </si>
  <si>
    <t>X2b</t>
  </si>
  <si>
    <t>ZHAG</t>
  </si>
  <si>
    <t>TUR_C_Boncuklu_PPN</t>
  </si>
  <si>
    <t>Anatolia_Central_PPN</t>
  </si>
  <si>
    <t>8300-7600 BCE</t>
  </si>
  <si>
    <t>N1a1a1</t>
  </si>
  <si>
    <t>ZHAJ</t>
  </si>
  <si>
    <t>U3</t>
  </si>
  <si>
    <t>ZHJ</t>
  </si>
  <si>
    <t>8269-8210 calBCE</t>
  </si>
  <si>
    <t>ZKO</t>
  </si>
  <si>
    <t>G2a2b2b</t>
  </si>
  <si>
    <t>ZMOJ</t>
  </si>
  <si>
    <t>K1a</t>
  </si>
  <si>
    <t>TUR_C_AsikliHoyuk_PPN</t>
  </si>
  <si>
    <t>T2c1a</t>
  </si>
  <si>
    <t>YakaSomelCurrBio2021</t>
  </si>
  <si>
    <t>Ash129</t>
  </si>
  <si>
    <t>8168-7737 calBCE</t>
  </si>
  <si>
    <t>K1a4</t>
  </si>
  <si>
    <t>Ash136</t>
  </si>
  <si>
    <t xml:space="preserve">8172-7657 calBCE </t>
  </si>
  <si>
    <t>mus005</t>
  </si>
  <si>
    <t>TUR_C_Musular_PPN</t>
  </si>
  <si>
    <t>7377-7167 calBCE</t>
  </si>
  <si>
    <t>KoptekinCurrBio2023</t>
  </si>
  <si>
    <t>mus006</t>
  </si>
  <si>
    <t>7180-7039 calBCE</t>
  </si>
  <si>
    <t>CT</t>
  </si>
  <si>
    <t>AKT16</t>
  </si>
  <si>
    <t>TUR_Mar_Aktopraklik_PN</t>
  </si>
  <si>
    <t>Anatolia_Marmara_PN</t>
  </si>
  <si>
    <t>Pottery Neolithic</t>
  </si>
  <si>
    <t xml:space="preserve">6687-6512 calBCE </t>
  </si>
  <si>
    <t>K1a3</t>
  </si>
  <si>
    <t>MarchExcoffierCell2022</t>
  </si>
  <si>
    <t>CCH144</t>
  </si>
  <si>
    <t>TUR_C_Catalhoyuk_PN</t>
  </si>
  <si>
    <t>Anatolia_Central_PN</t>
  </si>
  <si>
    <t>7035-6656 calBCE</t>
  </si>
  <si>
    <t>CCH289</t>
  </si>
  <si>
    <t xml:space="preserve">6903-6601 calBCE </t>
  </si>
  <si>
    <t>G2a2a1</t>
  </si>
  <si>
    <t>cth728</t>
  </si>
  <si>
    <t>6738-6502 calBCE</t>
  </si>
  <si>
    <t>cth842</t>
  </si>
  <si>
    <t xml:space="preserve">6694-6500 calBCE </t>
  </si>
  <si>
    <t>cth747</t>
  </si>
  <si>
    <t xml:space="preserve">6640-6479 calBCE </t>
  </si>
  <si>
    <t>T2c1</t>
  </si>
  <si>
    <t>CCH285</t>
  </si>
  <si>
    <t>7100-6000 BCE</t>
  </si>
  <si>
    <t>H2a2a1</t>
  </si>
  <si>
    <t>CCH294</t>
  </si>
  <si>
    <t>H2a2a</t>
  </si>
  <si>
    <t>CCH311</t>
  </si>
  <si>
    <t>T2e</t>
  </si>
  <si>
    <t>cth739</t>
  </si>
  <si>
    <t xml:space="preserve">6232-6077 calBCE </t>
  </si>
  <si>
    <t>K1b1</t>
  </si>
  <si>
    <t>Tep006</t>
  </si>
  <si>
    <t>TUR_C_TepecikCiftlik_PN</t>
  </si>
  <si>
    <t xml:space="preserve">6223-6072 calBCE </t>
  </si>
  <si>
    <t>WISP+Shotgun</t>
  </si>
  <si>
    <t>C1a2b1b</t>
  </si>
  <si>
    <t>KilincCurrentBiology2016</t>
  </si>
  <si>
    <t>Tep002</t>
  </si>
  <si>
    <t xml:space="preserve">6636-6467 calBCE </t>
  </si>
  <si>
    <t>K1a12a</t>
  </si>
  <si>
    <t>Tep003</t>
  </si>
  <si>
    <t xml:space="preserve">6570-6422 calBCE </t>
  </si>
  <si>
    <t>G2a2a2</t>
  </si>
  <si>
    <t>N1b1a</t>
  </si>
  <si>
    <t>Tep004</t>
  </si>
  <si>
    <t xml:space="preserve">6385-6102 calBCE </t>
  </si>
  <si>
    <t>I0707</t>
  </si>
  <si>
    <t>TUR_Mar_Barcin_PN</t>
  </si>
  <si>
    <t xml:space="preserve">6225-6065 calBCE </t>
  </si>
  <si>
    <t>I0709</t>
  </si>
  <si>
    <t xml:space="preserve">6223-6034 calBCE </t>
  </si>
  <si>
    <t>H</t>
  </si>
  <si>
    <t>I0736</t>
  </si>
  <si>
    <t>6500-6200 BCE</t>
  </si>
  <si>
    <t>N1a1a+152</t>
  </si>
  <si>
    <t>I0744</t>
  </si>
  <si>
    <t xml:space="preserve">6400-6239 calBCE </t>
  </si>
  <si>
    <t>G2a2b2a</t>
  </si>
  <si>
    <t>J1c11</t>
  </si>
  <si>
    <t>I0745</t>
  </si>
  <si>
    <t xml:space="preserve">6387-6111 calBCE </t>
  </si>
  <si>
    <t>U8b1b1</t>
  </si>
  <si>
    <t>I0746</t>
  </si>
  <si>
    <t xml:space="preserve">6070-5888 calBCE </t>
  </si>
  <si>
    <t>G2a2b2a1a1c</t>
  </si>
  <si>
    <t>I1096</t>
  </si>
  <si>
    <t>I1097</t>
  </si>
  <si>
    <t xml:space="preserve">6420-6245 calBCE </t>
  </si>
  <si>
    <t>G2a2b2a3</t>
  </si>
  <si>
    <t>W1+119</t>
  </si>
  <si>
    <t>I1098</t>
  </si>
  <si>
    <t>6419-6246 calBCE</t>
  </si>
  <si>
    <t>X2d</t>
  </si>
  <si>
    <t>I1101</t>
  </si>
  <si>
    <t>T2b</t>
  </si>
  <si>
    <t>I1579</t>
  </si>
  <si>
    <t xml:space="preserve">6221-6028 calBCE </t>
  </si>
  <si>
    <t>K1a+150</t>
  </si>
  <si>
    <t>LazaridisAlpaslanRoodenbergScience2022 (higher coverage of previously reported individual from MathiesonNature2015)</t>
  </si>
  <si>
    <t>I1580</t>
  </si>
  <si>
    <t xml:space="preserve">6381-6088 calBCE </t>
  </si>
  <si>
    <t>H5</t>
  </si>
  <si>
    <t>I1581</t>
  </si>
  <si>
    <t xml:space="preserve">6386-6228 calBCE </t>
  </si>
  <si>
    <t>I1583</t>
  </si>
  <si>
    <t xml:space="preserve">6424-6233 calBCE </t>
  </si>
  <si>
    <t>G2a2a1a2</t>
  </si>
  <si>
    <t>K1a2</t>
  </si>
  <si>
    <t>I1585</t>
  </si>
  <si>
    <t xml:space="preserve">6217-6007 calBCE </t>
  </si>
  <si>
    <t>J1c</t>
  </si>
  <si>
    <t>Bar8</t>
  </si>
  <si>
    <t>6221-6021 calBCE</t>
  </si>
  <si>
    <t>HofmanovaPNAS2016</t>
  </si>
  <si>
    <t>I1099</t>
  </si>
  <si>
    <t>I1100</t>
  </si>
  <si>
    <t>I1102</t>
  </si>
  <si>
    <t>K1a3a</t>
  </si>
  <si>
    <t>I1103</t>
  </si>
  <si>
    <t>K1b1b1</t>
  </si>
  <si>
    <t>Bar25</t>
  </si>
  <si>
    <t xml:space="preserve">6435-6257 calBCE </t>
  </si>
  <si>
    <t>G2a2b2a1 (G-CTS7698)</t>
  </si>
  <si>
    <t>MarchiExcoffierCell2022</t>
  </si>
  <si>
    <t>I0723</t>
  </si>
  <si>
    <t>TUR_Mar_Mentese_PN</t>
  </si>
  <si>
    <t>6008-5835 calBCE</t>
  </si>
  <si>
    <t>X2m2</t>
  </si>
  <si>
    <t>I0724</t>
  </si>
  <si>
    <t>6400-5600 BCE</t>
  </si>
  <si>
    <t>I0727</t>
  </si>
  <si>
    <t>G2a2b1</t>
  </si>
  <si>
    <t>I0726</t>
  </si>
  <si>
    <t>I3121</t>
  </si>
  <si>
    <t>TUR_Mar_Ilipinar_PN</t>
  </si>
  <si>
    <t>6150-5800 BCE</t>
  </si>
  <si>
    <t>G2a2a2b</t>
  </si>
  <si>
    <t>I0867</t>
  </si>
  <si>
    <t>ISR_Motza_PPNB</t>
  </si>
  <si>
    <t>Levant_PPN</t>
  </si>
  <si>
    <t>7300-6200 BCE</t>
  </si>
  <si>
    <t>K1a4b</t>
  </si>
  <si>
    <t>KFH2</t>
  </si>
  <si>
    <t>ISR_KfarHaHoresh_PPNB</t>
  </si>
  <si>
    <t xml:space="preserve">7728-7588 calBCE </t>
  </si>
  <si>
    <t xml:space="preserve">N1a1b </t>
  </si>
  <si>
    <t>I1414</t>
  </si>
  <si>
    <t xml:space="preserve">JOR_AinGhazal_PPNB </t>
  </si>
  <si>
    <t>8300-7900 BCE</t>
  </si>
  <si>
    <t>K1a18</t>
  </si>
  <si>
    <t>I1700</t>
  </si>
  <si>
    <t>T1a2</t>
  </si>
  <si>
    <t>I1707</t>
  </si>
  <si>
    <t xml:space="preserve">7732-7537 calBCE </t>
  </si>
  <si>
    <t>T1a</t>
  </si>
  <si>
    <t>R0a</t>
  </si>
  <si>
    <t>I1709</t>
  </si>
  <si>
    <t>n/a (&lt;2x)</t>
  </si>
  <si>
    <t>I1710</t>
  </si>
  <si>
    <t>7741-7522 calBCE</t>
  </si>
  <si>
    <t>I1704</t>
  </si>
  <si>
    <t>7451-7056 calBCE</t>
  </si>
  <si>
    <t>T</t>
  </si>
  <si>
    <t>I1727</t>
  </si>
  <si>
    <t>I1679</t>
  </si>
  <si>
    <t xml:space="preserve">JOR_AinGhazal_PPNC </t>
  </si>
  <si>
    <t>6900-6800 BCE</t>
  </si>
  <si>
    <t>I1699</t>
  </si>
  <si>
    <t>6800-6700 BCE</t>
  </si>
  <si>
    <t>R0a2</t>
  </si>
  <si>
    <t>BAJ001</t>
  </si>
  <si>
    <t>JOR_Baja_PPNB</t>
  </si>
  <si>
    <t>7100-6700 BCE</t>
  </si>
  <si>
    <t xml:space="preserve">N1b1a </t>
  </si>
  <si>
    <t>BAJ022</t>
  </si>
  <si>
    <t>Shotgun+1240K capture</t>
  </si>
  <si>
    <t>E1b1b1b2a1</t>
  </si>
  <si>
    <t>N1a1a</t>
  </si>
  <si>
    <t>WangPNAS2023</t>
  </si>
  <si>
    <t>NEV009</t>
  </si>
  <si>
    <t>TUR_SE_NevaliCori_PPNB</t>
  </si>
  <si>
    <t>Upper_Mesopotamia_PPN</t>
  </si>
  <si>
    <t>T2c1+146</t>
  </si>
  <si>
    <t>cay004</t>
  </si>
  <si>
    <t>TUR_SE_Cayonu_PPNB</t>
  </si>
  <si>
    <t>AltınısıkScienceAdvances2022</t>
  </si>
  <si>
    <t>cay007</t>
  </si>
  <si>
    <t>8496-8306 calBCE</t>
  </si>
  <si>
    <t>J2a1a~</t>
  </si>
  <si>
    <t>cay011</t>
  </si>
  <si>
    <t>G</t>
  </si>
  <si>
    <t>cay012</t>
  </si>
  <si>
    <t>cay013</t>
  </si>
  <si>
    <t>cay014</t>
  </si>
  <si>
    <t>cay016</t>
  </si>
  <si>
    <t>cay1820</t>
  </si>
  <si>
    <t>cay022</t>
  </si>
  <si>
    <t>cay027</t>
  </si>
  <si>
    <t>cay033</t>
  </si>
  <si>
    <t>I8432</t>
  </si>
  <si>
    <t>TUR_SE_Mardin_PPNA</t>
  </si>
  <si>
    <t>I6445</t>
  </si>
  <si>
    <t>IRQ_Nemrik9_PPNA</t>
  </si>
  <si>
    <t>Zagros_NorthWest_PPN</t>
  </si>
  <si>
    <t>9500-8000 BCE</t>
  </si>
  <si>
    <t>J1d</t>
  </si>
  <si>
    <t>I6457</t>
  </si>
  <si>
    <t>J</t>
  </si>
  <si>
    <t>U1a1</t>
  </si>
  <si>
    <t>I3882</t>
  </si>
  <si>
    <t>IRQ_Shanidar_PPNA</t>
  </si>
  <si>
    <t xml:space="preserve">8288-7967 calBCE </t>
  </si>
  <si>
    <t>G2a</t>
  </si>
  <si>
    <t>N1a1b</t>
  </si>
  <si>
    <t>I2516</t>
  </si>
  <si>
    <t>8271-7956 calBCE</t>
  </si>
  <si>
    <t>I1290</t>
  </si>
  <si>
    <t>IRN_Ganj_Dareh_PPN</t>
  </si>
  <si>
    <t>Zagros_Central_PPN</t>
  </si>
  <si>
    <t xml:space="preserve">8170-7606 calBCE </t>
  </si>
  <si>
    <t>X1'2'3</t>
  </si>
  <si>
    <t>I1944</t>
  </si>
  <si>
    <t>8000-7700 BCE</t>
  </si>
  <si>
    <t>R2+13500</t>
  </si>
  <si>
    <t>NarasimhanPattersonScience2019 (supplement of Lazaridis Nature 2016)</t>
  </si>
  <si>
    <t>I1945</t>
  </si>
  <si>
    <t xml:space="preserve">P1(xQ,R1b1a2,R1a1a1b1a1b,R1a1a1b1a3a,R1a1a1b2a2a) </t>
  </si>
  <si>
    <t>I1947</t>
  </si>
  <si>
    <t xml:space="preserve">8211-7827 calBCE </t>
  </si>
  <si>
    <t>R2</t>
  </si>
  <si>
    <t>R2b</t>
  </si>
  <si>
    <t>NarasimhanPattersonScience2019</t>
  </si>
  <si>
    <t>I1949</t>
  </si>
  <si>
    <t>8242-7954 calBCE</t>
  </si>
  <si>
    <t>I1951</t>
  </si>
  <si>
    <t xml:space="preserve">8198-7613 calBCE </t>
  </si>
  <si>
    <t>I1954</t>
  </si>
  <si>
    <t xml:space="preserve">8295-7976 calBCE </t>
  </si>
  <si>
    <t>I7527</t>
  </si>
  <si>
    <t>8200-7700 BCE</t>
  </si>
  <si>
    <t>U7a</t>
  </si>
  <si>
    <t>AH1</t>
  </si>
  <si>
    <t>IRN_Tepe_Abdul_Hosein_PPN</t>
  </si>
  <si>
    <t>8250-7700 BCE</t>
  </si>
  <si>
    <t>BroushakiScience2016</t>
  </si>
  <si>
    <t>AH2</t>
  </si>
  <si>
    <t xml:space="preserve">8202-7752 calBCE </t>
  </si>
  <si>
    <t>IJ</t>
  </si>
  <si>
    <t>AH4</t>
  </si>
  <si>
    <t xml:space="preserve">8201-7751 calBCE </t>
  </si>
  <si>
    <t>T2c</t>
  </si>
  <si>
    <t>WC1</t>
  </si>
  <si>
    <t>IRN_Wezmeh_PPN</t>
  </si>
  <si>
    <t xml:space="preserve">7461-7076 calBCE </t>
  </si>
  <si>
    <t>G2b</t>
  </si>
  <si>
    <t>J1d6</t>
  </si>
  <si>
    <t>Rev5</t>
  </si>
  <si>
    <t>GRC_North_Revenia_EN</t>
  </si>
  <si>
    <t>Europe_Mediterranean_EN</t>
  </si>
  <si>
    <t>6438-6264 calBCE</t>
  </si>
  <si>
    <t>Nea2</t>
  </si>
  <si>
    <t>GRC_North_NeaNikomedeia_EN</t>
  </si>
  <si>
    <t xml:space="preserve">6225-6075 calBCE </t>
  </si>
  <si>
    <t>Nea3</t>
  </si>
  <si>
    <t xml:space="preserve">6379-6091 calBCE </t>
  </si>
  <si>
    <t>K1a2c</t>
  </si>
  <si>
    <t>I5427</t>
  </si>
  <si>
    <t>GRC_South_Alepotrypa_EN</t>
  </si>
  <si>
    <t xml:space="preserve">6009-5845 calBCE </t>
  </si>
  <si>
    <t>ITA_GrottaContinenza_EN</t>
  </si>
  <si>
    <t>6068-5993 calBCE</t>
  </si>
  <si>
    <t>AntonioGaoMootsScience2019</t>
  </si>
  <si>
    <t>I0698</t>
  </si>
  <si>
    <t>BGR_Yabalkovo_EN</t>
  </si>
  <si>
    <t>Europe_Balkan_EN</t>
  </si>
  <si>
    <t>6000-5900 BCE</t>
  </si>
  <si>
    <t>I0704</t>
  </si>
  <si>
    <t>BGR_Dzhulyunitsa_EN</t>
  </si>
  <si>
    <t xml:space="preserve">6059-5839 calBCE </t>
  </si>
  <si>
    <t>LazaridisAlpaslanRoodenbergScience2022 (higher coverage of previously reported individual from MathiesonNature2018)</t>
  </si>
  <si>
    <t>I2216</t>
  </si>
  <si>
    <t>BGR_MalakPreslavets_EN</t>
  </si>
  <si>
    <t>5800-5400 BCE</t>
  </si>
  <si>
    <t>I17835</t>
  </si>
  <si>
    <t xml:space="preserve">ROU_Carcea_EN </t>
  </si>
  <si>
    <t>6000-5500 BCE</t>
  </si>
  <si>
    <t>G2a2a1a</t>
  </si>
  <si>
    <t>I2533</t>
  </si>
  <si>
    <t>5480-5372 calBCE</t>
  </si>
  <si>
    <t>J1c5</t>
  </si>
  <si>
    <t>I2532</t>
  </si>
  <si>
    <t>ROU_Cotatcu_EN</t>
  </si>
  <si>
    <t>5721-5623 calBCE</t>
  </si>
  <si>
    <t>I15705</t>
  </si>
  <si>
    <t xml:space="preserve">ALB_Podgorie_EN </t>
  </si>
  <si>
    <t xml:space="preserve">6223-6067 calBCE </t>
  </si>
  <si>
    <t>I0676</t>
  </si>
  <si>
    <t>MKD_Govrlevo_EN</t>
  </si>
  <si>
    <t xml:space="preserve">5979-5732 calBCE </t>
  </si>
  <si>
    <t>G2a2b2b1</t>
  </si>
  <si>
    <t>J1c1</t>
  </si>
  <si>
    <t>LEPE48</t>
  </si>
  <si>
    <t>SRB_LepenskiVir_EN</t>
  </si>
  <si>
    <t xml:space="preserve">6064-5919 calBCE </t>
  </si>
  <si>
    <t>C1a2b</t>
  </si>
  <si>
    <t xml:space="preserve">K1a1 </t>
  </si>
  <si>
    <t>LEPE52</t>
  </si>
  <si>
    <t xml:space="preserve">6223-6064 calBCE </t>
  </si>
  <si>
    <t xml:space="preserve">H3 </t>
  </si>
  <si>
    <t>I5405</t>
  </si>
  <si>
    <t>5836-5632 calBCE</t>
  </si>
  <si>
    <t>H+16311</t>
  </si>
  <si>
    <t>I3433</t>
  </si>
  <si>
    <t>HRV_Zemunica_Cardial_EN</t>
  </si>
  <si>
    <t xml:space="preserve">5975-5747 calBCE </t>
  </si>
  <si>
    <t>H1</t>
  </si>
  <si>
    <t>I3947</t>
  </si>
  <si>
    <t xml:space="preserve">5985-5774 calBCE </t>
  </si>
  <si>
    <t>K1b1+(16093)</t>
  </si>
  <si>
    <t>I3948</t>
  </si>
  <si>
    <t xml:space="preserve">6007-5803 calBCE </t>
  </si>
  <si>
    <t>I2373</t>
  </si>
  <si>
    <t>HUN_Tiszapuspoki_Koros_EN</t>
  </si>
  <si>
    <t>Europe_Central_EN</t>
  </si>
  <si>
    <t>LipsonNature2017</t>
  </si>
  <si>
    <t>I2794</t>
  </si>
  <si>
    <t>5713-5536 calBCE</t>
  </si>
  <si>
    <t>K1a+195</t>
  </si>
  <si>
    <t>Table S2: Characteristics of Epipaleolithic/Mesolithic and Neolithic population groups used in the main analyses.</t>
  </si>
  <si>
    <t>Population</t>
  </si>
  <si>
    <t>Individuals (n)</t>
  </si>
  <si>
    <t>Archaeological site (modern country)</t>
  </si>
  <si>
    <t>Region</t>
  </si>
  <si>
    <t>Period (local context)</t>
  </si>
  <si>
    <t>coordinates (latitude)</t>
  </si>
  <si>
    <t>coordinates (longitute)</t>
  </si>
  <si>
    <t>Anatolia_Central_Pinarbasi_EpiP</t>
  </si>
  <si>
    <t>Pınarbaşı Höyük, Konya (Turkey)</t>
  </si>
  <si>
    <t>Central Anatolia</t>
  </si>
  <si>
    <t>Anatolian Epipaleolithic</t>
  </si>
  <si>
    <t>Levant_Natufian_EpiP</t>
  </si>
  <si>
    <t>Raqefet Cave (Israel)</t>
  </si>
  <si>
    <t>Levant</t>
  </si>
  <si>
    <t>Levantine Epipaleolithic</t>
  </si>
  <si>
    <t>Caucasus_HG_Meso</t>
  </si>
  <si>
    <t>Caucasus</t>
  </si>
  <si>
    <t>Caucasus Mesolithic</t>
  </si>
  <si>
    <t>Zagros_Central_HotuIIIb_Meso</t>
  </si>
  <si>
    <t>Hotu cave - Hotu-J (Iran)</t>
  </si>
  <si>
    <t>Central Zagros</t>
  </si>
  <si>
    <t>Zagros Mesolithic (possible)</t>
  </si>
  <si>
    <t>North_Africa_Iberomaurusian_Lpal</t>
  </si>
  <si>
    <t>Taforalt cave (Morocco)</t>
  </si>
  <si>
    <t>North Africa</t>
  </si>
  <si>
    <t>Iron Gates, Vlasac, Hajduka Vodenica, Padina (Serbia)</t>
  </si>
  <si>
    <t>Southeast Europe - Balkans</t>
  </si>
  <si>
    <t>European Mesolithic</t>
  </si>
  <si>
    <t>Cyprus_Mylouthkia_PPNB</t>
  </si>
  <si>
    <t>Kissonerga-Mylouthkia, Paphos (Cyprus)</t>
  </si>
  <si>
    <t>Cyprus</t>
  </si>
  <si>
    <t>Cypro-Late Pre-Pottery Neolithic B (LPPNB)</t>
  </si>
  <si>
    <t>Anatolia_Central_Boncuklu_PPN</t>
  </si>
  <si>
    <t>Boncuklu Höyük, Konya (Turkey)</t>
  </si>
  <si>
    <t>Anatolian Aceramic (Pre-Pottery) Neolithic</t>
  </si>
  <si>
    <t>Anatolia_Central_AsikliHoyuk_PPN</t>
  </si>
  <si>
    <t>Aşıklı Höyük, Aksaray, Cappadocia (Turkey)</t>
  </si>
  <si>
    <t>Anatolia_Central_Musular_PPN</t>
  </si>
  <si>
    <t>Musular, Aksaray, Cappadocia (Turkey)</t>
  </si>
  <si>
    <t>Anatolia_Marmara_Aktopraklik_N</t>
  </si>
  <si>
    <t>Aktopraklık, Marmara (Turkey)</t>
  </si>
  <si>
    <t>Northwest Anatolia</t>
  </si>
  <si>
    <t>Anatolian Ceramic (Pottery) Neolithic</t>
  </si>
  <si>
    <t>Anatolia_Central_Catalhoyuk_N</t>
  </si>
  <si>
    <t>Çatalhöyük, Konya (Turkey)</t>
  </si>
  <si>
    <t>Anatolia_Central_TepecikCiftlik_N</t>
  </si>
  <si>
    <t>Tepecik-Çiftlik, Cappadocia (Turkey)</t>
  </si>
  <si>
    <t>Anatolia_Marmara_Barcin_N</t>
  </si>
  <si>
    <t>Barcın Höyük, Marmara (Turkey)</t>
  </si>
  <si>
    <t xml:space="preserve">Anatolia_Marmara_Mentese_N </t>
  </si>
  <si>
    <t>Menteşe, Marmara (Turkey)</t>
  </si>
  <si>
    <t xml:space="preserve">Anatolia_Marmara_Ilipinar_N </t>
  </si>
  <si>
    <t>Ilıpınar, Marmara (Turkey)</t>
  </si>
  <si>
    <t>Levant_Motza_PPNB</t>
  </si>
  <si>
    <t>Tel Motza (Israel)</t>
  </si>
  <si>
    <t>South Levant</t>
  </si>
  <si>
    <t>Levantine Pre-Pottery Neolithic B</t>
  </si>
  <si>
    <t>Levant_KfarHaHoresh_PPNB</t>
  </si>
  <si>
    <t>Kfar HaHoresh (Israel)</t>
  </si>
  <si>
    <t xml:space="preserve">Levant_AinGhazal_PPNB </t>
  </si>
  <si>
    <t>Ain Ghazal (Jordan)</t>
  </si>
  <si>
    <t xml:space="preserve">Levant_AinGhazal_PPNC </t>
  </si>
  <si>
    <t>Levantine Pre-Pottery Neolithic C</t>
  </si>
  <si>
    <t>Levant_Baja_PPNB</t>
  </si>
  <si>
    <t>Ba'ja (Jordan)</t>
  </si>
  <si>
    <t xml:space="preserve">Upper_Mesopotamia_NevaliCori_PPN </t>
  </si>
  <si>
    <t>Nevalı Çori (Turkey)</t>
  </si>
  <si>
    <t>Upper Mesopotamia</t>
  </si>
  <si>
    <t>Mesopotamian Pre-Pottery Neolithic B</t>
  </si>
  <si>
    <t xml:space="preserve">Upper_Mesopotamia_Cayonu_PPN </t>
  </si>
  <si>
    <t>Çayönü Tepesi (Turkey)</t>
  </si>
  <si>
    <t xml:space="preserve">Upper_Mesopotamia_Mardin_PPN </t>
  </si>
  <si>
    <t>Boncuklu Tarla, Mardin (Turkey)</t>
  </si>
  <si>
    <t>Mesopotamian Pre-Pottery Neolithic A</t>
  </si>
  <si>
    <t xml:space="preserve">Zagros_Northwest_Nemrik9_PPN </t>
  </si>
  <si>
    <t>Nemrik 9 (Iraq)</t>
  </si>
  <si>
    <t>Northwest Zagros</t>
  </si>
  <si>
    <t>Zagros Pre-Pottery Neolithic A</t>
  </si>
  <si>
    <t xml:space="preserve">Zagros_Northwest_Shanidar_PPN </t>
  </si>
  <si>
    <t>Shanidar Cave (Iraq)</t>
  </si>
  <si>
    <t>Zagros_Central_Ganj_Dareh_PPN</t>
  </si>
  <si>
    <t>Ganj Dareh (Iran)</t>
  </si>
  <si>
    <t>Zagros Pre-Pottery Neolithic</t>
  </si>
  <si>
    <t>Zagros_Central_Tepe_Abdul_Hosein_PPN</t>
  </si>
  <si>
    <t>Tepe Abdul Hosein (Iran)</t>
  </si>
  <si>
    <t>Zagros_Central_Wezmeh_PPN</t>
  </si>
  <si>
    <t>Wezmeh Cave (Iran)</t>
  </si>
  <si>
    <t>Greece_North_Revenia_EN</t>
  </si>
  <si>
    <t>Revenia-Korinos, Macedonia, North (Greece)</t>
  </si>
  <si>
    <t>Southeast Europe - Mediterranean</t>
  </si>
  <si>
    <t>Earliest European Neolithic</t>
  </si>
  <si>
    <t>Greece_North_NeaNikomedeia_EN</t>
  </si>
  <si>
    <t>Nea Nikomedeia, Macedonia, North (Greece)</t>
  </si>
  <si>
    <t>Greece_South_Alepotrypa_EN</t>
  </si>
  <si>
    <t>Alepotrypa Cave, Mani, Peloponnese, South (Greece)</t>
  </si>
  <si>
    <t>Italy_GrottaContinenza_EN</t>
  </si>
  <si>
    <t>Grotta Continenza, Fucino Basin, Abruzzo (Italy)</t>
  </si>
  <si>
    <t>Bulgaria_Yabalkovo_EN</t>
  </si>
  <si>
    <t>Yabalkovo, Maritsa valley, East (Bulgaria)</t>
  </si>
  <si>
    <t>Bulgaria_Dzhulyunitsa_EN</t>
  </si>
  <si>
    <t>Dzhulyunitsa, North Central (Bulgaria)</t>
  </si>
  <si>
    <t>Bulgaria_MalakPreslavets_EN</t>
  </si>
  <si>
    <t xml:space="preserve">Malak Preslavets, Danubean Plain, Northeast (Bulgaria) </t>
  </si>
  <si>
    <t>Romania_Cotatcu_EN</t>
  </si>
  <si>
    <t>Coţatcu, Podgoria (Romania)</t>
  </si>
  <si>
    <t xml:space="preserve">Romania_Carcea_EN </t>
  </si>
  <si>
    <t>Cârcea-Viaduct Southwest (Romania)</t>
  </si>
  <si>
    <t xml:space="preserve">Albania_Podgorie_EN </t>
  </si>
  <si>
    <t>Podgorie, Korça basin (Albania)</t>
  </si>
  <si>
    <t xml:space="preserve">NorthMacedonia_Govrlevo_EN </t>
  </si>
  <si>
    <t>Cerje-Govrlevo (North Macedonia)</t>
  </si>
  <si>
    <t>Serbia_LepenskiVir_EN</t>
  </si>
  <si>
    <t>Lepenski Vir, Iron Gates (Serbia)</t>
  </si>
  <si>
    <t>Croatia_Zemunica_Cardial_EN</t>
  </si>
  <si>
    <t>Zemunica cave, Dalmatia (Croatia)</t>
  </si>
  <si>
    <t>Hungary_Tiszapuspoki_Koros_EN</t>
  </si>
  <si>
    <t>Tiszapüspöki, Körös Basin (Hungary)</t>
  </si>
  <si>
    <t>Central Europe</t>
  </si>
  <si>
    <r>
      <t xml:space="preserve">Table S3: </t>
    </r>
    <r>
      <rPr>
        <b/>
        <i/>
        <sz val="12"/>
        <color rgb="FF000000"/>
        <rFont val="Calibri"/>
        <family val="2"/>
        <charset val="161"/>
        <scheme val="minor"/>
      </rPr>
      <t>qpAdm</t>
    </r>
    <r>
      <rPr>
        <b/>
        <sz val="12"/>
        <color rgb="FF000000"/>
        <rFont val="Calibri"/>
        <family val="2"/>
        <charset val="161"/>
        <scheme val="minor"/>
      </rPr>
      <t xml:space="preserve"> admixture weights and standard errors showing distal genetic composition for all analysed Neolithic populations, as derived from 3 ancestral Epipaleolithic/Mesolithic sources from Anatolia, the Levant, and Central Zagros.</t>
    </r>
  </si>
  <si>
    <t xml:space="preserve">Admixture weights </t>
  </si>
  <si>
    <t xml:space="preserve">Std. errors </t>
  </si>
  <si>
    <t>p-value</t>
  </si>
  <si>
    <t>Comments</t>
  </si>
  <si>
    <t>Anatolia_Epipaleolithic</t>
  </si>
  <si>
    <t>Levant_Epipaleolithic</t>
  </si>
  <si>
    <t>Zagros/Caucasus_Mesolithic</t>
  </si>
  <si>
    <t>Mesolithic/Neolithic Zagros or CHG better source</t>
  </si>
  <si>
    <t xml:space="preserve">additional evidence for minor European HG admixture </t>
  </si>
  <si>
    <t>Zagros</t>
  </si>
  <si>
    <t>N</t>
  </si>
  <si>
    <t>n/a</t>
  </si>
  <si>
    <t>similar</t>
  </si>
  <si>
    <t>Anatolia_Marmara_Aktopraklik_PN</t>
  </si>
  <si>
    <t>Y</t>
  </si>
  <si>
    <t>Anatolia_Central_Catalhoyuk_PN</t>
  </si>
  <si>
    <t>Anatolia_Central_TepecikCiftlik_PN</t>
  </si>
  <si>
    <t>Anatolia_Marmara_Barcin_PN</t>
  </si>
  <si>
    <t xml:space="preserve">Anatolia_Marmara_Mentese_PN </t>
  </si>
  <si>
    <t xml:space="preserve">Anatolia_Marmara_Ilipinar_PN </t>
  </si>
  <si>
    <t>Zagros_Central_GanjDareh_PPN</t>
  </si>
  <si>
    <t>&lt;0.001</t>
  </si>
  <si>
    <t>Greece_North_Revenia_VEEF</t>
  </si>
  <si>
    <t>Greece_North_NeaNikomedeia_VEEF</t>
  </si>
  <si>
    <t>Greece_South_Alepotrypa_VEEF</t>
  </si>
  <si>
    <t>Bulgaria_Yabalkovo_VEEF</t>
  </si>
  <si>
    <t>Bulgaria_Dzhulyunitsa_VEEF</t>
  </si>
  <si>
    <t>Bulgaria_MalakPreslavets_VEEF</t>
  </si>
  <si>
    <t>Romania_Cotatcu_VEEF</t>
  </si>
  <si>
    <t xml:space="preserve">Romania_Carcea_VEEF </t>
  </si>
  <si>
    <t xml:space="preserve">Albania_Podgorie_VEEF </t>
  </si>
  <si>
    <t xml:space="preserve">NorthMacedonia_Govrlevo_VEEF </t>
  </si>
  <si>
    <t>Serbia_LepenskiVir_VEEF</t>
  </si>
  <si>
    <t>Croatia_Zemunica_Cardial_VEEF</t>
  </si>
  <si>
    <t>Hungary_Tiszapuspoki_Koros_VEEF</t>
  </si>
  <si>
    <t>Italy__GrottaContinenza_VEEF</t>
  </si>
  <si>
    <t>pop1</t>
  </si>
  <si>
    <t>pop2</t>
  </si>
  <si>
    <t>pop3</t>
  </si>
  <si>
    <t>est</t>
  </si>
  <si>
    <t>se</t>
  </si>
  <si>
    <t>z</t>
  </si>
  <si>
    <t>p</t>
  </si>
  <si>
    <t>n SNPs</t>
  </si>
  <si>
    <t>Mbuti.DG</t>
  </si>
  <si>
    <t>ALB_Podgorie_EN</t>
  </si>
  <si>
    <t>ROU_Carcea_EN</t>
  </si>
  <si>
    <t>BGR_Yabalkovo_EN_old</t>
  </si>
  <si>
    <t>SRB_LepenskiVir_EN_all</t>
  </si>
  <si>
    <t>BGR_MalakPreslavets_EN_old</t>
  </si>
  <si>
    <t>BGR_Dzhulyunitsa_EN_old</t>
  </si>
  <si>
    <t>ITA_S_GrottadeContinenza_EN_old</t>
  </si>
  <si>
    <t>JOR_AinGhazal_PPNC</t>
  </si>
  <si>
    <t>JOR_AinGhazal_PPNB</t>
  </si>
  <si>
    <t>IRN_HotuIIIb_Mes</t>
  </si>
  <si>
    <t>MAR_Taforalt_EpiP</t>
  </si>
  <si>
    <t>Target</t>
  </si>
  <si>
    <t>Anatolia source</t>
  </si>
  <si>
    <t>Levant source</t>
  </si>
  <si>
    <t>Mesopotamia/Zagros source</t>
  </si>
  <si>
    <t>amdixture weight source 1</t>
  </si>
  <si>
    <t>amdixture weight source 2</t>
  </si>
  <si>
    <t>amdixture weight source 3</t>
  </si>
  <si>
    <t>standard error source 1</t>
  </si>
  <si>
    <t>standard error source 2</t>
  </si>
  <si>
    <t>standard error source 3</t>
  </si>
  <si>
    <t>model fit</t>
  </si>
  <si>
    <t>good</t>
  </si>
  <si>
    <t xml:space="preserve">MAR_Taforalt_EpiP   </t>
  </si>
  <si>
    <t xml:space="preserve">IRN_C_Zagros_Mes_N  </t>
  </si>
  <si>
    <t xml:space="preserve">TUR_C_Boncuklu_PPN  </t>
  </si>
  <si>
    <t xml:space="preserve">JOR_Baja_PPNB       </t>
  </si>
  <si>
    <t xml:space="preserve">ISR_Motza_PPNB      </t>
  </si>
  <si>
    <t xml:space="preserve">Levant_PPNB      </t>
  </si>
  <si>
    <t xml:space="preserve">TUR_SE_Cayonu_PPNB  </t>
  </si>
  <si>
    <t xml:space="preserve">TUR_SE_Mardin_PPNA </t>
  </si>
  <si>
    <t xml:space="preserve">IRQ_Nemrik9_PPNA   </t>
  </si>
  <si>
    <t xml:space="preserve">TUR_SE_NevaliCori_PPNB  </t>
  </si>
  <si>
    <t xml:space="preserve">IRQ_Shanidar_PPNA  </t>
  </si>
  <si>
    <t>Zagros_Northwest_PPNA</t>
  </si>
  <si>
    <t>pop4</t>
  </si>
  <si>
    <t xml:space="preserve">TUR_Mar_Barcin_PN  </t>
  </si>
  <si>
    <t>Epipaleolithic/Mesolithic sources</t>
  </si>
  <si>
    <t>Epipaleolithic/Mesolithic and Pre-Pottery Neolithic sources</t>
  </si>
  <si>
    <t>Note: Pairwise comparisons wih &lt;20,000 (red font) and prticularly with &lt;10,000 SNPs (red font and light red highlight) should be interpreted with caution</t>
  </si>
  <si>
    <t>Y-Haplogroup frequencies</t>
  </si>
  <si>
    <t>Archaeological period and region</t>
  </si>
  <si>
    <t>J (unassigned)</t>
  </si>
  <si>
    <t>Anatolia Epipaleolithic (Pınarbaşı Höyük; n=1)</t>
  </si>
  <si>
    <t>North Africa Late Paleolithic (Taforalt cave - Iberomaurusian; n=7)</t>
  </si>
  <si>
    <t>Central Zagros Mesolithic (Hotu IIIB; n=1)</t>
  </si>
  <si>
    <t>Satsurblia, Kotias (Georgia)</t>
  </si>
  <si>
    <t>Caucasus Mesolithic (Satsurblia, Kotias; n=2)</t>
  </si>
  <si>
    <t>Balkan Mesolithic (Serbia Iron Gates; n=33)</t>
  </si>
  <si>
    <t>Northwest Zagros PPN (Nemrik 9, Shanidar Cave; n=4)</t>
  </si>
  <si>
    <t>Central Zagros PPN (Ganj Dareh, Tepe Abdul Hosein, Wezmeh Cave; n=12)</t>
  </si>
  <si>
    <t>Anatolia Marmara PN (Aktopraklık, Barcın Höyük, Menteşe, Ilıpınar; n=27)</t>
  </si>
  <si>
    <t>Anatolia Central PN (Çatalhöyük, Tepecik-Çiftlik; n=13)</t>
  </si>
  <si>
    <t>Europe EN (Earliest Neolithic sites from Greece, Italy, Bulgaria, Romania, Albania, North Macedonia, Serbia, Croatia, Hungary; n=21)</t>
  </si>
  <si>
    <t>mtDNA-Haplogroup frequencies</t>
  </si>
  <si>
    <t xml:space="preserve">Note: Haplogroup frequencies for population groups comprising small numbers of individuals (e.g. &lt;10) should be interpreted with caution, as they are not anticipated to accurate represent the true distribution  </t>
  </si>
  <si>
    <t>K-unasigned</t>
  </si>
  <si>
    <t>K2</t>
  </si>
  <si>
    <t>U4</t>
  </si>
  <si>
    <t>U5</t>
  </si>
  <si>
    <t>U6</t>
  </si>
  <si>
    <t>U8</t>
  </si>
  <si>
    <t>Note 2: No mtDNA haplogroup is available for Central Zagros Mesolithic (Hotu IIIB)</t>
  </si>
  <si>
    <t xml:space="preserve">Note 1: Haplogroup frequencies for population groups comprising small numbers of individuals (e.g. &lt;10) should be interpreted with caution, as they are not anticipated to accurate represent the true distribution  </t>
  </si>
  <si>
    <t>N1a</t>
  </si>
  <si>
    <t>T-unasigned</t>
  </si>
  <si>
    <t>T1</t>
  </si>
  <si>
    <t>U1</t>
  </si>
  <si>
    <t>U7</t>
  </si>
  <si>
    <t>H-unasigned</t>
  </si>
  <si>
    <t>H2</t>
  </si>
  <si>
    <t>H3</t>
  </si>
  <si>
    <t>W1</t>
  </si>
  <si>
    <t>X2</t>
  </si>
  <si>
    <t xml:space="preserve">Y-Haplogroup frequencies among the main population groups analysed in the present study by archaeological period and region </t>
  </si>
  <si>
    <t>S7</t>
  </si>
  <si>
    <t>S8</t>
  </si>
  <si>
    <t xml:space="preserve">mtDNA-Haplogroup frequencies among the main population groups analysed in the present study by archaeological period and region </t>
  </si>
  <si>
    <t xml:space="preserve">7600–6800 </t>
  </si>
  <si>
    <t xml:space="preserve">Supplementary Tables </t>
  </si>
  <si>
    <t>List of ancient samples used in the present study and their relevant characteristics</t>
  </si>
  <si>
    <t>North African Late Paleolithic</t>
  </si>
  <si>
    <t xml:space="preserve">Note: Standard errors exceeding 0.100 (light red highlight) indicate low precision and compromise model fit; p-values &lt;0.05 (red font, light red highlight) indicate low probability for the null hypothesis of the target population being the result of admixture between the given source populations </t>
  </si>
  <si>
    <t>Table S1: List of ancient samples used in the present study and their relevant characteristics.</t>
  </si>
  <si>
    <r>
      <t xml:space="preserve">Table S4: Outgroup </t>
    </r>
    <r>
      <rPr>
        <b/>
        <i/>
        <sz val="12"/>
        <color rgb="FF000000"/>
        <rFont val="Calibri"/>
        <family val="2"/>
        <charset val="161"/>
        <scheme val="minor"/>
      </rPr>
      <t>f3</t>
    </r>
    <r>
      <rPr>
        <b/>
        <sz val="12"/>
        <color rgb="FF000000"/>
        <rFont val="Calibri"/>
        <family val="2"/>
        <charset val="161"/>
        <scheme val="minor"/>
      </rPr>
      <t>-statistics (outgroup; test, comparison) for estimating shared genetic drift between Mylouthkia Cypro-LPPNB (target) and a list of all ancient populations used in the current study (comparisons) from an outgroup population (Mbuti), sorted by genetic affinity.</t>
    </r>
  </si>
  <si>
    <t>S9</t>
  </si>
  <si>
    <t>mean - 1*SE (genertions before target samples)</t>
  </si>
  <si>
    <t>mean + 1*SE (genertions before target samples)</t>
  </si>
  <si>
    <t>mean time of admixture (years before target samples)</t>
  </si>
  <si>
    <t>mean - 1*SE (years before target samples)</t>
  </si>
  <si>
    <t>mean + 1*SE (years before target samples)</t>
  </si>
  <si>
    <t>mean - 1*SE (years BCE)</t>
  </si>
  <si>
    <t>mean + 1*SE (years BCE)</t>
  </si>
  <si>
    <t>ITA_GrottadeContinenza_EN</t>
  </si>
  <si>
    <r>
      <t>Matrix of 1-</t>
    </r>
    <r>
      <rPr>
        <i/>
        <sz val="14"/>
        <color rgb="FF000000"/>
        <rFont val="Arial"/>
        <family val="2"/>
        <charset val="161"/>
      </rPr>
      <t>f3</t>
    </r>
    <r>
      <rPr>
        <sz val="14"/>
        <color rgb="FF000000"/>
        <rFont val="Arial"/>
        <family val="2"/>
        <charset val="1"/>
      </rPr>
      <t>-statistic (Mbuti; test, comparison) displaying pairwise genetic distances between all Near Eastern Neolithic/Mesolithic and European earliest Neolithic populations used in the current study</t>
    </r>
  </si>
  <si>
    <t>S10</t>
  </si>
  <si>
    <t>CYP_Mylouthkia_PPNB_ALL</t>
  </si>
  <si>
    <t>CYP_Mylouthkia_PPNB_I4207</t>
  </si>
  <si>
    <t>CYP_Mylouthkia_PPNB_I4209</t>
  </si>
  <si>
    <t>CYP_Mylouthkia_PPNB_I4210</t>
  </si>
  <si>
    <t>S11</t>
  </si>
  <si>
    <t>Note: Pairwise comparisons with &lt;20,000 (red font) and prticularly with &lt;10,000 SNPs (red font, light red highlight) should be interpreted with caution</t>
  </si>
  <si>
    <r>
      <rPr>
        <i/>
        <sz val="14"/>
        <color rgb="FF000000"/>
        <rFont val="Arial"/>
        <family val="2"/>
        <charset val="161"/>
      </rPr>
      <t>f4</t>
    </r>
    <r>
      <rPr>
        <sz val="14"/>
        <color rgb="FF000000"/>
        <rFont val="Arial"/>
        <family val="2"/>
        <charset val="1"/>
      </rPr>
      <t>-statistics (outgroup pop, test pop; comparison pop 1, comparison pop 2) for estimating comparative shared genetic drift between Mylouthkia Cypro-LPPNB (test pop) and available Epipaleolithic and early Neolithic Anatolian and Levantine potential sources (comparison pops 1 and 2), compared to an outgroup population (Mbuti).</t>
    </r>
  </si>
  <si>
    <t>S12</t>
  </si>
  <si>
    <t>Anatolian potential sources</t>
  </si>
  <si>
    <t>Levantine potential sources</t>
  </si>
  <si>
    <t>Levant_PPNB (all PPNB groups)</t>
  </si>
  <si>
    <r>
      <t xml:space="preserve">Epipaleolithic/Mesolithic, PPN, and Pottery Neolithic sources </t>
    </r>
    <r>
      <rPr>
        <i/>
        <sz val="11"/>
        <color theme="1"/>
        <rFont val="Calibri"/>
        <family val="2"/>
        <charset val="161"/>
        <scheme val="minor"/>
      </rPr>
      <t>(secondary analysis for exploratory purposes)</t>
    </r>
  </si>
  <si>
    <t xml:space="preserve">TUR_Mar_Aktopraklik_PN  </t>
  </si>
  <si>
    <t>rejected (weights outside of 0-1 range)</t>
  </si>
  <si>
    <t>Zagros/Mesopotamia potential sources</t>
  </si>
  <si>
    <t>Note: Negative F4 values (est) indicate pop 3 shares more alleles with pop 2, positive values indicate pop 4 shares more alleles with pop 2. Minor differences characterised by very small z-scores are negligible and should be ignored. Pairwise comparisons with &lt;20,000 (red font) and prticularly with &lt;10,000 SNPs (red font, light red highlight) should be interpreted with caution.</t>
  </si>
  <si>
    <t>ALL sources comparison (meta-populations)</t>
  </si>
  <si>
    <t>Meso/PPN_Centr_Zagros_sources</t>
  </si>
  <si>
    <t>PPN_NW_Zagros_sources</t>
  </si>
  <si>
    <t>PPN_Mesopotamian_sources</t>
  </si>
  <si>
    <t>Epip/PPN_Levantine_sources</t>
  </si>
  <si>
    <t>Epip/PPN_Centr_Anatolian_sources</t>
  </si>
  <si>
    <t>ZHAF (Bon005)</t>
  </si>
  <si>
    <t>ZHF (Bon001)</t>
  </si>
  <si>
    <t>ZHB (Bon002)</t>
  </si>
  <si>
    <t>ZHBJ (Bon004)</t>
  </si>
  <si>
    <t>8300-7950 BCE</t>
  </si>
  <si>
    <t>8300-8240 calBCE</t>
  </si>
  <si>
    <t>8212-7952 calBCE</t>
  </si>
  <si>
    <t>8279-7977 calBCE</t>
  </si>
  <si>
    <t>Zagros (Hotu IIIb)</t>
  </si>
  <si>
    <t xml:space="preserve">TUR_Pinarbasi_EpiP  </t>
  </si>
  <si>
    <t xml:space="preserve">TUR_Marmara_PN </t>
  </si>
  <si>
    <t>Levant_PPNB</t>
  </si>
  <si>
    <t>Upper Mesopotamia_PPN_ALL</t>
  </si>
  <si>
    <t>Best fittig models for Cypro-LPPNB</t>
  </si>
  <si>
    <t>Upper_Mesopotamia_PPN (all PPN groups above)</t>
  </si>
  <si>
    <t>Source 1</t>
  </si>
  <si>
    <t>Source 2</t>
  </si>
  <si>
    <t>Levant_PPNB (all PPNB groups above)</t>
  </si>
  <si>
    <t>Zagros_Northwest_PPNA (all PPN groups above)</t>
  </si>
  <si>
    <t>Z-score</t>
  </si>
  <si>
    <t>NRMSD </t>
  </si>
  <si>
    <t>estimated mean date of admixture (years BCE)</t>
  </si>
  <si>
    <r>
      <t xml:space="preserve">Note 1: The tool </t>
    </r>
    <r>
      <rPr>
        <i/>
        <sz val="11"/>
        <color theme="1"/>
        <rFont val="Calibri"/>
        <family val="2"/>
        <charset val="161"/>
        <scheme val="minor"/>
      </rPr>
      <t>DATES</t>
    </r>
    <r>
      <rPr>
        <sz val="11"/>
        <color theme="1"/>
        <rFont val="Calibri"/>
        <family val="2"/>
        <scheme val="minor"/>
      </rPr>
      <t xml:space="preserve"> infers the time of admixture among CYP_Mylouthkia_PPNB in generations before the target samples lived. The same information is presented in years assuming a mean human generation time of 28 years (Moorjani et al, 2016) and in years BCE assuming an average date of 7200 BCE for the CYP_Mylouthkia_PPNB samples. Standard errors give the precision of the estimated admixture time and provide a confidence range within which the true admixture time lies.  </t>
    </r>
  </si>
  <si>
    <t>Anatolia PPN (Boncuklu Höyük, Aşıklı Höyük, Musular; n=14)</t>
  </si>
  <si>
    <t>GEO_Kotias_HG</t>
  </si>
  <si>
    <t>GEO_Satsurblia_HG</t>
  </si>
  <si>
    <t>Best fittig 2-way model for Cypro-LPPNB applied to TUR_Marmara_PN</t>
  </si>
  <si>
    <t>North Africa Late Paleolithic (Taforalt cave - Iberomaurusian; n=6)</t>
  </si>
  <si>
    <t>Levant Epipaleolithic (Raqefet Cave - Natufian; n=5)</t>
  </si>
  <si>
    <t>Balkan Mesolithic (Serbia Iron Gates; n=16)</t>
  </si>
  <si>
    <t>Cyprus PPN (Kissonerga-Mylouthkia; n=2)</t>
  </si>
  <si>
    <t>Levant PPN (Tel Motza, Kfar HaHoresh, Ain Ghazal, Ba'ja; n=5)</t>
  </si>
  <si>
    <t>Anatolia PPN (Boncuklu Höyük, Aşıklı Höyük, Musular; n=5)</t>
  </si>
  <si>
    <t>Upper Mesopotamia PPN (Nevalı Çori, Çayönü Tepesi, Boncuklu Tarla - Mardin; n=4)</t>
  </si>
  <si>
    <t>Northwest Zagros PPN (Nemrik 9, Shanidar Cave; n=2)</t>
  </si>
  <si>
    <t>Central Zagros PPN (Ganj Dareh, Tepe Abdul Hosein, Wezmeh Cave; n=6)</t>
  </si>
  <si>
    <t>Anatolia Central PN (Çatalhöyük, Tepecik-Çiftlik; n=5)</t>
  </si>
  <si>
    <t>Anatolia Marmara PN (Aktopraklık, Barcın Höyük, Menteşe, Ilıpınar; n=16)</t>
  </si>
  <si>
    <t>Europe EN (Earliest Neolithic sites from Greece, Italy, Bulgaria, Romania, Albania, North Macedonia, Serbia, Croatia, Hungary; n=9)</t>
  </si>
  <si>
    <t>Levant PPN (Tel Motza, Kfar HaHoresh, Ain Ghazal, Ba'ja; n=12)</t>
  </si>
  <si>
    <t>Upper Mesopotamia PPN (Nevalı Çori, Çayönü Tepesi, Boncuklu Tarla - Mardin; n=8)</t>
  </si>
  <si>
    <t>Single sources</t>
  </si>
  <si>
    <t>2-way admixture</t>
  </si>
  <si>
    <t>3-way admixture</t>
  </si>
  <si>
    <t xml:space="preserve">TUR_C_Catalhoyuk_PN      </t>
  </si>
  <si>
    <t>S13</t>
  </si>
  <si>
    <t>Inferred time of admixture between an ancestral Levantine and an ancestral Anatolian population for Mylouthkia Cypro-LPPNB as target</t>
  </si>
  <si>
    <t>Table S11: Inferred time of admixture between an ancestral Levantine and an ancestral Anatolian population for Mylouthkia Cypro-LPPNB as target.</t>
  </si>
  <si>
    <t>SE based on jackknife (years)</t>
  </si>
  <si>
    <t>mean time of admixture (generations before target samples)</t>
  </si>
  <si>
    <t>SE based on jackknife (generations)</t>
  </si>
  <si>
    <t xml:space="preserve">Note 2: The Z-score and the normalized root-mean-square deviation (NRMSD) aid to evaluate the goodness of fit of the model. Lower values of NRMSD (close to or &lt;0.7) and a z-score close to or &gt;2, indicate a good fit, while admixture time estimates are only considered reliable if the estimated time of admixture is &lt;200 generations. </t>
  </si>
  <si>
    <t>ISR_Natufian_EpiP + Levant_PPNB</t>
  </si>
  <si>
    <t>Note 3: n/a (not applicable) indicates that the analysis provided invalid admixture timing (negative number of generations)</t>
  </si>
  <si>
    <t>average target sample dating (years BCE)</t>
  </si>
  <si>
    <t>Ash128</t>
  </si>
  <si>
    <t>8226-7869 calBCE</t>
  </si>
  <si>
    <t>TUR_Pinarbasi_EpiP + TUR_C_Boncuklu_PPN</t>
  </si>
  <si>
    <t>TUR_Pinarbasi_EpiP + ISR_Natufian_EpiP</t>
  </si>
  <si>
    <t>IRN_C_Zagros_Mes_N + ISR_Natufian_EpiP</t>
  </si>
  <si>
    <t>TUR_Pinarbasi_EpiP + IRN_C_Zagros_Mes_N</t>
  </si>
  <si>
    <t>8281-7849 calBCE</t>
  </si>
  <si>
    <t>7649-7538 calBCE</t>
  </si>
  <si>
    <t>7601-7524 calBCE</t>
  </si>
  <si>
    <t>9000-8500 BCE</t>
  </si>
  <si>
    <t>8300-8232 calBCE</t>
  </si>
  <si>
    <t>7882-7606 calBCE</t>
  </si>
  <si>
    <t>8211-7812 calBCE</t>
  </si>
  <si>
    <t xml:space="preserve">IRQ_NW_Zagros_PPNA </t>
  </si>
  <si>
    <t>TUR_Pinarbasi_EpiP  + TUR_C_Boncuklu_PPN</t>
  </si>
  <si>
    <t>2-way admixture timing for Cypro-LPPNB</t>
  </si>
  <si>
    <t>2-way admixture timing for Central Anatolian PPN groups</t>
  </si>
  <si>
    <t>2-way admixture timing for SE Anatolian / Upper Mesopotamian PPN groups</t>
  </si>
  <si>
    <t>2-way admixture timing for Marmara PN</t>
  </si>
  <si>
    <t>2-way admixture timing for Levantine PPNB</t>
  </si>
  <si>
    <t>Ancestral source 2</t>
  </si>
  <si>
    <t>Ancestral source 1</t>
  </si>
  <si>
    <t>mean - 2*SE (years BCE), lower 95% CI</t>
  </si>
  <si>
    <t>mean - 2*SE (years BCE),  upper 95% CI</t>
  </si>
  <si>
    <t>Note 4: The best fitting model for infering admixture timing for each population group is indicated in bold</t>
  </si>
  <si>
    <t>rejected (p-value &lt;0.05 threshold)</t>
  </si>
  <si>
    <t>IRN_C_Zagros_PPN (Ganj_Dareh)</t>
  </si>
  <si>
    <t>IRN_C_Zagros_Mes_PPN</t>
  </si>
  <si>
    <t>Kinship analysis pair</t>
  </si>
  <si>
    <t>CYP_Mylouthkia_PPNB_I4207 vs CYP_Mylouthkia_PPNB_I4209</t>
  </si>
  <si>
    <t>CYP_Mylouthkia_PPNB_I4207 vs CYP_Mylouthkia_PPNB_I4210</t>
  </si>
  <si>
    <t>CYP_Mylouthkia_PPNB_I4209 vs CYP_Mylouthkia_PPNB_I4210</t>
  </si>
  <si>
    <t>non-normalized P0</t>
  </si>
  <si>
    <t>normalized allele difference</t>
  </si>
  <si>
    <t>standard error</t>
  </si>
  <si>
    <t>non-normalized standard error</t>
  </si>
  <si>
    <t>Admixture target</t>
  </si>
  <si>
    <t>Z (lower)</t>
  </si>
  <si>
    <t>Unrelated</t>
  </si>
  <si>
    <t>Inferred relationship</t>
  </si>
  <si>
    <t>Z (upper)</t>
  </si>
  <si>
    <r>
      <t xml:space="preserve">Kinship analysis results derived using READ and admixture weights derived using </t>
    </r>
    <r>
      <rPr>
        <i/>
        <sz val="14"/>
        <color rgb="FF000000"/>
        <rFont val="Arial"/>
        <family val="2"/>
        <charset val="161"/>
      </rPr>
      <t>qpAdm</t>
    </r>
    <r>
      <rPr>
        <sz val="14"/>
        <color rgb="FF000000"/>
        <rFont val="Arial"/>
        <family val="2"/>
        <charset val="1"/>
      </rPr>
      <t xml:space="preserve"> (best fitting proximal model) for Cypro-LPPNB Mylouthkia individuals (n=3).</t>
    </r>
  </si>
  <si>
    <r>
      <t xml:space="preserve">Table S8: Kinship analysis results derived using READ and admixture weights derived using </t>
    </r>
    <r>
      <rPr>
        <b/>
        <i/>
        <sz val="12"/>
        <rFont val="Calibri"/>
        <family val="2"/>
        <charset val="161"/>
        <scheme val="minor"/>
      </rPr>
      <t>qpAdm</t>
    </r>
    <r>
      <rPr>
        <b/>
        <sz val="12"/>
        <rFont val="Calibri"/>
        <family val="2"/>
        <charset val="161"/>
        <scheme val="minor"/>
      </rPr>
      <t xml:space="preserve"> (best fitting proximal model) for Cypro-LPPNB Mylouthkia individuals (n=3).</t>
    </r>
  </si>
  <si>
    <t>model fit notes</t>
  </si>
  <si>
    <t>marginal p-value</t>
  </si>
  <si>
    <t>caution with low coverage!</t>
  </si>
  <si>
    <t>moderately large standard errors</t>
  </si>
  <si>
    <t>large standard errors</t>
  </si>
  <si>
    <t>caution with relatively low coverage and chronology - CYP_Mylouthkia_PPNB predates TUR_C_Catalhoyuk_PN</t>
  </si>
  <si>
    <t>caution with chronology - CYP_Mylouthkia_PPNB predates TUR_Mar_Barcin_PN</t>
  </si>
  <si>
    <t>moderately large standard errors and small p-value</t>
  </si>
  <si>
    <t>Note 5: The last presented set of results (Epipaleolithic/Mesolithic, PPN, and Pottery Neolithic sources) was run as secondary analysis for exploratory purposes and should be intepreted with caution, as it includes a source (Barcin) postdating the target (Mylouthkia) chronologically</t>
  </si>
  <si>
    <t>Note 2: The following fixed 'reference' populations were used in the above models: 'Mbuti.DG', 'MAR_Taforalt_EpiP', 'RUS_AfontovaGora3', 'RUS_MA1_HG', 'WHG', 'SRB_Iron_Gates_HG', 'TUR_C_Catalhoyuk_PN', 'CHG', 'IRN_Ganj_Dareh_PPN', 'EHG'</t>
  </si>
  <si>
    <t>Note 3: Standard errors exceeding 0.100 (red font, light red highlight) indicate low precision and compromise model fit; The best fitting models are those with p-values &gt;0.05 and low standard errors</t>
  </si>
  <si>
    <t>Note 4: The metapopulation Levant_PPNB includes JOR_AinGhazal_PPNB, JOR_Baja_PPNB, and ISR_Motza_PPNB (ISR_KfarHaHoresh_PPNB has not been included as it differs substantially in terms of admixture composition and behave differently as a source in admixture models); The metapopulation Upper Mesopotamia includes TUR_SE_NevaliCori_PPNB, TUR_SE_Cayonu_PPNB, and TUR_SE_Mardin_PPNA; The metapopulation Zagros_Northwest_PPNA includes IRQ_Nemrik9_PPNA and IRQ_Shanidar_PPNA</t>
  </si>
  <si>
    <t>Note 1: The table includes all 2-way and 3-way combinations involving Anatolian, Levantine, and Mesopotamian/Zagros PPN potential source combinations for CYP_Mylouthkia_PPNB as target</t>
  </si>
  <si>
    <t xml:space="preserve">Table S13: Y-Haplogroup frequencies among the main population groups analysed in the present study by archaeological period and region </t>
  </si>
  <si>
    <t xml:space="preserve">Table S14: mtDNA-Haplogroup frequencies among the main population groups analysed in the present study by archaeological period and region </t>
  </si>
  <si>
    <r>
      <t>manual (</t>
    </r>
    <r>
      <rPr>
        <i/>
        <sz val="11"/>
        <color theme="1"/>
        <rFont val="Calibri"/>
        <family val="2"/>
        <charset val="161"/>
        <scheme val="minor"/>
      </rPr>
      <t>qpGraph</t>
    </r>
    <r>
      <rPr>
        <sz val="11"/>
        <color theme="1"/>
        <rFont val="Calibri"/>
        <family val="2"/>
        <charset val="161"/>
        <scheme val="minor"/>
      </rPr>
      <t>)</t>
    </r>
  </si>
  <si>
    <r>
      <t>automated (</t>
    </r>
    <r>
      <rPr>
        <i/>
        <sz val="11"/>
        <color theme="1"/>
        <rFont val="Calibri"/>
        <family val="2"/>
        <charset val="161"/>
        <scheme val="minor"/>
      </rPr>
      <t>findGraphs</t>
    </r>
    <r>
      <rPr>
        <sz val="11"/>
        <color theme="1"/>
        <rFont val="Calibri"/>
        <family val="2"/>
        <charset val="161"/>
        <scheme val="minor"/>
      </rPr>
      <t>)</t>
    </r>
  </si>
  <si>
    <t>mode of deriving graph topology</t>
  </si>
  <si>
    <t>Log-likelihood (LL) score</t>
  </si>
  <si>
    <t>Worst residual (WR) score</t>
  </si>
  <si>
    <t>n admixture events</t>
  </si>
  <si>
    <t>n times graph automatically picked up as best fitting</t>
  </si>
  <si>
    <t>admixture sources automatically picked up for Cypro-LPPNB</t>
  </si>
  <si>
    <t>TUR_C_Boncuklu_PPN (sister group) + ISR_Natufian_EpiP (sister group)</t>
  </si>
  <si>
    <t>TUR_C_Boncuklu_PPN (sister group) + ISR_Natufian_EpiP (parent group)</t>
  </si>
  <si>
    <t>TUR_C_Boncuklu_PPN (sister group) + ISR_Natufian_EpiP</t>
  </si>
  <si>
    <t>TUR_C_Boncuklu_PPN + ISR_Natufian_EpiP</t>
  </si>
  <si>
    <t xml:space="preserve">TUR_C_Boncuklu_PPN (sister group) + ISR_Natufian_EpiP </t>
  </si>
  <si>
    <t>TUR_Pinarbasi_EpiP (parent group) + ISR_Natufian_EpiP</t>
  </si>
  <si>
    <t>high</t>
  </si>
  <si>
    <t>low</t>
  </si>
  <si>
    <t>overall model fit evaluation</t>
  </si>
  <si>
    <t>bad</t>
  </si>
  <si>
    <t>moderate</t>
  </si>
  <si>
    <t>n/a (manually set sources: TUR_C_Boncuklu_PPN + ISR_Natufian_EpiP)</t>
  </si>
  <si>
    <t>Boncuklu Hoyuk as potential Anatolian PPN source (populations included: Mbuti.DG (outgroup), RUS_MA1_HG, CYP_Mylouthkia_PPNB, ISR_Natufian_EpiP, TUR_Pinarbasi_EpiP, Meso_PPN_Centr_Zagros, CHG, Levant_PPNB, TUR_C_Boncuklu_PPN)</t>
  </si>
  <si>
    <t>Asikli Hoyuk as potential Anatolian PPN source (populations included: Mbuti.DG (outgroup), RUS_MA1_HG, CYP_Mylouthkia_PPNB, ISR_Natufian_EpiP, TUR_Pinarbasi_EpiP, Meso_PPN_Centr_Zagros, CHG, Levant_PPNB, TUR_C_AsikliHoyuk_PPN)</t>
  </si>
  <si>
    <t>Catalhoyuk instead of Cypro-LPPNB as target (populations included: Mbuti.DG (outgroup), RUS_MA1_HG, TUR_C_Catalhoyuk_PN, ISR_Natufian_EpiP, TUR_Pinarbasi_EpiP, Meso_PPN_Centr_Zagros, CHG, Levant_PPNB, TUR_C_Boncuklu_PPN)</t>
  </si>
  <si>
    <t>Barcin instead of Cypro-LPPNB as target (populations included: Mbuti.DG (outgroup), RUS_MA1_HG, TUR_Mar_Barcin_PN_PN, ISR_Natufian_EpiP, TUR_Pinarbasi_EpiP, Meso_PPN_Centr_Zagros, CHG, Levant_PPNB, TUR_C_Boncuklu_PPN)</t>
  </si>
  <si>
    <t>CHG (sister group) + ISR_Natufian_EpiP (sister group)</t>
  </si>
  <si>
    <t>TUR_Pinarbasi_EpiP + Levant_PPNB (sister)</t>
  </si>
  <si>
    <t>TUR_Pinarbasi_EpiP (sister group) + Levant_PPNB</t>
  </si>
  <si>
    <t>TUR_C_Boncuklu_PPN (sister group) + Levant_PPNB (parent group)</t>
  </si>
  <si>
    <t>Admixture graph (Figure)</t>
  </si>
  <si>
    <t>S5a</t>
  </si>
  <si>
    <t>S5b</t>
  </si>
  <si>
    <t>S5c</t>
  </si>
  <si>
    <t>S5d</t>
  </si>
  <si>
    <t>S5e</t>
  </si>
  <si>
    <t>S6a</t>
  </si>
  <si>
    <t>S6b</t>
  </si>
  <si>
    <t>S6c</t>
  </si>
  <si>
    <t>S6d</t>
  </si>
  <si>
    <t>S7a</t>
  </si>
  <si>
    <t>S7b</t>
  </si>
  <si>
    <t>S7c</t>
  </si>
  <si>
    <t>S7d</t>
  </si>
  <si>
    <t>Note 2: Overall admixture graph topology plausibility evaluated based on archoeological and archaeogenetic evidence - a moderate pluasibility indicates the presence of a limited number of archeologically implausible/unrealistic admixture events in the graph topology, a low plausibility indicates an even higher number of such events</t>
  </si>
  <si>
    <t>Note 1: Model fit evaluated based on the LL score and the WR score - the lower the scores the better the fit</t>
  </si>
  <si>
    <t>large standrd errors</t>
  </si>
  <si>
    <t>Best fittig models for PN Anatolia Marmara</t>
  </si>
  <si>
    <t>Best fittig models for PN Anatolia Marmara applied to Cypro-LPPNB</t>
  </si>
  <si>
    <t>Best fittig models for Cypro-LPPNB applied to PN Anatolia Marmara</t>
  </si>
  <si>
    <t xml:space="preserve">Best fittig model for PN Central Anatolia </t>
  </si>
  <si>
    <t>Best fittig models for Cypro-LPPNB applied to PN Central Anatolia</t>
  </si>
  <si>
    <t>Best fittig models for PN Central Anatolia applied to Cypro-LPPNB</t>
  </si>
  <si>
    <r>
      <t xml:space="preserve">Table S9: Admixture weights and standard errors for the best fitting proximal </t>
    </r>
    <r>
      <rPr>
        <b/>
        <i/>
        <sz val="12"/>
        <rFont val="Calibri"/>
        <family val="2"/>
        <charset val="161"/>
        <scheme val="minor"/>
      </rPr>
      <t>qpAdm</t>
    </r>
    <r>
      <rPr>
        <b/>
        <sz val="12"/>
        <rFont val="Calibri"/>
        <family val="2"/>
        <charset val="161"/>
        <scheme val="minor"/>
      </rPr>
      <t xml:space="preserve"> models for Mylouthkia Cypro-LPPNB, PN Anatolia Marmara, and PN Central Anatolia, applied respectively to each other</t>
    </r>
  </si>
  <si>
    <t>Admixture weights and standard errors for the best fitting proximal qpAdm models for Mylouthkia Cypro-LPPNB, PN Anatolia Marmara, and PN Central Anatolia, applied respectively to each other</t>
  </si>
  <si>
    <t>rejected (p-value &lt;0.05 threshold and admixture weights outside 0-1 range)</t>
  </si>
  <si>
    <r>
      <t xml:space="preserve">Outgroup </t>
    </r>
    <r>
      <rPr>
        <i/>
        <sz val="14"/>
        <color rgb="FF000000"/>
        <rFont val="Arial"/>
        <family val="2"/>
        <charset val="161"/>
      </rPr>
      <t>f3</t>
    </r>
    <r>
      <rPr>
        <sz val="14"/>
        <color rgb="FF000000"/>
        <rFont val="Arial"/>
        <family val="2"/>
        <charset val="1"/>
      </rPr>
      <t>-statistics</t>
    </r>
    <r>
      <rPr>
        <i/>
        <sz val="14"/>
        <color rgb="FF000000"/>
        <rFont val="Arial"/>
        <family val="2"/>
        <charset val="161"/>
      </rPr>
      <t xml:space="preserve"> </t>
    </r>
    <r>
      <rPr>
        <sz val="14"/>
        <color rgb="FF000000"/>
        <rFont val="Arial"/>
        <family val="2"/>
        <charset val="161"/>
      </rPr>
      <t>(outgroup; test, comparison)</t>
    </r>
    <r>
      <rPr>
        <sz val="14"/>
        <color rgb="FF000000"/>
        <rFont val="Arial"/>
        <family val="2"/>
        <charset val="1"/>
      </rPr>
      <t xml:space="preserve"> for estimating shared genetic drift between Mylouthkia Cypro-LPPNB (target) and a list of all ancient populations used in the current study (comparisons) from an outgroup population (Mbuti), sorted by genetic affinity</t>
    </r>
  </si>
  <si>
    <r>
      <rPr>
        <i/>
        <sz val="14"/>
        <color rgb="FF000000"/>
        <rFont val="Arial"/>
        <family val="2"/>
        <charset val="161"/>
      </rPr>
      <t>f4</t>
    </r>
    <r>
      <rPr>
        <sz val="14"/>
        <color rgb="FF000000"/>
        <rFont val="Arial"/>
        <family val="2"/>
        <charset val="161"/>
      </rPr>
      <t>-statistics (outgroup pop, test pop; comparison pop 1, comparison pop 2) for estimating comparative shared genetic drift between very early European farmers and either Mylouthkia Cypro-LPPNB (comparison pop 1) or any of the available Epipaleolithic and early Neolithic Anatolian sources (comparison pop 2)</t>
    </r>
  </si>
  <si>
    <t>S14</t>
  </si>
  <si>
    <r>
      <rPr>
        <i/>
        <sz val="14"/>
        <color rgb="FF000000"/>
        <rFont val="Arial"/>
        <family val="2"/>
        <charset val="161"/>
      </rPr>
      <t>qpAdm</t>
    </r>
    <r>
      <rPr>
        <sz val="14"/>
        <color rgb="FF000000"/>
        <rFont val="Arial"/>
        <family val="2"/>
        <charset val="1"/>
      </rPr>
      <t xml:space="preserve"> admixture weights and standard errors showing proximal genetic composition of Mylouthkia Cypro-LPPNB, after testing all available Epipaleolithic and Pre-Pottery Neolithic sources from Anatolia, Levant, Mesopotamia, and Zagros</t>
    </r>
  </si>
  <si>
    <r>
      <t xml:space="preserve">Table S7: </t>
    </r>
    <r>
      <rPr>
        <b/>
        <i/>
        <sz val="12"/>
        <rFont val="Calibri"/>
        <family val="2"/>
        <charset val="161"/>
        <scheme val="minor"/>
      </rPr>
      <t>qpAdm</t>
    </r>
    <r>
      <rPr>
        <b/>
        <sz val="12"/>
        <rFont val="Calibri"/>
        <family val="2"/>
        <charset val="161"/>
        <scheme val="minor"/>
      </rPr>
      <t xml:space="preserve"> admixture weights and standard errors showing proximal genetic composition of Mylouthkia Cypro-LPPNB, after testing all available Epipaleolithic and Pre-Pottery Neolithic sources from Anatolia, Levant, Mesopotamia, and Zagros.</t>
    </r>
  </si>
  <si>
    <r>
      <t xml:space="preserve">Table S12: </t>
    </r>
    <r>
      <rPr>
        <b/>
        <i/>
        <sz val="12"/>
        <rFont val="Calibri"/>
        <family val="2"/>
        <charset val="161"/>
        <scheme val="minor"/>
      </rPr>
      <t>f4</t>
    </r>
    <r>
      <rPr>
        <b/>
        <sz val="12"/>
        <rFont val="Calibri"/>
        <family val="2"/>
        <charset val="161"/>
        <scheme val="minor"/>
      </rPr>
      <t>-statistics (outgroup pop, test pop; comparison pop 1, comparison pop 2) for estimating comparative shared genetic drift between very early European farmers and either Mylouthkia Cypro-LPPNB (comparison pop 1) or any of the available Epipaleolithic and early Neolithic Anatolian sources (comparison pop 2)</t>
    </r>
  </si>
  <si>
    <t>Model fit of constructed admixture graphs involving Cypro-LPPNB Mylouthkia and other relevant ancient populations, as presented in Supplementary Figs. S5-S9</t>
  </si>
  <si>
    <r>
      <t>Table S10: Model fit of constructed admixture g</t>
    </r>
    <r>
      <rPr>
        <b/>
        <i/>
        <sz val="12"/>
        <rFont val="Calibri"/>
        <family val="2"/>
        <charset val="161"/>
        <scheme val="minor"/>
      </rPr>
      <t>raphs</t>
    </r>
    <r>
      <rPr>
        <b/>
        <sz val="12"/>
        <rFont val="Calibri"/>
        <family val="2"/>
        <charset val="161"/>
        <scheme val="minor"/>
      </rPr>
      <t xml:space="preserve"> involving Cypro-LPPNB Mylouthkia and other relevant ancient populations, as presented in Supplementary Figs. S5-S9</t>
    </r>
  </si>
  <si>
    <t>overall admixture graph topology plausibility based on archaeological and archaeogenetic evidence</t>
  </si>
  <si>
    <t>S8a</t>
  </si>
  <si>
    <t>S8b</t>
  </si>
  <si>
    <t>S8c</t>
  </si>
  <si>
    <t>S8d</t>
  </si>
  <si>
    <t>S9a</t>
  </si>
  <si>
    <t>S9b</t>
  </si>
  <si>
    <t>S9c</t>
  </si>
  <si>
    <t>S9d</t>
  </si>
  <si>
    <r>
      <t>Table S5: Matrix of 1-</t>
    </r>
    <r>
      <rPr>
        <b/>
        <i/>
        <sz val="12"/>
        <color rgb="FF000000"/>
        <rFont val="Calibri"/>
        <family val="2"/>
        <charset val="161"/>
        <scheme val="minor"/>
      </rPr>
      <t>f3</t>
    </r>
    <r>
      <rPr>
        <b/>
        <sz val="12"/>
        <color rgb="FF000000"/>
        <rFont val="Calibri"/>
        <family val="2"/>
        <charset val="161"/>
        <scheme val="minor"/>
      </rPr>
      <t>-statistic (Mbuti; test, comparison) displaying pairwise genetic distances between all Near Eastern Neolithic/Mesolithic and European earliest Neolithic populations used in the current study.</t>
    </r>
  </si>
  <si>
    <r>
      <t xml:space="preserve">Table S6: </t>
    </r>
    <r>
      <rPr>
        <b/>
        <i/>
        <sz val="12"/>
        <rFont val="Calibri"/>
        <family val="2"/>
        <charset val="161"/>
        <scheme val="minor"/>
      </rPr>
      <t>f4</t>
    </r>
    <r>
      <rPr>
        <b/>
        <sz val="12"/>
        <rFont val="Calibri"/>
        <family val="2"/>
        <charset val="161"/>
        <scheme val="minor"/>
      </rPr>
      <t>-statistics (outgroup pop, test pop; comparison pop 1, comparison pop 2) for estimating comparative shared genetic drift between Mylouthkia Cypro-LPPNB (test pop) and available Epipaleolithic and early Neolithic Anatolian and Levantine potential sources (comparison pops 1 and 2), compared to an outgroup population (Mbuti)</t>
    </r>
    <r>
      <rPr>
        <b/>
        <i/>
        <sz val="12"/>
        <rFont val="Calibri"/>
        <family val="2"/>
        <charset val="161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</si>
</sst>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charset val="161"/>
      <scheme val="minor"/>
    </font>
    <font>
      <sz val="8"/>
      <color rgb="FF000000"/>
      <name val="Arial"/>
      <family val="2"/>
      <charset val="1"/>
    </font>
    <font>
      <b/>
      <sz val="12"/>
      <color rgb="FF000000"/>
      <name val="Calibri"/>
      <family val="2"/>
      <charset val="161"/>
      <scheme val="minor"/>
    </font>
    <font>
      <sz val="14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i/>
      <sz val="14"/>
      <color rgb="FF000000"/>
      <name val="Arial"/>
      <family val="2"/>
      <charset val="1"/>
    </font>
    <font>
      <b/>
      <i/>
      <sz val="14"/>
      <color rgb="FF000000"/>
      <name val="Calibri"/>
      <family val="2"/>
      <charset val="1"/>
    </font>
    <font>
      <i/>
      <sz val="14"/>
      <color rgb="FF000000"/>
      <name val="Arial"/>
      <family val="2"/>
      <charset val="1"/>
    </font>
    <font>
      <b/>
      <i/>
      <sz val="12"/>
      <color rgb="FF000000"/>
      <name val="Calibri"/>
      <family val="2"/>
      <charset val="161"/>
      <scheme val="minor"/>
    </font>
    <font>
      <i/>
      <sz val="14"/>
      <color rgb="FF000000"/>
      <name val="Arial"/>
      <family val="2"/>
      <charset val="161"/>
    </font>
    <font>
      <sz val="14"/>
      <color rgb="FF000000"/>
      <name val="Arial"/>
      <family val="2"/>
      <charset val="161"/>
    </font>
    <font>
      <sz val="11"/>
      <color rgb="FF00000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i/>
      <sz val="12"/>
      <name val="Calibri"/>
      <family val="2"/>
      <charset val="161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charset val="161"/>
      <scheme val="minor"/>
    </font>
    <font>
      <sz val="11"/>
      <color theme="5"/>
      <name val="Calibri"/>
      <family val="2"/>
      <scheme val="minor"/>
    </font>
    <font>
      <sz val="11"/>
      <color theme="5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color rgb="FF00B050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9" fontId="4" fillId="0" borderId="0" xfId="0" applyNumberFormat="1" applyFont="1"/>
    <xf numFmtId="164" fontId="5" fillId="0" borderId="0" xfId="0" applyNumberFormat="1" applyFont="1"/>
    <xf numFmtId="0" fontId="0" fillId="0" borderId="0" xfId="0" applyAlignment="1">
      <alignment horizontal="right"/>
    </xf>
    <xf numFmtId="0" fontId="6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quotePrefix="1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0" fillId="2" borderId="0" xfId="0" applyFill="1"/>
    <xf numFmtId="164" fontId="0" fillId="2" borderId="0" xfId="0" applyNumberFormat="1" applyFill="1" applyAlignment="1">
      <alignment horizontal="center"/>
    </xf>
    <xf numFmtId="0" fontId="1" fillId="2" borderId="0" xfId="0" applyFont="1" applyFill="1"/>
    <xf numFmtId="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/>
    <xf numFmtId="0" fontId="0" fillId="2" borderId="1" xfId="0" applyFill="1" applyBorder="1"/>
    <xf numFmtId="0" fontId="0" fillId="4" borderId="0" xfId="0" applyFill="1"/>
    <xf numFmtId="0" fontId="3" fillId="4" borderId="0" xfId="0" applyFont="1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16" fillId="0" borderId="0" xfId="0" applyFont="1"/>
    <xf numFmtId="164" fontId="4" fillId="0" borderId="3" xfId="0" applyNumberFormat="1" applyFont="1" applyBorder="1"/>
    <xf numFmtId="0" fontId="0" fillId="0" borderId="3" xfId="0" applyBorder="1"/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18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21" fillId="0" borderId="0" xfId="0" applyFont="1"/>
    <xf numFmtId="164" fontId="0" fillId="5" borderId="0" xfId="0" applyNumberForma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3" fillId="5" borderId="0" xfId="0" applyFont="1" applyFill="1"/>
    <xf numFmtId="0" fontId="3" fillId="6" borderId="0" xfId="0" applyFont="1" applyFill="1"/>
    <xf numFmtId="0" fontId="3" fillId="6" borderId="0" xfId="0" applyFont="1" applyFill="1" applyAlignment="1">
      <alignment horizontal="center"/>
    </xf>
    <xf numFmtId="164" fontId="3" fillId="6" borderId="0" xfId="0" applyNumberFormat="1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20" fillId="5" borderId="0" xfId="0" applyFont="1" applyFill="1" applyAlignment="1">
      <alignment horizontal="left"/>
    </xf>
    <xf numFmtId="0" fontId="24" fillId="2" borderId="0" xfId="0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2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5" borderId="0" xfId="0" applyFill="1"/>
    <xf numFmtId="0" fontId="3" fillId="0" borderId="3" xfId="0" applyFont="1" applyBorder="1"/>
    <xf numFmtId="165" fontId="0" fillId="0" borderId="0" xfId="0" applyNumberFormat="1"/>
    <xf numFmtId="0" fontId="23" fillId="2" borderId="0" xfId="0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26" fillId="2" borderId="0" xfId="0" applyFont="1" applyFill="1" applyAlignment="1">
      <alignment horizontal="left"/>
    </xf>
    <xf numFmtId="0" fontId="0" fillId="5" borderId="3" xfId="0" applyFill="1" applyBorder="1"/>
    <xf numFmtId="164" fontId="3" fillId="2" borderId="3" xfId="0" applyNumberFormat="1" applyFon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26" fillId="2" borderId="3" xfId="0" applyFont="1" applyFill="1" applyBorder="1" applyAlignment="1">
      <alignment horizontal="left"/>
    </xf>
    <xf numFmtId="0" fontId="0" fillId="2" borderId="0" xfId="0" applyFill="1" applyAlignment="1">
      <alignment horizontal="center" wrapText="1"/>
    </xf>
    <xf numFmtId="1" fontId="0" fillId="2" borderId="0" xfId="0" applyNumberFormat="1" applyFill="1" applyAlignment="1">
      <alignment horizontal="center" wrapText="1"/>
    </xf>
    <xf numFmtId="0" fontId="2" fillId="2" borderId="0" xfId="0" applyFont="1" applyFill="1"/>
    <xf numFmtId="0" fontId="1" fillId="5" borderId="0" xfId="0" applyFont="1" applyFill="1"/>
    <xf numFmtId="0" fontId="1" fillId="4" borderId="0" xfId="0" applyFont="1" applyFill="1"/>
    <xf numFmtId="164" fontId="1" fillId="5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1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4" borderId="0" xfId="0" applyNumberFormat="1" applyFill="1"/>
    <xf numFmtId="2" fontId="0" fillId="5" borderId="0" xfId="0" applyNumberFormat="1" applyFill="1" applyAlignment="1">
      <alignment horizontal="center"/>
    </xf>
    <xf numFmtId="2" fontId="1" fillId="5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2" fontId="3" fillId="4" borderId="0" xfId="0" applyNumberFormat="1" applyFont="1" applyFill="1"/>
    <xf numFmtId="2" fontId="3" fillId="6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2" fontId="3" fillId="0" borderId="0" xfId="0" applyNumberFormat="1" applyFont="1"/>
    <xf numFmtId="2" fontId="0" fillId="0" borderId="0" xfId="0" applyNumberFormat="1"/>
    <xf numFmtId="2" fontId="4" fillId="0" borderId="0" xfId="0" applyNumberFormat="1" applyFont="1"/>
    <xf numFmtId="2" fontId="3" fillId="0" borderId="0" xfId="0" quotePrefix="1" applyNumberFormat="1" applyFont="1"/>
    <xf numFmtId="2" fontId="4" fillId="0" borderId="3" xfId="0" applyNumberFormat="1" applyFont="1" applyBorder="1"/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0" fillId="7" borderId="0" xfId="0" applyFill="1"/>
    <xf numFmtId="2" fontId="0" fillId="7" borderId="0" xfId="0" applyNumberFormat="1" applyFill="1" applyAlignment="1">
      <alignment horizontal="center"/>
    </xf>
    <xf numFmtId="2" fontId="0" fillId="0" borderId="3" xfId="0" applyNumberFormat="1" applyBorder="1" applyAlignment="1">
      <alignment horizontal="center"/>
    </xf>
    <xf numFmtId="0" fontId="26" fillId="5" borderId="0" xfId="0" applyFont="1" applyFill="1" applyAlignment="1">
      <alignment horizontal="left"/>
    </xf>
    <xf numFmtId="11" fontId="0" fillId="2" borderId="0" xfId="0" applyNumberFormat="1" applyFill="1" applyAlignment="1">
      <alignment horizontal="center"/>
    </xf>
    <xf numFmtId="0" fontId="0" fillId="5" borderId="1" xfId="0" applyFill="1" applyBorder="1"/>
    <xf numFmtId="11" fontId="0" fillId="0" borderId="0" xfId="0" applyNumberFormat="1"/>
    <xf numFmtId="11" fontId="0" fillId="0" borderId="3" xfId="0" applyNumberForma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1" fontId="0" fillId="2" borderId="3" xfId="0" applyNumberFormat="1" applyFill="1" applyBorder="1" applyAlignment="1">
      <alignment horizontal="center"/>
    </xf>
    <xf numFmtId="0" fontId="27" fillId="0" borderId="0" xfId="0" applyFont="1"/>
    <xf numFmtId="164" fontId="3" fillId="0" borderId="0" xfId="0" applyNumberFormat="1" applyFont="1" applyAlignment="1">
      <alignment horizontal="center"/>
    </xf>
    <xf numFmtId="2" fontId="3" fillId="5" borderId="3" xfId="0" applyNumberFormat="1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11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21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" formatCode="0"/>
      <fill>
        <patternFill patternType="solid">
          <fgColor indexed="64"/>
          <bgColor theme="0"/>
        </patternFill>
      </fill>
    </dxf>
    <dxf>
      <numFmt numFmtId="1" formatCode="0"/>
      <fill>
        <patternFill patternType="solid">
          <fgColor indexed="64"/>
          <bgColor theme="0"/>
        </patternFill>
      </fill>
    </dxf>
    <dxf>
      <numFmt numFmtId="1" formatCode="0"/>
      <fill>
        <patternFill patternType="solid">
          <fgColor indexed="64"/>
          <bgColor theme="0"/>
        </patternFill>
      </fill>
    </dxf>
    <dxf>
      <numFmt numFmtId="1" formatCode="0"/>
      <fill>
        <patternFill patternType="solid">
          <fgColor indexed="64"/>
          <bgColor theme="0"/>
        </patternFill>
      </fill>
    </dxf>
    <dxf>
      <numFmt numFmtId="1" formatCode="0"/>
      <fill>
        <patternFill patternType="solid">
          <fgColor indexed="64"/>
          <bgColor theme="0"/>
        </patternFill>
      </fill>
    </dxf>
    <dxf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</dxf>
    <dxf>
      <numFmt numFmtId="1" formatCode="0"/>
      <fill>
        <patternFill patternType="solid">
          <fgColor indexed="64"/>
          <bgColor theme="0"/>
        </patternFill>
      </fill>
    </dxf>
    <dxf>
      <numFmt numFmtId="1" formatCode="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left" textRotation="0" indent="0" justifyLastLine="0" shrinkToFit="0" readingOrder="0"/>
    </dxf>
    <dxf>
      <numFmt numFmtId="164" formatCode="0.000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3" formatCode="0%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3" formatCode="0%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3" formatCode="0%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EE39F62C-9BDE-46A3-ABC5-515FA9622D51}" autoFormatId="16" applyNumberFormats="0" applyBorderFormats="0" applyFontFormats="0" applyPatternFormats="0" applyAlignmentFormats="0" applyWidthHeightFormats="0">
  <queryTableRefresh nextId="9">
    <queryTableFields count="8">
      <queryTableField id="1" name="pop1" tableColumnId="1"/>
      <queryTableField id="2" name="pop2" tableColumnId="2"/>
      <queryTableField id="3" name="pop3" tableColumnId="3"/>
      <queryTableField id="4" name="est" tableColumnId="4"/>
      <queryTableField id="5" name="se" tableColumnId="5"/>
      <queryTableField id="6" name="z" tableColumnId="6"/>
      <queryTableField id="7" name="p" tableColumnId="7"/>
      <queryTableField id="8" name="n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4C0BF908-0098-450A-A40D-47277B4EA9C7}" autoFormatId="16" applyNumberFormats="0" applyBorderFormats="0" applyFontFormats="0" applyPatternFormats="0" applyAlignmentFormats="0" applyWidthHeightFormats="0">
  <queryTableRefresh nextId="25" unboundColumnsRight="9">
    <queryTableFields count="18">
      <queryTableField id="1" name="pop1" tableColumnId="1"/>
      <queryTableField id="15" dataBound="0" tableColumnId="15"/>
      <queryTableField id="2" name="pop2" tableColumnId="2"/>
      <queryTableField id="3" name="pop3" tableColumnId="3"/>
      <queryTableField id="21" dataBound="0" tableColumnId="21"/>
      <queryTableField id="4" name="pop4" tableColumnId="4"/>
      <queryTableField id="5" name="est" tableColumnId="5"/>
      <queryTableField id="6" name="se" tableColumnId="6"/>
      <queryTableField id="9" name="n" tableColumnId="9"/>
      <queryTableField id="10" dataBound="0" tableColumnId="10"/>
      <queryTableField id="11" dataBound="0" tableColumnId="11"/>
      <queryTableField id="12" dataBound="0" tableColumnId="12"/>
      <queryTableField id="22" dataBound="0" tableColumnId="7"/>
      <queryTableField id="16" dataBound="0" tableColumnId="16"/>
      <queryTableField id="17" dataBound="0" tableColumnId="17"/>
      <queryTableField id="18" dataBound="0" tableColumnId="18"/>
      <queryTableField id="23" dataBound="0" tableColumnId="8"/>
      <queryTableField id="24" dataBound="0" tableColumnId="13"/>
    </queryTableFields>
    <queryTableDeletedFields count="2">
      <deletedField name="z"/>
      <deletedField name="p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E6281C9C-9FA3-4989-96AE-98C6B4AFCB47}" autoFormatId="16" applyNumberFormats="0" applyBorderFormats="0" applyFontFormats="0" applyPatternFormats="0" applyAlignmentFormats="0" applyWidthHeightFormats="0">
  <queryTableRefresh nextId="10">
    <queryTableFields count="9">
      <queryTableField id="1" name="pop1" tableColumnId="1"/>
      <queryTableField id="2" name="pop2" tableColumnId="2"/>
      <queryTableField id="3" name="pop3" tableColumnId="3"/>
      <queryTableField id="4" name="pop4" tableColumnId="4"/>
      <queryTableField id="5" name="est" tableColumnId="5"/>
      <queryTableField id="6" name="se" tableColumnId="6"/>
      <queryTableField id="7" name="z" tableColumnId="7"/>
      <queryTableField id="8" name="p" tableColumnId="8"/>
      <queryTableField id="9" name="n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F3F1FE-F95D-4F8F-A55C-05D542AFB580}" name="F3_CYP_PPNB_all_det_fin" displayName="F3_CYP_PPNB_all_det_fin" ref="A3:H48" tableType="queryTable" totalsRowShown="0" headerRowDxfId="120" dataDxfId="119">
  <autoFilter ref="A3:H48" xr:uid="{21F3F1FE-F95D-4F8F-A55C-05D542AFB580}"/>
  <sortState xmlns:xlrd2="http://schemas.microsoft.com/office/spreadsheetml/2017/richdata2" ref="A4:H48">
    <sortCondition descending="1" ref="D3:D48"/>
  </sortState>
  <tableColumns count="8">
    <tableColumn id="1" xr3:uid="{72697E53-E01D-4CF3-8524-7F64FB78132A}" uniqueName="1" name="pop1" queryTableFieldId="1" dataDxfId="118"/>
    <tableColumn id="2" xr3:uid="{C1B9BE77-544B-43D8-AF75-B165AE7C894F}" uniqueName="2" name="pop2" queryTableFieldId="2" dataDxfId="117"/>
    <tableColumn id="3" xr3:uid="{D232B912-4940-482C-8FCC-D04FB84BBD57}" uniqueName="3" name="pop3" queryTableFieldId="3" dataDxfId="116"/>
    <tableColumn id="4" xr3:uid="{E0B99752-CBDF-4B26-9179-55553118A690}" uniqueName="4" name="est" queryTableFieldId="4" dataDxfId="115"/>
    <tableColumn id="5" xr3:uid="{FDFFFC93-D5F0-48B6-AFBB-6359F65082DF}" uniqueName="5" name="se" queryTableFieldId="5" dataDxfId="114"/>
    <tableColumn id="6" xr3:uid="{C0876564-9380-4E7D-B0C0-707A47D5CA28}" uniqueName="6" name="z" queryTableFieldId="6" dataDxfId="113"/>
    <tableColumn id="7" xr3:uid="{4D38F922-01FB-4328-81D5-9D6750D85D2E}" uniqueName="7" name="p" queryTableFieldId="7" dataDxfId="112"/>
    <tableColumn id="8" xr3:uid="{93D202C0-5D6D-48D3-826C-1C332F654436}" uniqueName="8" name="n SNPs" queryTableFieldId="8" dataDxfId="1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4F08BA-3DCB-4751-8022-B2296C27C183}" name="Table64" displayName="Table64" ref="A3:L105" totalsRowShown="0" headerRowDxfId="110" dataDxfId="108" headerRowBorderDxfId="109">
  <tableColumns count="12">
    <tableColumn id="1" xr3:uid="{C7FD0120-B68D-4BA9-A470-5EDBD8A36D73}" name="Target" dataDxfId="107"/>
    <tableColumn id="2" xr3:uid="{23BBE1EF-3214-44CA-8B23-8258A87628A2}" name="Anatolia source" dataDxfId="106"/>
    <tableColumn id="3" xr3:uid="{4791B8CB-E6E3-4C10-8A53-AFB8A782B04E}" name="Levant source" dataDxfId="105"/>
    <tableColumn id="4" xr3:uid="{357CA15E-3FE2-47DD-ACD3-534317F21E7A}" name="Mesopotamia/Zagros source" dataDxfId="104"/>
    <tableColumn id="5" xr3:uid="{5767A1B2-62F8-4246-A388-47AE8033E496}" name="amdixture weight source 1" dataDxfId="103"/>
    <tableColumn id="6" xr3:uid="{3247872E-809B-4306-B730-D1ECC2E10C24}" name="amdixture weight source 2" dataDxfId="102"/>
    <tableColumn id="7" xr3:uid="{79504896-659E-40E6-B785-D3E46FFC1F6D}" name="amdixture weight source 3" dataDxfId="101"/>
    <tableColumn id="8" xr3:uid="{B7E0FF7D-46C4-4818-BC86-2477F19DF2DC}" name="standard error source 1" dataDxfId="100"/>
    <tableColumn id="9" xr3:uid="{DA8EA9D4-DC2F-4074-92CA-2AAC6C708A2D}" name="standard error source 2" dataDxfId="99"/>
    <tableColumn id="10" xr3:uid="{F4F3899F-91DF-44FD-BB82-7F58AF51F752}" name="standard error source 3" dataDxfId="98"/>
    <tableColumn id="11" xr3:uid="{6917357F-93FA-4F83-84F8-EFF5F27DDC59}" name="p-value" dataDxfId="97"/>
    <tableColumn id="12" xr3:uid="{D4E5B48A-3BBC-4AA5-98F6-745950C4B332}" name="model fit notes" dataDxfId="9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A99A29-3DF7-4E9F-907B-507FE1899994}" name="F4_CYP_PPNB_Pinarbasi_PPN3" displayName="F4_CYP_PPNB_Pinarbasi_PPN3" ref="B3:S9" tableType="queryTable" totalsRowShown="0" dataDxfId="95">
  <tableColumns count="18">
    <tableColumn id="1" xr3:uid="{7765CBB9-5CB5-492E-B22E-A723761430C4}" uniqueName="1" name="Ancestral source 1" queryTableFieldId="1" dataDxfId="94"/>
    <tableColumn id="15" xr3:uid="{3B5B70DC-A8E6-4B35-BB22-ABEA44743F01}" uniqueName="15" name="Ancestral source 2" queryTableFieldId="15" dataDxfId="93"/>
    <tableColumn id="2" xr3:uid="{C6640AD8-F592-4CD9-A83D-3CAB85FA0050}" uniqueName="2" name="mean time of admixture (generations before target samples)" queryTableFieldId="2" dataDxfId="92"/>
    <tableColumn id="3" xr3:uid="{683F3F74-054B-4BB6-B415-AEC1D0E1D227}" uniqueName="3" name="SE based on jackknife (generations)" queryTableFieldId="3" dataDxfId="91"/>
    <tableColumn id="21" xr3:uid="{37A0CB0A-60AF-4008-B4D2-DC553CFA6B91}" uniqueName="21" name="Z-score" queryTableFieldId="21" dataDxfId="90"/>
    <tableColumn id="4" xr3:uid="{5CB58A69-1B1F-4BE9-979D-1CC6E85DF58E}" uniqueName="4" name="NRMSD " queryTableFieldId="4" dataDxfId="89"/>
    <tableColumn id="5" xr3:uid="{8ED49027-C6AC-4738-B62F-E9FC365C1E58}" uniqueName="5" name="mean - 1*SE (genertions before target samples)" queryTableFieldId="5" dataDxfId="88"/>
    <tableColumn id="6" xr3:uid="{5EC6C874-AB9D-4CC8-9E61-5D2E3429D56E}" uniqueName="6" name="mean + 1*SE (genertions before target samples)" queryTableFieldId="6" dataDxfId="87"/>
    <tableColumn id="9" xr3:uid="{26B7C6DC-CB0B-4E7F-B38D-1D12BFFF6D3D}" uniqueName="9" name="mean time of admixture (years before target samples)" queryTableFieldId="9" dataDxfId="86"/>
    <tableColumn id="10" xr3:uid="{DA247F63-6660-44E9-9095-359361712EB4}" uniqueName="10" name="SE based on jackknife (years)" queryTableFieldId="10" dataDxfId="85">
      <calculatedColumnFormula>F4_CYP_PPNB_Pinarbasi_PPN3[[#This Row],[SE based on jackknife (generations)]]*28</calculatedColumnFormula>
    </tableColumn>
    <tableColumn id="11" xr3:uid="{13DC3C17-CB0A-40AF-A7D2-732B0613A866}" uniqueName="11" name="mean - 1*SE (years before target samples)" queryTableFieldId="11" dataDxfId="84">
      <calculatedColumnFormula>J4-K4</calculatedColumnFormula>
    </tableColumn>
    <tableColumn id="12" xr3:uid="{9522A506-3CCC-475A-B1F8-D60D65AFFCE8}" uniqueName="12" name="mean + 1*SE (years before target samples)" queryTableFieldId="12" dataDxfId="83">
      <calculatedColumnFormula>J4+K4</calculatedColumnFormula>
    </tableColumn>
    <tableColumn id="7" xr3:uid="{14E4180A-AFE1-4EBB-A621-8C6436D20B1A}" uniqueName="7" name="average target sample dating (years BCE)" queryTableFieldId="22" dataDxfId="82"/>
    <tableColumn id="16" xr3:uid="{8CD1D0C2-3751-4814-9BAF-BDF8E454866C}" uniqueName="16" name="estimated mean date of admixture (years BCE)" queryTableFieldId="16" dataDxfId="81">
      <calculatedColumnFormula>J4+7200</calculatedColumnFormula>
    </tableColumn>
    <tableColumn id="17" xr3:uid="{03ED1F59-7453-44AC-A9DB-CC9D75AAB171}" uniqueName="17" name="mean - 1*SE (years BCE)" queryTableFieldId="17" dataDxfId="80">
      <calculatedColumnFormula>O4-K4</calculatedColumnFormula>
    </tableColumn>
    <tableColumn id="18" xr3:uid="{7F9606D5-77F2-478A-9AD0-4F4182520E14}" uniqueName="18" name="mean + 1*SE (years BCE)" queryTableFieldId="18" dataDxfId="79">
      <calculatedColumnFormula>O4+K4</calculatedColumnFormula>
    </tableColumn>
    <tableColumn id="8" xr3:uid="{8C5EF99B-3C4E-440D-9667-86B81A8ACCC6}" uniqueName="8" name="mean - 2*SE (years BCE), lower 95% CI" queryTableFieldId="23" dataDxfId="78">
      <calculatedColumnFormula>F4_CYP_PPNB_Pinarbasi_PPN3[[#This Row],[estimated mean date of admixture (years BCE)]]-2*F4_CYP_PPNB_Pinarbasi_PPN3[[#This Row],[SE based on jackknife (years)]]</calculatedColumnFormula>
    </tableColumn>
    <tableColumn id="13" xr3:uid="{E0B5EA8A-BACE-4807-9A2D-E6D3EB57A464}" uniqueName="13" name="mean - 2*SE (years BCE),  upper 95% CI" queryTableFieldId="24" dataDxfId="77">
      <calculatedColumnFormula>F4_CYP_PPNB_Pinarbasi_PPN3[[#This Row],[estimated mean date of admixture (years BCE)]]+2*F4_CYP_PPNB_Pinarbasi_PPN3[[#This Row],[SE based on jackknife (years)]]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A3B3102-4F19-4C96-8F33-6F888BC3EFF7}" name="F4_CYP_PPNB_Pinarbasi_PPN" displayName="F4_CYP_PPNB_Pinarbasi_PPN" ref="A3:I17" tableType="queryTable" totalsRowShown="0" dataDxfId="76">
  <tableColumns count="9">
    <tableColumn id="1" xr3:uid="{25BC24F4-3633-426E-A7A1-52701CA2E562}" uniqueName="1" name="pop1" queryTableFieldId="1" dataDxfId="75"/>
    <tableColumn id="2" xr3:uid="{185D2F30-5094-4FF8-809E-39792B750E15}" uniqueName="2" name="pop2" queryTableFieldId="2" dataDxfId="74"/>
    <tableColumn id="3" xr3:uid="{B5208471-A6CC-46DB-A3D1-B34AFAC5B27D}" uniqueName="3" name="pop3" queryTableFieldId="3" dataDxfId="73"/>
    <tableColumn id="4" xr3:uid="{B9840AA4-9AF4-42A6-9109-DF69B26C28BB}" uniqueName="4" name="pop4" queryTableFieldId="4" dataDxfId="72"/>
    <tableColumn id="5" xr3:uid="{2EBF8D9D-CF46-488C-808F-082341E98AA4}" uniqueName="5" name="est" queryTableFieldId="5" dataDxfId="71"/>
    <tableColumn id="6" xr3:uid="{AE24AE89-B320-4116-B2F9-AA3EDC920DBE}" uniqueName="6" name="se" queryTableFieldId="6" dataDxfId="70"/>
    <tableColumn id="7" xr3:uid="{1528C226-8DB4-407A-9AA0-56B4C99E8DD5}" uniqueName="7" name="z" queryTableFieldId="7" dataDxfId="69"/>
    <tableColumn id="8" xr3:uid="{B2F80AB6-2236-4796-9537-E338D2D85593}" uniqueName="8" name="p" queryTableFieldId="8" dataDxfId="68"/>
    <tableColumn id="9" xr3:uid="{70CFA72B-48F7-47AF-91EE-A70461CDB5D6}" uniqueName="9" name="n SNPs" queryTableFieldId="9" dataDxfId="6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6C4F-5C6E-4632-929A-0314FD6EB6C9}">
  <dimension ref="A1:AMK16"/>
  <sheetViews>
    <sheetView zoomScale="70" zoomScaleNormal="70" workbookViewId="0">
      <selection activeCell="B20" sqref="B20"/>
    </sheetView>
  </sheetViews>
  <sheetFormatPr defaultColWidth="10.140625" defaultRowHeight="18" x14ac:dyDescent="0.25"/>
  <cols>
    <col min="1" max="1" width="11" style="23" customWidth="1"/>
    <col min="2" max="2" width="151.5703125" style="23" customWidth="1"/>
    <col min="3" max="1025" width="14.42578125" style="23" customWidth="1"/>
  </cols>
  <sheetData>
    <row r="1" spans="1:3" ht="20.25" x14ac:dyDescent="0.3">
      <c r="B1" s="24" t="s">
        <v>826</v>
      </c>
    </row>
    <row r="2" spans="1:3" ht="18.75" x14ac:dyDescent="0.3">
      <c r="A2" s="25" t="s">
        <v>0</v>
      </c>
      <c r="B2" s="26" t="s">
        <v>1</v>
      </c>
    </row>
    <row r="3" spans="1:3" ht="18.75" x14ac:dyDescent="0.3">
      <c r="A3" s="27" t="s">
        <v>2</v>
      </c>
      <c r="B3" s="23" t="s">
        <v>827</v>
      </c>
      <c r="C3" s="28"/>
    </row>
    <row r="4" spans="1:3" ht="18.75" x14ac:dyDescent="0.3">
      <c r="A4" s="27" t="s">
        <v>3</v>
      </c>
      <c r="B4" s="23" t="s">
        <v>4</v>
      </c>
      <c r="C4" s="28"/>
    </row>
    <row r="5" spans="1:3" ht="18.75" x14ac:dyDescent="0.3">
      <c r="A5" s="27" t="s">
        <v>5</v>
      </c>
      <c r="B5" s="49" t="s">
        <v>6</v>
      </c>
      <c r="C5" s="28"/>
    </row>
    <row r="6" spans="1:3" ht="18.75" x14ac:dyDescent="0.3">
      <c r="A6" s="27" t="s">
        <v>7</v>
      </c>
      <c r="B6" s="23" t="s">
        <v>1032</v>
      </c>
      <c r="C6" s="28"/>
    </row>
    <row r="7" spans="1:3" ht="18.75" x14ac:dyDescent="0.3">
      <c r="A7" s="27" t="s">
        <v>8</v>
      </c>
      <c r="B7" s="23" t="s">
        <v>841</v>
      </c>
      <c r="C7" s="28"/>
    </row>
    <row r="8" spans="1:3" ht="18.75" x14ac:dyDescent="0.3">
      <c r="A8" s="27" t="s">
        <v>9</v>
      </c>
      <c r="B8" s="49" t="s">
        <v>849</v>
      </c>
      <c r="C8" s="28"/>
    </row>
    <row r="9" spans="1:3" ht="18.75" x14ac:dyDescent="0.3">
      <c r="A9" s="27" t="s">
        <v>822</v>
      </c>
      <c r="B9" s="49" t="s">
        <v>1035</v>
      </c>
      <c r="C9" s="28"/>
    </row>
    <row r="10" spans="1:3" ht="18.75" x14ac:dyDescent="0.3">
      <c r="A10" s="27" t="s">
        <v>823</v>
      </c>
      <c r="B10" s="23" t="s">
        <v>961</v>
      </c>
      <c r="C10" s="28"/>
    </row>
    <row r="11" spans="1:3" ht="18.75" x14ac:dyDescent="0.3">
      <c r="A11" s="27" t="s">
        <v>832</v>
      </c>
      <c r="B11" s="23" t="s">
        <v>1030</v>
      </c>
      <c r="C11" s="28"/>
    </row>
    <row r="12" spans="1:3" ht="18.75" x14ac:dyDescent="0.3">
      <c r="A12" s="27" t="s">
        <v>842</v>
      </c>
      <c r="B12" s="23" t="s">
        <v>1038</v>
      </c>
      <c r="C12" s="28"/>
    </row>
    <row r="13" spans="1:3" ht="18.75" x14ac:dyDescent="0.3">
      <c r="A13" s="27" t="s">
        <v>847</v>
      </c>
      <c r="B13" s="49" t="s">
        <v>911</v>
      </c>
      <c r="C13" s="28"/>
    </row>
    <row r="14" spans="1:3" ht="18.75" x14ac:dyDescent="0.3">
      <c r="A14" s="27" t="s">
        <v>850</v>
      </c>
      <c r="B14" s="49" t="s">
        <v>1033</v>
      </c>
      <c r="C14" s="28"/>
    </row>
    <row r="15" spans="1:3" ht="18.75" x14ac:dyDescent="0.3">
      <c r="A15" s="27" t="s">
        <v>910</v>
      </c>
      <c r="B15" s="49" t="s">
        <v>821</v>
      </c>
      <c r="C15" s="28"/>
    </row>
    <row r="16" spans="1:3" ht="18.75" x14ac:dyDescent="0.3">
      <c r="A16" s="27" t="s">
        <v>1034</v>
      </c>
      <c r="B16" s="49" t="s">
        <v>824</v>
      </c>
      <c r="C16" s="2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9F2E-66B4-49CD-859A-00B3DFC860A6}">
  <dimension ref="A1:Q41"/>
  <sheetViews>
    <sheetView zoomScale="80" zoomScaleNormal="80" workbookViewId="0">
      <selection activeCell="G17" sqref="G17"/>
    </sheetView>
  </sheetViews>
  <sheetFormatPr defaultRowHeight="15" x14ac:dyDescent="0.25"/>
  <cols>
    <col min="1" max="1" width="63.5703125" customWidth="1"/>
    <col min="2" max="2" width="24.140625" customWidth="1"/>
    <col min="3" max="3" width="29.5703125" customWidth="1"/>
    <col min="4" max="4" width="11.5703125" customWidth="1"/>
    <col min="5" max="5" width="10.42578125" customWidth="1"/>
  </cols>
  <sheetData>
    <row r="1" spans="1:9" ht="15.75" x14ac:dyDescent="0.25">
      <c r="A1" s="65" t="s">
        <v>1029</v>
      </c>
      <c r="D1" s="18"/>
      <c r="E1" s="18"/>
      <c r="F1" s="18"/>
      <c r="G1" s="18"/>
      <c r="H1" s="18"/>
    </row>
    <row r="2" spans="1:9" x14ac:dyDescent="0.25">
      <c r="D2" s="18"/>
      <c r="E2" s="18"/>
      <c r="F2" s="18"/>
      <c r="G2" s="18"/>
      <c r="H2" s="18"/>
    </row>
    <row r="3" spans="1:9" ht="45" x14ac:dyDescent="0.25">
      <c r="A3" s="20" t="s">
        <v>758</v>
      </c>
      <c r="B3" s="21" t="s">
        <v>880</v>
      </c>
      <c r="C3" s="21" t="s">
        <v>881</v>
      </c>
      <c r="D3" s="21" t="s">
        <v>762</v>
      </c>
      <c r="E3" s="21" t="s">
        <v>763</v>
      </c>
      <c r="F3" s="21" t="s">
        <v>765</v>
      </c>
      <c r="G3" s="21" t="s">
        <v>766</v>
      </c>
      <c r="H3" s="21" t="s">
        <v>704</v>
      </c>
      <c r="I3" s="20" t="s">
        <v>768</v>
      </c>
    </row>
    <row r="4" spans="1:9" ht="21.75" customHeight="1" x14ac:dyDescent="0.25">
      <c r="A4" s="87" t="s">
        <v>878</v>
      </c>
      <c r="B4" s="122"/>
      <c r="C4" s="122"/>
      <c r="D4" s="30"/>
      <c r="E4" s="30"/>
      <c r="F4" s="30"/>
      <c r="G4" s="30"/>
      <c r="H4" s="30"/>
      <c r="I4" s="30"/>
    </row>
    <row r="5" spans="1:9" ht="15" customHeight="1" x14ac:dyDescent="0.25">
      <c r="A5" s="30" t="s">
        <v>237</v>
      </c>
      <c r="B5" s="122" t="s">
        <v>772</v>
      </c>
      <c r="C5" s="122" t="s">
        <v>35</v>
      </c>
      <c r="D5" s="106">
        <v>0.83</v>
      </c>
      <c r="E5" s="106">
        <v>0.17</v>
      </c>
      <c r="F5" s="38">
        <v>5.1999999999999998E-2</v>
      </c>
      <c r="G5" s="38">
        <v>5.1999999999999998E-2</v>
      </c>
      <c r="H5" s="32">
        <v>0.46899999999999997</v>
      </c>
      <c r="I5" s="140" t="s">
        <v>769</v>
      </c>
    </row>
    <row r="6" spans="1:9" ht="15" customHeight="1" x14ac:dyDescent="0.25">
      <c r="A6" s="30" t="s">
        <v>237</v>
      </c>
      <c r="B6" s="122" t="s">
        <v>772</v>
      </c>
      <c r="C6" s="122" t="s">
        <v>876</v>
      </c>
      <c r="D6" s="106">
        <v>0.74</v>
      </c>
      <c r="E6" s="106">
        <v>0.26</v>
      </c>
      <c r="F6" s="38">
        <v>7.1999999999999995E-2</v>
      </c>
      <c r="G6" s="38">
        <v>7.1999999999999995E-2</v>
      </c>
      <c r="H6" s="32">
        <v>0.41299999999999998</v>
      </c>
      <c r="I6" s="75" t="s">
        <v>769</v>
      </c>
    </row>
    <row r="7" spans="1:9" ht="15" customHeight="1" x14ac:dyDescent="0.25">
      <c r="A7" s="30" t="s">
        <v>237</v>
      </c>
      <c r="B7" s="122" t="s">
        <v>259</v>
      </c>
      <c r="C7" s="122" t="s">
        <v>35</v>
      </c>
      <c r="D7" s="106">
        <v>0.95</v>
      </c>
      <c r="E7" s="106">
        <v>0.05</v>
      </c>
      <c r="F7" s="38">
        <v>7.0999999999999994E-2</v>
      </c>
      <c r="G7" s="38">
        <v>7.0999999999999994E-2</v>
      </c>
      <c r="H7" s="32">
        <v>0.42</v>
      </c>
      <c r="I7" s="75" t="s">
        <v>769</v>
      </c>
    </row>
    <row r="8" spans="1:9" ht="15" customHeight="1" x14ac:dyDescent="0.25">
      <c r="A8" s="30" t="s">
        <v>237</v>
      </c>
      <c r="B8" s="122" t="s">
        <v>26</v>
      </c>
      <c r="C8" s="122" t="s">
        <v>876</v>
      </c>
      <c r="D8" s="106">
        <v>0.65</v>
      </c>
      <c r="E8" s="106">
        <v>0.35</v>
      </c>
      <c r="F8" s="38">
        <v>6.2E-2</v>
      </c>
      <c r="G8" s="38">
        <v>6.2E-2</v>
      </c>
      <c r="H8" s="32">
        <v>6.5000000000000002E-2</v>
      </c>
      <c r="I8" s="75" t="s">
        <v>769</v>
      </c>
    </row>
    <row r="9" spans="1:9" ht="15" customHeight="1" x14ac:dyDescent="0.25">
      <c r="A9" s="30"/>
      <c r="B9" s="122"/>
      <c r="C9" s="122"/>
      <c r="D9" s="37"/>
      <c r="E9" s="37"/>
      <c r="F9" s="38"/>
      <c r="G9" s="38"/>
      <c r="H9" s="38"/>
      <c r="I9" s="75"/>
    </row>
    <row r="10" spans="1:9" ht="15" customHeight="1" x14ac:dyDescent="0.25">
      <c r="A10" s="87" t="s">
        <v>1023</v>
      </c>
      <c r="B10" s="122"/>
      <c r="C10" s="122"/>
      <c r="D10" s="37"/>
      <c r="E10" s="37"/>
      <c r="F10" s="38"/>
      <c r="G10" s="38"/>
      <c r="H10" s="38"/>
      <c r="I10" s="30"/>
    </row>
    <row r="11" spans="1:9" ht="15" customHeight="1" x14ac:dyDescent="0.25">
      <c r="A11" t="s">
        <v>875</v>
      </c>
      <c r="B11" s="122" t="s">
        <v>874</v>
      </c>
      <c r="C11" s="122" t="s">
        <v>777</v>
      </c>
      <c r="D11" s="106">
        <v>0.72</v>
      </c>
      <c r="E11" s="106">
        <v>0.28000000000000003</v>
      </c>
      <c r="F11" s="38">
        <v>3.4000000000000002E-2</v>
      </c>
      <c r="G11" s="38">
        <v>3.4000000000000002E-2</v>
      </c>
      <c r="H11" s="32">
        <v>0.29799999999999999</v>
      </c>
      <c r="I11" s="140" t="s">
        <v>769</v>
      </c>
    </row>
    <row r="12" spans="1:9" ht="15" customHeight="1" x14ac:dyDescent="0.25">
      <c r="A12" s="30" t="s">
        <v>875</v>
      </c>
      <c r="B12" s="122" t="s">
        <v>874</v>
      </c>
      <c r="C12" s="122" t="s">
        <v>776</v>
      </c>
      <c r="D12" s="106">
        <v>0.6</v>
      </c>
      <c r="E12" s="106">
        <v>0.4</v>
      </c>
      <c r="F12" s="38">
        <v>4.2999999999999997E-2</v>
      </c>
      <c r="G12" s="38">
        <v>4.2999999999999997E-2</v>
      </c>
      <c r="H12" s="32">
        <v>6.7000000000000004E-2</v>
      </c>
      <c r="I12" s="140" t="s">
        <v>769</v>
      </c>
    </row>
    <row r="13" spans="1:9" ht="15" customHeight="1" x14ac:dyDescent="0.25">
      <c r="A13" s="30" t="s">
        <v>875</v>
      </c>
      <c r="B13" s="122" t="s">
        <v>874</v>
      </c>
      <c r="C13" s="122" t="s">
        <v>779</v>
      </c>
      <c r="D13" s="106">
        <v>0.62</v>
      </c>
      <c r="E13" s="106">
        <v>0.38</v>
      </c>
      <c r="F13" s="38">
        <v>4.1000000000000002E-2</v>
      </c>
      <c r="G13" s="38">
        <v>4.1000000000000002E-2</v>
      </c>
      <c r="H13" s="32">
        <v>4.3999999999999997E-2</v>
      </c>
      <c r="I13" s="78" t="s">
        <v>964</v>
      </c>
    </row>
    <row r="14" spans="1:9" ht="15" customHeight="1" x14ac:dyDescent="0.25">
      <c r="A14" t="s">
        <v>875</v>
      </c>
      <c r="B14" s="122" t="s">
        <v>874</v>
      </c>
      <c r="C14" s="122" t="s">
        <v>877</v>
      </c>
      <c r="D14" s="106">
        <v>0.62</v>
      </c>
      <c r="E14" s="106">
        <v>0.38</v>
      </c>
      <c r="F14" s="38">
        <v>3.6999999999999998E-2</v>
      </c>
      <c r="G14" s="38">
        <v>3.6999999999999998E-2</v>
      </c>
      <c r="H14" s="32">
        <v>0.11</v>
      </c>
      <c r="I14" s="140" t="s">
        <v>769</v>
      </c>
    </row>
    <row r="15" spans="1:9" ht="15" customHeight="1" x14ac:dyDescent="0.25">
      <c r="B15" s="122"/>
      <c r="C15" s="122"/>
      <c r="D15" s="37"/>
      <c r="E15" s="37"/>
      <c r="F15" s="38"/>
      <c r="G15" s="38"/>
      <c r="H15" s="38"/>
      <c r="I15" s="140"/>
    </row>
    <row r="16" spans="1:9" ht="15" customHeight="1" x14ac:dyDescent="0.25">
      <c r="A16" s="87" t="s">
        <v>1026</v>
      </c>
      <c r="B16" s="122"/>
      <c r="C16" s="122"/>
      <c r="D16" s="37"/>
      <c r="E16" s="37"/>
      <c r="F16" s="38"/>
      <c r="G16" s="38"/>
      <c r="H16" s="38"/>
      <c r="I16" s="140"/>
    </row>
    <row r="17" spans="1:9" ht="15" customHeight="1" x14ac:dyDescent="0.25">
      <c r="A17" s="30" t="s">
        <v>282</v>
      </c>
      <c r="B17" s="122" t="s">
        <v>259</v>
      </c>
      <c r="C17" s="122" t="s">
        <v>876</v>
      </c>
      <c r="D17" s="106">
        <v>0.93</v>
      </c>
      <c r="E17" s="106">
        <v>7.0000000000000007E-2</v>
      </c>
      <c r="F17" s="38">
        <v>7.0000000000000007E-2</v>
      </c>
      <c r="G17" s="38">
        <v>7.0000000000000007E-2</v>
      </c>
      <c r="H17" s="32">
        <v>1.7000000000000001E-2</v>
      </c>
      <c r="I17" s="78" t="s">
        <v>964</v>
      </c>
    </row>
    <row r="18" spans="1:9" x14ac:dyDescent="0.25">
      <c r="B18" s="122"/>
      <c r="C18" s="122"/>
      <c r="D18" s="37"/>
      <c r="E18" s="37"/>
      <c r="F18" s="38"/>
      <c r="G18" s="38"/>
      <c r="H18" s="38"/>
      <c r="I18" s="30"/>
    </row>
    <row r="19" spans="1:9" ht="24" customHeight="1" x14ac:dyDescent="0.25">
      <c r="A19" s="87" t="s">
        <v>1025</v>
      </c>
      <c r="B19" s="122"/>
      <c r="C19" s="122"/>
      <c r="D19" s="37"/>
      <c r="E19" s="37"/>
      <c r="F19" s="38"/>
      <c r="G19" s="38"/>
      <c r="H19" s="38"/>
      <c r="I19" s="30"/>
    </row>
    <row r="20" spans="1:9" x14ac:dyDescent="0.25">
      <c r="A20" s="30" t="s">
        <v>875</v>
      </c>
      <c r="B20" s="122" t="s">
        <v>772</v>
      </c>
      <c r="C20" s="122" t="s">
        <v>35</v>
      </c>
      <c r="D20" s="106">
        <v>0.87</v>
      </c>
      <c r="E20" s="106">
        <v>0.13</v>
      </c>
      <c r="F20" s="38">
        <v>2.3E-2</v>
      </c>
      <c r="G20" s="38">
        <v>2.3E-2</v>
      </c>
      <c r="H20" s="128">
        <v>5.53E-17</v>
      </c>
      <c r="I20" s="88" t="s">
        <v>945</v>
      </c>
    </row>
    <row r="21" spans="1:9" x14ac:dyDescent="0.25">
      <c r="A21" s="30" t="s">
        <v>875</v>
      </c>
      <c r="B21" s="122" t="s">
        <v>772</v>
      </c>
      <c r="C21" s="122" t="s">
        <v>876</v>
      </c>
      <c r="D21" s="106">
        <v>0.8</v>
      </c>
      <c r="E21" s="106">
        <v>0.2</v>
      </c>
      <c r="F21" s="38">
        <v>2.1999999999999999E-2</v>
      </c>
      <c r="G21" s="38">
        <v>2.1999999999999999E-2</v>
      </c>
      <c r="H21" s="128">
        <v>5.53E-17</v>
      </c>
      <c r="I21" s="88" t="s">
        <v>945</v>
      </c>
    </row>
    <row r="22" spans="1:9" x14ac:dyDescent="0.25">
      <c r="A22" s="3" t="s">
        <v>875</v>
      </c>
      <c r="B22" s="59" t="s">
        <v>259</v>
      </c>
      <c r="C22" s="59" t="s">
        <v>35</v>
      </c>
      <c r="D22" s="58">
        <v>1.05</v>
      </c>
      <c r="E22" s="58">
        <v>-5.1299999999999998E-2</v>
      </c>
      <c r="F22" s="141">
        <v>0.04</v>
      </c>
      <c r="G22" s="141">
        <v>0.04</v>
      </c>
      <c r="H22" s="128">
        <v>2.1500000000000002E-6</v>
      </c>
      <c r="I22" s="88" t="s">
        <v>1031</v>
      </c>
    </row>
    <row r="23" spans="1:9" x14ac:dyDescent="0.25">
      <c r="A23" t="s">
        <v>875</v>
      </c>
      <c r="B23" s="122" t="s">
        <v>26</v>
      </c>
      <c r="C23" s="122" t="s">
        <v>876</v>
      </c>
      <c r="D23" s="106">
        <v>0.76</v>
      </c>
      <c r="E23" s="106">
        <v>0.24</v>
      </c>
      <c r="F23" s="38">
        <v>3.1E-2</v>
      </c>
      <c r="G23" s="38">
        <v>3.1E-2</v>
      </c>
      <c r="H23" s="128">
        <v>1.21E-17</v>
      </c>
      <c r="I23" s="127" t="s">
        <v>945</v>
      </c>
    </row>
    <row r="24" spans="1:9" x14ac:dyDescent="0.25">
      <c r="B24" s="122"/>
      <c r="C24" s="122"/>
      <c r="D24" s="37"/>
      <c r="E24" s="37"/>
      <c r="F24" s="38"/>
      <c r="G24" s="38"/>
      <c r="H24" s="38"/>
      <c r="I24" s="30"/>
    </row>
    <row r="25" spans="1:9" x14ac:dyDescent="0.25">
      <c r="A25" s="87" t="s">
        <v>1027</v>
      </c>
      <c r="B25" s="122"/>
      <c r="C25" s="122"/>
      <c r="D25" s="37"/>
      <c r="E25" s="37"/>
      <c r="F25" s="38"/>
      <c r="G25" s="38"/>
      <c r="H25" s="38"/>
      <c r="I25" s="30"/>
    </row>
    <row r="26" spans="1:9" x14ac:dyDescent="0.25">
      <c r="A26" s="30" t="s">
        <v>282</v>
      </c>
      <c r="B26" s="122" t="s">
        <v>772</v>
      </c>
      <c r="C26" s="122" t="s">
        <v>35</v>
      </c>
      <c r="D26" s="106">
        <v>0.8</v>
      </c>
      <c r="E26" s="106">
        <v>0.2</v>
      </c>
      <c r="F26" s="38">
        <v>4.8000000000000001E-2</v>
      </c>
      <c r="G26" s="38">
        <v>4.8000000000000001E-2</v>
      </c>
      <c r="H26" s="128">
        <v>1.29E-12</v>
      </c>
      <c r="I26" s="88" t="s">
        <v>945</v>
      </c>
    </row>
    <row r="27" spans="1:9" x14ac:dyDescent="0.25">
      <c r="A27" s="30" t="s">
        <v>282</v>
      </c>
      <c r="B27" s="122" t="s">
        <v>772</v>
      </c>
      <c r="C27" s="122" t="s">
        <v>876</v>
      </c>
      <c r="D27" s="106">
        <v>0.72</v>
      </c>
      <c r="E27" s="106">
        <v>0.28000000000000003</v>
      </c>
      <c r="F27" s="38">
        <v>4.5999999999999999E-2</v>
      </c>
      <c r="G27" s="38">
        <v>4.5999999999999999E-2</v>
      </c>
      <c r="H27" s="128">
        <v>6.6800000000000005E-11</v>
      </c>
      <c r="I27" s="88" t="s">
        <v>945</v>
      </c>
    </row>
    <row r="28" spans="1:9" x14ac:dyDescent="0.25">
      <c r="A28" s="3" t="s">
        <v>282</v>
      </c>
      <c r="B28" s="59" t="s">
        <v>259</v>
      </c>
      <c r="C28" s="59" t="s">
        <v>35</v>
      </c>
      <c r="D28" s="106">
        <v>0.99</v>
      </c>
      <c r="E28" s="106">
        <v>0.01</v>
      </c>
      <c r="F28" s="141">
        <v>0.06</v>
      </c>
      <c r="G28" s="141">
        <v>0.06</v>
      </c>
      <c r="H28" s="128">
        <v>0.01</v>
      </c>
      <c r="I28" s="88" t="s">
        <v>945</v>
      </c>
    </row>
    <row r="29" spans="1:9" x14ac:dyDescent="0.25">
      <c r="A29" t="s">
        <v>282</v>
      </c>
      <c r="B29" s="122" t="s">
        <v>26</v>
      </c>
      <c r="C29" s="122" t="s">
        <v>876</v>
      </c>
      <c r="D29" s="106">
        <v>0.8</v>
      </c>
      <c r="E29" s="106">
        <v>0.2</v>
      </c>
      <c r="F29" s="38">
        <v>6.8000000000000005E-2</v>
      </c>
      <c r="G29" s="38">
        <v>6.8000000000000005E-2</v>
      </c>
      <c r="H29" s="128">
        <v>1.4999999999999999E-15</v>
      </c>
      <c r="I29" s="88" t="s">
        <v>945</v>
      </c>
    </row>
    <row r="30" spans="1:9" x14ac:dyDescent="0.25">
      <c r="B30" s="122"/>
      <c r="C30" s="122"/>
      <c r="D30" s="37"/>
      <c r="E30" s="37"/>
      <c r="F30" s="38"/>
      <c r="G30" s="38"/>
      <c r="H30" s="38"/>
      <c r="I30" s="30"/>
    </row>
    <row r="31" spans="1:9" x14ac:dyDescent="0.25">
      <c r="A31" s="87" t="s">
        <v>1024</v>
      </c>
      <c r="B31" s="30"/>
      <c r="C31" s="30"/>
      <c r="D31" s="37"/>
      <c r="E31" s="37"/>
      <c r="F31" s="38"/>
      <c r="G31" s="38"/>
      <c r="H31" s="38"/>
      <c r="I31" s="30"/>
    </row>
    <row r="32" spans="1:9" x14ac:dyDescent="0.25">
      <c r="A32" s="30" t="s">
        <v>237</v>
      </c>
      <c r="B32" s="30" t="s">
        <v>874</v>
      </c>
      <c r="C32" s="30" t="s">
        <v>777</v>
      </c>
      <c r="D32" s="106">
        <v>0.82</v>
      </c>
      <c r="E32" s="106">
        <v>0.18</v>
      </c>
      <c r="F32" s="38">
        <v>0.1</v>
      </c>
      <c r="G32" s="38">
        <v>0.1</v>
      </c>
      <c r="H32" s="32">
        <v>0.153</v>
      </c>
      <c r="I32" s="77" t="s">
        <v>966</v>
      </c>
    </row>
    <row r="33" spans="1:17" x14ac:dyDescent="0.25">
      <c r="A33" s="30" t="s">
        <v>237</v>
      </c>
      <c r="B33" s="30" t="s">
        <v>874</v>
      </c>
      <c r="C33" s="30" t="s">
        <v>776</v>
      </c>
      <c r="D33" s="106">
        <v>0.54</v>
      </c>
      <c r="E33" s="106">
        <v>0.46</v>
      </c>
      <c r="F33" s="38">
        <v>0.14000000000000001</v>
      </c>
      <c r="G33" s="38">
        <v>0.14000000000000001</v>
      </c>
      <c r="H33" s="32">
        <v>0.48899999999999999</v>
      </c>
      <c r="I33" s="88" t="s">
        <v>1022</v>
      </c>
    </row>
    <row r="34" spans="1:17" x14ac:dyDescent="0.25">
      <c r="A34" s="83" t="s">
        <v>237</v>
      </c>
      <c r="B34" s="30" t="s">
        <v>874</v>
      </c>
      <c r="C34" s="30" t="s">
        <v>779</v>
      </c>
      <c r="D34" s="106">
        <v>0.67</v>
      </c>
      <c r="E34" s="106">
        <v>0.33</v>
      </c>
      <c r="F34" s="38">
        <v>0.184</v>
      </c>
      <c r="G34" s="38">
        <v>0.184</v>
      </c>
      <c r="H34" s="32">
        <v>9.5000000000000001E-2</v>
      </c>
      <c r="I34" s="88" t="s">
        <v>1022</v>
      </c>
    </row>
    <row r="35" spans="1:17" x14ac:dyDescent="0.25">
      <c r="A35" s="83" t="s">
        <v>237</v>
      </c>
      <c r="B35" s="30" t="s">
        <v>874</v>
      </c>
      <c r="C35" s="30" t="s">
        <v>877</v>
      </c>
      <c r="D35" s="106">
        <v>0.62</v>
      </c>
      <c r="E35" s="106">
        <v>0.38</v>
      </c>
      <c r="F35" s="38">
        <v>0.13100000000000001</v>
      </c>
      <c r="G35" s="38">
        <v>0.13100000000000001</v>
      </c>
      <c r="H35" s="32">
        <v>0.26200000000000001</v>
      </c>
      <c r="I35" s="88" t="s">
        <v>1022</v>
      </c>
    </row>
    <row r="36" spans="1:17" x14ac:dyDescent="0.25">
      <c r="A36" s="30"/>
      <c r="B36" s="30"/>
      <c r="C36" s="30"/>
      <c r="D36" s="37"/>
      <c r="E36" s="37"/>
      <c r="F36" s="38"/>
      <c r="G36" s="38"/>
      <c r="H36" s="38"/>
      <c r="I36" s="88"/>
    </row>
    <row r="37" spans="1:17" x14ac:dyDescent="0.25">
      <c r="A37" s="87" t="s">
        <v>1028</v>
      </c>
      <c r="B37" s="30"/>
      <c r="C37" s="30"/>
      <c r="D37" s="37"/>
      <c r="E37" s="37"/>
      <c r="F37" s="38"/>
      <c r="G37" s="38"/>
      <c r="H37" s="38"/>
      <c r="I37" s="88"/>
    </row>
    <row r="38" spans="1:17" x14ac:dyDescent="0.25">
      <c r="A38" s="89" t="s">
        <v>237</v>
      </c>
      <c r="B38" s="134" t="s">
        <v>259</v>
      </c>
      <c r="C38" s="134" t="s">
        <v>876</v>
      </c>
      <c r="D38" s="142">
        <v>0.97</v>
      </c>
      <c r="E38" s="142">
        <v>0.03</v>
      </c>
      <c r="F38" s="143">
        <v>0.121</v>
      </c>
      <c r="G38" s="143">
        <v>0.121</v>
      </c>
      <c r="H38" s="144">
        <v>0.35199999999999998</v>
      </c>
      <c r="I38" s="92" t="s">
        <v>1022</v>
      </c>
      <c r="J38" s="51"/>
      <c r="K38" s="51"/>
      <c r="L38" s="51"/>
      <c r="M38" s="51"/>
      <c r="N38" s="51"/>
      <c r="O38" s="51"/>
      <c r="P38" s="51"/>
      <c r="Q38" s="51"/>
    </row>
    <row r="40" spans="1:17" x14ac:dyDescent="0.25">
      <c r="D40" s="30"/>
    </row>
    <row r="41" spans="1:17" x14ac:dyDescent="0.25">
      <c r="D41" s="30"/>
    </row>
  </sheetData>
  <conditionalFormatting sqref="D36:E37">
    <cfRule type="cellIs" dxfId="27" priority="24" operator="lessThan">
      <formula>0</formula>
    </cfRule>
    <cfRule type="cellIs" dxfId="26" priority="25" operator="greaterThan">
      <formula>1</formula>
    </cfRule>
  </conditionalFormatting>
  <conditionalFormatting sqref="F32:G32">
    <cfRule type="cellIs" dxfId="25" priority="4" operator="greaterThan">
      <formula>0.099</formula>
    </cfRule>
  </conditionalFormatting>
  <conditionalFormatting sqref="F32:G38">
    <cfRule type="cellIs" dxfId="24" priority="2" operator="greaterThan">
      <formula>0.1</formula>
    </cfRule>
  </conditionalFormatting>
  <conditionalFormatting sqref="H5:H8 H11:H14 H17 H22 H32:H35">
    <cfRule type="cellIs" dxfId="23" priority="17" operator="lessThan">
      <formula>0.051</formula>
    </cfRule>
  </conditionalFormatting>
  <conditionalFormatting sqref="H20:H23 H26:H29">
    <cfRule type="cellIs" dxfId="22" priority="6" operator="lessThan">
      <formula>0.05</formula>
    </cfRule>
  </conditionalFormatting>
  <conditionalFormatting sqref="H38">
    <cfRule type="cellIs" dxfId="21" priority="1" operator="lessThan">
      <formula>0.05</formula>
    </cfRule>
    <cfRule type="cellIs" dxfId="20" priority="3" operator="lessThan">
      <formula>0.051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B98E-DF84-4A41-8D66-B9E2A4F7CBE8}">
  <dimension ref="A1:J33"/>
  <sheetViews>
    <sheetView zoomScale="80" zoomScaleNormal="80" workbookViewId="0">
      <selection activeCell="B25" sqref="B25"/>
    </sheetView>
  </sheetViews>
  <sheetFormatPr defaultRowHeight="15" x14ac:dyDescent="0.25"/>
  <cols>
    <col min="1" max="1" width="17.140625" customWidth="1"/>
    <col min="2" max="2" width="24.5703125" bestFit="1" customWidth="1"/>
    <col min="3" max="3" width="14.7109375" customWidth="1"/>
    <col min="4" max="4" width="25.7109375" customWidth="1"/>
    <col min="5" max="5" width="14" customWidth="1"/>
    <col min="6" max="7" width="14.42578125" customWidth="1"/>
    <col min="8" max="8" width="92.7109375" customWidth="1"/>
    <col min="9" max="9" width="30.28515625" customWidth="1"/>
  </cols>
  <sheetData>
    <row r="1" spans="1:10" ht="15.75" x14ac:dyDescent="0.25">
      <c r="A1" s="65" t="s">
        <v>1039</v>
      </c>
    </row>
    <row r="3" spans="1:10" ht="60" x14ac:dyDescent="0.25">
      <c r="A3" s="21" t="s">
        <v>1006</v>
      </c>
      <c r="B3" s="21" t="s">
        <v>980</v>
      </c>
      <c r="C3" s="21" t="s">
        <v>983</v>
      </c>
      <c r="D3" s="21" t="s">
        <v>984</v>
      </c>
      <c r="E3" s="21" t="s">
        <v>981</v>
      </c>
      <c r="F3" s="21" t="s">
        <v>982</v>
      </c>
      <c r="G3" s="21" t="s">
        <v>994</v>
      </c>
      <c r="H3" s="21" t="s">
        <v>985</v>
      </c>
      <c r="I3" s="21" t="s">
        <v>1040</v>
      </c>
    </row>
    <row r="4" spans="1:10" ht="20.100000000000001" customHeight="1" x14ac:dyDescent="0.25">
      <c r="A4" s="138" t="s">
        <v>998</v>
      </c>
      <c r="B4" s="122"/>
      <c r="C4" s="122"/>
      <c r="D4" s="103"/>
      <c r="E4" s="103"/>
      <c r="F4" s="103"/>
      <c r="G4" s="103"/>
      <c r="H4" s="103"/>
      <c r="I4" s="103"/>
      <c r="J4" s="103"/>
    </row>
    <row r="5" spans="1:10" ht="20.100000000000001" customHeight="1" x14ac:dyDescent="0.25">
      <c r="A5" s="122" t="s">
        <v>1007</v>
      </c>
      <c r="B5" s="122" t="s">
        <v>978</v>
      </c>
      <c r="C5" s="122">
        <v>3</v>
      </c>
      <c r="D5" s="103" t="s">
        <v>713</v>
      </c>
      <c r="E5" s="103">
        <v>1127.6500000000001</v>
      </c>
      <c r="F5" s="103">
        <v>27.12</v>
      </c>
      <c r="G5" s="103" t="s">
        <v>995</v>
      </c>
      <c r="H5" s="38" t="s">
        <v>997</v>
      </c>
      <c r="I5" s="38" t="s">
        <v>992</v>
      </c>
    </row>
    <row r="6" spans="1:10" x14ac:dyDescent="0.25">
      <c r="A6" s="122" t="s">
        <v>1008</v>
      </c>
      <c r="B6" s="122" t="s">
        <v>979</v>
      </c>
      <c r="C6" s="122">
        <v>3</v>
      </c>
      <c r="D6" s="121">
        <v>3</v>
      </c>
      <c r="E6" s="103">
        <v>16.024999999999999</v>
      </c>
      <c r="F6" s="103">
        <v>2.808856</v>
      </c>
      <c r="G6" s="103" t="s">
        <v>769</v>
      </c>
      <c r="H6" s="38" t="s">
        <v>986</v>
      </c>
      <c r="I6" s="38" t="s">
        <v>992</v>
      </c>
    </row>
    <row r="7" spans="1:10" x14ac:dyDescent="0.25">
      <c r="A7" s="122" t="s">
        <v>1009</v>
      </c>
      <c r="B7" s="122" t="s">
        <v>979</v>
      </c>
      <c r="C7" s="122">
        <v>3</v>
      </c>
      <c r="D7" s="121">
        <v>2</v>
      </c>
      <c r="E7" s="103">
        <v>15.973000000000001</v>
      </c>
      <c r="F7" s="103">
        <v>2.808856</v>
      </c>
      <c r="G7" s="103" t="s">
        <v>769</v>
      </c>
      <c r="H7" s="38" t="s">
        <v>988</v>
      </c>
      <c r="I7" s="38" t="s">
        <v>992</v>
      </c>
    </row>
    <row r="8" spans="1:10" x14ac:dyDescent="0.25">
      <c r="A8" s="122" t="s">
        <v>1010</v>
      </c>
      <c r="B8" s="122" t="s">
        <v>979</v>
      </c>
      <c r="C8" s="122">
        <v>3</v>
      </c>
      <c r="D8" s="121">
        <v>1</v>
      </c>
      <c r="E8" s="103">
        <v>16</v>
      </c>
      <c r="F8" s="103">
        <v>2.81</v>
      </c>
      <c r="G8" s="103" t="s">
        <v>769</v>
      </c>
      <c r="H8" s="38" t="s">
        <v>988</v>
      </c>
      <c r="I8" s="38" t="s">
        <v>992</v>
      </c>
    </row>
    <row r="9" spans="1:10" x14ac:dyDescent="0.25">
      <c r="A9" s="122" t="s">
        <v>1011</v>
      </c>
      <c r="B9" s="122" t="s">
        <v>979</v>
      </c>
      <c r="C9" s="122">
        <v>3</v>
      </c>
      <c r="D9" s="121">
        <v>1</v>
      </c>
      <c r="E9" s="103">
        <v>22.14</v>
      </c>
      <c r="F9" s="103">
        <v>2.81</v>
      </c>
      <c r="G9" s="103" t="s">
        <v>769</v>
      </c>
      <c r="H9" s="38" t="s">
        <v>989</v>
      </c>
      <c r="I9" s="38" t="s">
        <v>992</v>
      </c>
    </row>
    <row r="10" spans="1:10" x14ac:dyDescent="0.25">
      <c r="A10" s="122" t="s">
        <v>1012</v>
      </c>
      <c r="B10" s="122" t="s">
        <v>979</v>
      </c>
      <c r="C10" s="122">
        <v>4</v>
      </c>
      <c r="D10" s="121">
        <v>1</v>
      </c>
      <c r="E10" s="103">
        <v>7.6379999999999999</v>
      </c>
      <c r="F10" s="103">
        <v>1.81</v>
      </c>
      <c r="G10" s="103" t="s">
        <v>769</v>
      </c>
      <c r="H10" s="38" t="s">
        <v>988</v>
      </c>
      <c r="I10" s="38" t="s">
        <v>992</v>
      </c>
    </row>
    <row r="11" spans="1:10" x14ac:dyDescent="0.25">
      <c r="A11" s="122" t="s">
        <v>1013</v>
      </c>
      <c r="B11" s="122" t="s">
        <v>979</v>
      </c>
      <c r="C11" s="122">
        <v>4</v>
      </c>
      <c r="D11" s="121">
        <v>1</v>
      </c>
      <c r="E11" s="103">
        <v>9.52</v>
      </c>
      <c r="F11" s="103">
        <v>1.82</v>
      </c>
      <c r="G11" s="103" t="s">
        <v>769</v>
      </c>
      <c r="H11" s="38" t="s">
        <v>990</v>
      </c>
      <c r="I11" s="38" t="s">
        <v>992</v>
      </c>
    </row>
    <row r="12" spans="1:10" x14ac:dyDescent="0.25">
      <c r="A12" s="122" t="s">
        <v>1014</v>
      </c>
      <c r="B12" s="122" t="s">
        <v>979</v>
      </c>
      <c r="C12" s="122">
        <v>4</v>
      </c>
      <c r="D12" s="121">
        <v>1</v>
      </c>
      <c r="E12" s="103">
        <v>9.5190000000000001</v>
      </c>
      <c r="F12" s="103">
        <v>1.82</v>
      </c>
      <c r="G12" s="103" t="s">
        <v>769</v>
      </c>
      <c r="H12" s="38" t="s">
        <v>987</v>
      </c>
      <c r="I12" s="38" t="s">
        <v>992</v>
      </c>
    </row>
    <row r="13" spans="1:10" x14ac:dyDescent="0.25">
      <c r="A13" s="122" t="s">
        <v>1015</v>
      </c>
      <c r="B13" s="122" t="s">
        <v>979</v>
      </c>
      <c r="C13" s="122">
        <v>4</v>
      </c>
      <c r="D13" s="121">
        <v>1</v>
      </c>
      <c r="E13" s="103">
        <v>8.67</v>
      </c>
      <c r="F13" s="103">
        <v>1.81</v>
      </c>
      <c r="G13" s="103" t="s">
        <v>769</v>
      </c>
      <c r="H13" s="38" t="s">
        <v>990</v>
      </c>
      <c r="I13" s="38" t="s">
        <v>992</v>
      </c>
    </row>
    <row r="14" spans="1:10" x14ac:dyDescent="0.25">
      <c r="A14" s="122" t="s">
        <v>1016</v>
      </c>
      <c r="B14" s="122" t="s">
        <v>979</v>
      </c>
      <c r="C14" s="122">
        <v>5</v>
      </c>
      <c r="D14" s="121">
        <v>1</v>
      </c>
      <c r="E14" s="103">
        <v>6.4</v>
      </c>
      <c r="F14" s="103">
        <v>1.68</v>
      </c>
      <c r="G14" s="103" t="s">
        <v>769</v>
      </c>
      <c r="H14" s="38" t="s">
        <v>991</v>
      </c>
      <c r="I14" s="38" t="s">
        <v>993</v>
      </c>
    </row>
    <row r="15" spans="1:10" x14ac:dyDescent="0.25">
      <c r="A15" s="122" t="s">
        <v>1017</v>
      </c>
      <c r="B15" s="122" t="s">
        <v>979</v>
      </c>
      <c r="C15" s="122">
        <v>5</v>
      </c>
      <c r="D15" s="121">
        <v>1</v>
      </c>
      <c r="E15" s="103">
        <v>5.59</v>
      </c>
      <c r="F15" s="103">
        <v>1.59</v>
      </c>
      <c r="G15" s="103" t="s">
        <v>769</v>
      </c>
      <c r="H15" s="38" t="s">
        <v>991</v>
      </c>
      <c r="I15" s="38" t="s">
        <v>993</v>
      </c>
    </row>
    <row r="16" spans="1:10" x14ac:dyDescent="0.25">
      <c r="A16" s="122" t="s">
        <v>1018</v>
      </c>
      <c r="B16" s="122" t="s">
        <v>979</v>
      </c>
      <c r="C16" s="122">
        <v>5</v>
      </c>
      <c r="D16" s="121">
        <v>1</v>
      </c>
      <c r="E16" s="103">
        <v>7.1749999999999998</v>
      </c>
      <c r="F16" s="103">
        <v>1.639848</v>
      </c>
      <c r="G16" s="103" t="s">
        <v>769</v>
      </c>
      <c r="H16" s="38" t="s">
        <v>1004</v>
      </c>
      <c r="I16" s="38" t="s">
        <v>996</v>
      </c>
    </row>
    <row r="17" spans="1:9" x14ac:dyDescent="0.25">
      <c r="A17" s="122" t="s">
        <v>1019</v>
      </c>
      <c r="B17" s="122" t="s">
        <v>979</v>
      </c>
      <c r="C17" s="122">
        <v>5</v>
      </c>
      <c r="D17" s="121">
        <v>1</v>
      </c>
      <c r="E17" s="103">
        <v>6.4139999999999997</v>
      </c>
      <c r="F17" s="103">
        <v>1.6478120000000001</v>
      </c>
      <c r="G17" s="103" t="s">
        <v>769</v>
      </c>
      <c r="H17" s="38" t="s">
        <v>1005</v>
      </c>
      <c r="I17" s="38" t="s">
        <v>993</v>
      </c>
    </row>
    <row r="18" spans="1:9" ht="20.100000000000001" customHeight="1" x14ac:dyDescent="0.25">
      <c r="A18" s="138" t="s">
        <v>999</v>
      </c>
      <c r="B18" s="122"/>
      <c r="C18" s="122"/>
      <c r="D18" s="121"/>
      <c r="E18" s="103"/>
      <c r="F18" s="103"/>
      <c r="G18" s="103"/>
      <c r="H18" s="38"/>
      <c r="I18" s="38"/>
    </row>
    <row r="19" spans="1:9" ht="20.100000000000001" customHeight="1" x14ac:dyDescent="0.25">
      <c r="A19" s="122" t="s">
        <v>1041</v>
      </c>
      <c r="B19" s="122" t="s">
        <v>979</v>
      </c>
      <c r="C19" s="122">
        <v>4</v>
      </c>
      <c r="D19" s="121">
        <v>1</v>
      </c>
      <c r="E19" s="103">
        <v>22.681999999999999</v>
      </c>
      <c r="F19" s="103">
        <v>2.8151920000000001</v>
      </c>
      <c r="G19" s="103" t="s">
        <v>996</v>
      </c>
      <c r="H19" s="38" t="s">
        <v>1002</v>
      </c>
      <c r="I19" s="38" t="s">
        <v>993</v>
      </c>
    </row>
    <row r="20" spans="1:9" x14ac:dyDescent="0.25">
      <c r="A20" s="122" t="s">
        <v>1042</v>
      </c>
      <c r="B20" s="122" t="s">
        <v>979</v>
      </c>
      <c r="C20" s="122">
        <v>4</v>
      </c>
      <c r="D20" s="121">
        <v>1</v>
      </c>
      <c r="E20" s="103">
        <v>19.637</v>
      </c>
      <c r="F20" s="103">
        <v>2.609029</v>
      </c>
      <c r="G20" s="103" t="s">
        <v>996</v>
      </c>
      <c r="H20" s="38" t="s">
        <v>1003</v>
      </c>
      <c r="I20" s="38" t="s">
        <v>996</v>
      </c>
    </row>
    <row r="21" spans="1:9" x14ac:dyDescent="0.25">
      <c r="A21" s="122" t="s">
        <v>1043</v>
      </c>
      <c r="B21" s="122" t="s">
        <v>979</v>
      </c>
      <c r="C21" s="122">
        <v>5</v>
      </c>
      <c r="D21" s="121">
        <v>1</v>
      </c>
      <c r="E21" s="103">
        <v>4.8250000000000002</v>
      </c>
      <c r="F21" s="103">
        <v>1.4980519999999999</v>
      </c>
      <c r="G21" s="103" t="s">
        <v>769</v>
      </c>
      <c r="H21" s="38" t="s">
        <v>991</v>
      </c>
      <c r="I21" s="38" t="s">
        <v>996</v>
      </c>
    </row>
    <row r="22" spans="1:9" x14ac:dyDescent="0.25">
      <c r="A22" s="122" t="s">
        <v>1044</v>
      </c>
      <c r="B22" s="122" t="s">
        <v>979</v>
      </c>
      <c r="C22" s="122">
        <v>5</v>
      </c>
      <c r="D22" s="121">
        <v>1</v>
      </c>
      <c r="E22" s="103">
        <v>7.0469999999999997</v>
      </c>
      <c r="F22" s="103">
        <v>1.6727620000000001</v>
      </c>
      <c r="G22" s="103" t="s">
        <v>769</v>
      </c>
      <c r="H22" s="38" t="s">
        <v>923</v>
      </c>
      <c r="I22" s="38" t="s">
        <v>996</v>
      </c>
    </row>
    <row r="23" spans="1:9" x14ac:dyDescent="0.25">
      <c r="A23" s="122"/>
      <c r="B23" s="122"/>
      <c r="C23" s="122"/>
      <c r="D23" s="121"/>
      <c r="E23" s="103"/>
      <c r="F23" s="103"/>
      <c r="G23" s="103"/>
      <c r="H23" s="38"/>
      <c r="I23" s="38"/>
    </row>
    <row r="24" spans="1:9" x14ac:dyDescent="0.25">
      <c r="A24" s="138" t="s">
        <v>1000</v>
      </c>
      <c r="B24" s="122"/>
      <c r="C24" s="122"/>
      <c r="D24" s="121"/>
      <c r="E24" s="103"/>
      <c r="F24" s="103"/>
      <c r="G24" s="103"/>
      <c r="H24" s="38"/>
      <c r="I24" s="38"/>
    </row>
    <row r="25" spans="1:9" ht="20.100000000000001" customHeight="1" x14ac:dyDescent="0.25">
      <c r="A25" s="122" t="s">
        <v>1045</v>
      </c>
      <c r="B25" s="122" t="s">
        <v>979</v>
      </c>
      <c r="C25" s="122">
        <v>4</v>
      </c>
      <c r="D25" s="121">
        <v>1</v>
      </c>
      <c r="E25" s="103">
        <v>37.991</v>
      </c>
      <c r="F25" s="103">
        <v>3.6698230000000001</v>
      </c>
      <c r="G25" s="103" t="s">
        <v>996</v>
      </c>
      <c r="H25" s="38" t="s">
        <v>713</v>
      </c>
      <c r="I25" s="38" t="s">
        <v>993</v>
      </c>
    </row>
    <row r="26" spans="1:9" x14ac:dyDescent="0.25">
      <c r="A26" s="122" t="s">
        <v>1046</v>
      </c>
      <c r="B26" s="122" t="s">
        <v>979</v>
      </c>
      <c r="C26" s="122">
        <v>4</v>
      </c>
      <c r="D26" s="121">
        <v>1</v>
      </c>
      <c r="E26" s="103">
        <v>21.46</v>
      </c>
      <c r="F26" s="103">
        <v>2.93533</v>
      </c>
      <c r="G26" s="103" t="s">
        <v>996</v>
      </c>
      <c r="H26" s="38" t="s">
        <v>713</v>
      </c>
      <c r="I26" s="38" t="s">
        <v>996</v>
      </c>
    </row>
    <row r="27" spans="1:9" x14ac:dyDescent="0.25">
      <c r="A27" s="122"/>
      <c r="B27" s="122"/>
      <c r="C27" s="122"/>
      <c r="D27" s="121"/>
      <c r="E27" s="103"/>
      <c r="F27" s="103"/>
      <c r="G27" s="103"/>
      <c r="H27" s="38"/>
      <c r="I27" s="38"/>
    </row>
    <row r="28" spans="1:9" x14ac:dyDescent="0.25">
      <c r="A28" s="138" t="s">
        <v>1001</v>
      </c>
      <c r="B28" s="122"/>
      <c r="C28" s="122"/>
      <c r="D28" s="121"/>
      <c r="E28" s="103"/>
      <c r="F28" s="103"/>
      <c r="G28" s="103"/>
      <c r="H28" s="38"/>
      <c r="I28" s="38"/>
    </row>
    <row r="29" spans="1:9" ht="20.100000000000001" customHeight="1" x14ac:dyDescent="0.25">
      <c r="A29" s="122" t="s">
        <v>1047</v>
      </c>
      <c r="B29" s="122" t="s">
        <v>979</v>
      </c>
      <c r="C29" s="122">
        <v>4</v>
      </c>
      <c r="D29" s="121">
        <v>1</v>
      </c>
      <c r="E29" s="103">
        <v>44.768999999999998</v>
      </c>
      <c r="F29" s="103">
        <v>3.882606</v>
      </c>
      <c r="G29" s="103" t="s">
        <v>996</v>
      </c>
      <c r="H29" s="38" t="s">
        <v>713</v>
      </c>
      <c r="I29" s="38" t="s">
        <v>993</v>
      </c>
    </row>
    <row r="30" spans="1:9" x14ac:dyDescent="0.25">
      <c r="A30" s="133" t="s">
        <v>1048</v>
      </c>
      <c r="B30" s="133" t="s">
        <v>979</v>
      </c>
      <c r="C30" s="133">
        <v>4</v>
      </c>
      <c r="D30" s="137">
        <v>1</v>
      </c>
      <c r="E30" s="132">
        <v>87.450999999999993</v>
      </c>
      <c r="F30" s="132">
        <v>5.5801679999999996</v>
      </c>
      <c r="G30" s="132" t="s">
        <v>996</v>
      </c>
      <c r="H30" s="132" t="s">
        <v>713</v>
      </c>
      <c r="I30" s="132" t="s">
        <v>993</v>
      </c>
    </row>
    <row r="32" spans="1:9" x14ac:dyDescent="0.25">
      <c r="A32" t="s">
        <v>1021</v>
      </c>
    </row>
    <row r="33" spans="1:1" x14ac:dyDescent="0.25">
      <c r="A33" t="s">
        <v>1020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E1D7-3E71-4BA3-A4BC-AC90708C7B9A}">
  <dimension ref="A1:S48"/>
  <sheetViews>
    <sheetView zoomScale="80" zoomScaleNormal="80" workbookViewId="0">
      <selection activeCell="C8" sqref="C8"/>
    </sheetView>
  </sheetViews>
  <sheetFormatPr defaultRowHeight="15" x14ac:dyDescent="0.25"/>
  <cols>
    <col min="1" max="1" width="45.140625" customWidth="1"/>
    <col min="2" max="2" width="44.42578125" bestFit="1" customWidth="1"/>
    <col min="3" max="3" width="43.140625" bestFit="1" customWidth="1"/>
    <col min="4" max="4" width="21.85546875" customWidth="1"/>
    <col min="5" max="5" width="20.85546875" customWidth="1"/>
    <col min="6" max="6" width="11.5703125" customWidth="1"/>
    <col min="7" max="7" width="11.85546875" customWidth="1"/>
    <col min="8" max="8" width="17.5703125" customWidth="1"/>
    <col min="9" max="9" width="17.140625" customWidth="1"/>
    <col min="10" max="10" width="21.7109375" customWidth="1"/>
    <col min="11" max="11" width="20.85546875" customWidth="1"/>
    <col min="12" max="12" width="15.85546875" customWidth="1"/>
    <col min="13" max="14" width="15.5703125" customWidth="1"/>
    <col min="15" max="15" width="20" customWidth="1"/>
    <col min="16" max="16" width="12.28515625" customWidth="1"/>
    <col min="17" max="17" width="13.28515625" customWidth="1"/>
    <col min="18" max="18" width="18.140625" customWidth="1"/>
    <col min="19" max="19" width="19.85546875" customWidth="1"/>
  </cols>
  <sheetData>
    <row r="1" spans="1:19" ht="15.75" x14ac:dyDescent="0.25">
      <c r="A1" s="22" t="s">
        <v>912</v>
      </c>
      <c r="C1" s="22"/>
      <c r="D1" s="3"/>
    </row>
    <row r="3" spans="1:19" ht="51.75" customHeight="1" x14ac:dyDescent="0.25">
      <c r="A3" s="79" t="s">
        <v>758</v>
      </c>
      <c r="B3" s="18" t="s">
        <v>941</v>
      </c>
      <c r="C3" s="18" t="s">
        <v>940</v>
      </c>
      <c r="D3" s="62" t="s">
        <v>914</v>
      </c>
      <c r="E3" s="62" t="s">
        <v>915</v>
      </c>
      <c r="F3" s="62" t="s">
        <v>884</v>
      </c>
      <c r="G3" s="62" t="s">
        <v>885</v>
      </c>
      <c r="H3" s="62" t="s">
        <v>833</v>
      </c>
      <c r="I3" s="62" t="s">
        <v>834</v>
      </c>
      <c r="J3" s="62" t="s">
        <v>835</v>
      </c>
      <c r="K3" s="62" t="s">
        <v>913</v>
      </c>
      <c r="L3" s="62" t="s">
        <v>836</v>
      </c>
      <c r="M3" s="62" t="s">
        <v>837</v>
      </c>
      <c r="N3" s="62" t="s">
        <v>919</v>
      </c>
      <c r="O3" s="62" t="s">
        <v>886</v>
      </c>
      <c r="P3" s="62" t="s">
        <v>838</v>
      </c>
      <c r="Q3" s="62" t="s">
        <v>839</v>
      </c>
      <c r="R3" s="62" t="s">
        <v>942</v>
      </c>
      <c r="S3" s="62" t="s">
        <v>943</v>
      </c>
    </row>
    <row r="4" spans="1:19" ht="24.95" customHeight="1" x14ac:dyDescent="0.25">
      <c r="A4" s="118" t="s">
        <v>935</v>
      </c>
      <c r="B4" s="63"/>
      <c r="C4" s="63"/>
      <c r="D4" s="93"/>
      <c r="E4" s="93"/>
      <c r="F4" s="64"/>
      <c r="G4" s="93"/>
      <c r="H4" s="93"/>
      <c r="I4" s="93"/>
      <c r="J4" s="93"/>
      <c r="K4" s="94"/>
      <c r="L4" s="94"/>
      <c r="M4" s="94"/>
      <c r="N4" s="94"/>
      <c r="O4" s="94"/>
      <c r="P4" s="94"/>
      <c r="Q4" s="94"/>
      <c r="R4" s="94"/>
      <c r="S4" s="94"/>
    </row>
    <row r="5" spans="1:19" x14ac:dyDescent="0.25">
      <c r="A5" s="63" t="s">
        <v>237</v>
      </c>
      <c r="B5" s="63" t="s">
        <v>35</v>
      </c>
      <c r="C5" s="63" t="s">
        <v>247</v>
      </c>
      <c r="D5" s="64">
        <v>243</v>
      </c>
      <c r="E5" s="64">
        <v>171</v>
      </c>
      <c r="F5" s="32">
        <v>1.419</v>
      </c>
      <c r="G5" s="32">
        <v>0.80200000000000005</v>
      </c>
      <c r="H5" s="64">
        <f>F4_CYP_PPNB_Pinarbasi_PPN3[[#This Row],[mean time of admixture (generations before target samples)]]-F4_CYP_PPNB_Pinarbasi_PPN3[[#This Row],[SE based on jackknife (generations)]]</f>
        <v>72</v>
      </c>
      <c r="I5" s="64">
        <f>F4_CYP_PPNB_Pinarbasi_PPN3[[#This Row],[mean time of admixture (generations before target samples)]]+F4_CYP_PPNB_Pinarbasi_PPN3[[#This Row],[SE based on jackknife (generations)]]</f>
        <v>414</v>
      </c>
      <c r="J5" s="64">
        <f>F4_CYP_PPNB_Pinarbasi_PPN3[[#This Row],[mean time of admixture (generations before target samples)]]*28</f>
        <v>6804</v>
      </c>
      <c r="K5" s="64">
        <f>F4_CYP_PPNB_Pinarbasi_PPN3[[#This Row],[SE based on jackknife (generations)]]*28</f>
        <v>4788</v>
      </c>
      <c r="L5" s="64">
        <f>F4_CYP_PPNB_Pinarbasi_PPN3[[#This Row],[mean time of admixture (years before target samples)]]-F4_CYP_PPNB_Pinarbasi_PPN3[[#This Row],[SE based on jackknife (years)]]</f>
        <v>2016</v>
      </c>
      <c r="M5" s="64">
        <f>F4_CYP_PPNB_Pinarbasi_PPN3[[#This Row],[mean time of admixture (years before target samples)]]+F4_CYP_PPNB_Pinarbasi_PPN3[[#This Row],[SE based on jackknife (years)]]</f>
        <v>11592</v>
      </c>
      <c r="N5" s="64">
        <v>7200</v>
      </c>
      <c r="O5" s="64">
        <f>F4_CYP_PPNB_Pinarbasi_PPN3[[#This Row],[average target sample dating (years BCE)]]+F4_CYP_PPNB_Pinarbasi_PPN3[[#This Row],[mean time of admixture (years before target samples)]]</f>
        <v>14004</v>
      </c>
      <c r="P5" s="64">
        <f>F4_CYP_PPNB_Pinarbasi_PPN3[[#This Row],[estimated mean date of admixture (years BCE)]]-F4_CYP_PPNB_Pinarbasi_PPN3[[#This Row],[SE based on jackknife (years)]]</f>
        <v>9216</v>
      </c>
      <c r="Q5" s="64">
        <f>F4_CYP_PPNB_Pinarbasi_PPN3[[#This Row],[estimated mean date of admixture (years BCE)]]+F4_CYP_PPNB_Pinarbasi_PPN3[[#This Row],[SE based on jackknife (years)]]</f>
        <v>18792</v>
      </c>
      <c r="R5" s="64">
        <f>F4_CYP_PPNB_Pinarbasi_PPN3[[#This Row],[estimated mean date of admixture (years BCE)]]-2*F4_CYP_PPNB_Pinarbasi_PPN3[[#This Row],[SE based on jackknife (years)]]</f>
        <v>4428</v>
      </c>
      <c r="S5" s="64">
        <f>F4_CYP_PPNB_Pinarbasi_PPN3[[#This Row],[estimated mean date of admixture (years BCE)]]+2*F4_CYP_PPNB_Pinarbasi_PPN3[[#This Row],[SE based on jackknife (years)]]</f>
        <v>23580</v>
      </c>
    </row>
    <row r="6" spans="1:19" x14ac:dyDescent="0.25">
      <c r="A6" s="63" t="s">
        <v>237</v>
      </c>
      <c r="B6" s="63" t="s">
        <v>876</v>
      </c>
      <c r="C6" s="63" t="s">
        <v>247</v>
      </c>
      <c r="D6" s="64">
        <v>239</v>
      </c>
      <c r="E6" s="64">
        <v>153</v>
      </c>
      <c r="F6" s="32">
        <v>1.5589999999999999</v>
      </c>
      <c r="G6" s="32">
        <v>0.78800000000000003</v>
      </c>
      <c r="H6" s="64">
        <f>F4_CYP_PPNB_Pinarbasi_PPN3[[#This Row],[mean time of admixture (generations before target samples)]]-F4_CYP_PPNB_Pinarbasi_PPN3[[#This Row],[SE based on jackknife (generations)]]</f>
        <v>86</v>
      </c>
      <c r="I6" s="64">
        <f>F4_CYP_PPNB_Pinarbasi_PPN3[[#This Row],[mean time of admixture (generations before target samples)]]+F4_CYP_PPNB_Pinarbasi_PPN3[[#This Row],[SE based on jackknife (generations)]]</f>
        <v>392</v>
      </c>
      <c r="J6" s="64">
        <f>F4_CYP_PPNB_Pinarbasi_PPN3[[#This Row],[mean time of admixture (generations before target samples)]]*28</f>
        <v>6692</v>
      </c>
      <c r="K6" s="64">
        <f>F4_CYP_PPNB_Pinarbasi_PPN3[[#This Row],[SE based on jackknife (generations)]]*28</f>
        <v>4284</v>
      </c>
      <c r="L6" s="64">
        <f>F4_CYP_PPNB_Pinarbasi_PPN3[[#This Row],[mean time of admixture (years before target samples)]]-F4_CYP_PPNB_Pinarbasi_PPN3[[#This Row],[SE based on jackknife (years)]]</f>
        <v>2408</v>
      </c>
      <c r="M6" s="64">
        <f>F4_CYP_PPNB_Pinarbasi_PPN3[[#This Row],[mean time of admixture (years before target samples)]]+F4_CYP_PPNB_Pinarbasi_PPN3[[#This Row],[SE based on jackknife (years)]]</f>
        <v>10976</v>
      </c>
      <c r="N6" s="64">
        <v>7200</v>
      </c>
      <c r="O6" s="64">
        <f>F4_CYP_PPNB_Pinarbasi_PPN3[[#This Row],[average target sample dating (years BCE)]]+F4_CYP_PPNB_Pinarbasi_PPN3[[#This Row],[mean time of admixture (years before target samples)]]</f>
        <v>13892</v>
      </c>
      <c r="P6" s="64">
        <f>F4_CYP_PPNB_Pinarbasi_PPN3[[#This Row],[estimated mean date of admixture (years BCE)]]-F4_CYP_PPNB_Pinarbasi_PPN3[[#This Row],[SE based on jackknife (years)]]</f>
        <v>9608</v>
      </c>
      <c r="Q6" s="64">
        <f>F4_CYP_PPNB_Pinarbasi_PPN3[[#This Row],[estimated mean date of admixture (years BCE)]]+F4_CYP_PPNB_Pinarbasi_PPN3[[#This Row],[SE based on jackknife (years)]]</f>
        <v>18176</v>
      </c>
      <c r="R6" s="64">
        <f>F4_CYP_PPNB_Pinarbasi_PPN3[[#This Row],[estimated mean date of admixture (years BCE)]]-2*F4_CYP_PPNB_Pinarbasi_PPN3[[#This Row],[SE based on jackknife (years)]]</f>
        <v>5324</v>
      </c>
      <c r="S6" s="64">
        <f>F4_CYP_PPNB_Pinarbasi_PPN3[[#This Row],[estimated mean date of admixture (years BCE)]]+2*F4_CYP_PPNB_Pinarbasi_PPN3[[#This Row],[SE based on jackknife (years)]]</f>
        <v>22460</v>
      </c>
    </row>
    <row r="7" spans="1:19" x14ac:dyDescent="0.25">
      <c r="A7" s="35" t="s">
        <v>237</v>
      </c>
      <c r="B7" s="35" t="s">
        <v>917</v>
      </c>
      <c r="C7" s="35" t="s">
        <v>247</v>
      </c>
      <c r="D7" s="35">
        <v>248</v>
      </c>
      <c r="E7" s="35">
        <v>144</v>
      </c>
      <c r="F7" s="36">
        <v>1.7190000000000001</v>
      </c>
      <c r="G7" s="35">
        <v>0.75800000000000001</v>
      </c>
      <c r="H7" s="120">
        <f>F4_CYP_PPNB_Pinarbasi_PPN3[[#This Row],[mean time of admixture (generations before target samples)]]-F4_CYP_PPNB_Pinarbasi_PPN3[[#This Row],[SE based on jackknife (generations)]]</f>
        <v>104</v>
      </c>
      <c r="I7" s="120">
        <f>F4_CYP_PPNB_Pinarbasi_PPN3[[#This Row],[mean time of admixture (generations before target samples)]]+F4_CYP_PPNB_Pinarbasi_PPN3[[#This Row],[SE based on jackknife (generations)]]</f>
        <v>392</v>
      </c>
      <c r="J7" s="120">
        <f>F4_CYP_PPNB_Pinarbasi_PPN3[[#This Row],[mean time of admixture (generations before target samples)]]*28</f>
        <v>6944</v>
      </c>
      <c r="K7" s="120">
        <f>F4_CYP_PPNB_Pinarbasi_PPN3[[#This Row],[SE based on jackknife (generations)]]*28</f>
        <v>4032</v>
      </c>
      <c r="L7" s="120">
        <f>F4_CYP_PPNB_Pinarbasi_PPN3[[#This Row],[mean time of admixture (years before target samples)]]-F4_CYP_PPNB_Pinarbasi_PPN3[[#This Row],[SE based on jackknife (years)]]</f>
        <v>2912</v>
      </c>
      <c r="M7" s="120">
        <f>F4_CYP_PPNB_Pinarbasi_PPN3[[#This Row],[mean time of admixture (years before target samples)]]+F4_CYP_PPNB_Pinarbasi_PPN3[[#This Row],[SE based on jackknife (years)]]</f>
        <v>10976</v>
      </c>
      <c r="N7" s="120">
        <v>7200</v>
      </c>
      <c r="O7" s="120">
        <f>F4_CYP_PPNB_Pinarbasi_PPN3[[#This Row],[average target sample dating (years BCE)]]+F4_CYP_PPNB_Pinarbasi_PPN3[[#This Row],[mean time of admixture (years before target samples)]]</f>
        <v>14144</v>
      </c>
      <c r="P7" s="120">
        <f>F4_CYP_PPNB_Pinarbasi_PPN3[[#This Row],[estimated mean date of admixture (years BCE)]]-F4_CYP_PPNB_Pinarbasi_PPN3[[#This Row],[SE based on jackknife (years)]]</f>
        <v>10112</v>
      </c>
      <c r="Q7" s="120">
        <f>F4_CYP_PPNB_Pinarbasi_PPN3[[#This Row],[estimated mean date of admixture (years BCE)]]+F4_CYP_PPNB_Pinarbasi_PPN3[[#This Row],[SE based on jackknife (years)]]</f>
        <v>18176</v>
      </c>
      <c r="R7" s="64">
        <f>F4_CYP_PPNB_Pinarbasi_PPN3[[#This Row],[estimated mean date of admixture (years BCE)]]-2*F4_CYP_PPNB_Pinarbasi_PPN3[[#This Row],[SE based on jackknife (years)]]</f>
        <v>6080</v>
      </c>
      <c r="S7" s="64">
        <f>F4_CYP_PPNB_Pinarbasi_PPN3[[#This Row],[estimated mean date of admixture (years BCE)]]+2*F4_CYP_PPNB_Pinarbasi_PPN3[[#This Row],[SE based on jackknife (years)]]</f>
        <v>22208</v>
      </c>
    </row>
    <row r="8" spans="1:19" x14ac:dyDescent="0.25">
      <c r="A8" s="63" t="s">
        <v>237</v>
      </c>
      <c r="B8" s="63" t="s">
        <v>35</v>
      </c>
      <c r="C8" s="63" t="s">
        <v>259</v>
      </c>
      <c r="D8" s="63" t="s">
        <v>713</v>
      </c>
      <c r="E8" s="63"/>
      <c r="F8" s="32"/>
      <c r="G8" s="63"/>
      <c r="H8" s="64"/>
      <c r="I8" s="64"/>
      <c r="J8" s="64"/>
      <c r="K8" s="64"/>
      <c r="L8" s="64"/>
      <c r="M8" s="64"/>
      <c r="N8" s="64">
        <v>7200</v>
      </c>
      <c r="O8" s="64"/>
      <c r="P8" s="64"/>
      <c r="Q8" s="64"/>
      <c r="R8" s="64"/>
      <c r="S8" s="64"/>
    </row>
    <row r="9" spans="1:19" x14ac:dyDescent="0.25">
      <c r="A9" s="81" t="s">
        <v>237</v>
      </c>
      <c r="B9" s="63" t="s">
        <v>876</v>
      </c>
      <c r="C9" s="63" t="s">
        <v>26</v>
      </c>
      <c r="D9" s="63">
        <v>464</v>
      </c>
      <c r="E9" s="63">
        <v>188</v>
      </c>
      <c r="F9" s="32">
        <v>2.4750000000000001</v>
      </c>
      <c r="G9" s="63">
        <v>2.6139999999999999</v>
      </c>
      <c r="H9" s="64">
        <f>F4_CYP_PPNB_Pinarbasi_PPN3[[#This Row],[mean time of admixture (generations before target samples)]]-F4_CYP_PPNB_Pinarbasi_PPN3[[#This Row],[SE based on jackknife (generations)]]</f>
        <v>276</v>
      </c>
      <c r="I9" s="64">
        <f>F4_CYP_PPNB_Pinarbasi_PPN3[[#This Row],[mean time of admixture (generations before target samples)]]+F4_CYP_PPNB_Pinarbasi_PPN3[[#This Row],[SE based on jackknife (generations)]]</f>
        <v>652</v>
      </c>
      <c r="J9" s="64">
        <f>F4_CYP_PPNB_Pinarbasi_PPN3[[#This Row],[mean time of admixture (generations before target samples)]]*28</f>
        <v>12992</v>
      </c>
      <c r="K9" s="64">
        <f>F4_CYP_PPNB_Pinarbasi_PPN3[[#This Row],[SE based on jackknife (generations)]]*28</f>
        <v>5264</v>
      </c>
      <c r="L9" s="64">
        <f>F4_CYP_PPNB_Pinarbasi_PPN3[[#This Row],[mean time of admixture (years before target samples)]]-F4_CYP_PPNB_Pinarbasi_PPN3[[#This Row],[SE based on jackknife (years)]]</f>
        <v>7728</v>
      </c>
      <c r="M9" s="64">
        <f>F4_CYP_PPNB_Pinarbasi_PPN3[[#This Row],[mean time of admixture (years before target samples)]]+F4_CYP_PPNB_Pinarbasi_PPN3[[#This Row],[SE based on jackknife (years)]]</f>
        <v>18256</v>
      </c>
      <c r="N9" s="64">
        <v>7200</v>
      </c>
      <c r="O9" s="64">
        <f>F4_CYP_PPNB_Pinarbasi_PPN3[[#This Row],[average target sample dating (years BCE)]]+F4_CYP_PPNB_Pinarbasi_PPN3[[#This Row],[mean time of admixture (years before target samples)]]</f>
        <v>20192</v>
      </c>
      <c r="P9" s="64">
        <f>F4_CYP_PPNB_Pinarbasi_PPN3[[#This Row],[estimated mean date of admixture (years BCE)]]-F4_CYP_PPNB_Pinarbasi_PPN3[[#This Row],[SE based on jackknife (years)]]</f>
        <v>14928</v>
      </c>
      <c r="Q9" s="64">
        <f>F4_CYP_PPNB_Pinarbasi_PPN3[[#This Row],[estimated mean date of admixture (years BCE)]]+F4_CYP_PPNB_Pinarbasi_PPN3[[#This Row],[SE based on jackknife (years)]]</f>
        <v>25456</v>
      </c>
      <c r="R9" s="64">
        <f>F4_CYP_PPNB_Pinarbasi_PPN3[[#This Row],[estimated mean date of admixture (years BCE)]]-2*F4_CYP_PPNB_Pinarbasi_PPN3[[#This Row],[SE based on jackknife (years)]]</f>
        <v>9664</v>
      </c>
      <c r="S9" s="64">
        <f>F4_CYP_PPNB_Pinarbasi_PPN3[[#This Row],[estimated mean date of admixture (years BCE)]]+2*F4_CYP_PPNB_Pinarbasi_PPN3[[#This Row],[SE based on jackknife (years)]]</f>
        <v>30720</v>
      </c>
    </row>
    <row r="10" spans="1:19" x14ac:dyDescent="0.25">
      <c r="A10" s="63"/>
      <c r="B10" s="63"/>
      <c r="C10" s="63"/>
      <c r="D10" s="63"/>
      <c r="E10" s="63"/>
      <c r="F10" s="64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</row>
    <row r="11" spans="1:19" ht="24.95" customHeight="1" x14ac:dyDescent="0.25">
      <c r="A11" s="118" t="s">
        <v>936</v>
      </c>
      <c r="B11" s="63"/>
      <c r="C11" s="63"/>
      <c r="D11" s="93"/>
      <c r="E11" s="93"/>
      <c r="F11" s="64"/>
      <c r="G11" s="93"/>
      <c r="H11" s="93"/>
      <c r="I11" s="93"/>
      <c r="J11" s="93"/>
      <c r="K11" s="94"/>
      <c r="L11" s="94"/>
      <c r="M11" s="94"/>
      <c r="N11" s="94"/>
      <c r="O11" s="94"/>
      <c r="P11" s="94"/>
      <c r="Q11" s="94"/>
      <c r="R11" s="64"/>
      <c r="S11" s="64"/>
    </row>
    <row r="12" spans="1:19" x14ac:dyDescent="0.25">
      <c r="A12" s="35" t="s">
        <v>247</v>
      </c>
      <c r="B12" s="35" t="s">
        <v>26</v>
      </c>
      <c r="C12" s="35" t="s">
        <v>947</v>
      </c>
      <c r="D12" s="120">
        <v>163</v>
      </c>
      <c r="E12" s="120">
        <v>64</v>
      </c>
      <c r="F12" s="36">
        <v>2.5259999999999998</v>
      </c>
      <c r="G12" s="36">
        <v>0.183</v>
      </c>
      <c r="H12" s="120">
        <f>D12-E12</f>
        <v>99</v>
      </c>
      <c r="I12" s="120">
        <f>D12+E12</f>
        <v>227</v>
      </c>
      <c r="J12" s="120">
        <f>D12*28</f>
        <v>4564</v>
      </c>
      <c r="K12" s="120">
        <f>E12*28</f>
        <v>1792</v>
      </c>
      <c r="L12" s="120">
        <f>J12-K12</f>
        <v>2772</v>
      </c>
      <c r="M12" s="120">
        <f>J12+K12</f>
        <v>6356</v>
      </c>
      <c r="N12" s="120">
        <v>7950</v>
      </c>
      <c r="O12" s="120">
        <f>N12+J12</f>
        <v>12514</v>
      </c>
      <c r="P12" s="120">
        <f>O12-K12</f>
        <v>10722</v>
      </c>
      <c r="Q12" s="120">
        <f>O12+K12</f>
        <v>14306</v>
      </c>
      <c r="R12" s="120">
        <f>O12-2*K12</f>
        <v>8930</v>
      </c>
      <c r="S12" s="120">
        <f>O12+2*K12</f>
        <v>16098</v>
      </c>
    </row>
    <row r="13" spans="1:19" x14ac:dyDescent="0.25">
      <c r="A13" s="122" t="s">
        <v>247</v>
      </c>
      <c r="B13" s="122" t="s">
        <v>26</v>
      </c>
      <c r="C13" s="122" t="s">
        <v>54</v>
      </c>
      <c r="D13" s="121">
        <v>179</v>
      </c>
      <c r="E13" s="121">
        <v>74</v>
      </c>
      <c r="F13" s="38">
        <v>2.4319999999999999</v>
      </c>
      <c r="G13" s="38">
        <v>0.215</v>
      </c>
      <c r="H13" s="121">
        <f t="shared" ref="H13:H17" si="0">D13-E13</f>
        <v>105</v>
      </c>
      <c r="I13" s="121">
        <f t="shared" ref="I13:I17" si="1">D13+E13</f>
        <v>253</v>
      </c>
      <c r="J13" s="121">
        <f t="shared" ref="J13:J17" si="2">D13*28</f>
        <v>5012</v>
      </c>
      <c r="K13" s="121">
        <f t="shared" ref="K13:K17" si="3">E13*28</f>
        <v>2072</v>
      </c>
      <c r="L13" s="121">
        <f t="shared" ref="L13:L17" si="4">J13-K13</f>
        <v>2940</v>
      </c>
      <c r="M13" s="121">
        <f t="shared" ref="M13:M17" si="5">J13+K13</f>
        <v>7084</v>
      </c>
      <c r="N13" s="121">
        <v>7950</v>
      </c>
      <c r="O13" s="121">
        <f t="shared" ref="O13:O17" si="6">N13+J13</f>
        <v>12962</v>
      </c>
      <c r="P13" s="121">
        <f t="shared" ref="P13:P17" si="7">O13-K13</f>
        <v>10890</v>
      </c>
      <c r="Q13" s="121">
        <f t="shared" ref="Q13:Q17" si="8">O13+K13</f>
        <v>15034</v>
      </c>
      <c r="R13" s="121">
        <f t="shared" ref="R13:R17" si="9">O13-2*K13</f>
        <v>8818</v>
      </c>
      <c r="S13" s="121">
        <f t="shared" ref="S13:S17" si="10">O13+2*K13</f>
        <v>17106</v>
      </c>
    </row>
    <row r="14" spans="1:19" x14ac:dyDescent="0.25">
      <c r="A14" s="35" t="s">
        <v>259</v>
      </c>
      <c r="B14" s="35" t="s">
        <v>26</v>
      </c>
      <c r="C14" s="35" t="s">
        <v>946</v>
      </c>
      <c r="D14" s="120">
        <v>77</v>
      </c>
      <c r="E14" s="120">
        <v>39</v>
      </c>
      <c r="F14" s="36">
        <v>1.9790000000000001</v>
      </c>
      <c r="G14" s="36">
        <v>0.48299999999999998</v>
      </c>
      <c r="H14" s="120">
        <f t="shared" si="0"/>
        <v>38</v>
      </c>
      <c r="I14" s="120">
        <f t="shared" si="1"/>
        <v>116</v>
      </c>
      <c r="J14" s="120">
        <f t="shared" si="2"/>
        <v>2156</v>
      </c>
      <c r="K14" s="120">
        <f t="shared" si="3"/>
        <v>1092</v>
      </c>
      <c r="L14" s="120">
        <f t="shared" si="4"/>
        <v>1064</v>
      </c>
      <c r="M14" s="120">
        <f t="shared" si="5"/>
        <v>3248</v>
      </c>
      <c r="N14" s="120">
        <v>7941</v>
      </c>
      <c r="O14" s="120">
        <f t="shared" si="6"/>
        <v>10097</v>
      </c>
      <c r="P14" s="120">
        <f t="shared" si="7"/>
        <v>9005</v>
      </c>
      <c r="Q14" s="120">
        <f t="shared" si="8"/>
        <v>11189</v>
      </c>
      <c r="R14" s="120">
        <f t="shared" si="9"/>
        <v>7913</v>
      </c>
      <c r="S14" s="120">
        <f t="shared" si="10"/>
        <v>12281</v>
      </c>
    </row>
    <row r="15" spans="1:19" x14ac:dyDescent="0.25">
      <c r="A15" s="63" t="s">
        <v>259</v>
      </c>
      <c r="B15" s="63" t="s">
        <v>26</v>
      </c>
      <c r="C15" s="63" t="s">
        <v>54</v>
      </c>
      <c r="D15" s="64">
        <v>391</v>
      </c>
      <c r="E15" s="64">
        <v>121</v>
      </c>
      <c r="F15" s="32">
        <v>3.2440000000000002</v>
      </c>
      <c r="G15" s="32">
        <v>0.24099999999999999</v>
      </c>
      <c r="H15" s="64">
        <f t="shared" si="0"/>
        <v>270</v>
      </c>
      <c r="I15" s="64">
        <f t="shared" si="1"/>
        <v>512</v>
      </c>
      <c r="J15" s="64">
        <f t="shared" si="2"/>
        <v>10948</v>
      </c>
      <c r="K15" s="64">
        <f t="shared" si="3"/>
        <v>3388</v>
      </c>
      <c r="L15" s="64">
        <f t="shared" si="4"/>
        <v>7560</v>
      </c>
      <c r="M15" s="64">
        <f t="shared" si="5"/>
        <v>14336</v>
      </c>
      <c r="N15" s="64">
        <v>7941</v>
      </c>
      <c r="O15" s="64">
        <f t="shared" si="6"/>
        <v>18889</v>
      </c>
      <c r="P15" s="64">
        <f t="shared" si="7"/>
        <v>15501</v>
      </c>
      <c r="Q15" s="64">
        <f t="shared" si="8"/>
        <v>22277</v>
      </c>
      <c r="R15" s="121">
        <f t="shared" si="9"/>
        <v>12113</v>
      </c>
      <c r="S15" s="121">
        <f t="shared" si="10"/>
        <v>25665</v>
      </c>
    </row>
    <row r="16" spans="1:19" x14ac:dyDescent="0.25">
      <c r="A16" s="63" t="s">
        <v>268</v>
      </c>
      <c r="B16" s="63" t="s">
        <v>26</v>
      </c>
      <c r="C16" s="63" t="s">
        <v>947</v>
      </c>
      <c r="D16" s="64">
        <v>76</v>
      </c>
      <c r="E16" s="64">
        <v>79</v>
      </c>
      <c r="F16" s="32">
        <v>0.96299999999999997</v>
      </c>
      <c r="G16" s="32">
        <v>0.64200000000000002</v>
      </c>
      <c r="H16" s="64">
        <f t="shared" si="0"/>
        <v>-3</v>
      </c>
      <c r="I16" s="64">
        <f t="shared" si="1"/>
        <v>155</v>
      </c>
      <c r="J16" s="64">
        <f t="shared" si="2"/>
        <v>2128</v>
      </c>
      <c r="K16" s="64">
        <f t="shared" si="3"/>
        <v>2212</v>
      </c>
      <c r="L16" s="64">
        <f t="shared" si="4"/>
        <v>-84</v>
      </c>
      <c r="M16" s="64">
        <f t="shared" si="5"/>
        <v>4340</v>
      </c>
      <c r="N16" s="64">
        <v>7208</v>
      </c>
      <c r="O16" s="64">
        <f t="shared" si="6"/>
        <v>9336</v>
      </c>
      <c r="P16" s="64">
        <f t="shared" si="7"/>
        <v>7124</v>
      </c>
      <c r="Q16" s="64">
        <f t="shared" si="8"/>
        <v>11548</v>
      </c>
      <c r="R16" s="121">
        <f t="shared" si="9"/>
        <v>4912</v>
      </c>
      <c r="S16" s="121">
        <f t="shared" si="10"/>
        <v>13760</v>
      </c>
    </row>
    <row r="17" spans="1:19" x14ac:dyDescent="0.25">
      <c r="A17" s="63" t="s">
        <v>268</v>
      </c>
      <c r="B17" s="63" t="s">
        <v>26</v>
      </c>
      <c r="C17" s="63" t="s">
        <v>54</v>
      </c>
      <c r="D17" s="64">
        <v>88</v>
      </c>
      <c r="E17" s="64">
        <v>59</v>
      </c>
      <c r="F17" s="32">
        <v>1.49</v>
      </c>
      <c r="G17" s="32">
        <v>0.35299999999999998</v>
      </c>
      <c r="H17" s="64">
        <f t="shared" si="0"/>
        <v>29</v>
      </c>
      <c r="I17" s="64">
        <f t="shared" si="1"/>
        <v>147</v>
      </c>
      <c r="J17" s="64">
        <f t="shared" si="2"/>
        <v>2464</v>
      </c>
      <c r="K17" s="64">
        <f t="shared" si="3"/>
        <v>1652</v>
      </c>
      <c r="L17" s="64">
        <f t="shared" si="4"/>
        <v>812</v>
      </c>
      <c r="M17" s="64">
        <f t="shared" si="5"/>
        <v>4116</v>
      </c>
      <c r="N17" s="64">
        <v>7208</v>
      </c>
      <c r="O17" s="64">
        <f t="shared" si="6"/>
        <v>9672</v>
      </c>
      <c r="P17" s="64">
        <f t="shared" si="7"/>
        <v>8020</v>
      </c>
      <c r="Q17" s="64">
        <f t="shared" si="8"/>
        <v>11324</v>
      </c>
      <c r="R17" s="121">
        <f t="shared" si="9"/>
        <v>6368</v>
      </c>
      <c r="S17" s="121">
        <f t="shared" si="10"/>
        <v>12976</v>
      </c>
    </row>
    <row r="18" spans="1:19" x14ac:dyDescent="0.25">
      <c r="A18" s="63" t="s">
        <v>268</v>
      </c>
      <c r="B18" s="63" t="s">
        <v>247</v>
      </c>
      <c r="C18" s="63" t="s">
        <v>35</v>
      </c>
      <c r="D18" s="64" t="s">
        <v>713</v>
      </c>
      <c r="E18" s="64"/>
      <c r="F18" s="32"/>
      <c r="G18" s="32"/>
      <c r="H18" s="64"/>
      <c r="I18" s="64"/>
      <c r="J18" s="64"/>
      <c r="K18" s="64"/>
      <c r="L18" s="64"/>
      <c r="M18" s="64"/>
      <c r="N18" s="64">
        <v>7208</v>
      </c>
      <c r="O18" s="64"/>
      <c r="P18" s="64"/>
      <c r="Q18" s="64"/>
      <c r="R18" s="64"/>
      <c r="S18" s="64"/>
    </row>
    <row r="19" spans="1:19" x14ac:dyDescent="0.25">
      <c r="A19" s="63" t="s">
        <v>268</v>
      </c>
      <c r="B19" s="63" t="s">
        <v>247</v>
      </c>
      <c r="C19" s="63" t="s">
        <v>876</v>
      </c>
      <c r="D19" s="64">
        <v>69</v>
      </c>
      <c r="E19" s="64">
        <v>63</v>
      </c>
      <c r="F19" s="32">
        <v>1.095</v>
      </c>
      <c r="G19" s="32">
        <v>0.80600000000000005</v>
      </c>
      <c r="H19" s="64">
        <f t="shared" ref="H19:H21" si="11">D19-E19</f>
        <v>6</v>
      </c>
      <c r="I19" s="64">
        <f t="shared" ref="I19:I21" si="12">D19+E19</f>
        <v>132</v>
      </c>
      <c r="J19" s="64">
        <f t="shared" ref="J19:J21" si="13">D19*28</f>
        <v>1932</v>
      </c>
      <c r="K19" s="64">
        <f t="shared" ref="K19:K21" si="14">E19*28</f>
        <v>1764</v>
      </c>
      <c r="L19" s="64">
        <f t="shared" ref="L19:L21" si="15">J19-K19</f>
        <v>168</v>
      </c>
      <c r="M19" s="64">
        <f t="shared" ref="M19:M21" si="16">J19+K19</f>
        <v>3696</v>
      </c>
      <c r="N19" s="64">
        <v>7208</v>
      </c>
      <c r="O19" s="64">
        <f t="shared" ref="O19:O21" si="17">N19+J19</f>
        <v>9140</v>
      </c>
      <c r="P19" s="64">
        <f t="shared" ref="P19:P21" si="18">O19-K19</f>
        <v>7376</v>
      </c>
      <c r="Q19" s="64">
        <f t="shared" ref="Q19:Q21" si="19">O19+K19</f>
        <v>10904</v>
      </c>
      <c r="R19" s="121">
        <f t="shared" ref="R19:R21" si="20">O19-2*K19</f>
        <v>5612</v>
      </c>
      <c r="S19" s="121">
        <f t="shared" ref="S19:S21" si="21">O19+2*K19</f>
        <v>12668</v>
      </c>
    </row>
    <row r="20" spans="1:19" x14ac:dyDescent="0.25">
      <c r="A20" s="63" t="s">
        <v>268</v>
      </c>
      <c r="B20" s="63" t="s">
        <v>259</v>
      </c>
      <c r="C20" s="63" t="s">
        <v>35</v>
      </c>
      <c r="D20" s="64">
        <v>397</v>
      </c>
      <c r="E20" s="64">
        <v>249</v>
      </c>
      <c r="F20" s="32">
        <v>1.5940000000000001</v>
      </c>
      <c r="G20" s="32">
        <v>0.439</v>
      </c>
      <c r="H20" s="64">
        <f t="shared" si="11"/>
        <v>148</v>
      </c>
      <c r="I20" s="64">
        <f t="shared" si="12"/>
        <v>646</v>
      </c>
      <c r="J20" s="64">
        <f t="shared" si="13"/>
        <v>11116</v>
      </c>
      <c r="K20" s="64">
        <f t="shared" si="14"/>
        <v>6972</v>
      </c>
      <c r="L20" s="64">
        <f t="shared" si="15"/>
        <v>4144</v>
      </c>
      <c r="M20" s="64">
        <f t="shared" si="16"/>
        <v>18088</v>
      </c>
      <c r="N20" s="64">
        <v>7208</v>
      </c>
      <c r="O20" s="64">
        <f t="shared" si="17"/>
        <v>18324</v>
      </c>
      <c r="P20" s="64">
        <f t="shared" si="18"/>
        <v>11352</v>
      </c>
      <c r="Q20" s="64">
        <f t="shared" si="19"/>
        <v>25296</v>
      </c>
      <c r="R20" s="121">
        <f t="shared" si="20"/>
        <v>4380</v>
      </c>
      <c r="S20" s="121">
        <f t="shared" si="21"/>
        <v>32268</v>
      </c>
    </row>
    <row r="21" spans="1:19" x14ac:dyDescent="0.25">
      <c r="A21" s="35" t="s">
        <v>268</v>
      </c>
      <c r="B21" s="35" t="s">
        <v>259</v>
      </c>
      <c r="C21" s="35" t="s">
        <v>876</v>
      </c>
      <c r="D21" s="120">
        <v>19</v>
      </c>
      <c r="E21" s="120">
        <v>13</v>
      </c>
      <c r="F21" s="36">
        <v>1.516</v>
      </c>
      <c r="G21" s="36">
        <v>0.54700000000000004</v>
      </c>
      <c r="H21" s="120">
        <f t="shared" si="11"/>
        <v>6</v>
      </c>
      <c r="I21" s="120">
        <f t="shared" si="12"/>
        <v>32</v>
      </c>
      <c r="J21" s="120">
        <f t="shared" si="13"/>
        <v>532</v>
      </c>
      <c r="K21" s="120">
        <f t="shared" si="14"/>
        <v>364</v>
      </c>
      <c r="L21" s="120">
        <f t="shared" si="15"/>
        <v>168</v>
      </c>
      <c r="M21" s="120">
        <f t="shared" si="16"/>
        <v>896</v>
      </c>
      <c r="N21" s="120">
        <v>7208</v>
      </c>
      <c r="O21" s="120">
        <f t="shared" si="17"/>
        <v>7740</v>
      </c>
      <c r="P21" s="120">
        <f t="shared" si="18"/>
        <v>7376</v>
      </c>
      <c r="Q21" s="120">
        <f t="shared" si="19"/>
        <v>8104</v>
      </c>
      <c r="R21" s="120">
        <f t="shared" si="20"/>
        <v>7012</v>
      </c>
      <c r="S21" s="120">
        <f t="shared" si="21"/>
        <v>8468</v>
      </c>
    </row>
    <row r="22" spans="1:19" x14ac:dyDescent="0.25">
      <c r="A22" s="63"/>
      <c r="B22" s="63"/>
      <c r="C22" s="63"/>
      <c r="D22" s="64"/>
      <c r="E22" s="64"/>
      <c r="F22" s="32"/>
      <c r="G22" s="32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</row>
    <row r="23" spans="1:19" ht="30" customHeight="1" x14ac:dyDescent="0.25">
      <c r="A23" s="118" t="s">
        <v>937</v>
      </c>
      <c r="B23" s="63"/>
      <c r="C23" s="63"/>
      <c r="D23" s="64"/>
      <c r="E23" s="64"/>
      <c r="F23" s="32"/>
      <c r="G23" s="32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</row>
    <row r="24" spans="1:19" x14ac:dyDescent="0.25">
      <c r="A24" s="63" t="s">
        <v>434</v>
      </c>
      <c r="B24" s="63" t="s">
        <v>26</v>
      </c>
      <c r="C24" s="63" t="s">
        <v>947</v>
      </c>
      <c r="D24" s="64">
        <v>101</v>
      </c>
      <c r="E24" s="64">
        <v>153</v>
      </c>
      <c r="F24" s="32">
        <v>0.66100000000000003</v>
      </c>
      <c r="G24" s="32">
        <v>0.6</v>
      </c>
      <c r="H24" s="64">
        <f t="shared" ref="H24:H27" si="22">D24-E24</f>
        <v>-52</v>
      </c>
      <c r="I24" s="64">
        <f t="shared" ref="I24:I27" si="23">D24+E24</f>
        <v>254</v>
      </c>
      <c r="J24" s="64">
        <f t="shared" ref="J24:J27" si="24">D24*28</f>
        <v>2828</v>
      </c>
      <c r="K24" s="64">
        <f t="shared" ref="K24:K27" si="25">E24*28</f>
        <v>4284</v>
      </c>
      <c r="L24" s="64">
        <f t="shared" ref="L24:L27" si="26">J24-K24</f>
        <v>-1456</v>
      </c>
      <c r="M24" s="64">
        <f t="shared" ref="M24:M27" si="27">J24+K24</f>
        <v>7112</v>
      </c>
      <c r="N24" s="64">
        <v>8065</v>
      </c>
      <c r="O24" s="64">
        <f t="shared" ref="O24:O27" si="28">N24+J24</f>
        <v>10893</v>
      </c>
      <c r="P24" s="64">
        <f t="shared" ref="P24:P27" si="29">O24-K24</f>
        <v>6609</v>
      </c>
      <c r="Q24" s="64">
        <f t="shared" ref="Q24:Q27" si="30">O24+K24</f>
        <v>15177</v>
      </c>
      <c r="R24" s="121">
        <f t="shared" ref="R24:R27" si="31">O24-2*K24</f>
        <v>2325</v>
      </c>
      <c r="S24" s="121">
        <f t="shared" ref="S24:S27" si="32">O24+2*K24</f>
        <v>19461</v>
      </c>
    </row>
    <row r="25" spans="1:19" x14ac:dyDescent="0.25">
      <c r="A25" s="35" t="s">
        <v>434</v>
      </c>
      <c r="B25" s="35" t="s">
        <v>247</v>
      </c>
      <c r="C25" s="35" t="s">
        <v>947</v>
      </c>
      <c r="D25" s="120">
        <v>87</v>
      </c>
      <c r="E25" s="120">
        <v>24</v>
      </c>
      <c r="F25" s="36">
        <v>3.706</v>
      </c>
      <c r="G25" s="36">
        <v>0.437</v>
      </c>
      <c r="H25" s="120">
        <f t="shared" si="22"/>
        <v>63</v>
      </c>
      <c r="I25" s="120">
        <f t="shared" si="23"/>
        <v>111</v>
      </c>
      <c r="J25" s="120">
        <f t="shared" si="24"/>
        <v>2436</v>
      </c>
      <c r="K25" s="120">
        <f t="shared" si="25"/>
        <v>672</v>
      </c>
      <c r="L25" s="120">
        <f t="shared" si="26"/>
        <v>1764</v>
      </c>
      <c r="M25" s="120">
        <f t="shared" si="27"/>
        <v>3108</v>
      </c>
      <c r="N25" s="120">
        <v>8065</v>
      </c>
      <c r="O25" s="120">
        <f t="shared" si="28"/>
        <v>10501</v>
      </c>
      <c r="P25" s="120">
        <f t="shared" si="29"/>
        <v>9829</v>
      </c>
      <c r="Q25" s="120">
        <f t="shared" si="30"/>
        <v>11173</v>
      </c>
      <c r="R25" s="120">
        <f t="shared" si="31"/>
        <v>9157</v>
      </c>
      <c r="S25" s="120">
        <f t="shared" si="32"/>
        <v>11845</v>
      </c>
    </row>
    <row r="26" spans="1:19" x14ac:dyDescent="0.25">
      <c r="A26" s="122" t="s">
        <v>434</v>
      </c>
      <c r="B26" s="122" t="s">
        <v>922</v>
      </c>
      <c r="C26" s="122" t="s">
        <v>947</v>
      </c>
      <c r="D26" s="121">
        <v>88</v>
      </c>
      <c r="E26" s="121">
        <v>32</v>
      </c>
      <c r="F26" s="38">
        <v>2.7749999999999999</v>
      </c>
      <c r="G26" s="38">
        <v>0.44900000000000001</v>
      </c>
      <c r="H26" s="121">
        <f t="shared" si="22"/>
        <v>56</v>
      </c>
      <c r="I26" s="121">
        <f t="shared" si="23"/>
        <v>120</v>
      </c>
      <c r="J26" s="121">
        <f t="shared" si="24"/>
        <v>2464</v>
      </c>
      <c r="K26" s="121">
        <f t="shared" si="25"/>
        <v>896</v>
      </c>
      <c r="L26" s="121">
        <f t="shared" si="26"/>
        <v>1568</v>
      </c>
      <c r="M26" s="121">
        <f t="shared" si="27"/>
        <v>3360</v>
      </c>
      <c r="N26" s="121">
        <v>8065</v>
      </c>
      <c r="O26" s="121">
        <f t="shared" si="28"/>
        <v>10529</v>
      </c>
      <c r="P26" s="121">
        <f t="shared" si="29"/>
        <v>9633</v>
      </c>
      <c r="Q26" s="121">
        <f t="shared" si="30"/>
        <v>11425</v>
      </c>
      <c r="R26" s="121">
        <f t="shared" si="31"/>
        <v>8737</v>
      </c>
      <c r="S26" s="121">
        <f t="shared" si="32"/>
        <v>12321</v>
      </c>
    </row>
    <row r="27" spans="1:19" x14ac:dyDescent="0.25">
      <c r="A27" s="63" t="s">
        <v>434</v>
      </c>
      <c r="B27" s="63" t="s">
        <v>923</v>
      </c>
      <c r="C27" s="63" t="s">
        <v>947</v>
      </c>
      <c r="D27" s="64">
        <v>214</v>
      </c>
      <c r="E27" s="64">
        <v>145</v>
      </c>
      <c r="F27" s="32">
        <v>1.476</v>
      </c>
      <c r="G27" s="32">
        <v>0.58099999999999996</v>
      </c>
      <c r="H27" s="64">
        <f t="shared" si="22"/>
        <v>69</v>
      </c>
      <c r="I27" s="64">
        <f t="shared" si="23"/>
        <v>359</v>
      </c>
      <c r="J27" s="64">
        <f t="shared" si="24"/>
        <v>5992</v>
      </c>
      <c r="K27" s="64">
        <f t="shared" si="25"/>
        <v>4060</v>
      </c>
      <c r="L27" s="64">
        <f t="shared" si="26"/>
        <v>1932</v>
      </c>
      <c r="M27" s="64">
        <f t="shared" si="27"/>
        <v>10052</v>
      </c>
      <c r="N27" s="64">
        <v>8065</v>
      </c>
      <c r="O27" s="64">
        <f t="shared" si="28"/>
        <v>14057</v>
      </c>
      <c r="P27" s="64">
        <f t="shared" si="29"/>
        <v>9997</v>
      </c>
      <c r="Q27" s="64">
        <f t="shared" si="30"/>
        <v>18117</v>
      </c>
      <c r="R27" s="121">
        <f t="shared" si="31"/>
        <v>5937</v>
      </c>
      <c r="S27" s="121">
        <f t="shared" si="32"/>
        <v>22177</v>
      </c>
    </row>
    <row r="28" spans="1:19" x14ac:dyDescent="0.25">
      <c r="A28" s="63" t="s">
        <v>434</v>
      </c>
      <c r="B28" s="63" t="s">
        <v>26</v>
      </c>
      <c r="C28" s="63" t="s">
        <v>924</v>
      </c>
      <c r="D28" s="64" t="s">
        <v>713</v>
      </c>
      <c r="E28" s="64"/>
      <c r="F28" s="32"/>
      <c r="G28" s="32"/>
      <c r="H28" s="64"/>
      <c r="I28" s="64"/>
      <c r="J28" s="64"/>
      <c r="K28" s="64"/>
      <c r="L28" s="64"/>
      <c r="M28" s="64"/>
      <c r="N28" s="64">
        <v>8065</v>
      </c>
      <c r="O28" s="64"/>
      <c r="P28" s="64"/>
      <c r="Q28" s="64"/>
      <c r="R28" s="64"/>
      <c r="S28" s="64"/>
    </row>
    <row r="29" spans="1:19" x14ac:dyDescent="0.25">
      <c r="A29" s="63" t="s">
        <v>434</v>
      </c>
      <c r="B29" s="63" t="s">
        <v>925</v>
      </c>
      <c r="C29" s="63" t="s">
        <v>35</v>
      </c>
      <c r="D29" s="64" t="s">
        <v>713</v>
      </c>
      <c r="E29" s="64"/>
      <c r="F29" s="32"/>
      <c r="G29" s="32"/>
      <c r="H29" s="64"/>
      <c r="I29" s="64"/>
      <c r="J29" s="64"/>
      <c r="K29" s="64"/>
      <c r="L29" s="64"/>
      <c r="M29" s="64"/>
      <c r="N29" s="64">
        <v>8065</v>
      </c>
      <c r="O29" s="64"/>
      <c r="P29" s="64"/>
      <c r="Q29" s="64"/>
      <c r="R29" s="64"/>
      <c r="S29" s="64"/>
    </row>
    <row r="30" spans="1:19" x14ac:dyDescent="0.25">
      <c r="A30" s="63" t="s">
        <v>434</v>
      </c>
      <c r="B30" s="63" t="s">
        <v>933</v>
      </c>
      <c r="C30" s="63" t="s">
        <v>35</v>
      </c>
      <c r="D30" s="64" t="s">
        <v>713</v>
      </c>
      <c r="E30" s="64"/>
      <c r="F30" s="32"/>
      <c r="G30" s="32"/>
      <c r="H30" s="64"/>
      <c r="I30" s="64"/>
      <c r="J30" s="64"/>
      <c r="K30" s="64"/>
      <c r="L30" s="64"/>
      <c r="M30" s="64"/>
      <c r="N30" s="64">
        <v>8065</v>
      </c>
      <c r="O30" s="64"/>
      <c r="P30" s="64"/>
      <c r="Q30" s="64"/>
      <c r="R30" s="64"/>
      <c r="S30" s="64"/>
    </row>
    <row r="31" spans="1:19" x14ac:dyDescent="0.25">
      <c r="A31" s="63" t="s">
        <v>434</v>
      </c>
      <c r="B31" s="63" t="s">
        <v>933</v>
      </c>
      <c r="C31" s="63" t="s">
        <v>917</v>
      </c>
      <c r="D31" s="64" t="s">
        <v>713</v>
      </c>
      <c r="E31" s="64"/>
      <c r="F31" s="32"/>
      <c r="G31" s="32"/>
      <c r="H31" s="64"/>
      <c r="I31" s="64"/>
      <c r="J31" s="64"/>
      <c r="K31" s="64"/>
      <c r="L31" s="64"/>
      <c r="M31" s="64"/>
      <c r="N31" s="64">
        <v>8065</v>
      </c>
      <c r="O31" s="64"/>
      <c r="P31" s="64"/>
      <c r="Q31" s="64"/>
      <c r="R31" s="64"/>
      <c r="S31" s="64"/>
    </row>
    <row r="32" spans="1:19" x14ac:dyDescent="0.25">
      <c r="A32" s="35" t="s">
        <v>438</v>
      </c>
      <c r="B32" s="35" t="s">
        <v>922</v>
      </c>
      <c r="C32" s="35" t="s">
        <v>947</v>
      </c>
      <c r="D32" s="120">
        <v>109</v>
      </c>
      <c r="E32" s="120">
        <v>27</v>
      </c>
      <c r="F32" s="36">
        <v>4.0289999999999999</v>
      </c>
      <c r="G32" s="36">
        <v>0.26700000000000002</v>
      </c>
      <c r="H32" s="120">
        <f t="shared" ref="H32:H34" si="33">D32-E32</f>
        <v>82</v>
      </c>
      <c r="I32" s="120">
        <f t="shared" ref="I32:I34" si="34">D32+E32</f>
        <v>136</v>
      </c>
      <c r="J32" s="120">
        <f t="shared" ref="J32:J34" si="35">D32*28</f>
        <v>3052</v>
      </c>
      <c r="K32" s="120">
        <f t="shared" ref="K32:K34" si="36">E32*28</f>
        <v>756</v>
      </c>
      <c r="L32" s="120">
        <f t="shared" ref="L32:L34" si="37">J32-K32</f>
        <v>2296</v>
      </c>
      <c r="M32" s="120">
        <f t="shared" ref="M32:M34" si="38">J32+K32</f>
        <v>3808</v>
      </c>
      <c r="N32" s="120">
        <v>8010</v>
      </c>
      <c r="O32" s="120">
        <f t="shared" ref="O32:O34" si="39">N32+J32</f>
        <v>11062</v>
      </c>
      <c r="P32" s="120">
        <f t="shared" ref="P32:P34" si="40">O32-K32</f>
        <v>10306</v>
      </c>
      <c r="Q32" s="120">
        <f t="shared" ref="Q32:Q34" si="41">O32+K32</f>
        <v>11818</v>
      </c>
      <c r="R32" s="120">
        <f t="shared" ref="R32:R34" si="42">O32-2*K32</f>
        <v>9550</v>
      </c>
      <c r="S32" s="120">
        <f t="shared" ref="S32:S34" si="43">O32+2*K32</f>
        <v>12574</v>
      </c>
    </row>
    <row r="33" spans="1:19" x14ac:dyDescent="0.25">
      <c r="A33" s="122" t="s">
        <v>438</v>
      </c>
      <c r="B33" s="122" t="s">
        <v>923</v>
      </c>
      <c r="C33" s="122" t="s">
        <v>947</v>
      </c>
      <c r="D33" s="121">
        <v>122</v>
      </c>
      <c r="E33" s="121">
        <v>36</v>
      </c>
      <c r="F33" s="38">
        <v>3.36</v>
      </c>
      <c r="G33" s="38">
        <v>0.33900000000000002</v>
      </c>
      <c r="H33" s="121">
        <f t="shared" si="33"/>
        <v>86</v>
      </c>
      <c r="I33" s="121">
        <f t="shared" si="34"/>
        <v>158</v>
      </c>
      <c r="J33" s="121">
        <f t="shared" si="35"/>
        <v>3416</v>
      </c>
      <c r="K33" s="121">
        <f t="shared" si="36"/>
        <v>1008</v>
      </c>
      <c r="L33" s="121">
        <f t="shared" si="37"/>
        <v>2408</v>
      </c>
      <c r="M33" s="121">
        <f t="shared" si="38"/>
        <v>4424</v>
      </c>
      <c r="N33" s="121">
        <v>8010</v>
      </c>
      <c r="O33" s="121">
        <f t="shared" si="39"/>
        <v>11426</v>
      </c>
      <c r="P33" s="121">
        <f t="shared" si="40"/>
        <v>10418</v>
      </c>
      <c r="Q33" s="121">
        <f t="shared" si="41"/>
        <v>12434</v>
      </c>
      <c r="R33" s="121">
        <f t="shared" si="42"/>
        <v>9410</v>
      </c>
      <c r="S33" s="121">
        <f t="shared" si="43"/>
        <v>13442</v>
      </c>
    </row>
    <row r="34" spans="1:19" x14ac:dyDescent="0.25">
      <c r="A34" s="35" t="s">
        <v>454</v>
      </c>
      <c r="B34" s="35" t="s">
        <v>922</v>
      </c>
      <c r="C34" s="35" t="s">
        <v>947</v>
      </c>
      <c r="D34" s="120">
        <v>44</v>
      </c>
      <c r="E34" s="120">
        <v>16</v>
      </c>
      <c r="F34" s="36">
        <v>2.73</v>
      </c>
      <c r="G34" s="36">
        <v>1.335</v>
      </c>
      <c r="H34" s="120">
        <f t="shared" si="33"/>
        <v>28</v>
      </c>
      <c r="I34" s="120">
        <f t="shared" si="34"/>
        <v>60</v>
      </c>
      <c r="J34" s="120">
        <f t="shared" si="35"/>
        <v>1232</v>
      </c>
      <c r="K34" s="120">
        <f t="shared" si="36"/>
        <v>448</v>
      </c>
      <c r="L34" s="120">
        <f t="shared" si="37"/>
        <v>784</v>
      </c>
      <c r="M34" s="120">
        <f t="shared" si="38"/>
        <v>1680</v>
      </c>
      <c r="N34" s="120">
        <v>8750</v>
      </c>
      <c r="O34" s="120">
        <f t="shared" si="39"/>
        <v>9982</v>
      </c>
      <c r="P34" s="120">
        <f t="shared" si="40"/>
        <v>9534</v>
      </c>
      <c r="Q34" s="120">
        <f t="shared" si="41"/>
        <v>10430</v>
      </c>
      <c r="R34" s="120">
        <f t="shared" si="42"/>
        <v>9086</v>
      </c>
      <c r="S34" s="120">
        <f t="shared" si="43"/>
        <v>10878</v>
      </c>
    </row>
    <row r="35" spans="1:19" x14ac:dyDescent="0.25">
      <c r="A35" s="63" t="s">
        <v>454</v>
      </c>
      <c r="B35" s="63" t="s">
        <v>923</v>
      </c>
      <c r="C35" s="63" t="s">
        <v>947</v>
      </c>
      <c r="D35" s="64" t="s">
        <v>713</v>
      </c>
      <c r="E35" s="64"/>
      <c r="F35" s="32"/>
      <c r="G35" s="32"/>
      <c r="H35" s="64"/>
      <c r="I35" s="64"/>
      <c r="J35" s="64"/>
      <c r="K35" s="64"/>
      <c r="L35" s="64"/>
      <c r="M35" s="64"/>
      <c r="N35" s="64">
        <v>8750</v>
      </c>
      <c r="O35" s="64"/>
      <c r="P35" s="64"/>
      <c r="Q35" s="64"/>
      <c r="R35" s="64"/>
      <c r="S35" s="64"/>
    </row>
    <row r="36" spans="1:19" x14ac:dyDescent="0.25">
      <c r="A36" s="118" t="s">
        <v>939</v>
      </c>
      <c r="B36" s="63"/>
      <c r="C36" s="63"/>
      <c r="D36" s="64"/>
      <c r="E36" s="64"/>
      <c r="F36" s="32"/>
      <c r="G36" s="32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</row>
    <row r="37" spans="1:19" x14ac:dyDescent="0.25">
      <c r="A37" s="122" t="s">
        <v>876</v>
      </c>
      <c r="B37" s="122" t="s">
        <v>35</v>
      </c>
      <c r="C37" s="122" t="s">
        <v>874</v>
      </c>
      <c r="D37" s="121">
        <v>76</v>
      </c>
      <c r="E37" s="121">
        <v>26</v>
      </c>
      <c r="F37" s="38">
        <v>2.9169999999999998</v>
      </c>
      <c r="G37" s="38">
        <v>0.73099999999999998</v>
      </c>
      <c r="H37" s="121">
        <f t="shared" ref="H37:H39" si="44">D37-E37</f>
        <v>50</v>
      </c>
      <c r="I37" s="121">
        <f t="shared" ref="I37:I39" si="45">D37+E37</f>
        <v>102</v>
      </c>
      <c r="J37" s="121">
        <f t="shared" ref="J37:J39" si="46">D37*28</f>
        <v>2128</v>
      </c>
      <c r="K37" s="121">
        <f t="shared" ref="K37:K39" si="47">E37*28</f>
        <v>728</v>
      </c>
      <c r="L37" s="121">
        <f t="shared" ref="L37:L38" si="48">J37-K37</f>
        <v>1400</v>
      </c>
      <c r="M37" s="121">
        <f t="shared" ref="M37:M38" si="49">J37+K37</f>
        <v>2856</v>
      </c>
      <c r="N37" s="121">
        <v>7250</v>
      </c>
      <c r="O37" s="121">
        <f t="shared" ref="O37:O38" si="50">N37+J37</f>
        <v>9378</v>
      </c>
      <c r="P37" s="121">
        <f t="shared" ref="P37:P38" si="51">O37-K37</f>
        <v>8650</v>
      </c>
      <c r="Q37" s="121">
        <f t="shared" ref="Q37:Q38" si="52">O37+K37</f>
        <v>10106</v>
      </c>
      <c r="R37" s="121">
        <f t="shared" ref="R37:R38" si="53">O37-2*K37</f>
        <v>7922</v>
      </c>
      <c r="S37" s="121">
        <f t="shared" ref="S37:S38" si="54">O37+2*K37</f>
        <v>10834</v>
      </c>
    </row>
    <row r="38" spans="1:19" x14ac:dyDescent="0.25">
      <c r="A38" s="123" t="s">
        <v>876</v>
      </c>
      <c r="B38" s="122" t="s">
        <v>35</v>
      </c>
      <c r="C38" s="59" t="s">
        <v>247</v>
      </c>
      <c r="D38" s="121">
        <v>107</v>
      </c>
      <c r="E38" s="121">
        <v>43</v>
      </c>
      <c r="F38" s="38">
        <v>2.46</v>
      </c>
      <c r="G38" s="38">
        <v>0.53900000000000003</v>
      </c>
      <c r="H38" s="121">
        <f t="shared" si="44"/>
        <v>64</v>
      </c>
      <c r="I38" s="121">
        <f t="shared" si="45"/>
        <v>150</v>
      </c>
      <c r="J38" s="121">
        <f t="shared" si="46"/>
        <v>2996</v>
      </c>
      <c r="K38" s="121">
        <f t="shared" si="47"/>
        <v>1204</v>
      </c>
      <c r="L38" s="121">
        <f t="shared" si="48"/>
        <v>1792</v>
      </c>
      <c r="M38" s="121">
        <f t="shared" si="49"/>
        <v>4200</v>
      </c>
      <c r="N38" s="121">
        <v>7250</v>
      </c>
      <c r="O38" s="121">
        <f t="shared" si="50"/>
        <v>10246</v>
      </c>
      <c r="P38" s="121">
        <f t="shared" si="51"/>
        <v>9042</v>
      </c>
      <c r="Q38" s="121">
        <f t="shared" si="52"/>
        <v>11450</v>
      </c>
      <c r="R38" s="121">
        <f t="shared" si="53"/>
        <v>7838</v>
      </c>
      <c r="S38" s="121">
        <f t="shared" si="54"/>
        <v>12654</v>
      </c>
    </row>
    <row r="39" spans="1:19" x14ac:dyDescent="0.25">
      <c r="A39" s="35" t="s">
        <v>876</v>
      </c>
      <c r="B39" s="35" t="s">
        <v>35</v>
      </c>
      <c r="C39" s="35" t="s">
        <v>934</v>
      </c>
      <c r="D39" s="120">
        <v>98</v>
      </c>
      <c r="E39" s="120">
        <v>25</v>
      </c>
      <c r="F39" s="36">
        <v>3.9039999999999999</v>
      </c>
      <c r="G39" s="36">
        <v>0.57099999999999995</v>
      </c>
      <c r="H39" s="120">
        <f t="shared" si="44"/>
        <v>73</v>
      </c>
      <c r="I39" s="120">
        <f t="shared" si="45"/>
        <v>123</v>
      </c>
      <c r="J39" s="120">
        <f t="shared" si="46"/>
        <v>2744</v>
      </c>
      <c r="K39" s="120">
        <f t="shared" si="47"/>
        <v>700</v>
      </c>
      <c r="L39" s="120">
        <f t="shared" ref="L39" si="55">J39-K39</f>
        <v>2044</v>
      </c>
      <c r="M39" s="120">
        <f t="shared" ref="M39" si="56">J39+K39</f>
        <v>3444</v>
      </c>
      <c r="N39" s="120">
        <v>7250</v>
      </c>
      <c r="O39" s="120">
        <f t="shared" ref="O39" si="57">N39+J39</f>
        <v>9994</v>
      </c>
      <c r="P39" s="120">
        <f t="shared" ref="P39" si="58">O39-K39</f>
        <v>9294</v>
      </c>
      <c r="Q39" s="120">
        <f t="shared" ref="Q39" si="59">O39+K39</f>
        <v>10694</v>
      </c>
      <c r="R39" s="120">
        <f t="shared" ref="R39" si="60">O39-2*K39</f>
        <v>8594</v>
      </c>
      <c r="S39" s="120">
        <f t="shared" ref="S39" si="61">O39+2*K39</f>
        <v>11394</v>
      </c>
    </row>
    <row r="40" spans="1:19" ht="30" customHeight="1" x14ac:dyDescent="0.25">
      <c r="A40" s="118" t="s">
        <v>938</v>
      </c>
      <c r="B40" s="63"/>
      <c r="C40" s="63"/>
      <c r="D40" s="64"/>
      <c r="E40" s="64"/>
      <c r="F40" s="32"/>
      <c r="G40" s="32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</row>
    <row r="41" spans="1:19" x14ac:dyDescent="0.25">
      <c r="A41" s="35" t="s">
        <v>875</v>
      </c>
      <c r="B41" s="35" t="s">
        <v>874</v>
      </c>
      <c r="C41" s="35" t="s">
        <v>777</v>
      </c>
      <c r="D41" s="35">
        <v>152</v>
      </c>
      <c r="E41" s="35">
        <v>59</v>
      </c>
      <c r="F41" s="36">
        <v>2.585</v>
      </c>
      <c r="G41" s="35">
        <v>0.33500000000000002</v>
      </c>
      <c r="H41" s="120">
        <f t="shared" ref="H41" si="62">D41-E41</f>
        <v>93</v>
      </c>
      <c r="I41" s="120">
        <f t="shared" ref="I41" si="63">D41+E41</f>
        <v>211</v>
      </c>
      <c r="J41" s="120">
        <f t="shared" ref="J41" si="64">D41*28</f>
        <v>4256</v>
      </c>
      <c r="K41" s="120">
        <f t="shared" ref="K41" si="65">E41*28</f>
        <v>1652</v>
      </c>
      <c r="L41" s="120">
        <f t="shared" ref="L41" si="66">J41-K41</f>
        <v>2604</v>
      </c>
      <c r="M41" s="120">
        <f t="shared" ref="M41" si="67">J41+K41</f>
        <v>5908</v>
      </c>
      <c r="N41" s="120">
        <v>7250</v>
      </c>
      <c r="O41" s="120">
        <f t="shared" ref="O41" si="68">N41+J41</f>
        <v>11506</v>
      </c>
      <c r="P41" s="120">
        <f t="shared" ref="P41" si="69">O41-K41</f>
        <v>9854</v>
      </c>
      <c r="Q41" s="120">
        <f t="shared" ref="Q41" si="70">O41+K41</f>
        <v>13158</v>
      </c>
      <c r="R41" s="120">
        <f t="shared" ref="R41" si="71">O41-2*K41</f>
        <v>8202</v>
      </c>
      <c r="S41" s="120">
        <f t="shared" ref="S41" si="72">O41+2*K41</f>
        <v>14810</v>
      </c>
    </row>
    <row r="42" spans="1:19" ht="30" x14ac:dyDescent="0.25">
      <c r="A42" s="119" t="s">
        <v>891</v>
      </c>
      <c r="B42" s="63"/>
      <c r="C42" s="63"/>
      <c r="D42" s="64"/>
      <c r="E42" s="64"/>
      <c r="F42" s="32"/>
      <c r="G42" s="32"/>
      <c r="H42" s="64"/>
      <c r="I42" s="64"/>
      <c r="J42" s="64"/>
      <c r="K42" s="64"/>
      <c r="L42" s="121"/>
      <c r="M42" s="121"/>
      <c r="N42" s="121"/>
      <c r="O42" s="121"/>
      <c r="P42" s="121"/>
      <c r="Q42" s="121"/>
      <c r="R42" s="121"/>
      <c r="S42" s="121"/>
    </row>
    <row r="43" spans="1:19" x14ac:dyDescent="0.25">
      <c r="A43" s="81" t="s">
        <v>875</v>
      </c>
      <c r="B43" s="81" t="s">
        <v>35</v>
      </c>
      <c r="C43" s="81" t="s">
        <v>247</v>
      </c>
      <c r="D43" s="139">
        <v>86</v>
      </c>
      <c r="E43" s="139">
        <v>28</v>
      </c>
      <c r="F43" s="91">
        <v>3.0840000000000001</v>
      </c>
      <c r="G43" s="91">
        <v>0.64200000000000002</v>
      </c>
      <c r="H43" s="139">
        <f t="shared" ref="H43" si="73">D43-E43</f>
        <v>58</v>
      </c>
      <c r="I43" s="139">
        <f t="shared" ref="I43" si="74">D43+E43</f>
        <v>114</v>
      </c>
      <c r="J43" s="139">
        <f t="shared" ref="J43" si="75">D43*28</f>
        <v>2408</v>
      </c>
      <c r="K43" s="139">
        <f t="shared" ref="K43" si="76">E43*28</f>
        <v>784</v>
      </c>
      <c r="L43" s="147">
        <f t="shared" ref="L43" si="77">J43-K43</f>
        <v>1624</v>
      </c>
      <c r="M43" s="147">
        <f t="shared" ref="M43" si="78">J43+K43</f>
        <v>3192</v>
      </c>
      <c r="N43" s="147">
        <v>7250</v>
      </c>
      <c r="O43" s="147">
        <f t="shared" ref="O43" si="79">N43+J43</f>
        <v>9658</v>
      </c>
      <c r="P43" s="147">
        <f t="shared" ref="P43" si="80">O43-K43</f>
        <v>8874</v>
      </c>
      <c r="Q43" s="147">
        <f t="shared" ref="Q43" si="81">O43+K43</f>
        <v>10442</v>
      </c>
      <c r="R43" s="147">
        <f t="shared" ref="R43" si="82">O43-2*K43</f>
        <v>8090</v>
      </c>
      <c r="S43" s="147">
        <f t="shared" ref="S43" si="83">O43+2*K43</f>
        <v>11226</v>
      </c>
    </row>
    <row r="44" spans="1:19" x14ac:dyDescent="0.25">
      <c r="B44" s="63"/>
      <c r="C44" s="63"/>
    </row>
    <row r="45" spans="1:19" x14ac:dyDescent="0.25">
      <c r="A45" t="s">
        <v>887</v>
      </c>
    </row>
    <row r="46" spans="1:19" x14ac:dyDescent="0.25">
      <c r="A46" t="s">
        <v>916</v>
      </c>
    </row>
    <row r="47" spans="1:19" x14ac:dyDescent="0.25">
      <c r="A47" t="s">
        <v>918</v>
      </c>
    </row>
    <row r="48" spans="1:19" x14ac:dyDescent="0.25">
      <c r="A48" t="s">
        <v>944</v>
      </c>
    </row>
  </sheetData>
  <pageMargins left="0.7" right="0.7" top="0.75" bottom="0.75" header="0.3" footer="0.3"/>
  <ignoredErrors>
    <ignoredError sqref="L5:M5 O5 P5:Q5 L6:Q6 L7:Q7 O9:Q9 L9:M9" calculatedColumn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E7C2-2618-46DD-88F5-B308CE66A272}">
  <dimension ref="A1:I154"/>
  <sheetViews>
    <sheetView zoomScale="80" zoomScaleNormal="80" workbookViewId="0">
      <selection activeCell="M21" sqref="M21"/>
    </sheetView>
  </sheetViews>
  <sheetFormatPr defaultRowHeight="15" x14ac:dyDescent="0.25"/>
  <cols>
    <col min="1" max="1" width="10.28515625" bestFit="1" customWidth="1"/>
    <col min="2" max="2" width="35.7109375" bestFit="1" customWidth="1"/>
    <col min="3" max="3" width="22.7109375" bestFit="1" customWidth="1"/>
    <col min="4" max="4" width="22.140625" bestFit="1" customWidth="1"/>
    <col min="5" max="5" width="9.140625" customWidth="1"/>
    <col min="9" max="9" width="10.140625" bestFit="1" customWidth="1"/>
  </cols>
  <sheetData>
    <row r="1" spans="1:9" ht="15.75" x14ac:dyDescent="0.25">
      <c r="A1" s="65" t="s">
        <v>1037</v>
      </c>
    </row>
    <row r="3" spans="1:9" x14ac:dyDescent="0.25">
      <c r="A3" t="s">
        <v>738</v>
      </c>
      <c r="B3" t="s">
        <v>739</v>
      </c>
      <c r="C3" t="s">
        <v>740</v>
      </c>
      <c r="D3" t="s">
        <v>782</v>
      </c>
      <c r="E3" t="s">
        <v>741</v>
      </c>
      <c r="F3" t="s">
        <v>742</v>
      </c>
      <c r="G3" t="s">
        <v>743</v>
      </c>
      <c r="H3" t="s">
        <v>744</v>
      </c>
      <c r="I3" t="s">
        <v>745</v>
      </c>
    </row>
    <row r="4" spans="1:9" x14ac:dyDescent="0.25">
      <c r="A4" s="31" t="s">
        <v>746</v>
      </c>
      <c r="B4" s="31" t="s">
        <v>511</v>
      </c>
      <c r="C4" s="31" t="s">
        <v>237</v>
      </c>
      <c r="D4" s="31" t="s">
        <v>26</v>
      </c>
      <c r="E4" s="31">
        <v>-2.0643542440529258E-4</v>
      </c>
      <c r="F4" s="31">
        <v>1.1378775074662546E-3</v>
      </c>
      <c r="G4" s="31">
        <v>-0.18142148258556268</v>
      </c>
      <c r="H4" s="31">
        <v>0.85603675799442813</v>
      </c>
      <c r="I4" s="31">
        <v>64252</v>
      </c>
    </row>
    <row r="5" spans="1:9" x14ac:dyDescent="0.25">
      <c r="A5" s="31" t="s">
        <v>746</v>
      </c>
      <c r="B5" s="31" t="s">
        <v>515</v>
      </c>
      <c r="C5" s="31" t="s">
        <v>237</v>
      </c>
      <c r="D5" s="31" t="s">
        <v>26</v>
      </c>
      <c r="E5" s="31">
        <v>-1.974771710582129E-5</v>
      </c>
      <c r="F5" s="31">
        <v>8.3964951248760588E-4</v>
      </c>
      <c r="G5" s="31">
        <v>-2.351900026394976E-2</v>
      </c>
      <c r="H5" s="31">
        <v>0.98123628265747254</v>
      </c>
      <c r="I5" s="31">
        <v>95651</v>
      </c>
    </row>
    <row r="6" spans="1:9" x14ac:dyDescent="0.25">
      <c r="A6" s="31" t="s">
        <v>746</v>
      </c>
      <c r="B6" s="31" t="s">
        <v>521</v>
      </c>
      <c r="C6" s="31" t="s">
        <v>237</v>
      </c>
      <c r="D6" s="31" t="s">
        <v>26</v>
      </c>
      <c r="E6" s="31">
        <v>-4.4436189732211738E-4</v>
      </c>
      <c r="F6" s="31">
        <v>1.0283615569014245E-3</v>
      </c>
      <c r="G6" s="31">
        <v>-0.43210667915381101</v>
      </c>
      <c r="H6" s="31">
        <v>0.66566388049879532</v>
      </c>
      <c r="I6" s="31">
        <v>82781</v>
      </c>
    </row>
    <row r="7" spans="1:9" x14ac:dyDescent="0.25">
      <c r="A7" s="31" t="s">
        <v>746</v>
      </c>
      <c r="B7" s="31" t="s">
        <v>749</v>
      </c>
      <c r="C7" s="31" t="s">
        <v>237</v>
      </c>
      <c r="D7" s="31" t="s">
        <v>26</v>
      </c>
      <c r="E7" s="31">
        <v>-9.4938006731210358E-4</v>
      </c>
      <c r="F7" s="31">
        <v>9.9863930624946194E-4</v>
      </c>
      <c r="G7" s="31">
        <v>-0.9506736429969308</v>
      </c>
      <c r="H7" s="31">
        <v>0.34177007193725017</v>
      </c>
      <c r="I7" s="31">
        <v>86694</v>
      </c>
    </row>
    <row r="8" spans="1:9" x14ac:dyDescent="0.25">
      <c r="A8" s="31" t="s">
        <v>746</v>
      </c>
      <c r="B8" s="31" t="s">
        <v>752</v>
      </c>
      <c r="C8" s="31" t="s">
        <v>237</v>
      </c>
      <c r="D8" s="31" t="s">
        <v>26</v>
      </c>
      <c r="E8" s="31">
        <v>1.2560777957860625E-3</v>
      </c>
      <c r="F8" s="31">
        <v>2.1869525695058685E-3</v>
      </c>
      <c r="G8" s="31">
        <v>0.57435072589153924</v>
      </c>
      <c r="H8" s="31">
        <v>0.56573048945851701</v>
      </c>
      <c r="I8" s="31">
        <v>15425</v>
      </c>
    </row>
    <row r="9" spans="1:9" x14ac:dyDescent="0.25">
      <c r="A9" s="31" t="s">
        <v>746</v>
      </c>
      <c r="B9" s="31" t="s">
        <v>751</v>
      </c>
      <c r="C9" s="31" t="s">
        <v>237</v>
      </c>
      <c r="D9" s="31" t="s">
        <v>26</v>
      </c>
      <c r="E9" s="31">
        <v>-3.8060428849902499E-3</v>
      </c>
      <c r="F9" s="31">
        <v>2.4932688298355266E-3</v>
      </c>
      <c r="G9" s="31">
        <v>-1.5265272799489187</v>
      </c>
      <c r="H9" s="31">
        <v>0.12687860189010539</v>
      </c>
      <c r="I9" s="31">
        <v>12825</v>
      </c>
    </row>
    <row r="10" spans="1:9" x14ac:dyDescent="0.25">
      <c r="A10" s="31" t="s">
        <v>746</v>
      </c>
      <c r="B10" s="31" t="s">
        <v>545</v>
      </c>
      <c r="C10" s="31" t="s">
        <v>237</v>
      </c>
      <c r="D10" s="31" t="s">
        <v>26</v>
      </c>
      <c r="E10" s="31">
        <v>-9.9326054068090796E-4</v>
      </c>
      <c r="F10" s="31">
        <v>1.0978941043605164E-3</v>
      </c>
      <c r="G10" s="31">
        <v>-0.90469612391210197</v>
      </c>
      <c r="H10" s="31">
        <v>0.36562639512723011</v>
      </c>
      <c r="I10" s="31">
        <v>78732</v>
      </c>
    </row>
    <row r="11" spans="1:9" x14ac:dyDescent="0.25">
      <c r="A11" s="31" t="s">
        <v>746</v>
      </c>
      <c r="B11" s="31" t="s">
        <v>748</v>
      </c>
      <c r="C11" s="31" t="s">
        <v>237</v>
      </c>
      <c r="D11" s="31" t="s">
        <v>26</v>
      </c>
      <c r="E11" s="31">
        <v>-1.1939679277329503E-3</v>
      </c>
      <c r="F11" s="31">
        <v>9.6632715958329775E-4</v>
      </c>
      <c r="G11" s="31">
        <v>-1.2355731864639057</v>
      </c>
      <c r="H11" s="31">
        <v>0.2166172566846909</v>
      </c>
      <c r="I11" s="31">
        <v>85633</v>
      </c>
    </row>
    <row r="12" spans="1:9" x14ac:dyDescent="0.25">
      <c r="A12" s="31" t="s">
        <v>746</v>
      </c>
      <c r="B12" s="31" t="s">
        <v>747</v>
      </c>
      <c r="C12" s="31" t="s">
        <v>237</v>
      </c>
      <c r="D12" s="31" t="s">
        <v>26</v>
      </c>
      <c r="E12" s="31">
        <v>-4.664702581369205E-4</v>
      </c>
      <c r="F12" s="31">
        <v>2.6164930091182206E-3</v>
      </c>
      <c r="G12" s="31">
        <v>-0.17828072022792246</v>
      </c>
      <c r="H12" s="31">
        <v>0.85850251928500632</v>
      </c>
      <c r="I12" s="31">
        <v>11880</v>
      </c>
    </row>
    <row r="13" spans="1:9" x14ac:dyDescent="0.25">
      <c r="A13" s="31" t="s">
        <v>746</v>
      </c>
      <c r="B13" s="31" t="s">
        <v>551</v>
      </c>
      <c r="C13" s="31" t="s">
        <v>237</v>
      </c>
      <c r="D13" s="31" t="s">
        <v>26</v>
      </c>
      <c r="E13" s="31">
        <v>-1.3687013604695485E-4</v>
      </c>
      <c r="F13" s="31">
        <v>1.0426712454626183E-3</v>
      </c>
      <c r="G13" s="31">
        <v>-0.13126873560824776</v>
      </c>
      <c r="H13" s="31">
        <v>0.89556272311663876</v>
      </c>
      <c r="I13" s="31">
        <v>85036</v>
      </c>
    </row>
    <row r="14" spans="1:9" x14ac:dyDescent="0.25">
      <c r="A14" s="31" t="s">
        <v>746</v>
      </c>
      <c r="B14" s="31" t="s">
        <v>750</v>
      </c>
      <c r="C14" s="31" t="s">
        <v>237</v>
      </c>
      <c r="D14" s="31" t="s">
        <v>26</v>
      </c>
      <c r="E14" s="31">
        <v>1.6843464967916061E-4</v>
      </c>
      <c r="F14" s="31">
        <v>8.259666221514312E-4</v>
      </c>
      <c r="G14" s="31">
        <v>0.20392428115367611</v>
      </c>
      <c r="H14" s="31">
        <v>0.83841267014114573</v>
      </c>
      <c r="I14" s="31">
        <v>95652</v>
      </c>
    </row>
    <row r="15" spans="1:9" x14ac:dyDescent="0.25">
      <c r="A15" s="31" t="s">
        <v>746</v>
      </c>
      <c r="B15" s="31" t="s">
        <v>567</v>
      </c>
      <c r="C15" s="31" t="s">
        <v>237</v>
      </c>
      <c r="D15" s="31" t="s">
        <v>26</v>
      </c>
      <c r="E15" s="31">
        <v>-5.4056646826477366E-4</v>
      </c>
      <c r="F15" s="31">
        <v>7.9600634723779888E-4</v>
      </c>
      <c r="G15" s="31">
        <v>-0.67909818827523105</v>
      </c>
      <c r="H15" s="31">
        <v>0.49707565033994788</v>
      </c>
      <c r="I15" s="31">
        <v>91789</v>
      </c>
    </row>
    <row r="16" spans="1:9" x14ac:dyDescent="0.25">
      <c r="A16" s="31" t="s">
        <v>746</v>
      </c>
      <c r="B16" s="31" t="s">
        <v>576</v>
      </c>
      <c r="C16" s="31" t="s">
        <v>237</v>
      </c>
      <c r="D16" s="31" t="s">
        <v>26</v>
      </c>
      <c r="E16" s="31">
        <v>-3.8276994615234878E-4</v>
      </c>
      <c r="F16" s="31">
        <v>9.6177066510056558E-4</v>
      </c>
      <c r="G16" s="31">
        <v>-0.39798463401077555</v>
      </c>
      <c r="H16" s="31">
        <v>0.69064151248706207</v>
      </c>
      <c r="I16" s="31">
        <v>92999</v>
      </c>
    </row>
    <row r="17" spans="1:9" x14ac:dyDescent="0.25">
      <c r="A17" s="31" t="s">
        <v>746</v>
      </c>
      <c r="B17" s="31" t="s">
        <v>753</v>
      </c>
      <c r="C17" s="31" t="s">
        <v>237</v>
      </c>
      <c r="D17" s="31" t="s">
        <v>26</v>
      </c>
      <c r="E17" s="31">
        <v>1.4560335545853642E-3</v>
      </c>
      <c r="F17" s="31">
        <v>9.9663416523036556E-4</v>
      </c>
      <c r="G17" s="31">
        <v>1.46095087383324</v>
      </c>
      <c r="H17" s="31">
        <v>0.14402892370445211</v>
      </c>
      <c r="I17" s="31">
        <v>93910</v>
      </c>
    </row>
    <row r="19" spans="1:9" x14ac:dyDescent="0.25">
      <c r="A19" s="42" t="s">
        <v>746</v>
      </c>
      <c r="B19" s="42" t="s">
        <v>511</v>
      </c>
      <c r="C19" s="42" t="s">
        <v>237</v>
      </c>
      <c r="D19" t="s">
        <v>247</v>
      </c>
      <c r="E19" s="42">
        <v>-1.077826664945603E-3</v>
      </c>
      <c r="F19" s="42">
        <v>8.5498871930751816E-4</v>
      </c>
      <c r="G19" s="42">
        <v>-1.2606326149175022</v>
      </c>
      <c r="H19" s="42">
        <v>0.20744124220945401</v>
      </c>
      <c r="I19" s="42">
        <v>74889</v>
      </c>
    </row>
    <row r="20" spans="1:9" x14ac:dyDescent="0.25">
      <c r="A20" s="31" t="s">
        <v>746</v>
      </c>
      <c r="B20" s="31" t="s">
        <v>515</v>
      </c>
      <c r="C20" s="31" t="s">
        <v>237</v>
      </c>
      <c r="D20" t="s">
        <v>247</v>
      </c>
      <c r="E20" s="31">
        <v>-9.8628940344094428E-4</v>
      </c>
      <c r="F20" s="31">
        <v>6.0831197687258223E-4</v>
      </c>
      <c r="G20" s="31">
        <v>-1.6213545695937097</v>
      </c>
      <c r="H20" s="31">
        <v>0.10494161801835172</v>
      </c>
      <c r="I20" s="31">
        <v>111541</v>
      </c>
    </row>
    <row r="21" spans="1:9" x14ac:dyDescent="0.25">
      <c r="A21" s="42" t="s">
        <v>746</v>
      </c>
      <c r="B21" s="42" t="s">
        <v>521</v>
      </c>
      <c r="C21" s="42" t="s">
        <v>237</v>
      </c>
      <c r="D21" t="s">
        <v>247</v>
      </c>
      <c r="E21" s="42">
        <v>-1.0159610903787883E-3</v>
      </c>
      <c r="F21" s="42">
        <v>7.7704567113007358E-4</v>
      </c>
      <c r="G21" s="42">
        <v>-1.3074663795517387</v>
      </c>
      <c r="H21" s="42">
        <v>0.19105436601855649</v>
      </c>
      <c r="I21" s="42">
        <v>94324</v>
      </c>
    </row>
    <row r="22" spans="1:9" x14ac:dyDescent="0.25">
      <c r="A22" s="31" t="s">
        <v>746</v>
      </c>
      <c r="B22" s="31" t="s">
        <v>749</v>
      </c>
      <c r="C22" s="31" t="s">
        <v>237</v>
      </c>
      <c r="D22" t="s">
        <v>247</v>
      </c>
      <c r="E22" s="31">
        <v>-2.6107994067584329E-3</v>
      </c>
      <c r="F22" s="31">
        <v>7.3522886085509043E-4</v>
      </c>
      <c r="G22" s="31">
        <v>-3.5510023419401748</v>
      </c>
      <c r="H22" s="31">
        <v>3.8376700205830413E-4</v>
      </c>
      <c r="I22" s="31">
        <v>98683</v>
      </c>
    </row>
    <row r="23" spans="1:9" x14ac:dyDescent="0.25">
      <c r="A23" s="42" t="s">
        <v>746</v>
      </c>
      <c r="B23" s="42" t="s">
        <v>752</v>
      </c>
      <c r="C23" s="42" t="s">
        <v>237</v>
      </c>
      <c r="D23" t="s">
        <v>247</v>
      </c>
      <c r="E23" s="42">
        <v>-5.4723994957961203E-4</v>
      </c>
      <c r="F23" s="42">
        <v>1.6095623883714419E-3</v>
      </c>
      <c r="G23" s="42">
        <v>-0.33999300277717748</v>
      </c>
      <c r="H23" s="42">
        <v>0.73386179736305657</v>
      </c>
      <c r="I23" s="42">
        <v>17214</v>
      </c>
    </row>
    <row r="24" spans="1:9" x14ac:dyDescent="0.25">
      <c r="A24" s="31" t="s">
        <v>746</v>
      </c>
      <c r="B24" s="31" t="s">
        <v>751</v>
      </c>
      <c r="C24" s="31" t="s">
        <v>237</v>
      </c>
      <c r="D24" t="s">
        <v>247</v>
      </c>
      <c r="E24" s="31">
        <v>-2.9261146255961344E-3</v>
      </c>
      <c r="F24" s="31">
        <v>1.9409186184588926E-3</v>
      </c>
      <c r="G24" s="31">
        <v>-1.507592640808143</v>
      </c>
      <c r="H24" s="31">
        <v>0.1316588173956352</v>
      </c>
      <c r="I24" s="31">
        <v>14272</v>
      </c>
    </row>
    <row r="25" spans="1:9" x14ac:dyDescent="0.25">
      <c r="A25" s="42" t="s">
        <v>746</v>
      </c>
      <c r="B25" s="42" t="s">
        <v>545</v>
      </c>
      <c r="C25" s="42" t="s">
        <v>237</v>
      </c>
      <c r="D25" t="s">
        <v>247</v>
      </c>
      <c r="E25" s="42">
        <v>-2.3358002773332838E-3</v>
      </c>
      <c r="F25" s="42">
        <v>7.7707787965358688E-4</v>
      </c>
      <c r="G25" s="42">
        <v>-3.0058766804358901</v>
      </c>
      <c r="H25" s="42">
        <v>2.6481637255161539E-3</v>
      </c>
      <c r="I25" s="42">
        <v>88473</v>
      </c>
    </row>
    <row r="26" spans="1:9" x14ac:dyDescent="0.25">
      <c r="A26" s="31" t="s">
        <v>746</v>
      </c>
      <c r="B26" s="31" t="s">
        <v>748</v>
      </c>
      <c r="C26" s="31" t="s">
        <v>237</v>
      </c>
      <c r="D26" t="s">
        <v>247</v>
      </c>
      <c r="E26" s="31">
        <v>-2.1756970367043612E-3</v>
      </c>
      <c r="F26" s="31">
        <v>7.0242921468699807E-4</v>
      </c>
      <c r="G26" s="31">
        <v>-3.0973897315387862</v>
      </c>
      <c r="H26" s="31">
        <v>1.9523301442230933E-3</v>
      </c>
      <c r="I26" s="31">
        <v>97015</v>
      </c>
    </row>
    <row r="27" spans="1:9" x14ac:dyDescent="0.25">
      <c r="A27" s="42" t="s">
        <v>746</v>
      </c>
      <c r="B27" s="42" t="s">
        <v>747</v>
      </c>
      <c r="C27" s="42" t="s">
        <v>237</v>
      </c>
      <c r="D27" t="s">
        <v>247</v>
      </c>
      <c r="E27" s="42">
        <v>-1.7208884794707436E-3</v>
      </c>
      <c r="F27" s="42">
        <v>1.8849788374815269E-3</v>
      </c>
      <c r="G27" s="42">
        <v>-0.91294843488533783</v>
      </c>
      <c r="H27" s="42">
        <v>0.36126966212606959</v>
      </c>
      <c r="I27" s="42">
        <v>13298</v>
      </c>
    </row>
    <row r="28" spans="1:9" x14ac:dyDescent="0.25">
      <c r="A28" s="31" t="s">
        <v>746</v>
      </c>
      <c r="B28" s="31" t="s">
        <v>551</v>
      </c>
      <c r="C28" s="31" t="s">
        <v>237</v>
      </c>
      <c r="D28" t="s">
        <v>247</v>
      </c>
      <c r="E28" s="31">
        <v>-5.3314331896939791E-4</v>
      </c>
      <c r="F28" s="31">
        <v>7.9162864669567331E-4</v>
      </c>
      <c r="G28" s="31">
        <v>-0.67347653624560511</v>
      </c>
      <c r="H28" s="31">
        <v>0.50064417129199756</v>
      </c>
      <c r="I28" s="31">
        <v>96958</v>
      </c>
    </row>
    <row r="29" spans="1:9" x14ac:dyDescent="0.25">
      <c r="A29" s="42" t="s">
        <v>746</v>
      </c>
      <c r="B29" s="42" t="s">
        <v>750</v>
      </c>
      <c r="C29" s="42" t="s">
        <v>237</v>
      </c>
      <c r="D29" t="s">
        <v>247</v>
      </c>
      <c r="E29" s="42">
        <v>-1.0166823060172633E-3</v>
      </c>
      <c r="F29" s="42">
        <v>5.8165979451455766E-4</v>
      </c>
      <c r="G29" s="42">
        <v>-1.7478985407024175</v>
      </c>
      <c r="H29" s="42">
        <v>8.0481597596680415E-2</v>
      </c>
      <c r="I29" s="42">
        <v>111542</v>
      </c>
    </row>
    <row r="30" spans="1:9" x14ac:dyDescent="0.25">
      <c r="A30" s="31" t="s">
        <v>746</v>
      </c>
      <c r="B30" s="31" t="s">
        <v>567</v>
      </c>
      <c r="C30" s="31" t="s">
        <v>237</v>
      </c>
      <c r="D30" t="s">
        <v>247</v>
      </c>
      <c r="E30" s="31">
        <v>-1.1224784326456703E-3</v>
      </c>
      <c r="F30" s="31">
        <v>5.8960499367074939E-4</v>
      </c>
      <c r="G30" s="31">
        <v>-1.9037804033126815</v>
      </c>
      <c r="H30" s="31">
        <v>5.6938789777687848E-2</v>
      </c>
      <c r="I30" s="31">
        <v>105267</v>
      </c>
    </row>
    <row r="31" spans="1:9" x14ac:dyDescent="0.25">
      <c r="A31" s="42" t="s">
        <v>746</v>
      </c>
      <c r="B31" s="42" t="s">
        <v>576</v>
      </c>
      <c r="C31" s="42" t="s">
        <v>237</v>
      </c>
      <c r="D31" t="s">
        <v>247</v>
      </c>
      <c r="E31" s="42">
        <v>-1.9813657267085533E-3</v>
      </c>
      <c r="F31" s="42">
        <v>6.7035688150747172E-4</v>
      </c>
      <c r="G31" s="42">
        <v>-2.9556879050050733</v>
      </c>
      <c r="H31" s="42">
        <v>3.1197259758819142E-3</v>
      </c>
      <c r="I31" s="42">
        <v>107227</v>
      </c>
    </row>
    <row r="32" spans="1:9" x14ac:dyDescent="0.25">
      <c r="A32" s="43" t="s">
        <v>746</v>
      </c>
      <c r="B32" s="43" t="s">
        <v>753</v>
      </c>
      <c r="C32" s="43" t="s">
        <v>237</v>
      </c>
      <c r="D32" s="149" t="s">
        <v>247</v>
      </c>
      <c r="E32" s="43">
        <v>6.679419761386227E-5</v>
      </c>
      <c r="F32" s="43">
        <v>7.2011726306140799E-4</v>
      </c>
      <c r="G32" s="43">
        <v>9.2754612394518307E-2</v>
      </c>
      <c r="H32" s="43">
        <v>0.92609850955798323</v>
      </c>
      <c r="I32" s="43">
        <v>109435</v>
      </c>
    </row>
    <row r="34" spans="1:9" x14ac:dyDescent="0.25">
      <c r="A34" s="42" t="s">
        <v>746</v>
      </c>
      <c r="B34" s="42" t="s">
        <v>511</v>
      </c>
      <c r="C34" s="42" t="s">
        <v>237</v>
      </c>
      <c r="D34" t="s">
        <v>259</v>
      </c>
      <c r="E34" s="42">
        <v>-2.4129088395616082E-3</v>
      </c>
      <c r="F34" s="42">
        <v>1.0940394560596286E-3</v>
      </c>
      <c r="G34" s="42">
        <v>-2.2055044049801591</v>
      </c>
      <c r="H34" s="42">
        <v>2.7418719031369356E-2</v>
      </c>
      <c r="I34" s="83">
        <v>74829</v>
      </c>
    </row>
    <row r="35" spans="1:9" x14ac:dyDescent="0.25">
      <c r="A35" s="31" t="s">
        <v>746</v>
      </c>
      <c r="B35" s="31" t="s">
        <v>515</v>
      </c>
      <c r="C35" s="31" t="s">
        <v>237</v>
      </c>
      <c r="D35" t="s">
        <v>259</v>
      </c>
      <c r="E35" s="31">
        <v>-1.6194603510827899E-3</v>
      </c>
      <c r="F35" s="31">
        <v>7.7148439676123684E-4</v>
      </c>
      <c r="G35" s="31">
        <v>-2.0991485477625145</v>
      </c>
      <c r="H35" s="31">
        <v>3.5803807981258054E-2</v>
      </c>
      <c r="I35" s="83">
        <v>111414</v>
      </c>
    </row>
    <row r="36" spans="1:9" x14ac:dyDescent="0.25">
      <c r="A36" s="42" t="s">
        <v>746</v>
      </c>
      <c r="B36" s="42" t="s">
        <v>521</v>
      </c>
      <c r="C36" s="42" t="s">
        <v>237</v>
      </c>
      <c r="D36" t="s">
        <v>259</v>
      </c>
      <c r="E36" s="42">
        <v>-1.3786856859088485E-3</v>
      </c>
      <c r="F36" s="42">
        <v>9.6836075181401624E-4</v>
      </c>
      <c r="G36" s="42">
        <v>-1.4237314795402194</v>
      </c>
      <c r="H36" s="42">
        <v>0.15452421743453471</v>
      </c>
      <c r="I36" s="83">
        <v>94197</v>
      </c>
    </row>
    <row r="37" spans="1:9" x14ac:dyDescent="0.25">
      <c r="A37" s="31" t="s">
        <v>746</v>
      </c>
      <c r="B37" s="31" t="s">
        <v>749</v>
      </c>
      <c r="C37" s="31" t="s">
        <v>237</v>
      </c>
      <c r="D37" t="s">
        <v>259</v>
      </c>
      <c r="E37" s="31">
        <v>-4.9843690097647747E-3</v>
      </c>
      <c r="F37" s="31">
        <v>9.5497221017726297E-4</v>
      </c>
      <c r="G37" s="31">
        <v>-5.2193864456428223</v>
      </c>
      <c r="H37" s="31">
        <v>1.7951684002768687E-7</v>
      </c>
      <c r="I37" s="83">
        <v>98540</v>
      </c>
    </row>
    <row r="38" spans="1:9" x14ac:dyDescent="0.25">
      <c r="A38" s="42" t="s">
        <v>746</v>
      </c>
      <c r="B38" s="42" t="s">
        <v>752</v>
      </c>
      <c r="C38" s="42" t="s">
        <v>237</v>
      </c>
      <c r="D38" t="s">
        <v>259</v>
      </c>
      <c r="E38" s="42">
        <v>-3.591034295468646E-3</v>
      </c>
      <c r="F38" s="42">
        <v>1.9875797620081685E-3</v>
      </c>
      <c r="G38" s="42">
        <v>-1.8067372007452991</v>
      </c>
      <c r="H38" s="42">
        <v>7.0803264442250796E-2</v>
      </c>
      <c r="I38" s="83">
        <v>17184</v>
      </c>
    </row>
    <row r="39" spans="1:9" x14ac:dyDescent="0.25">
      <c r="A39" s="31" t="s">
        <v>746</v>
      </c>
      <c r="B39" s="31" t="s">
        <v>751</v>
      </c>
      <c r="C39" s="31" t="s">
        <v>237</v>
      </c>
      <c r="D39" t="s">
        <v>259</v>
      </c>
      <c r="E39" s="31">
        <v>-3.8197856708318636E-3</v>
      </c>
      <c r="F39" s="31">
        <v>2.4079740531091024E-3</v>
      </c>
      <c r="G39" s="31">
        <v>-1.5863068233230642</v>
      </c>
      <c r="H39" s="31">
        <v>0.11266972522749602</v>
      </c>
      <c r="I39" s="83">
        <v>14246</v>
      </c>
    </row>
    <row r="40" spans="1:9" x14ac:dyDescent="0.25">
      <c r="A40" s="42" t="s">
        <v>746</v>
      </c>
      <c r="B40" s="42" t="s">
        <v>545</v>
      </c>
      <c r="C40" s="42" t="s">
        <v>237</v>
      </c>
      <c r="D40" t="s">
        <v>259</v>
      </c>
      <c r="E40" s="42">
        <v>-4.1667767386978152E-3</v>
      </c>
      <c r="F40" s="42">
        <v>9.9426421167355815E-4</v>
      </c>
      <c r="G40" s="42">
        <v>-4.1908143627982382</v>
      </c>
      <c r="H40" s="42">
        <v>2.779550103933162E-5</v>
      </c>
      <c r="I40" s="83">
        <v>88326</v>
      </c>
    </row>
    <row r="41" spans="1:9" x14ac:dyDescent="0.25">
      <c r="A41" s="31" t="s">
        <v>746</v>
      </c>
      <c r="B41" s="31" t="s">
        <v>748</v>
      </c>
      <c r="C41" s="31" t="s">
        <v>237</v>
      </c>
      <c r="D41" t="s">
        <v>259</v>
      </c>
      <c r="E41" s="31">
        <v>-2.7150564463303863E-3</v>
      </c>
      <c r="F41" s="31">
        <v>9.0516360053009219E-4</v>
      </c>
      <c r="G41" s="31">
        <v>-2.9995201361835186</v>
      </c>
      <c r="H41" s="31">
        <v>2.7040524935081343E-3</v>
      </c>
      <c r="I41" s="83">
        <v>96857</v>
      </c>
    </row>
    <row r="42" spans="1:9" x14ac:dyDescent="0.25">
      <c r="A42" s="42" t="s">
        <v>746</v>
      </c>
      <c r="B42" s="42" t="s">
        <v>747</v>
      </c>
      <c r="C42" s="42" t="s">
        <v>237</v>
      </c>
      <c r="D42" t="s">
        <v>259</v>
      </c>
      <c r="E42" s="42">
        <v>-3.9960353307236986E-3</v>
      </c>
      <c r="F42" s="42">
        <v>2.4692575024863866E-3</v>
      </c>
      <c r="G42" s="42">
        <v>-1.6183145446353582</v>
      </c>
      <c r="H42" s="42">
        <v>0.10559482776397515</v>
      </c>
      <c r="I42" s="83">
        <v>13284</v>
      </c>
    </row>
    <row r="43" spans="1:9" x14ac:dyDescent="0.25">
      <c r="A43" s="31" t="s">
        <v>746</v>
      </c>
      <c r="B43" s="31" t="s">
        <v>551</v>
      </c>
      <c r="C43" s="31" t="s">
        <v>237</v>
      </c>
      <c r="D43" t="s">
        <v>259</v>
      </c>
      <c r="E43" s="31">
        <v>-6.0829344994204205E-4</v>
      </c>
      <c r="F43" s="31">
        <v>1.008816021016109E-3</v>
      </c>
      <c r="G43" s="31">
        <v>-0.60297758686400627</v>
      </c>
      <c r="H43" s="31">
        <v>0.54652359959899743</v>
      </c>
      <c r="I43" s="83">
        <v>96810</v>
      </c>
    </row>
    <row r="44" spans="1:9" x14ac:dyDescent="0.25">
      <c r="A44" s="42" t="s">
        <v>746</v>
      </c>
      <c r="B44" s="42" t="s">
        <v>750</v>
      </c>
      <c r="C44" s="42" t="s">
        <v>237</v>
      </c>
      <c r="D44" t="s">
        <v>259</v>
      </c>
      <c r="E44" s="42">
        <v>-1.5365475424713414E-3</v>
      </c>
      <c r="F44" s="42">
        <v>7.3322431590136582E-4</v>
      </c>
      <c r="G44" s="42">
        <v>-2.0956036360884132</v>
      </c>
      <c r="H44" s="42">
        <v>3.6117366408846475E-2</v>
      </c>
      <c r="I44" s="83">
        <v>111415</v>
      </c>
    </row>
    <row r="45" spans="1:9" x14ac:dyDescent="0.25">
      <c r="A45" s="31" t="s">
        <v>746</v>
      </c>
      <c r="B45" s="31" t="s">
        <v>567</v>
      </c>
      <c r="C45" s="31" t="s">
        <v>237</v>
      </c>
      <c r="D45" t="s">
        <v>259</v>
      </c>
      <c r="E45" s="31">
        <v>-2.2149050485063358E-3</v>
      </c>
      <c r="F45" s="31">
        <v>7.478935413219338E-4</v>
      </c>
      <c r="G45" s="31">
        <v>-2.9615245033289046</v>
      </c>
      <c r="H45" s="31">
        <v>3.0612013427867247E-3</v>
      </c>
      <c r="I45" s="83">
        <v>105118</v>
      </c>
    </row>
    <row r="46" spans="1:9" x14ac:dyDescent="0.25">
      <c r="A46" s="42" t="s">
        <v>746</v>
      </c>
      <c r="B46" s="42" t="s">
        <v>576</v>
      </c>
      <c r="C46" s="42" t="s">
        <v>237</v>
      </c>
      <c r="D46" t="s">
        <v>259</v>
      </c>
      <c r="E46" s="42">
        <v>-2.6138297430788886E-3</v>
      </c>
      <c r="F46" s="42">
        <v>8.986817621129561E-4</v>
      </c>
      <c r="G46" s="42">
        <v>-2.9085153980796532</v>
      </c>
      <c r="H46" s="42">
        <v>3.6314929239888221E-3</v>
      </c>
      <c r="I46" s="83">
        <v>107080</v>
      </c>
    </row>
    <row r="47" spans="1:9" x14ac:dyDescent="0.25">
      <c r="A47" s="43" t="s">
        <v>746</v>
      </c>
      <c r="B47" s="43" t="s">
        <v>753</v>
      </c>
      <c r="C47" s="43" t="s">
        <v>237</v>
      </c>
      <c r="D47" s="149" t="s">
        <v>259</v>
      </c>
      <c r="E47" s="43">
        <v>-5.8371731106821674E-4</v>
      </c>
      <c r="F47" s="43">
        <v>9.412987491856286E-4</v>
      </c>
      <c r="G47" s="43">
        <v>-0.62011907651340659</v>
      </c>
      <c r="H47" s="43">
        <v>0.53517939367533796</v>
      </c>
      <c r="I47" s="129">
        <v>109309</v>
      </c>
    </row>
    <row r="49" spans="1:9" x14ac:dyDescent="0.25">
      <c r="A49" s="42" t="s">
        <v>746</v>
      </c>
      <c r="B49" s="42" t="s">
        <v>511</v>
      </c>
      <c r="C49" s="42" t="s">
        <v>237</v>
      </c>
      <c r="D49" s="42" t="s">
        <v>268</v>
      </c>
      <c r="E49" s="42">
        <v>-2.4271194175679144E-3</v>
      </c>
      <c r="F49" s="42">
        <v>1.050396517678472E-3</v>
      </c>
      <c r="G49" s="42">
        <v>-2.3106697106462222</v>
      </c>
      <c r="H49" s="42">
        <v>2.0851105511302131E-2</v>
      </c>
      <c r="I49" s="42">
        <v>72554</v>
      </c>
    </row>
    <row r="50" spans="1:9" x14ac:dyDescent="0.25">
      <c r="A50" s="31" t="s">
        <v>746</v>
      </c>
      <c r="B50" s="31" t="s">
        <v>515</v>
      </c>
      <c r="C50" s="31" t="s">
        <v>237</v>
      </c>
      <c r="D50" s="31" t="s">
        <v>268</v>
      </c>
      <c r="E50" s="31">
        <v>-1.9300171047902739E-3</v>
      </c>
      <c r="F50" s="31">
        <v>7.6104358182008819E-4</v>
      </c>
      <c r="G50" s="31">
        <v>-2.536013903664367</v>
      </c>
      <c r="H50" s="31">
        <v>1.1212228242482601E-2</v>
      </c>
      <c r="I50" s="31">
        <v>107897</v>
      </c>
    </row>
    <row r="51" spans="1:9" x14ac:dyDescent="0.25">
      <c r="A51" s="42" t="s">
        <v>746</v>
      </c>
      <c r="B51" s="42" t="s">
        <v>521</v>
      </c>
      <c r="C51" s="42" t="s">
        <v>237</v>
      </c>
      <c r="D51" s="42" t="s">
        <v>268</v>
      </c>
      <c r="E51" s="42">
        <v>-2.0586853347143511E-3</v>
      </c>
      <c r="F51" s="42">
        <v>9.4458054742555355E-4</v>
      </c>
      <c r="G51" s="42">
        <v>-2.1794703906673507</v>
      </c>
      <c r="H51" s="42">
        <v>2.9296741947662127E-2</v>
      </c>
      <c r="I51" s="42">
        <v>91398</v>
      </c>
    </row>
    <row r="52" spans="1:9" x14ac:dyDescent="0.25">
      <c r="A52" s="31" t="s">
        <v>746</v>
      </c>
      <c r="B52" s="31" t="s">
        <v>749</v>
      </c>
      <c r="C52" s="31" t="s">
        <v>237</v>
      </c>
      <c r="D52" s="31" t="s">
        <v>268</v>
      </c>
      <c r="E52" s="31">
        <v>-4.8770371376937712E-3</v>
      </c>
      <c r="F52" s="31">
        <v>9.3822700641818741E-4</v>
      </c>
      <c r="G52" s="31">
        <v>-5.1981419254947063</v>
      </c>
      <c r="H52" s="31">
        <v>2.0129042137737291E-7</v>
      </c>
      <c r="I52" s="31">
        <v>95668</v>
      </c>
    </row>
    <row r="53" spans="1:9" x14ac:dyDescent="0.25">
      <c r="A53" s="42" t="s">
        <v>746</v>
      </c>
      <c r="B53" s="42" t="s">
        <v>752</v>
      </c>
      <c r="C53" s="42" t="s">
        <v>237</v>
      </c>
      <c r="D53" s="42" t="s">
        <v>268</v>
      </c>
      <c r="E53" s="42">
        <v>-4.8363763344308206E-3</v>
      </c>
      <c r="F53" s="42">
        <v>2.0149545691396501E-3</v>
      </c>
      <c r="G53" s="42">
        <v>-2.4002408830963704</v>
      </c>
      <c r="H53" s="42">
        <v>1.6384286039741628E-2</v>
      </c>
      <c r="I53" s="42">
        <v>16705</v>
      </c>
    </row>
    <row r="54" spans="1:9" x14ac:dyDescent="0.25">
      <c r="A54" s="31" t="s">
        <v>746</v>
      </c>
      <c r="B54" s="31" t="s">
        <v>751</v>
      </c>
      <c r="C54" s="31" t="s">
        <v>237</v>
      </c>
      <c r="D54" s="31" t="s">
        <v>268</v>
      </c>
      <c r="E54" s="31">
        <v>-3.9260796343077104E-3</v>
      </c>
      <c r="F54" s="31">
        <v>2.3621974220718054E-3</v>
      </c>
      <c r="G54" s="31">
        <v>-1.6620455164430226</v>
      </c>
      <c r="H54" s="31">
        <v>9.650364852801635E-2</v>
      </c>
      <c r="I54" s="31">
        <v>13855</v>
      </c>
    </row>
    <row r="55" spans="1:9" x14ac:dyDescent="0.25">
      <c r="A55" s="42" t="s">
        <v>746</v>
      </c>
      <c r="B55" s="42" t="s">
        <v>545</v>
      </c>
      <c r="C55" s="42" t="s">
        <v>237</v>
      </c>
      <c r="D55" s="42" t="s">
        <v>268</v>
      </c>
      <c r="E55" s="42">
        <v>-5.0628889303057662E-3</v>
      </c>
      <c r="F55" s="42">
        <v>9.9018731508803228E-4</v>
      </c>
      <c r="G55" s="42">
        <v>-5.1130617946319097</v>
      </c>
      <c r="H55" s="42">
        <v>3.1697854737334141E-7</v>
      </c>
      <c r="I55" s="42">
        <v>85848</v>
      </c>
    </row>
    <row r="56" spans="1:9" x14ac:dyDescent="0.25">
      <c r="A56" s="31" t="s">
        <v>746</v>
      </c>
      <c r="B56" s="31" t="s">
        <v>748</v>
      </c>
      <c r="C56" s="31" t="s">
        <v>237</v>
      </c>
      <c r="D56" s="31" t="s">
        <v>268</v>
      </c>
      <c r="E56" s="31">
        <v>-1.7626325444155854E-3</v>
      </c>
      <c r="F56" s="31">
        <v>9.2342002715152115E-4</v>
      </c>
      <c r="G56" s="31">
        <v>-1.9088090929246875</v>
      </c>
      <c r="H56" s="31">
        <v>5.6286723438530861E-2</v>
      </c>
      <c r="I56" s="31">
        <v>94067</v>
      </c>
    </row>
    <row r="57" spans="1:9" x14ac:dyDescent="0.25">
      <c r="A57" s="42" t="s">
        <v>746</v>
      </c>
      <c r="B57" s="42" t="s">
        <v>747</v>
      </c>
      <c r="C57" s="42" t="s">
        <v>237</v>
      </c>
      <c r="D57" s="42" t="s">
        <v>268</v>
      </c>
      <c r="E57" s="42">
        <v>-3.6453494373903158E-3</v>
      </c>
      <c r="F57" s="42">
        <v>2.4655954127003276E-3</v>
      </c>
      <c r="G57" s="42">
        <v>-1.478486461571535</v>
      </c>
      <c r="H57" s="42">
        <v>0.13927761816729783</v>
      </c>
      <c r="I57" s="42">
        <v>12916</v>
      </c>
    </row>
    <row r="58" spans="1:9" x14ac:dyDescent="0.25">
      <c r="A58" s="31" t="s">
        <v>746</v>
      </c>
      <c r="B58" s="31" t="s">
        <v>551</v>
      </c>
      <c r="C58" s="31" t="s">
        <v>237</v>
      </c>
      <c r="D58" s="31" t="s">
        <v>268</v>
      </c>
      <c r="E58" s="31">
        <v>-2.4891104651919398E-3</v>
      </c>
      <c r="F58" s="31">
        <v>9.9650228713596975E-4</v>
      </c>
      <c r="G58" s="31">
        <v>-2.4978472175371014</v>
      </c>
      <c r="H58" s="31">
        <v>1.2495003279720444E-2</v>
      </c>
      <c r="I58" s="31">
        <v>93923</v>
      </c>
    </row>
    <row r="59" spans="1:9" x14ac:dyDescent="0.25">
      <c r="A59" s="42" t="s">
        <v>746</v>
      </c>
      <c r="B59" s="42" t="s">
        <v>750</v>
      </c>
      <c r="C59" s="42" t="s">
        <v>237</v>
      </c>
      <c r="D59" s="42" t="s">
        <v>268</v>
      </c>
      <c r="E59" s="42">
        <v>-2.3424257683697159E-3</v>
      </c>
      <c r="F59" s="42">
        <v>7.3318988974599094E-4</v>
      </c>
      <c r="G59" s="42">
        <v>-3.1948418835688455</v>
      </c>
      <c r="H59" s="42">
        <v>1.399074676504521E-3</v>
      </c>
      <c r="I59" s="42">
        <v>107898</v>
      </c>
    </row>
    <row r="60" spans="1:9" x14ac:dyDescent="0.25">
      <c r="A60" s="31" t="s">
        <v>746</v>
      </c>
      <c r="B60" s="31" t="s">
        <v>567</v>
      </c>
      <c r="C60" s="31" t="s">
        <v>237</v>
      </c>
      <c r="D60" s="31" t="s">
        <v>268</v>
      </c>
      <c r="E60" s="31">
        <v>-2.1527273737829444E-3</v>
      </c>
      <c r="F60" s="31">
        <v>7.1265734696252718E-4</v>
      </c>
      <c r="G60" s="31">
        <v>-3.0207046667774531</v>
      </c>
      <c r="H60" s="31">
        <v>2.5218720687121715E-3</v>
      </c>
      <c r="I60" s="31">
        <v>101954</v>
      </c>
    </row>
    <row r="61" spans="1:9" x14ac:dyDescent="0.25">
      <c r="A61" s="42" t="s">
        <v>746</v>
      </c>
      <c r="B61" s="42" t="s">
        <v>576</v>
      </c>
      <c r="C61" s="42" t="s">
        <v>237</v>
      </c>
      <c r="D61" s="42" t="s">
        <v>268</v>
      </c>
      <c r="E61" s="42">
        <v>-2.8068487591562364E-3</v>
      </c>
      <c r="F61" s="42">
        <v>8.585187594776925E-4</v>
      </c>
      <c r="G61" s="42">
        <v>-3.2694087673330201</v>
      </c>
      <c r="H61" s="42">
        <v>1.0777248544987651E-3</v>
      </c>
      <c r="I61" s="42">
        <v>103769</v>
      </c>
    </row>
    <row r="62" spans="1:9" x14ac:dyDescent="0.25">
      <c r="A62" s="43" t="s">
        <v>746</v>
      </c>
      <c r="B62" s="43" t="s">
        <v>753</v>
      </c>
      <c r="C62" s="43" t="s">
        <v>237</v>
      </c>
      <c r="D62" s="43" t="s">
        <v>268</v>
      </c>
      <c r="E62" s="43">
        <v>-8.2137602914664762E-4</v>
      </c>
      <c r="F62" s="43">
        <v>9.1686910819571764E-4</v>
      </c>
      <c r="G62" s="43">
        <v>-0.89584873326467684</v>
      </c>
      <c r="H62" s="43">
        <v>0.37033355807439972</v>
      </c>
      <c r="I62" s="43">
        <v>105886</v>
      </c>
    </row>
    <row r="64" spans="1:9" x14ac:dyDescent="0.25">
      <c r="A64" s="42" t="s">
        <v>746</v>
      </c>
      <c r="B64" s="42" t="s">
        <v>511</v>
      </c>
      <c r="C64" s="42" t="s">
        <v>237</v>
      </c>
      <c r="D64" s="42" t="s">
        <v>282</v>
      </c>
      <c r="E64" s="42">
        <v>-1.1705201784553807E-3</v>
      </c>
      <c r="F64" s="42">
        <v>1.4640505016489964E-3</v>
      </c>
      <c r="G64" s="42">
        <v>-0.79950806146167419</v>
      </c>
      <c r="H64" s="42">
        <v>0.42399587412581541</v>
      </c>
      <c r="I64" s="42">
        <v>30434</v>
      </c>
    </row>
    <row r="65" spans="1:9" x14ac:dyDescent="0.25">
      <c r="A65" s="31" t="s">
        <v>746</v>
      </c>
      <c r="B65" s="31" t="s">
        <v>515</v>
      </c>
      <c r="C65" s="31" t="s">
        <v>237</v>
      </c>
      <c r="D65" s="31" t="s">
        <v>282</v>
      </c>
      <c r="E65" s="31">
        <v>-1.4568010707283181E-3</v>
      </c>
      <c r="F65" s="31">
        <v>1.1005504504240596E-3</v>
      </c>
      <c r="G65" s="31">
        <v>-1.3237022166198646</v>
      </c>
      <c r="H65" s="31">
        <v>0.18560196200698006</v>
      </c>
      <c r="I65" s="31">
        <v>43418</v>
      </c>
    </row>
    <row r="66" spans="1:9" x14ac:dyDescent="0.25">
      <c r="A66" s="42" t="s">
        <v>746</v>
      </c>
      <c r="B66" s="42" t="s">
        <v>521</v>
      </c>
      <c r="C66" s="42" t="s">
        <v>237</v>
      </c>
      <c r="D66" s="42" t="s">
        <v>282</v>
      </c>
      <c r="E66" s="42">
        <v>-2.6338936377375164E-3</v>
      </c>
      <c r="F66" s="42">
        <v>1.3672970496344532E-3</v>
      </c>
      <c r="G66" s="42">
        <v>-1.926350706630785</v>
      </c>
      <c r="H66" s="42">
        <v>5.4060597965268846E-2</v>
      </c>
      <c r="I66" s="42">
        <v>37202</v>
      </c>
    </row>
    <row r="67" spans="1:9" x14ac:dyDescent="0.25">
      <c r="A67" s="31" t="s">
        <v>746</v>
      </c>
      <c r="B67" s="31" t="s">
        <v>749</v>
      </c>
      <c r="C67" s="31" t="s">
        <v>237</v>
      </c>
      <c r="D67" s="31" t="s">
        <v>282</v>
      </c>
      <c r="E67" s="31">
        <v>-3.970180502537753E-3</v>
      </c>
      <c r="F67" s="31">
        <v>1.3158132123983171E-3</v>
      </c>
      <c r="G67" s="31">
        <v>-3.0172827458552054</v>
      </c>
      <c r="H67" s="31">
        <v>2.5505179150299793E-3</v>
      </c>
      <c r="I67" s="31">
        <v>39033</v>
      </c>
    </row>
    <row r="68" spans="1:9" x14ac:dyDescent="0.25">
      <c r="A68" s="42" t="s">
        <v>746</v>
      </c>
      <c r="B68" s="42" t="s">
        <v>752</v>
      </c>
      <c r="C68" s="42" t="s">
        <v>237</v>
      </c>
      <c r="D68" s="42" t="s">
        <v>282</v>
      </c>
      <c r="E68" s="42">
        <v>-4.9741223573067754E-3</v>
      </c>
      <c r="F68" s="42">
        <v>3.0957610614829731E-3</v>
      </c>
      <c r="G68" s="42">
        <v>-1.6067526719662286</v>
      </c>
      <c r="H68" s="42">
        <v>0.10810863413594815</v>
      </c>
      <c r="I68" s="42">
        <v>6827</v>
      </c>
    </row>
    <row r="69" spans="1:9" x14ac:dyDescent="0.25">
      <c r="A69" s="31" t="s">
        <v>746</v>
      </c>
      <c r="B69" s="31" t="s">
        <v>751</v>
      </c>
      <c r="C69" s="31" t="s">
        <v>237</v>
      </c>
      <c r="D69" s="31" t="s">
        <v>282</v>
      </c>
      <c r="E69" s="31">
        <v>-4.7774341043571589E-3</v>
      </c>
      <c r="F69" s="31">
        <v>3.641975410175571E-3</v>
      </c>
      <c r="G69" s="31">
        <v>-1.3117700056428581</v>
      </c>
      <c r="H69" s="31">
        <v>0.18959774812329713</v>
      </c>
      <c r="I69" s="31">
        <v>5577</v>
      </c>
    </row>
    <row r="70" spans="1:9" x14ac:dyDescent="0.25">
      <c r="A70" s="42" t="s">
        <v>746</v>
      </c>
      <c r="B70" s="42" t="s">
        <v>545</v>
      </c>
      <c r="C70" s="42" t="s">
        <v>237</v>
      </c>
      <c r="D70" s="42" t="s">
        <v>282</v>
      </c>
      <c r="E70" s="42">
        <v>-3.1150090019093006E-3</v>
      </c>
      <c r="F70" s="42">
        <v>1.398516211291866E-3</v>
      </c>
      <c r="G70" s="42">
        <v>-2.2273671029038988</v>
      </c>
      <c r="H70" s="42">
        <v>2.592274916907264E-2</v>
      </c>
      <c r="I70" s="42">
        <v>34684</v>
      </c>
    </row>
    <row r="71" spans="1:9" x14ac:dyDescent="0.25">
      <c r="A71" s="31" t="s">
        <v>746</v>
      </c>
      <c r="B71" s="31" t="s">
        <v>748</v>
      </c>
      <c r="C71" s="31" t="s">
        <v>237</v>
      </c>
      <c r="D71" s="31" t="s">
        <v>282</v>
      </c>
      <c r="E71" s="31">
        <v>-2.7526537380501725E-3</v>
      </c>
      <c r="F71" s="31">
        <v>1.305320205321314E-3</v>
      </c>
      <c r="G71" s="31">
        <v>-2.1087957780999695</v>
      </c>
      <c r="H71" s="31">
        <v>3.4962213195910863E-2</v>
      </c>
      <c r="I71" s="31">
        <v>38227</v>
      </c>
    </row>
    <row r="72" spans="1:9" x14ac:dyDescent="0.25">
      <c r="A72" s="42" t="s">
        <v>746</v>
      </c>
      <c r="B72" s="42" t="s">
        <v>747</v>
      </c>
      <c r="C72" s="42" t="s">
        <v>237</v>
      </c>
      <c r="D72" s="42" t="s">
        <v>282</v>
      </c>
      <c r="E72" s="42">
        <v>-3.0904108131119532E-3</v>
      </c>
      <c r="F72" s="42">
        <v>3.6583742533180226E-3</v>
      </c>
      <c r="G72" s="42">
        <v>-0.84474977110640181</v>
      </c>
      <c r="H72" s="42">
        <v>0.39825056428482841</v>
      </c>
      <c r="I72" s="42">
        <v>5220</v>
      </c>
    </row>
    <row r="73" spans="1:9" x14ac:dyDescent="0.25">
      <c r="A73" s="31" t="s">
        <v>746</v>
      </c>
      <c r="B73" s="31" t="s">
        <v>551</v>
      </c>
      <c r="C73" s="31" t="s">
        <v>237</v>
      </c>
      <c r="D73" s="31" t="s">
        <v>282</v>
      </c>
      <c r="E73" s="31">
        <v>-2.6366582725050138E-3</v>
      </c>
      <c r="F73" s="31">
        <v>1.4032854713799815E-3</v>
      </c>
      <c r="G73" s="31">
        <v>-1.878917958091693</v>
      </c>
      <c r="H73" s="31">
        <v>6.0255696376901861E-2</v>
      </c>
      <c r="I73" s="31">
        <v>37857</v>
      </c>
    </row>
    <row r="74" spans="1:9" x14ac:dyDescent="0.25">
      <c r="A74" s="42" t="s">
        <v>746</v>
      </c>
      <c r="B74" s="42" t="s">
        <v>750</v>
      </c>
      <c r="C74" s="42" t="s">
        <v>237</v>
      </c>
      <c r="D74" s="42" t="s">
        <v>282</v>
      </c>
      <c r="E74" s="42">
        <v>-1.6092596004729221E-3</v>
      </c>
      <c r="F74" s="42">
        <v>1.0183211008401795E-3</v>
      </c>
      <c r="G74" s="42">
        <v>-1.5803066431061683</v>
      </c>
      <c r="H74" s="42">
        <v>0.11403665927029565</v>
      </c>
      <c r="I74" s="42">
        <v>43418</v>
      </c>
    </row>
    <row r="75" spans="1:9" x14ac:dyDescent="0.25">
      <c r="A75" s="31" t="s">
        <v>746</v>
      </c>
      <c r="B75" s="31" t="s">
        <v>567</v>
      </c>
      <c r="C75" s="31" t="s">
        <v>237</v>
      </c>
      <c r="D75" s="31" t="s">
        <v>282</v>
      </c>
      <c r="E75" s="31">
        <v>-3.3362796555941811E-3</v>
      </c>
      <c r="F75" s="31">
        <v>1.0264342845690687E-3</v>
      </c>
      <c r="G75" s="31">
        <v>-3.2503587475109157</v>
      </c>
      <c r="H75" s="31">
        <v>1.1525951013014234E-3</v>
      </c>
      <c r="I75" s="31">
        <v>41153</v>
      </c>
    </row>
    <row r="76" spans="1:9" x14ac:dyDescent="0.25">
      <c r="A76" s="42" t="s">
        <v>746</v>
      </c>
      <c r="B76" s="42" t="s">
        <v>576</v>
      </c>
      <c r="C76" s="42" t="s">
        <v>237</v>
      </c>
      <c r="D76" s="42" t="s">
        <v>282</v>
      </c>
      <c r="E76" s="42">
        <v>-2.2078497035688781E-3</v>
      </c>
      <c r="F76" s="42">
        <v>1.2194083590510423E-3</v>
      </c>
      <c r="G76" s="42">
        <v>-1.8105909207372108</v>
      </c>
      <c r="H76" s="42">
        <v>7.0204198665545989E-2</v>
      </c>
      <c r="I76" s="42">
        <v>41756</v>
      </c>
    </row>
    <row r="77" spans="1:9" x14ac:dyDescent="0.25">
      <c r="A77" s="43" t="s">
        <v>746</v>
      </c>
      <c r="B77" s="43" t="s">
        <v>753</v>
      </c>
      <c r="C77" s="43" t="s">
        <v>237</v>
      </c>
      <c r="D77" s="43" t="s">
        <v>282</v>
      </c>
      <c r="E77" s="43">
        <v>-9.8719883836725117E-4</v>
      </c>
      <c r="F77" s="43">
        <v>1.2651286914112019E-3</v>
      </c>
      <c r="G77" s="43">
        <v>-0.78031495536321227</v>
      </c>
      <c r="H77" s="43">
        <v>0.43520551204899155</v>
      </c>
      <c r="I77" s="43">
        <v>42622</v>
      </c>
    </row>
    <row r="79" spans="1:9" x14ac:dyDescent="0.25">
      <c r="A79" s="42" t="s">
        <v>746</v>
      </c>
      <c r="B79" s="42" t="s">
        <v>511</v>
      </c>
      <c r="C79" s="42" t="s">
        <v>237</v>
      </c>
      <c r="D79" s="42" t="s">
        <v>306</v>
      </c>
      <c r="E79" s="42">
        <v>-2.4226030700225509E-3</v>
      </c>
      <c r="F79" s="42">
        <v>1.0748518301886192E-3</v>
      </c>
      <c r="G79" s="42">
        <v>-2.2538949108896462</v>
      </c>
      <c r="H79" s="42">
        <v>2.4202779919462236E-2</v>
      </c>
      <c r="I79" s="42">
        <v>57372</v>
      </c>
    </row>
    <row r="80" spans="1:9" x14ac:dyDescent="0.25">
      <c r="A80" s="31" t="s">
        <v>746</v>
      </c>
      <c r="B80" s="31" t="s">
        <v>515</v>
      </c>
      <c r="C80" s="31" t="s">
        <v>237</v>
      </c>
      <c r="D80" s="31" t="s">
        <v>306</v>
      </c>
      <c r="E80" s="31">
        <v>-1.6467084459188489E-3</v>
      </c>
      <c r="F80" s="31">
        <v>7.5429658925080364E-4</v>
      </c>
      <c r="G80" s="31">
        <v>-2.1831047221815267</v>
      </c>
      <c r="H80" s="31">
        <v>2.9028098914477402E-2</v>
      </c>
      <c r="I80" s="31">
        <v>84997</v>
      </c>
    </row>
    <row r="81" spans="1:9" x14ac:dyDescent="0.25">
      <c r="A81" s="42" t="s">
        <v>746</v>
      </c>
      <c r="B81" s="42" t="s">
        <v>521</v>
      </c>
      <c r="C81" s="42" t="s">
        <v>237</v>
      </c>
      <c r="D81" s="42" t="s">
        <v>306</v>
      </c>
      <c r="E81" s="42">
        <v>-1.1275617790151144E-3</v>
      </c>
      <c r="F81" s="42">
        <v>9.7257128206638228E-4</v>
      </c>
      <c r="G81" s="42">
        <v>-1.159361580797893</v>
      </c>
      <c r="H81" s="42">
        <v>0.24630883012222124</v>
      </c>
      <c r="I81" s="42">
        <v>72557</v>
      </c>
    </row>
    <row r="82" spans="1:9" x14ac:dyDescent="0.25">
      <c r="A82" s="31" t="s">
        <v>746</v>
      </c>
      <c r="B82" s="31" t="s">
        <v>749</v>
      </c>
      <c r="C82" s="31" t="s">
        <v>237</v>
      </c>
      <c r="D82" s="31" t="s">
        <v>306</v>
      </c>
      <c r="E82" s="31">
        <v>-3.8845197858993459E-3</v>
      </c>
      <c r="F82" s="31">
        <v>9.4643678723621658E-4</v>
      </c>
      <c r="G82" s="31">
        <v>-4.1043626349763045</v>
      </c>
      <c r="H82" s="31">
        <v>4.0543108270770077E-5</v>
      </c>
      <c r="I82" s="31">
        <v>76039</v>
      </c>
    </row>
    <row r="83" spans="1:9" x14ac:dyDescent="0.25">
      <c r="A83" s="42" t="s">
        <v>746</v>
      </c>
      <c r="B83" s="42" t="s">
        <v>752</v>
      </c>
      <c r="C83" s="42" t="s">
        <v>237</v>
      </c>
      <c r="D83" s="42" t="s">
        <v>306</v>
      </c>
      <c r="E83" s="42">
        <v>-3.8768992286721256E-3</v>
      </c>
      <c r="F83" s="42">
        <v>2.0538886268060379E-3</v>
      </c>
      <c r="G83" s="42">
        <v>-1.8875898031048626</v>
      </c>
      <c r="H83" s="42">
        <v>5.9081040058380531E-2</v>
      </c>
      <c r="I83" s="42">
        <v>13368</v>
      </c>
    </row>
    <row r="84" spans="1:9" x14ac:dyDescent="0.25">
      <c r="A84" s="31" t="s">
        <v>746</v>
      </c>
      <c r="B84" s="31" t="s">
        <v>751</v>
      </c>
      <c r="C84" s="31" t="s">
        <v>237</v>
      </c>
      <c r="D84" s="31" t="s">
        <v>306</v>
      </c>
      <c r="E84" s="31">
        <v>-3.5272178225738832E-3</v>
      </c>
      <c r="F84" s="31">
        <v>2.3526339508707101E-3</v>
      </c>
      <c r="G84" s="31">
        <v>-1.4992633347267896</v>
      </c>
      <c r="H84" s="31">
        <v>0.13380533021836261</v>
      </c>
      <c r="I84" s="31">
        <v>11112</v>
      </c>
    </row>
    <row r="85" spans="1:9" x14ac:dyDescent="0.25">
      <c r="A85" s="42" t="s">
        <v>746</v>
      </c>
      <c r="B85" s="42" t="s">
        <v>545</v>
      </c>
      <c r="C85" s="42" t="s">
        <v>237</v>
      </c>
      <c r="D85" s="42" t="s">
        <v>306</v>
      </c>
      <c r="E85" s="42">
        <v>-2.4306621479608242E-3</v>
      </c>
      <c r="F85" s="42">
        <v>1.0126167210983412E-3</v>
      </c>
      <c r="G85" s="42">
        <v>-2.4003772575712468</v>
      </c>
      <c r="H85" s="42">
        <v>1.637818248449913E-2</v>
      </c>
      <c r="I85" s="42">
        <v>68407</v>
      </c>
    </row>
    <row r="86" spans="1:9" x14ac:dyDescent="0.25">
      <c r="A86" s="31" t="s">
        <v>746</v>
      </c>
      <c r="B86" s="31" t="s">
        <v>748</v>
      </c>
      <c r="C86" s="31" t="s">
        <v>237</v>
      </c>
      <c r="D86" s="31" t="s">
        <v>306</v>
      </c>
      <c r="E86" s="31">
        <v>-2.1021164056534538E-3</v>
      </c>
      <c r="F86" s="31">
        <v>9.4139390834686474E-4</v>
      </c>
      <c r="G86" s="31">
        <v>-2.2329828003081902</v>
      </c>
      <c r="H86" s="31">
        <v>2.5550078623080327E-2</v>
      </c>
      <c r="I86" s="31">
        <v>74794</v>
      </c>
    </row>
    <row r="87" spans="1:9" x14ac:dyDescent="0.25">
      <c r="A87" s="42" t="s">
        <v>746</v>
      </c>
      <c r="B87" s="42" t="s">
        <v>747</v>
      </c>
      <c r="C87" s="42" t="s">
        <v>237</v>
      </c>
      <c r="D87" s="42" t="s">
        <v>306</v>
      </c>
      <c r="E87" s="42">
        <v>-2.3969877465853167E-3</v>
      </c>
      <c r="F87" s="42">
        <v>2.4729878376363642E-3</v>
      </c>
      <c r="G87" s="42">
        <v>-0.96926790747030644</v>
      </c>
      <c r="H87" s="42">
        <v>0.33241153709891597</v>
      </c>
      <c r="I87" s="42">
        <v>10437</v>
      </c>
    </row>
    <row r="88" spans="1:9" x14ac:dyDescent="0.25">
      <c r="A88" s="31" t="s">
        <v>746</v>
      </c>
      <c r="B88" s="31" t="s">
        <v>551</v>
      </c>
      <c r="C88" s="31" t="s">
        <v>237</v>
      </c>
      <c r="D88" s="31" t="s">
        <v>306</v>
      </c>
      <c r="E88" s="31">
        <v>-1.2967817242699601E-3</v>
      </c>
      <c r="F88" s="31">
        <v>9.9479353206369399E-4</v>
      </c>
      <c r="G88" s="31">
        <v>-1.3035687129768456</v>
      </c>
      <c r="H88" s="31">
        <v>0.19238067399076161</v>
      </c>
      <c r="I88" s="31">
        <v>74581</v>
      </c>
    </row>
    <row r="89" spans="1:9" x14ac:dyDescent="0.25">
      <c r="A89" s="42" t="s">
        <v>746</v>
      </c>
      <c r="B89" s="42" t="s">
        <v>750</v>
      </c>
      <c r="C89" s="42" t="s">
        <v>237</v>
      </c>
      <c r="D89" s="42" t="s">
        <v>306</v>
      </c>
      <c r="E89" s="42">
        <v>-1.6592515467502263E-3</v>
      </c>
      <c r="F89" s="42">
        <v>7.4614981026930964E-4</v>
      </c>
      <c r="G89" s="42">
        <v>-2.2237512144529643</v>
      </c>
      <c r="H89" s="42">
        <v>2.6165187382717479E-2</v>
      </c>
      <c r="I89" s="42">
        <v>84999</v>
      </c>
    </row>
    <row r="90" spans="1:9" x14ac:dyDescent="0.25">
      <c r="A90" s="31" t="s">
        <v>746</v>
      </c>
      <c r="B90" s="31" t="s">
        <v>567</v>
      </c>
      <c r="C90" s="31" t="s">
        <v>237</v>
      </c>
      <c r="D90" s="31" t="s">
        <v>306</v>
      </c>
      <c r="E90" s="31">
        <v>-2.0899685639811866E-3</v>
      </c>
      <c r="F90" s="31">
        <v>7.4149565836553646E-4</v>
      </c>
      <c r="G90" s="31">
        <v>-2.8185850320257586</v>
      </c>
      <c r="H90" s="31">
        <v>4.8235832959390504E-3</v>
      </c>
      <c r="I90" s="31">
        <v>80693</v>
      </c>
    </row>
    <row r="91" spans="1:9" x14ac:dyDescent="0.25">
      <c r="A91" s="42" t="s">
        <v>746</v>
      </c>
      <c r="B91" s="42" t="s">
        <v>576</v>
      </c>
      <c r="C91" s="42" t="s">
        <v>237</v>
      </c>
      <c r="D91" s="42" t="s">
        <v>306</v>
      </c>
      <c r="E91" s="42">
        <v>-2.9987585558985362E-3</v>
      </c>
      <c r="F91" s="42">
        <v>8.5787924763814282E-4</v>
      </c>
      <c r="G91" s="42">
        <v>-3.495548545036522</v>
      </c>
      <c r="H91" s="42">
        <v>4.7308838719601715E-4</v>
      </c>
      <c r="I91" s="42">
        <v>81961</v>
      </c>
    </row>
    <row r="92" spans="1:9" x14ac:dyDescent="0.25">
      <c r="A92" s="43" t="s">
        <v>746</v>
      </c>
      <c r="B92" s="43" t="s">
        <v>753</v>
      </c>
      <c r="C92" s="43" t="s">
        <v>237</v>
      </c>
      <c r="D92" s="43" t="s">
        <v>306</v>
      </c>
      <c r="E92" s="43">
        <v>-1.1356391191613281E-3</v>
      </c>
      <c r="F92" s="43">
        <v>9.0802104128171141E-4</v>
      </c>
      <c r="G92" s="43">
        <v>-1.2506748935666996</v>
      </c>
      <c r="H92" s="43">
        <v>0.21105311392935172</v>
      </c>
      <c r="I92" s="43">
        <v>83476</v>
      </c>
    </row>
    <row r="93" spans="1:9" x14ac:dyDescent="0.25">
      <c r="A93" s="31"/>
      <c r="B93" s="31"/>
      <c r="C93" s="31"/>
      <c r="D93" s="31"/>
      <c r="E93" s="31"/>
      <c r="F93" s="31"/>
      <c r="G93" s="31"/>
      <c r="H93" s="31"/>
      <c r="I93" s="31"/>
    </row>
    <row r="94" spans="1:9" x14ac:dyDescent="0.25">
      <c r="A94" s="42" t="s">
        <v>746</v>
      </c>
      <c r="B94" s="42" t="s">
        <v>511</v>
      </c>
      <c r="C94" s="42" t="s">
        <v>237</v>
      </c>
      <c r="D94" s="42" t="s">
        <v>275</v>
      </c>
      <c r="E94" s="42">
        <v>1.8339316663462633E-4</v>
      </c>
      <c r="F94" s="42">
        <v>1.0635569060626104E-3</v>
      </c>
      <c r="G94" s="42">
        <v>0.17243380733952959</v>
      </c>
      <c r="H94" s="42">
        <v>0.86309649580075043</v>
      </c>
      <c r="I94" s="42">
        <v>74559</v>
      </c>
    </row>
    <row r="95" spans="1:9" x14ac:dyDescent="0.25">
      <c r="A95" s="31" t="s">
        <v>746</v>
      </c>
      <c r="B95" s="31" t="s">
        <v>515</v>
      </c>
      <c r="C95" s="31" t="s">
        <v>237</v>
      </c>
      <c r="D95" s="31" t="s">
        <v>275</v>
      </c>
      <c r="E95" s="31">
        <v>-1.0579013203892431E-3</v>
      </c>
      <c r="F95" s="31">
        <v>7.4329440985899389E-4</v>
      </c>
      <c r="G95" s="31">
        <v>-1.4232601595778602</v>
      </c>
      <c r="H95" s="31">
        <v>0.15466075170812568</v>
      </c>
      <c r="I95" s="31">
        <v>110767</v>
      </c>
    </row>
    <row r="96" spans="1:9" x14ac:dyDescent="0.25">
      <c r="A96" s="42" t="s">
        <v>746</v>
      </c>
      <c r="B96" s="42" t="s">
        <v>521</v>
      </c>
      <c r="C96" s="42" t="s">
        <v>237</v>
      </c>
      <c r="D96" s="42" t="s">
        <v>275</v>
      </c>
      <c r="E96" s="42">
        <v>-8.7229919328632075E-4</v>
      </c>
      <c r="F96" s="42">
        <v>9.7286158991551379E-4</v>
      </c>
      <c r="G96" s="42">
        <v>-0.89663237024505593</v>
      </c>
      <c r="H96" s="42">
        <v>0.36991511914291575</v>
      </c>
      <c r="I96" s="42">
        <v>93686</v>
      </c>
    </row>
    <row r="97" spans="1:9" x14ac:dyDescent="0.25">
      <c r="A97" s="31" t="s">
        <v>746</v>
      </c>
      <c r="B97" s="31" t="s">
        <v>749</v>
      </c>
      <c r="C97" s="31" t="s">
        <v>237</v>
      </c>
      <c r="D97" s="31" t="s">
        <v>275</v>
      </c>
      <c r="E97" s="31">
        <v>-3.251749044686785E-3</v>
      </c>
      <c r="F97" s="31">
        <v>9.2642196814777731E-4</v>
      </c>
      <c r="G97" s="31">
        <v>-3.5100085668176702</v>
      </c>
      <c r="H97" s="31">
        <v>4.4809225696968455E-4</v>
      </c>
      <c r="I97" s="31">
        <v>97990</v>
      </c>
    </row>
    <row r="98" spans="1:9" x14ac:dyDescent="0.25">
      <c r="A98" s="42" t="s">
        <v>746</v>
      </c>
      <c r="B98" s="42" t="s">
        <v>752</v>
      </c>
      <c r="C98" s="42" t="s">
        <v>237</v>
      </c>
      <c r="D98" s="42" t="s">
        <v>275</v>
      </c>
      <c r="E98" s="42">
        <v>-1.6492598443625297E-3</v>
      </c>
      <c r="F98" s="42">
        <v>2.0988254661551621E-3</v>
      </c>
      <c r="G98" s="42">
        <v>-0.78580133077182845</v>
      </c>
      <c r="H98" s="42">
        <v>0.43198388684174666</v>
      </c>
      <c r="I98" s="42">
        <v>17091</v>
      </c>
    </row>
    <row r="99" spans="1:9" x14ac:dyDescent="0.25">
      <c r="A99" s="31" t="s">
        <v>746</v>
      </c>
      <c r="B99" s="31" t="s">
        <v>751</v>
      </c>
      <c r="C99" s="31" t="s">
        <v>237</v>
      </c>
      <c r="D99" s="31" t="s">
        <v>275</v>
      </c>
      <c r="E99" s="31">
        <v>-4.6268525052928838E-3</v>
      </c>
      <c r="F99" s="31">
        <v>2.4405182611003345E-3</v>
      </c>
      <c r="G99" s="31">
        <v>-1.89584834460809</v>
      </c>
      <c r="H99" s="31">
        <v>5.7980101064463017E-2</v>
      </c>
      <c r="I99" s="31">
        <v>14170</v>
      </c>
    </row>
    <row r="100" spans="1:9" x14ac:dyDescent="0.25">
      <c r="A100" s="42" t="s">
        <v>746</v>
      </c>
      <c r="B100" s="42" t="s">
        <v>545</v>
      </c>
      <c r="C100" s="42" t="s">
        <v>237</v>
      </c>
      <c r="D100" s="42" t="s">
        <v>275</v>
      </c>
      <c r="E100" s="42">
        <v>-3.4263763415952526E-3</v>
      </c>
      <c r="F100" s="42">
        <v>1.0299135613476582E-3</v>
      </c>
      <c r="G100" s="42">
        <v>-3.3268581657588672</v>
      </c>
      <c r="H100" s="42">
        <v>8.7831066149058701E-4</v>
      </c>
      <c r="I100" s="42">
        <v>87779</v>
      </c>
    </row>
    <row r="101" spans="1:9" x14ac:dyDescent="0.25">
      <c r="A101" s="31" t="s">
        <v>746</v>
      </c>
      <c r="B101" s="31" t="s">
        <v>748</v>
      </c>
      <c r="C101" s="31" t="s">
        <v>237</v>
      </c>
      <c r="D101" s="31" t="s">
        <v>275</v>
      </c>
      <c r="E101" s="31">
        <v>-2.4431057563587678E-3</v>
      </c>
      <c r="F101" s="31">
        <v>8.9532881098773468E-4</v>
      </c>
      <c r="G101" s="31">
        <v>-2.7287246052805023</v>
      </c>
      <c r="H101" s="31">
        <v>6.3579776190487887E-3</v>
      </c>
      <c r="I101" s="31">
        <v>96280</v>
      </c>
    </row>
    <row r="102" spans="1:9" x14ac:dyDescent="0.25">
      <c r="A102" s="42" t="s">
        <v>746</v>
      </c>
      <c r="B102" s="42" t="s">
        <v>747</v>
      </c>
      <c r="C102" s="42" t="s">
        <v>237</v>
      </c>
      <c r="D102" s="42" t="s">
        <v>275</v>
      </c>
      <c r="E102" s="42">
        <v>-2.4585038653933593E-3</v>
      </c>
      <c r="F102" s="42">
        <v>2.34205241537907E-3</v>
      </c>
      <c r="G102" s="42">
        <v>-1.0497219657637087</v>
      </c>
      <c r="H102" s="42">
        <v>0.29384596162192173</v>
      </c>
      <c r="I102" s="42">
        <v>13194</v>
      </c>
    </row>
    <row r="103" spans="1:9" x14ac:dyDescent="0.25">
      <c r="A103" s="31" t="s">
        <v>746</v>
      </c>
      <c r="B103" s="31" t="s">
        <v>551</v>
      </c>
      <c r="C103" s="31" t="s">
        <v>237</v>
      </c>
      <c r="D103" s="31" t="s">
        <v>275</v>
      </c>
      <c r="E103" s="31">
        <v>-2.0592754998603044E-3</v>
      </c>
      <c r="F103" s="31">
        <v>1.0001968152682495E-3</v>
      </c>
      <c r="G103" s="31">
        <v>-2.0588702827533134</v>
      </c>
      <c r="H103" s="31">
        <v>3.9506666571297949E-2</v>
      </c>
      <c r="I103" s="31">
        <v>96238</v>
      </c>
    </row>
    <row r="104" spans="1:9" x14ac:dyDescent="0.25">
      <c r="A104" s="42" t="s">
        <v>746</v>
      </c>
      <c r="B104" s="42" t="s">
        <v>750</v>
      </c>
      <c r="C104" s="42" t="s">
        <v>237</v>
      </c>
      <c r="D104" s="42" t="s">
        <v>275</v>
      </c>
      <c r="E104" s="42">
        <v>-1.0112477329995021E-3</v>
      </c>
      <c r="F104" s="42">
        <v>7.6539113953355163E-4</v>
      </c>
      <c r="G104" s="42">
        <v>-1.321216931797488</v>
      </c>
      <c r="H104" s="42">
        <v>0.18642904225548843</v>
      </c>
      <c r="I104" s="42">
        <v>110768</v>
      </c>
    </row>
    <row r="105" spans="1:9" x14ac:dyDescent="0.25">
      <c r="A105" s="31" t="s">
        <v>746</v>
      </c>
      <c r="B105" s="31" t="s">
        <v>567</v>
      </c>
      <c r="C105" s="31" t="s">
        <v>237</v>
      </c>
      <c r="D105" s="31" t="s">
        <v>275</v>
      </c>
      <c r="E105" s="31">
        <v>-1.697612097430251E-3</v>
      </c>
      <c r="F105" s="31">
        <v>7.3154187432797812E-4</v>
      </c>
      <c r="G105" s="31">
        <v>-2.3205945647195403</v>
      </c>
      <c r="H105" s="31">
        <v>2.0308735820833389E-2</v>
      </c>
      <c r="I105" s="31">
        <v>104485</v>
      </c>
    </row>
    <row r="106" spans="1:9" x14ac:dyDescent="0.25">
      <c r="A106" s="42" t="s">
        <v>746</v>
      </c>
      <c r="B106" s="42" t="s">
        <v>576</v>
      </c>
      <c r="C106" s="42" t="s">
        <v>237</v>
      </c>
      <c r="D106" s="42" t="s">
        <v>275</v>
      </c>
      <c r="E106" s="42">
        <v>-1.8426486123115334E-3</v>
      </c>
      <c r="F106" s="42">
        <v>8.8626048000043484E-4</v>
      </c>
      <c r="G106" s="42">
        <v>-2.0791275859560265</v>
      </c>
      <c r="H106" s="42">
        <v>3.7605625200384768E-2</v>
      </c>
      <c r="I106" s="42">
        <v>106444</v>
      </c>
    </row>
    <row r="107" spans="1:9" x14ac:dyDescent="0.25">
      <c r="A107" s="43" t="s">
        <v>746</v>
      </c>
      <c r="B107" s="43" t="s">
        <v>753</v>
      </c>
      <c r="C107" s="43" t="s">
        <v>237</v>
      </c>
      <c r="D107" s="43" t="s">
        <v>275</v>
      </c>
      <c r="E107" s="43">
        <v>-2.5794234972510022E-4</v>
      </c>
      <c r="F107" s="43">
        <v>9.4412317878540244E-4</v>
      </c>
      <c r="G107" s="43">
        <v>-0.27320836467222259</v>
      </c>
      <c r="H107" s="43">
        <v>0.78469305042320459</v>
      </c>
      <c r="I107" s="43">
        <v>108686</v>
      </c>
    </row>
    <row r="108" spans="1:9" x14ac:dyDescent="0.25">
      <c r="A108" s="31"/>
      <c r="B108" s="31"/>
      <c r="C108" s="31"/>
      <c r="D108" s="31"/>
      <c r="E108" s="31"/>
      <c r="F108" s="31"/>
      <c r="G108" s="31"/>
      <c r="H108" s="31"/>
      <c r="I108" s="31"/>
    </row>
    <row r="109" spans="1:9" x14ac:dyDescent="0.25">
      <c r="A109" s="42" t="s">
        <v>746</v>
      </c>
      <c r="B109" s="42" t="s">
        <v>511</v>
      </c>
      <c r="C109" s="42" t="s">
        <v>237</v>
      </c>
      <c r="D109" s="42" t="s">
        <v>321</v>
      </c>
      <c r="E109" s="42">
        <v>-4.8274103061017939E-4</v>
      </c>
      <c r="F109" s="42">
        <v>7.5871231656260126E-4</v>
      </c>
      <c r="G109" s="42">
        <v>-0.63626360093542578</v>
      </c>
      <c r="H109" s="42">
        <v>0.52460462509625128</v>
      </c>
      <c r="I109" s="42">
        <v>74959</v>
      </c>
    </row>
    <row r="110" spans="1:9" x14ac:dyDescent="0.25">
      <c r="A110" s="31" t="s">
        <v>746</v>
      </c>
      <c r="B110" s="31" t="s">
        <v>515</v>
      </c>
      <c r="C110" s="31" t="s">
        <v>237</v>
      </c>
      <c r="D110" s="31" t="s">
        <v>321</v>
      </c>
      <c r="E110" s="31">
        <v>2.4736763106517507E-6</v>
      </c>
      <c r="F110" s="31">
        <v>5.4266618939432046E-4</v>
      </c>
      <c r="G110" s="31">
        <v>4.5583755888913323E-3</v>
      </c>
      <c r="H110" s="31">
        <v>0.99636295509085149</v>
      </c>
      <c r="I110" s="31">
        <v>111674</v>
      </c>
    </row>
    <row r="111" spans="1:9" x14ac:dyDescent="0.25">
      <c r="A111" s="42" t="s">
        <v>746</v>
      </c>
      <c r="B111" s="42" t="s">
        <v>521</v>
      </c>
      <c r="C111" s="42" t="s">
        <v>237</v>
      </c>
      <c r="D111" s="42" t="s">
        <v>321</v>
      </c>
      <c r="E111" s="42">
        <v>2.8513819659588626E-4</v>
      </c>
      <c r="F111" s="42">
        <v>6.6180443560705758E-4</v>
      </c>
      <c r="G111" s="42">
        <v>0.43084963057755232</v>
      </c>
      <c r="H111" s="42">
        <v>0.66657770975733133</v>
      </c>
      <c r="I111" s="42">
        <v>94386</v>
      </c>
    </row>
    <row r="112" spans="1:9" x14ac:dyDescent="0.25">
      <c r="A112" s="31" t="s">
        <v>746</v>
      </c>
      <c r="B112" s="31" t="s">
        <v>749</v>
      </c>
      <c r="C112" s="31" t="s">
        <v>237</v>
      </c>
      <c r="D112" s="31" t="s">
        <v>321</v>
      </c>
      <c r="E112" s="31">
        <v>-1.5536150220305071E-3</v>
      </c>
      <c r="F112" s="31">
        <v>6.6419944618183462E-4</v>
      </c>
      <c r="G112" s="31">
        <v>-2.3390790687368046</v>
      </c>
      <c r="H112" s="31">
        <v>1.9331341738986259E-2</v>
      </c>
      <c r="I112" s="31">
        <v>98743</v>
      </c>
    </row>
    <row r="113" spans="1:9" x14ac:dyDescent="0.25">
      <c r="A113" s="42" t="s">
        <v>746</v>
      </c>
      <c r="B113" s="42" t="s">
        <v>752</v>
      </c>
      <c r="C113" s="42" t="s">
        <v>237</v>
      </c>
      <c r="D113" s="42" t="s">
        <v>321</v>
      </c>
      <c r="E113" s="42">
        <v>-3.0587540781822011E-4</v>
      </c>
      <c r="F113" s="42">
        <v>1.4159834369777975E-3</v>
      </c>
      <c r="G113" s="42">
        <v>-0.21601623283889881</v>
      </c>
      <c r="H113" s="42">
        <v>0.82897509430124816</v>
      </c>
      <c r="I113" s="42">
        <v>17224</v>
      </c>
    </row>
    <row r="114" spans="1:9" x14ac:dyDescent="0.25">
      <c r="A114" s="31" t="s">
        <v>746</v>
      </c>
      <c r="B114" s="31" t="s">
        <v>751</v>
      </c>
      <c r="C114" s="31" t="s">
        <v>237</v>
      </c>
      <c r="D114" s="31" t="s">
        <v>321</v>
      </c>
      <c r="E114" s="31">
        <v>-2.2989884283646459E-3</v>
      </c>
      <c r="F114" s="31">
        <v>1.691154122587136E-3</v>
      </c>
      <c r="G114" s="31">
        <v>-1.3594198173065635</v>
      </c>
      <c r="H114" s="31">
        <v>0.17401359490709462</v>
      </c>
      <c r="I114" s="31">
        <v>14278</v>
      </c>
    </row>
    <row r="115" spans="1:9" x14ac:dyDescent="0.25">
      <c r="A115" s="42" t="s">
        <v>746</v>
      </c>
      <c r="B115" s="42" t="s">
        <v>545</v>
      </c>
      <c r="C115" s="42" t="s">
        <v>237</v>
      </c>
      <c r="D115" s="42" t="s">
        <v>321</v>
      </c>
      <c r="E115" s="42">
        <v>-1.2675221410704868E-3</v>
      </c>
      <c r="F115" s="42">
        <v>7.1326946391600955E-4</v>
      </c>
      <c r="G115" s="42">
        <v>-1.7770593095511276</v>
      </c>
      <c r="H115" s="42">
        <v>7.5558482081359485E-2</v>
      </c>
      <c r="I115" s="42">
        <v>88520</v>
      </c>
    </row>
    <row r="116" spans="1:9" x14ac:dyDescent="0.25">
      <c r="A116" s="31" t="s">
        <v>746</v>
      </c>
      <c r="B116" s="31" t="s">
        <v>748</v>
      </c>
      <c r="C116" s="31" t="s">
        <v>237</v>
      </c>
      <c r="D116" s="31" t="s">
        <v>321</v>
      </c>
      <c r="E116" s="31">
        <v>-2.7569630281524225E-4</v>
      </c>
      <c r="F116" s="31">
        <v>6.2194160145896172E-4</v>
      </c>
      <c r="G116" s="31">
        <v>-0.44328326352266667</v>
      </c>
      <c r="H116" s="31">
        <v>0.65756085991203883</v>
      </c>
      <c r="I116" s="31">
        <v>97068</v>
      </c>
    </row>
    <row r="117" spans="1:9" x14ac:dyDescent="0.25">
      <c r="A117" s="42" t="s">
        <v>746</v>
      </c>
      <c r="B117" s="42" t="s">
        <v>747</v>
      </c>
      <c r="C117" s="42" t="s">
        <v>237</v>
      </c>
      <c r="D117" s="42" t="s">
        <v>321</v>
      </c>
      <c r="E117" s="42">
        <v>-1.2582720906657561E-3</v>
      </c>
      <c r="F117" s="42">
        <v>1.6741827777231764E-3</v>
      </c>
      <c r="G117" s="42">
        <v>-0.75157390662981094</v>
      </c>
      <c r="H117" s="42">
        <v>0.45230734000195877</v>
      </c>
      <c r="I117" s="42">
        <v>13306</v>
      </c>
    </row>
    <row r="118" spans="1:9" x14ac:dyDescent="0.25">
      <c r="A118" s="31" t="s">
        <v>746</v>
      </c>
      <c r="B118" s="31" t="s">
        <v>551</v>
      </c>
      <c r="C118" s="31" t="s">
        <v>237</v>
      </c>
      <c r="D118" s="31" t="s">
        <v>321</v>
      </c>
      <c r="E118" s="31">
        <v>1.8777757168012677E-4</v>
      </c>
      <c r="F118" s="31">
        <v>6.8496584696371406E-4</v>
      </c>
      <c r="G118" s="31">
        <v>0.27414151013878835</v>
      </c>
      <c r="H118" s="31">
        <v>0.78397587481634667</v>
      </c>
      <c r="I118" s="31">
        <v>97025</v>
      </c>
    </row>
    <row r="119" spans="1:9" x14ac:dyDescent="0.25">
      <c r="A119" s="42" t="s">
        <v>746</v>
      </c>
      <c r="B119" s="42" t="s">
        <v>750</v>
      </c>
      <c r="C119" s="42" t="s">
        <v>237</v>
      </c>
      <c r="D119" s="42" t="s">
        <v>321</v>
      </c>
      <c r="E119" s="42">
        <v>-3.294439121238489E-5</v>
      </c>
      <c r="F119" s="42">
        <v>5.1611452069806596E-4</v>
      </c>
      <c r="G119" s="42">
        <v>-6.3831552671345604E-2</v>
      </c>
      <c r="H119" s="42">
        <v>0.94910435408193394</v>
      </c>
      <c r="I119" s="42">
        <v>111675</v>
      </c>
    </row>
    <row r="120" spans="1:9" x14ac:dyDescent="0.25">
      <c r="A120" s="31" t="s">
        <v>746</v>
      </c>
      <c r="B120" s="31" t="s">
        <v>567</v>
      </c>
      <c r="C120" s="31" t="s">
        <v>237</v>
      </c>
      <c r="D120" s="31" t="s">
        <v>321</v>
      </c>
      <c r="E120" s="31">
        <v>-7.32299424280545E-5</v>
      </c>
      <c r="F120" s="31">
        <v>5.0939353721073436E-4</v>
      </c>
      <c r="G120" s="31">
        <v>-0.14375907246298558</v>
      </c>
      <c r="H120" s="31">
        <v>0.88569072252823655</v>
      </c>
      <c r="I120" s="31">
        <v>105354</v>
      </c>
    </row>
    <row r="121" spans="1:9" x14ac:dyDescent="0.25">
      <c r="A121" s="42" t="s">
        <v>746</v>
      </c>
      <c r="B121" s="42" t="s">
        <v>576</v>
      </c>
      <c r="C121" s="42" t="s">
        <v>237</v>
      </c>
      <c r="D121" s="42" t="s">
        <v>321</v>
      </c>
      <c r="E121" s="42">
        <v>-6.9043650611244102E-4</v>
      </c>
      <c r="F121" s="42">
        <v>6.0327013111836393E-4</v>
      </c>
      <c r="G121" s="42">
        <v>-1.1444897907219191</v>
      </c>
      <c r="H121" s="42">
        <v>0.25242056945345615</v>
      </c>
      <c r="I121" s="42">
        <v>107325</v>
      </c>
    </row>
    <row r="122" spans="1:9" x14ac:dyDescent="0.25">
      <c r="A122" s="43" t="s">
        <v>746</v>
      </c>
      <c r="B122" s="43" t="s">
        <v>753</v>
      </c>
      <c r="C122" s="43" t="s">
        <v>237</v>
      </c>
      <c r="D122" s="43" t="s">
        <v>321</v>
      </c>
      <c r="E122" s="43">
        <v>4.7190247317473367E-4</v>
      </c>
      <c r="F122" s="43">
        <v>6.292986116487807E-4</v>
      </c>
      <c r="G122" s="43">
        <v>0.74988640438652077</v>
      </c>
      <c r="H122" s="43">
        <v>0.45332312345076609</v>
      </c>
      <c r="I122" s="43">
        <v>109563</v>
      </c>
    </row>
    <row r="123" spans="1:9" x14ac:dyDescent="0.25">
      <c r="A123" s="31"/>
      <c r="B123" s="31"/>
      <c r="C123" s="31"/>
      <c r="D123" s="31"/>
      <c r="E123" s="31"/>
      <c r="F123" s="31"/>
      <c r="G123" s="31"/>
      <c r="H123" s="31"/>
      <c r="I123" s="31"/>
    </row>
    <row r="124" spans="1:9" x14ac:dyDescent="0.25">
      <c r="A124" s="42" t="s">
        <v>746</v>
      </c>
      <c r="B124" s="42" t="s">
        <v>511</v>
      </c>
      <c r="C124" s="42" t="s">
        <v>237</v>
      </c>
      <c r="D124" s="42" t="s">
        <v>379</v>
      </c>
      <c r="E124" s="42">
        <v>-9.8394569426516745E-4</v>
      </c>
      <c r="F124" s="42">
        <v>1.0177481798078326E-3</v>
      </c>
      <c r="G124" s="42">
        <v>-0.9667869850191747</v>
      </c>
      <c r="H124" s="42">
        <v>0.33365053202813255</v>
      </c>
      <c r="I124" s="42">
        <v>65076</v>
      </c>
    </row>
    <row r="125" spans="1:9" x14ac:dyDescent="0.25">
      <c r="A125" s="31" t="s">
        <v>746</v>
      </c>
      <c r="B125" s="31" t="s">
        <v>515</v>
      </c>
      <c r="C125" s="31" t="s">
        <v>237</v>
      </c>
      <c r="D125" s="31" t="s">
        <v>379</v>
      </c>
      <c r="E125" s="31">
        <v>-2.3511025388486909E-6</v>
      </c>
      <c r="F125" s="31">
        <v>7.1139084574642786E-4</v>
      </c>
      <c r="G125" s="31">
        <v>-3.3049378592745217E-3</v>
      </c>
      <c r="H125" s="31">
        <v>0.99736304590807823</v>
      </c>
      <c r="I125" s="31">
        <v>97472</v>
      </c>
    </row>
    <row r="126" spans="1:9" x14ac:dyDescent="0.25">
      <c r="A126" s="42" t="s">
        <v>746</v>
      </c>
      <c r="B126" s="42" t="s">
        <v>521</v>
      </c>
      <c r="C126" s="42" t="s">
        <v>237</v>
      </c>
      <c r="D126" s="42" t="s">
        <v>379</v>
      </c>
      <c r="E126" s="42">
        <v>1.1215824722316739E-4</v>
      </c>
      <c r="F126" s="42">
        <v>8.9944664148407867E-4</v>
      </c>
      <c r="G126" s="42">
        <v>0.12469694370986512</v>
      </c>
      <c r="H126" s="42">
        <v>0.90076347708233184</v>
      </c>
      <c r="I126" s="42">
        <v>85259</v>
      </c>
    </row>
    <row r="127" spans="1:9" x14ac:dyDescent="0.25">
      <c r="A127" s="31" t="s">
        <v>746</v>
      </c>
      <c r="B127" s="31" t="s">
        <v>749</v>
      </c>
      <c r="C127" s="31" t="s">
        <v>237</v>
      </c>
      <c r="D127" s="31" t="s">
        <v>379</v>
      </c>
      <c r="E127" s="31">
        <v>-1.0364795991427986E-3</v>
      </c>
      <c r="F127" s="31">
        <v>8.8972163289106356E-4</v>
      </c>
      <c r="G127" s="31">
        <v>-1.1649481824723755</v>
      </c>
      <c r="H127" s="31">
        <v>0.24403996833208894</v>
      </c>
      <c r="I127" s="31">
        <v>89231</v>
      </c>
    </row>
    <row r="128" spans="1:9" x14ac:dyDescent="0.25">
      <c r="A128" s="42" t="s">
        <v>746</v>
      </c>
      <c r="B128" s="42" t="s">
        <v>752</v>
      </c>
      <c r="C128" s="42" t="s">
        <v>237</v>
      </c>
      <c r="D128" s="42" t="s">
        <v>379</v>
      </c>
      <c r="E128" s="42">
        <v>5.8912852265093204E-4</v>
      </c>
      <c r="F128" s="42">
        <v>1.9142328050402886E-3</v>
      </c>
      <c r="G128" s="42">
        <v>0.30776221215085314</v>
      </c>
      <c r="H128" s="42">
        <v>0.7582632771624177</v>
      </c>
      <c r="I128" s="42">
        <v>16043</v>
      </c>
    </row>
    <row r="129" spans="1:9" x14ac:dyDescent="0.25">
      <c r="A129" s="31" t="s">
        <v>746</v>
      </c>
      <c r="B129" s="31" t="s">
        <v>751</v>
      </c>
      <c r="C129" s="31" t="s">
        <v>237</v>
      </c>
      <c r="D129" s="31" t="s">
        <v>379</v>
      </c>
      <c r="E129" s="31">
        <v>-8.0578228745444144E-4</v>
      </c>
      <c r="F129" s="31">
        <v>2.1811839226228793E-3</v>
      </c>
      <c r="G129" s="31">
        <v>-0.36942427417376439</v>
      </c>
      <c r="H129" s="31">
        <v>0.71181150744581956</v>
      </c>
      <c r="I129" s="31">
        <v>13354</v>
      </c>
    </row>
    <row r="130" spans="1:9" x14ac:dyDescent="0.25">
      <c r="A130" s="42" t="s">
        <v>746</v>
      </c>
      <c r="B130" s="42" t="s">
        <v>545</v>
      </c>
      <c r="C130" s="42" t="s">
        <v>237</v>
      </c>
      <c r="D130" s="42" t="s">
        <v>379</v>
      </c>
      <c r="E130" s="42">
        <v>-7.4240263287304203E-4</v>
      </c>
      <c r="F130" s="42">
        <v>9.3888412798592239E-4</v>
      </c>
      <c r="G130" s="42">
        <v>-0.79072870734925615</v>
      </c>
      <c r="H130" s="42">
        <v>0.42910232023709988</v>
      </c>
      <c r="I130" s="42">
        <v>81567</v>
      </c>
    </row>
    <row r="131" spans="1:9" x14ac:dyDescent="0.25">
      <c r="A131" s="31" t="s">
        <v>746</v>
      </c>
      <c r="B131" s="31" t="s">
        <v>748</v>
      </c>
      <c r="C131" s="31" t="s">
        <v>237</v>
      </c>
      <c r="D131" s="31" t="s">
        <v>379</v>
      </c>
      <c r="E131" s="31">
        <v>-3.6764474858295352E-4</v>
      </c>
      <c r="F131" s="31">
        <v>8.0225781512040229E-4</v>
      </c>
      <c r="G131" s="31">
        <v>-0.45826259545726911</v>
      </c>
      <c r="H131" s="31">
        <v>0.64676379358473723</v>
      </c>
      <c r="I131" s="31">
        <v>88410</v>
      </c>
    </row>
    <row r="132" spans="1:9" x14ac:dyDescent="0.25">
      <c r="A132" s="42" t="s">
        <v>746</v>
      </c>
      <c r="B132" s="42" t="s">
        <v>747</v>
      </c>
      <c r="C132" s="42" t="s">
        <v>237</v>
      </c>
      <c r="D132" s="42" t="s">
        <v>379</v>
      </c>
      <c r="E132" s="42">
        <v>-2.4582079232083401E-3</v>
      </c>
      <c r="F132" s="42">
        <v>2.242968580858241E-3</v>
      </c>
      <c r="G132" s="42">
        <v>-1.0959618178279344</v>
      </c>
      <c r="H132" s="42">
        <v>0.27309548418900803</v>
      </c>
      <c r="I132" s="42">
        <v>12293</v>
      </c>
    </row>
    <row r="133" spans="1:9" x14ac:dyDescent="0.25">
      <c r="A133" s="31" t="s">
        <v>746</v>
      </c>
      <c r="B133" s="31" t="s">
        <v>551</v>
      </c>
      <c r="C133" s="31" t="s">
        <v>237</v>
      </c>
      <c r="D133" s="31" t="s">
        <v>379</v>
      </c>
      <c r="E133" s="31">
        <v>4.5496286352788998E-4</v>
      </c>
      <c r="F133" s="31">
        <v>9.2550382099747166E-4</v>
      </c>
      <c r="G133" s="31">
        <v>0.49158399263824637</v>
      </c>
      <c r="H133" s="31">
        <v>0.62301346179646222</v>
      </c>
      <c r="I133" s="31">
        <v>87904</v>
      </c>
    </row>
    <row r="134" spans="1:9" x14ac:dyDescent="0.25">
      <c r="A134" s="42" t="s">
        <v>746</v>
      </c>
      <c r="B134" s="42" t="s">
        <v>750</v>
      </c>
      <c r="C134" s="42" t="s">
        <v>237</v>
      </c>
      <c r="D134" s="42" t="s">
        <v>379</v>
      </c>
      <c r="E134" s="42">
        <v>-7.1886741263587928E-5</v>
      </c>
      <c r="F134" s="42">
        <v>6.9904447041201122E-4</v>
      </c>
      <c r="G134" s="42">
        <v>-0.10283571976646702</v>
      </c>
      <c r="H134" s="42">
        <v>0.91809335526360247</v>
      </c>
      <c r="I134" s="42">
        <v>97472</v>
      </c>
    </row>
    <row r="135" spans="1:9" x14ac:dyDescent="0.25">
      <c r="A135" s="31" t="s">
        <v>746</v>
      </c>
      <c r="B135" s="31" t="s">
        <v>567</v>
      </c>
      <c r="C135" s="31" t="s">
        <v>237</v>
      </c>
      <c r="D135" s="31" t="s">
        <v>379</v>
      </c>
      <c r="E135" s="31">
        <v>-9.1764952050886472E-4</v>
      </c>
      <c r="F135" s="31">
        <v>6.8710837834679462E-4</v>
      </c>
      <c r="G135" s="31">
        <v>-1.3355236952818996</v>
      </c>
      <c r="H135" s="31">
        <v>0.18170500530921493</v>
      </c>
      <c r="I135" s="31">
        <v>94255</v>
      </c>
    </row>
    <row r="136" spans="1:9" x14ac:dyDescent="0.25">
      <c r="A136" s="42" t="s">
        <v>746</v>
      </c>
      <c r="B136" s="42" t="s">
        <v>576</v>
      </c>
      <c r="C136" s="42" t="s">
        <v>237</v>
      </c>
      <c r="D136" s="42" t="s">
        <v>379</v>
      </c>
      <c r="E136" s="42">
        <v>-6.0736539942589027E-4</v>
      </c>
      <c r="F136" s="42">
        <v>7.7514010921281252E-4</v>
      </c>
      <c r="G136" s="42">
        <v>-0.78355563362950664</v>
      </c>
      <c r="H136" s="42">
        <v>0.4333008973616172</v>
      </c>
      <c r="I136" s="42">
        <v>95220</v>
      </c>
    </row>
    <row r="137" spans="1:9" x14ac:dyDescent="0.25">
      <c r="A137" s="43" t="s">
        <v>746</v>
      </c>
      <c r="B137" s="43" t="s">
        <v>753</v>
      </c>
      <c r="C137" s="43" t="s">
        <v>237</v>
      </c>
      <c r="D137" s="43" t="s">
        <v>379</v>
      </c>
      <c r="E137" s="43">
        <v>1.0379191292304751E-4</v>
      </c>
      <c r="F137" s="43">
        <v>8.753304599465984E-4</v>
      </c>
      <c r="G137" s="43">
        <v>0.11857454718230596</v>
      </c>
      <c r="H137" s="43">
        <v>0.90561243146594994</v>
      </c>
      <c r="I137" s="43">
        <v>95711</v>
      </c>
    </row>
    <row r="138" spans="1:9" x14ac:dyDescent="0.25">
      <c r="A138" s="31"/>
      <c r="B138" s="31"/>
      <c r="C138" s="31"/>
      <c r="D138" s="31"/>
      <c r="E138" s="31"/>
      <c r="F138" s="31"/>
      <c r="G138" s="31"/>
      <c r="H138" s="31"/>
      <c r="I138" s="31"/>
    </row>
    <row r="139" spans="1:9" x14ac:dyDescent="0.25">
      <c r="A139" s="42" t="s">
        <v>746</v>
      </c>
      <c r="B139" s="42" t="s">
        <v>511</v>
      </c>
      <c r="C139" s="42" t="s">
        <v>237</v>
      </c>
      <c r="D139" s="42" t="s">
        <v>388</v>
      </c>
      <c r="E139" s="42">
        <v>-1.2460607353525232E-3</v>
      </c>
      <c r="F139" s="42">
        <v>1.1607884021024781E-3</v>
      </c>
      <c r="G139" s="42">
        <v>-1.0734607040314976</v>
      </c>
      <c r="H139" s="42">
        <v>0.28306446070904617</v>
      </c>
      <c r="I139" s="42">
        <v>64063</v>
      </c>
    </row>
    <row r="140" spans="1:9" x14ac:dyDescent="0.25">
      <c r="A140" s="31" t="s">
        <v>746</v>
      </c>
      <c r="B140" s="31" t="s">
        <v>515</v>
      </c>
      <c r="C140" s="31" t="s">
        <v>237</v>
      </c>
      <c r="D140" s="31" t="s">
        <v>388</v>
      </c>
      <c r="E140" s="31">
        <v>3.6236293669004169E-4</v>
      </c>
      <c r="F140" s="31">
        <v>8.0737742496526422E-4</v>
      </c>
      <c r="G140" s="31">
        <v>0.44881479898404592</v>
      </c>
      <c r="H140" s="31">
        <v>0.65356526215531829</v>
      </c>
      <c r="I140" s="31">
        <v>95860</v>
      </c>
    </row>
    <row r="141" spans="1:9" x14ac:dyDescent="0.25">
      <c r="A141" s="42" t="s">
        <v>746</v>
      </c>
      <c r="B141" s="42" t="s">
        <v>521</v>
      </c>
      <c r="C141" s="42" t="s">
        <v>237</v>
      </c>
      <c r="D141" s="42" t="s">
        <v>388</v>
      </c>
      <c r="E141" s="42">
        <v>4.0832365648767058E-4</v>
      </c>
      <c r="F141" s="42">
        <v>9.9887926768835894E-4</v>
      </c>
      <c r="G141" s="42">
        <v>0.40878179144975885</v>
      </c>
      <c r="H141" s="42">
        <v>0.68269980364465566</v>
      </c>
      <c r="I141" s="42">
        <v>84968</v>
      </c>
    </row>
    <row r="142" spans="1:9" x14ac:dyDescent="0.25">
      <c r="A142" s="31" t="s">
        <v>746</v>
      </c>
      <c r="B142" s="31" t="s">
        <v>749</v>
      </c>
      <c r="C142" s="31" t="s">
        <v>237</v>
      </c>
      <c r="D142" s="31" t="s">
        <v>388</v>
      </c>
      <c r="E142" s="31">
        <v>-8.4957180709726275E-4</v>
      </c>
      <c r="F142" s="31">
        <v>9.9936367451207561E-4</v>
      </c>
      <c r="G142" s="31">
        <v>-0.85011275551120413</v>
      </c>
      <c r="H142" s="31">
        <v>0.39526240059364492</v>
      </c>
      <c r="I142" s="31">
        <v>89277</v>
      </c>
    </row>
    <row r="143" spans="1:9" x14ac:dyDescent="0.25">
      <c r="A143" s="42" t="s">
        <v>746</v>
      </c>
      <c r="B143" s="42" t="s">
        <v>752</v>
      </c>
      <c r="C143" s="42" t="s">
        <v>237</v>
      </c>
      <c r="D143" s="42" t="s">
        <v>388</v>
      </c>
      <c r="E143" s="42">
        <v>-2.5322283609576601E-3</v>
      </c>
      <c r="F143" s="42">
        <v>2.0877318574647964E-3</v>
      </c>
      <c r="G143" s="42">
        <v>-1.2129088090999536</v>
      </c>
      <c r="H143" s="42">
        <v>0.22516468729479444</v>
      </c>
      <c r="I143" s="42">
        <v>16109</v>
      </c>
    </row>
    <row r="144" spans="1:9" x14ac:dyDescent="0.25">
      <c r="A144" s="31" t="s">
        <v>746</v>
      </c>
      <c r="B144" s="31" t="s">
        <v>751</v>
      </c>
      <c r="C144" s="31" t="s">
        <v>237</v>
      </c>
      <c r="D144" s="31" t="s">
        <v>388</v>
      </c>
      <c r="E144" s="31">
        <v>-1.5049927785248296E-3</v>
      </c>
      <c r="F144" s="31">
        <v>2.3974948791480565E-3</v>
      </c>
      <c r="G144" s="31">
        <v>-0.62773555498046563</v>
      </c>
      <c r="H144" s="31">
        <v>0.53017718953699078</v>
      </c>
      <c r="I144" s="31">
        <v>13386</v>
      </c>
    </row>
    <row r="145" spans="1:9" x14ac:dyDescent="0.25">
      <c r="A145" s="42" t="s">
        <v>746</v>
      </c>
      <c r="B145" s="42" t="s">
        <v>545</v>
      </c>
      <c r="C145" s="42" t="s">
        <v>237</v>
      </c>
      <c r="D145" s="42" t="s">
        <v>388</v>
      </c>
      <c r="E145" s="42">
        <v>-8.0970145717484672E-4</v>
      </c>
      <c r="F145" s="42">
        <v>9.8739821046290059E-4</v>
      </c>
      <c r="G145" s="42">
        <v>-0.82003537032465545</v>
      </c>
      <c r="H145" s="42">
        <v>0.41219594380696079</v>
      </c>
      <c r="I145" s="42">
        <v>82069</v>
      </c>
    </row>
    <row r="146" spans="1:9" x14ac:dyDescent="0.25">
      <c r="A146" s="31" t="s">
        <v>746</v>
      </c>
      <c r="B146" s="31" t="s">
        <v>748</v>
      </c>
      <c r="C146" s="31" t="s">
        <v>237</v>
      </c>
      <c r="D146" s="31" t="s">
        <v>388</v>
      </c>
      <c r="E146" s="31">
        <v>1.3495289315233728E-4</v>
      </c>
      <c r="F146" s="31">
        <v>9.2791886096069349E-4</v>
      </c>
      <c r="G146" s="31">
        <v>0.14543609234606761</v>
      </c>
      <c r="H146" s="31">
        <v>0.88436657001610275</v>
      </c>
      <c r="I146" s="31">
        <v>88817</v>
      </c>
    </row>
    <row r="147" spans="1:9" x14ac:dyDescent="0.25">
      <c r="A147" s="42" t="s">
        <v>746</v>
      </c>
      <c r="B147" s="42" t="s">
        <v>747</v>
      </c>
      <c r="C147" s="42" t="s">
        <v>237</v>
      </c>
      <c r="D147" s="42" t="s">
        <v>388</v>
      </c>
      <c r="E147" s="42">
        <v>-8.7468193384223931E-4</v>
      </c>
      <c r="F147" s="42">
        <v>2.3631445563629719E-3</v>
      </c>
      <c r="G147" s="42">
        <v>-0.37013475603389656</v>
      </c>
      <c r="H147" s="42">
        <v>0.71128208663438319</v>
      </c>
      <c r="I147" s="42">
        <v>12314</v>
      </c>
    </row>
    <row r="148" spans="1:9" x14ac:dyDescent="0.25">
      <c r="A148" s="31" t="s">
        <v>746</v>
      </c>
      <c r="B148" s="31" t="s">
        <v>551</v>
      </c>
      <c r="C148" s="31" t="s">
        <v>237</v>
      </c>
      <c r="D148" s="31" t="s">
        <v>388</v>
      </c>
      <c r="E148" s="31">
        <v>5.7001629667093111E-4</v>
      </c>
      <c r="F148" s="31">
        <v>1.0495618206429794E-3</v>
      </c>
      <c r="G148" s="31">
        <v>0.54309930626261671</v>
      </c>
      <c r="H148" s="31">
        <v>0.58706143026665436</v>
      </c>
      <c r="I148" s="31">
        <v>86998</v>
      </c>
    </row>
    <row r="149" spans="1:9" x14ac:dyDescent="0.25">
      <c r="A149" s="42" t="s">
        <v>746</v>
      </c>
      <c r="B149" s="42" t="s">
        <v>750</v>
      </c>
      <c r="C149" s="42" t="s">
        <v>237</v>
      </c>
      <c r="D149" s="42" t="s">
        <v>388</v>
      </c>
      <c r="E149" s="42">
        <v>-7.1647477603107765E-4</v>
      </c>
      <c r="F149" s="42">
        <v>7.7640301525271744E-4</v>
      </c>
      <c r="G149" s="42">
        <v>-0.92281297464805279</v>
      </c>
      <c r="H149" s="42">
        <v>0.35610467815330243</v>
      </c>
      <c r="I149" s="42">
        <v>95859</v>
      </c>
    </row>
    <row r="150" spans="1:9" x14ac:dyDescent="0.25">
      <c r="A150" s="31" t="s">
        <v>746</v>
      </c>
      <c r="B150" s="31" t="s">
        <v>567</v>
      </c>
      <c r="C150" s="31" t="s">
        <v>237</v>
      </c>
      <c r="D150" s="31" t="s">
        <v>388</v>
      </c>
      <c r="E150" s="31">
        <v>-4.6532410971402571E-4</v>
      </c>
      <c r="F150" s="31">
        <v>7.589922150617476E-4</v>
      </c>
      <c r="G150" s="31">
        <v>-0.61308153164149304</v>
      </c>
      <c r="H150" s="31">
        <v>0.53982243110429273</v>
      </c>
      <c r="I150" s="31">
        <v>93528</v>
      </c>
    </row>
    <row r="151" spans="1:9" x14ac:dyDescent="0.25">
      <c r="A151" s="42" t="s">
        <v>746</v>
      </c>
      <c r="B151" s="42" t="s">
        <v>576</v>
      </c>
      <c r="C151" s="42" t="s">
        <v>237</v>
      </c>
      <c r="D151" s="42" t="s">
        <v>388</v>
      </c>
      <c r="E151" s="42">
        <v>-2.385544104943858E-4</v>
      </c>
      <c r="F151" s="42">
        <v>9.1442127670300904E-4</v>
      </c>
      <c r="G151" s="42">
        <v>-0.26088020540653373</v>
      </c>
      <c r="H151" s="42">
        <v>0.79418489019595273</v>
      </c>
      <c r="I151" s="42">
        <v>94027</v>
      </c>
    </row>
    <row r="152" spans="1:9" x14ac:dyDescent="0.25">
      <c r="A152" s="43" t="s">
        <v>746</v>
      </c>
      <c r="B152" s="43" t="s">
        <v>753</v>
      </c>
      <c r="C152" s="43" t="s">
        <v>237</v>
      </c>
      <c r="D152" s="43" t="s">
        <v>388</v>
      </c>
      <c r="E152" s="43">
        <v>-2.5932752793802121E-4</v>
      </c>
      <c r="F152" s="43">
        <v>9.5616407808839644E-4</v>
      </c>
      <c r="G152" s="43">
        <v>-0.27121655569458303</v>
      </c>
      <c r="H152" s="43">
        <v>0.78622448042771109</v>
      </c>
      <c r="I152" s="43">
        <v>94127</v>
      </c>
    </row>
    <row r="154" spans="1:9" x14ac:dyDescent="0.25">
      <c r="A154" t="s">
        <v>786</v>
      </c>
    </row>
  </sheetData>
  <conditionalFormatting sqref="I4:I17">
    <cfRule type="cellIs" dxfId="19" priority="19" operator="lessThan">
      <formula>10000</formula>
    </cfRule>
    <cfRule type="cellIs" dxfId="18" priority="20" operator="lessThan">
      <formula>20000</formula>
    </cfRule>
  </conditionalFormatting>
  <conditionalFormatting sqref="I19:I32">
    <cfRule type="cellIs" dxfId="17" priority="17" operator="lessThan">
      <formula>10000</formula>
    </cfRule>
    <cfRule type="cellIs" dxfId="16" priority="18" operator="lessThan">
      <formula>20000</formula>
    </cfRule>
  </conditionalFormatting>
  <conditionalFormatting sqref="I34:I47">
    <cfRule type="cellIs" dxfId="15" priority="15" operator="lessThan">
      <formula>10000</formula>
    </cfRule>
    <cfRule type="cellIs" dxfId="14" priority="16" operator="lessThan">
      <formula>20000</formula>
    </cfRule>
  </conditionalFormatting>
  <conditionalFormatting sqref="I49:I62">
    <cfRule type="cellIs" dxfId="13" priority="13" operator="lessThan">
      <formula>10000</formula>
    </cfRule>
    <cfRule type="cellIs" dxfId="12" priority="14" operator="lessThan">
      <formula>20000</formula>
    </cfRule>
  </conditionalFormatting>
  <conditionalFormatting sqref="I64:I77">
    <cfRule type="cellIs" dxfId="11" priority="11" operator="lessThan">
      <formula>10000</formula>
    </cfRule>
    <cfRule type="cellIs" dxfId="10" priority="12" operator="lessThan">
      <formula>20000</formula>
    </cfRule>
  </conditionalFormatting>
  <conditionalFormatting sqref="I79:I92">
    <cfRule type="cellIs" dxfId="9" priority="9" operator="lessThan">
      <formula>10000</formula>
    </cfRule>
    <cfRule type="cellIs" dxfId="8" priority="10" operator="lessThan">
      <formula>20000</formula>
    </cfRule>
  </conditionalFormatting>
  <conditionalFormatting sqref="I94:I107">
    <cfRule type="cellIs" dxfId="7" priority="7" operator="lessThan">
      <formula>10000</formula>
    </cfRule>
    <cfRule type="cellIs" dxfId="6" priority="8" operator="lessThan">
      <formula>20000</formula>
    </cfRule>
  </conditionalFormatting>
  <conditionalFormatting sqref="I109:I122">
    <cfRule type="cellIs" dxfId="5" priority="5" operator="lessThan">
      <formula>10000</formula>
    </cfRule>
    <cfRule type="cellIs" dxfId="4" priority="6" operator="lessThan">
      <formula>20000</formula>
    </cfRule>
  </conditionalFormatting>
  <conditionalFormatting sqref="I124:I137">
    <cfRule type="cellIs" dxfId="3" priority="3" operator="lessThan">
      <formula>10000</formula>
    </cfRule>
    <cfRule type="cellIs" dxfId="2" priority="4" operator="lessThan">
      <formula>20000</formula>
    </cfRule>
  </conditionalFormatting>
  <conditionalFormatting sqref="I139:I152">
    <cfRule type="cellIs" dxfId="1" priority="1" operator="lessThan">
      <formula>10000</formula>
    </cfRule>
    <cfRule type="cellIs" dxfId="0" priority="2" operator="lessThan">
      <formula>20000</formula>
    </cfRule>
  </conditionalFormatting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EE48-61D8-49CA-AB68-A0A2D0A8A23C}">
  <dimension ref="A1:ER25"/>
  <sheetViews>
    <sheetView zoomScale="80" zoomScaleNormal="80" workbookViewId="0">
      <selection activeCell="A2" sqref="A2"/>
    </sheetView>
  </sheetViews>
  <sheetFormatPr defaultColWidth="9" defaultRowHeight="15" x14ac:dyDescent="0.25"/>
  <cols>
    <col min="1" max="1" width="84.140625" customWidth="1"/>
    <col min="2" max="2" width="13.85546875" style="1" customWidth="1"/>
    <col min="3" max="3" width="13.140625" style="1" customWidth="1"/>
    <col min="4" max="4" width="12.7109375" style="1" customWidth="1"/>
    <col min="5" max="5" width="13.28515625" style="1" customWidth="1"/>
    <col min="6" max="6" width="13" style="1" customWidth="1"/>
    <col min="7" max="7" width="13.28515625" style="1" bestFit="1" customWidth="1"/>
    <col min="8" max="8" width="12.85546875" style="1" customWidth="1"/>
    <col min="9" max="9" width="13.42578125" customWidth="1"/>
    <col min="10" max="10" width="12.28515625" customWidth="1"/>
    <col min="11" max="148" width="9.140625"/>
  </cols>
  <sheetData>
    <row r="1" spans="1:148" ht="15.75" x14ac:dyDescent="0.25">
      <c r="A1" s="65" t="s">
        <v>976</v>
      </c>
    </row>
    <row r="3" spans="1:148" s="20" customFormat="1" ht="31.5" customHeight="1" x14ac:dyDescent="0.25">
      <c r="A3" s="20" t="s">
        <v>788</v>
      </c>
      <c r="B3" s="150" t="s">
        <v>787</v>
      </c>
      <c r="C3" s="150"/>
      <c r="D3" s="150"/>
      <c r="E3" s="150"/>
      <c r="F3" s="150"/>
      <c r="G3" s="150"/>
      <c r="H3" s="150"/>
      <c r="I3" s="150"/>
      <c r="J3" s="150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</row>
    <row r="4" spans="1:148" x14ac:dyDescent="0.25">
      <c r="A4" s="11" t="s">
        <v>23</v>
      </c>
      <c r="B4" s="57" t="s">
        <v>195</v>
      </c>
      <c r="C4" s="57" t="s">
        <v>38</v>
      </c>
      <c r="D4" s="57" t="s">
        <v>103</v>
      </c>
      <c r="E4" s="57" t="s">
        <v>63</v>
      </c>
      <c r="F4" s="57" t="s">
        <v>70</v>
      </c>
      <c r="G4" s="57" t="s">
        <v>214</v>
      </c>
      <c r="H4" s="57"/>
      <c r="I4" s="18"/>
      <c r="J4" s="18"/>
    </row>
    <row r="5" spans="1:148" x14ac:dyDescent="0.25">
      <c r="A5" t="s">
        <v>892</v>
      </c>
      <c r="B5" s="58">
        <v>0</v>
      </c>
      <c r="C5" s="58">
        <v>1</v>
      </c>
      <c r="D5" s="58">
        <v>0</v>
      </c>
      <c r="E5" s="58">
        <v>0</v>
      </c>
      <c r="F5" s="58">
        <v>0</v>
      </c>
      <c r="G5" s="58">
        <v>0</v>
      </c>
      <c r="H5" s="59"/>
      <c r="I5" s="59"/>
      <c r="J5" s="59"/>
    </row>
    <row r="6" spans="1:148" x14ac:dyDescent="0.25">
      <c r="A6" t="s">
        <v>790</v>
      </c>
      <c r="B6" s="58">
        <v>1</v>
      </c>
      <c r="C6" s="58">
        <v>0</v>
      </c>
      <c r="D6" s="58">
        <v>0</v>
      </c>
      <c r="E6" s="58">
        <v>0</v>
      </c>
      <c r="F6" s="58">
        <v>0</v>
      </c>
      <c r="G6" s="58">
        <v>0</v>
      </c>
      <c r="H6" s="59"/>
      <c r="I6" s="59"/>
      <c r="J6" s="59"/>
    </row>
    <row r="7" spans="1:148" x14ac:dyDescent="0.25">
      <c r="A7" t="s">
        <v>893</v>
      </c>
      <c r="B7" s="58">
        <v>0</v>
      </c>
      <c r="C7" s="58">
        <v>1</v>
      </c>
      <c r="D7" s="58">
        <v>0</v>
      </c>
      <c r="E7" s="58">
        <v>0</v>
      </c>
      <c r="F7" s="58">
        <v>0</v>
      </c>
      <c r="G7" s="58">
        <v>0</v>
      </c>
      <c r="H7" s="59"/>
      <c r="I7" s="59"/>
      <c r="J7" s="59"/>
    </row>
    <row r="8" spans="1:148" x14ac:dyDescent="0.25">
      <c r="A8" t="s">
        <v>792</v>
      </c>
      <c r="B8" s="58">
        <v>0</v>
      </c>
      <c r="C8" s="58">
        <v>0</v>
      </c>
      <c r="D8" s="58">
        <v>0</v>
      </c>
      <c r="E8" s="58">
        <v>0</v>
      </c>
      <c r="F8" s="58">
        <v>1</v>
      </c>
      <c r="G8" s="58">
        <v>0</v>
      </c>
      <c r="H8" s="59"/>
      <c r="I8" s="59"/>
      <c r="J8" s="59"/>
    </row>
    <row r="9" spans="1:148" x14ac:dyDescent="0.25">
      <c r="A9" t="s">
        <v>794</v>
      </c>
      <c r="B9" s="58">
        <v>0</v>
      </c>
      <c r="C9" s="58">
        <v>0</v>
      </c>
      <c r="D9" s="58">
        <v>0</v>
      </c>
      <c r="E9" s="58">
        <v>0.5</v>
      </c>
      <c r="F9" s="58">
        <v>0.5</v>
      </c>
      <c r="G9" s="58">
        <v>0</v>
      </c>
      <c r="H9" s="59"/>
      <c r="I9" s="59"/>
      <c r="J9" s="59"/>
    </row>
    <row r="10" spans="1:148" x14ac:dyDescent="0.25">
      <c r="A10" t="s">
        <v>894</v>
      </c>
      <c r="B10" s="58">
        <v>0</v>
      </c>
      <c r="C10" s="58">
        <v>0</v>
      </c>
      <c r="D10" s="58">
        <v>0.69</v>
      </c>
      <c r="E10" s="58">
        <v>0</v>
      </c>
      <c r="F10" s="58">
        <v>0</v>
      </c>
      <c r="G10" s="58">
        <v>0.31</v>
      </c>
      <c r="H10" s="59"/>
      <c r="I10" s="59"/>
      <c r="J10" s="59"/>
    </row>
    <row r="11" spans="1:148" x14ac:dyDescent="0.25">
      <c r="B11" s="58"/>
      <c r="C11" s="58"/>
      <c r="D11" s="58"/>
      <c r="E11" s="58"/>
      <c r="F11" s="58"/>
      <c r="G11" s="58"/>
      <c r="H11" s="59"/>
      <c r="I11" s="59"/>
      <c r="J11" s="59"/>
    </row>
    <row r="12" spans="1:148" x14ac:dyDescent="0.25">
      <c r="A12" s="11" t="s">
        <v>239</v>
      </c>
      <c r="B12" s="57" t="s">
        <v>195</v>
      </c>
      <c r="C12" s="57" t="s">
        <v>38</v>
      </c>
      <c r="D12" s="57" t="s">
        <v>466</v>
      </c>
      <c r="E12" s="57" t="s">
        <v>508</v>
      </c>
      <c r="F12" s="57" t="s">
        <v>325</v>
      </c>
      <c r="G12" s="57" t="s">
        <v>789</v>
      </c>
      <c r="H12" s="57" t="s">
        <v>70</v>
      </c>
      <c r="I12" s="57" t="s">
        <v>483</v>
      </c>
      <c r="J12" s="57" t="s">
        <v>408</v>
      </c>
    </row>
    <row r="13" spans="1:148" x14ac:dyDescent="0.25">
      <c r="A13" t="s">
        <v>895</v>
      </c>
      <c r="B13" s="58">
        <v>0</v>
      </c>
      <c r="C13" s="58">
        <v>0</v>
      </c>
      <c r="D13" s="58">
        <v>0</v>
      </c>
      <c r="E13" s="58">
        <v>0</v>
      </c>
      <c r="F13" s="58">
        <v>1</v>
      </c>
      <c r="G13" s="58">
        <v>0</v>
      </c>
      <c r="H13" s="58">
        <v>0</v>
      </c>
      <c r="I13" s="58">
        <v>0</v>
      </c>
      <c r="J13" s="58">
        <v>0</v>
      </c>
    </row>
    <row r="14" spans="1:148" x14ac:dyDescent="0.25">
      <c r="A14" t="s">
        <v>897</v>
      </c>
      <c r="B14" s="58">
        <v>0.25</v>
      </c>
      <c r="C14" s="58">
        <v>0</v>
      </c>
      <c r="D14" s="58">
        <v>0.75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</row>
    <row r="15" spans="1:148" x14ac:dyDescent="0.25">
      <c r="A15" t="s">
        <v>896</v>
      </c>
      <c r="B15" s="58">
        <v>0</v>
      </c>
      <c r="C15" s="58">
        <v>0.5</v>
      </c>
      <c r="D15" s="58">
        <v>0</v>
      </c>
      <c r="E15" s="58">
        <v>0</v>
      </c>
      <c r="F15" s="58">
        <v>0.33</v>
      </c>
      <c r="G15" s="58">
        <v>0</v>
      </c>
      <c r="H15" s="58">
        <v>0</v>
      </c>
      <c r="I15" s="58">
        <v>0</v>
      </c>
      <c r="J15" s="58">
        <v>0.17</v>
      </c>
    </row>
    <row r="16" spans="1:148" x14ac:dyDescent="0.25">
      <c r="A16" t="s">
        <v>898</v>
      </c>
      <c r="B16" s="58">
        <v>0</v>
      </c>
      <c r="C16" s="58">
        <v>0</v>
      </c>
      <c r="D16" s="58">
        <v>0.5</v>
      </c>
      <c r="E16" s="58">
        <v>0</v>
      </c>
      <c r="F16" s="58">
        <v>0</v>
      </c>
      <c r="G16" s="58">
        <v>0</v>
      </c>
      <c r="H16" s="58">
        <v>0.5</v>
      </c>
      <c r="I16" s="58">
        <v>0</v>
      </c>
      <c r="J16" s="58">
        <v>0</v>
      </c>
    </row>
    <row r="17" spans="1:10" x14ac:dyDescent="0.25">
      <c r="A17" t="s">
        <v>899</v>
      </c>
      <c r="B17" s="58">
        <v>0</v>
      </c>
      <c r="C17" s="58">
        <v>0</v>
      </c>
      <c r="D17" s="58">
        <v>0.5</v>
      </c>
      <c r="E17" s="58">
        <v>0</v>
      </c>
      <c r="F17" s="58">
        <v>0</v>
      </c>
      <c r="G17" s="58">
        <v>0.5</v>
      </c>
      <c r="H17" s="58">
        <v>0</v>
      </c>
      <c r="I17" s="58">
        <v>0</v>
      </c>
      <c r="J17" s="58">
        <v>0</v>
      </c>
    </row>
    <row r="18" spans="1:10" x14ac:dyDescent="0.25">
      <c r="A18" t="s">
        <v>900</v>
      </c>
      <c r="B18" s="58">
        <v>0</v>
      </c>
      <c r="C18" s="58">
        <v>0</v>
      </c>
      <c r="D18" s="58">
        <v>0</v>
      </c>
      <c r="E18" s="58">
        <v>0.33</v>
      </c>
      <c r="F18" s="58">
        <v>0</v>
      </c>
      <c r="G18" s="58">
        <v>0</v>
      </c>
      <c r="H18" s="58">
        <v>0</v>
      </c>
      <c r="I18" s="58">
        <v>0.67</v>
      </c>
      <c r="J18" s="58">
        <v>0</v>
      </c>
    </row>
    <row r="19" spans="1:10" x14ac:dyDescent="0.25">
      <c r="A19" s="3"/>
      <c r="B19" s="59"/>
      <c r="C19" s="59"/>
      <c r="D19" s="59"/>
      <c r="E19" s="59"/>
      <c r="F19" s="59"/>
      <c r="G19" s="59"/>
      <c r="H19" s="59"/>
      <c r="I19" s="59"/>
      <c r="J19" s="59"/>
    </row>
    <row r="20" spans="1:10" x14ac:dyDescent="0.25">
      <c r="A20" s="11" t="s">
        <v>277</v>
      </c>
      <c r="B20" s="57" t="s">
        <v>195</v>
      </c>
      <c r="C20" s="57" t="s">
        <v>38</v>
      </c>
      <c r="D20" s="57" t="s">
        <v>466</v>
      </c>
      <c r="E20" s="57" t="s">
        <v>325</v>
      </c>
      <c r="F20" s="57" t="s">
        <v>103</v>
      </c>
      <c r="G20" s="59"/>
      <c r="H20" s="59"/>
      <c r="I20" s="59"/>
      <c r="J20" s="59"/>
    </row>
    <row r="21" spans="1:10" x14ac:dyDescent="0.25">
      <c r="A21" t="s">
        <v>901</v>
      </c>
      <c r="B21" s="58">
        <v>0.6</v>
      </c>
      <c r="C21" s="58">
        <v>0</v>
      </c>
      <c r="D21" s="58">
        <v>0.4</v>
      </c>
      <c r="E21" s="58">
        <v>0</v>
      </c>
      <c r="F21" s="58">
        <v>0</v>
      </c>
      <c r="G21" s="59"/>
      <c r="H21" s="59"/>
      <c r="I21" s="59"/>
      <c r="J21" s="59"/>
    </row>
    <row r="22" spans="1:10" x14ac:dyDescent="0.25">
      <c r="A22" t="s">
        <v>902</v>
      </c>
      <c r="B22" s="58">
        <v>0.06</v>
      </c>
      <c r="C22" s="58">
        <v>0</v>
      </c>
      <c r="D22" s="58">
        <v>0.62</v>
      </c>
      <c r="E22" s="58">
        <v>0.19</v>
      </c>
      <c r="F22" s="58">
        <v>0.13</v>
      </c>
      <c r="G22" s="59"/>
      <c r="H22" s="59"/>
      <c r="I22" s="59"/>
      <c r="J22" s="59"/>
    </row>
    <row r="23" spans="1:10" x14ac:dyDescent="0.25">
      <c r="A23" s="52" t="s">
        <v>903</v>
      </c>
      <c r="B23" s="60">
        <v>0.22</v>
      </c>
      <c r="C23" s="60">
        <v>0.11</v>
      </c>
      <c r="D23" s="60">
        <v>0.67</v>
      </c>
      <c r="E23" s="60">
        <v>0</v>
      </c>
      <c r="F23" s="60">
        <v>0</v>
      </c>
      <c r="G23" s="54"/>
      <c r="H23" s="52"/>
      <c r="I23" s="52"/>
      <c r="J23" s="52"/>
    </row>
    <row r="24" spans="1:10" x14ac:dyDescent="0.25">
      <c r="A24" s="12"/>
      <c r="B24" s="12"/>
      <c r="C24" s="12"/>
      <c r="D24" s="12"/>
      <c r="E24" s="12"/>
      <c r="F24" s="12"/>
      <c r="G24" s="15"/>
      <c r="H24" s="12"/>
      <c r="I24" s="12"/>
      <c r="J24" s="12"/>
    </row>
    <row r="25" spans="1:10" x14ac:dyDescent="0.25">
      <c r="A25" t="s">
        <v>802</v>
      </c>
    </row>
  </sheetData>
  <mergeCells count="1">
    <mergeCell ref="B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7649-D0A3-4511-97A5-E00FA955BA83}">
  <dimension ref="A1:ER25"/>
  <sheetViews>
    <sheetView tabSelected="1" zoomScale="80" zoomScaleNormal="80" workbookViewId="0">
      <selection activeCell="D13" sqref="D13"/>
    </sheetView>
  </sheetViews>
  <sheetFormatPr defaultColWidth="9" defaultRowHeight="15" x14ac:dyDescent="0.25"/>
  <cols>
    <col min="1" max="1" width="129.42578125" customWidth="1"/>
    <col min="2" max="2" width="13.85546875" style="1" customWidth="1"/>
    <col min="3" max="3" width="13.140625" style="1" customWidth="1"/>
    <col min="4" max="4" width="12.7109375" style="1" customWidth="1"/>
    <col min="5" max="5" width="13.28515625" style="1" customWidth="1"/>
    <col min="6" max="6" width="13" style="1" customWidth="1"/>
    <col min="7" max="7" width="13.28515625" style="1" bestFit="1" customWidth="1"/>
    <col min="8" max="8" width="12.85546875" style="1" customWidth="1"/>
    <col min="9" max="9" width="13.42578125" customWidth="1"/>
    <col min="10" max="10" width="12.28515625" customWidth="1"/>
  </cols>
  <sheetData>
    <row r="1" spans="1:148" ht="15.75" x14ac:dyDescent="0.25">
      <c r="A1" s="65" t="s">
        <v>977</v>
      </c>
    </row>
    <row r="3" spans="1:148" s="20" customFormat="1" ht="31.5" customHeight="1" x14ac:dyDescent="0.25">
      <c r="A3" s="20" t="s">
        <v>788</v>
      </c>
      <c r="B3" s="150" t="s">
        <v>801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</row>
    <row r="4" spans="1:148" x14ac:dyDescent="0.25">
      <c r="A4" s="11" t="s">
        <v>23</v>
      </c>
      <c r="B4" s="57" t="s">
        <v>174</v>
      </c>
      <c r="C4" s="57" t="s">
        <v>49</v>
      </c>
      <c r="D4" s="57" t="s">
        <v>803</v>
      </c>
      <c r="E4" s="57" t="s">
        <v>104</v>
      </c>
      <c r="F4" s="57" t="s">
        <v>804</v>
      </c>
      <c r="G4" s="57" t="s">
        <v>64</v>
      </c>
      <c r="H4" s="57" t="s">
        <v>90</v>
      </c>
      <c r="I4" s="57" t="s">
        <v>39</v>
      </c>
      <c r="J4" s="57" t="s">
        <v>805</v>
      </c>
      <c r="K4" s="57" t="s">
        <v>806</v>
      </c>
      <c r="L4" s="57" t="s">
        <v>807</v>
      </c>
      <c r="M4" s="57" t="s">
        <v>808</v>
      </c>
    </row>
    <row r="5" spans="1:148" x14ac:dyDescent="0.25">
      <c r="A5" t="s">
        <v>791</v>
      </c>
      <c r="B5" s="58">
        <v>0</v>
      </c>
      <c r="C5" s="58">
        <v>0</v>
      </c>
      <c r="D5" s="58">
        <v>0</v>
      </c>
      <c r="E5" s="58">
        <v>0</v>
      </c>
      <c r="F5" s="58">
        <v>0</v>
      </c>
      <c r="G5" s="58">
        <v>0</v>
      </c>
      <c r="H5" s="58">
        <v>0.14000000000000001</v>
      </c>
      <c r="I5" s="58">
        <v>0</v>
      </c>
      <c r="J5" s="58">
        <v>0</v>
      </c>
      <c r="K5" s="58">
        <v>0</v>
      </c>
      <c r="L5" s="58">
        <v>0.86</v>
      </c>
      <c r="M5" s="58">
        <v>0</v>
      </c>
    </row>
    <row r="6" spans="1:148" x14ac:dyDescent="0.25">
      <c r="A6" t="s">
        <v>790</v>
      </c>
      <c r="B6" s="58">
        <v>0</v>
      </c>
      <c r="C6" s="58">
        <v>0</v>
      </c>
      <c r="D6" s="58">
        <v>0</v>
      </c>
      <c r="E6" s="58">
        <v>0</v>
      </c>
      <c r="F6" s="58">
        <v>1</v>
      </c>
      <c r="G6" s="58">
        <v>0</v>
      </c>
      <c r="H6" s="58">
        <v>0</v>
      </c>
      <c r="I6" s="58">
        <v>0</v>
      </c>
      <c r="J6" s="58">
        <v>0</v>
      </c>
      <c r="K6" s="58">
        <v>0</v>
      </c>
      <c r="L6" s="58">
        <v>0</v>
      </c>
      <c r="M6" s="58">
        <v>0</v>
      </c>
    </row>
    <row r="7" spans="1:148" x14ac:dyDescent="0.25">
      <c r="A7" t="s">
        <v>893</v>
      </c>
      <c r="B7" s="58">
        <v>0</v>
      </c>
      <c r="C7" s="58">
        <v>0.5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0.5</v>
      </c>
      <c r="J7" s="58">
        <v>0</v>
      </c>
      <c r="K7" s="58">
        <v>0</v>
      </c>
      <c r="L7" s="58">
        <v>0</v>
      </c>
      <c r="M7" s="58">
        <v>0</v>
      </c>
    </row>
    <row r="8" spans="1:148" x14ac:dyDescent="0.25">
      <c r="A8" t="s">
        <v>794</v>
      </c>
      <c r="B8" s="58">
        <v>0.5</v>
      </c>
      <c r="C8" s="58">
        <v>0</v>
      </c>
      <c r="D8" s="58">
        <v>0</v>
      </c>
      <c r="E8" s="58">
        <v>0</v>
      </c>
      <c r="F8" s="58">
        <v>0</v>
      </c>
      <c r="G8" s="58">
        <v>0.5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</row>
    <row r="9" spans="1:148" x14ac:dyDescent="0.25">
      <c r="A9" t="s">
        <v>795</v>
      </c>
      <c r="B9" s="58">
        <v>0.03</v>
      </c>
      <c r="C9" s="58">
        <v>0</v>
      </c>
      <c r="D9" s="58">
        <v>0.03</v>
      </c>
      <c r="E9" s="58">
        <v>0.09</v>
      </c>
      <c r="F9" s="58">
        <v>0</v>
      </c>
      <c r="G9" s="58">
        <v>0</v>
      </c>
      <c r="H9" s="58">
        <v>0</v>
      </c>
      <c r="I9" s="58">
        <v>0</v>
      </c>
      <c r="J9" s="58">
        <v>0.15</v>
      </c>
      <c r="K9" s="58">
        <v>0.67</v>
      </c>
      <c r="L9" s="58">
        <v>0</v>
      </c>
      <c r="M9" s="58">
        <v>0.03</v>
      </c>
    </row>
    <row r="10" spans="1:148" x14ac:dyDescent="0.25">
      <c r="B10" s="58"/>
      <c r="C10" s="58"/>
      <c r="D10" s="58"/>
      <c r="E10" s="58"/>
      <c r="F10" s="58"/>
      <c r="G10" s="58"/>
      <c r="H10" s="59"/>
      <c r="I10" s="59"/>
      <c r="J10" s="59"/>
    </row>
    <row r="11" spans="1:148" x14ac:dyDescent="0.25">
      <c r="A11" s="11" t="s">
        <v>239</v>
      </c>
      <c r="B11" s="61" t="s">
        <v>49</v>
      </c>
      <c r="C11" s="61" t="s">
        <v>63</v>
      </c>
      <c r="D11" s="61" t="s">
        <v>104</v>
      </c>
      <c r="E11" s="61" t="s">
        <v>811</v>
      </c>
      <c r="F11" s="61" t="s">
        <v>39</v>
      </c>
      <c r="G11" s="61" t="s">
        <v>409</v>
      </c>
      <c r="H11" s="61" t="s">
        <v>483</v>
      </c>
      <c r="I11" s="61" t="s">
        <v>812</v>
      </c>
      <c r="J11" s="57" t="s">
        <v>813</v>
      </c>
      <c r="K11" s="57" t="s">
        <v>243</v>
      </c>
      <c r="L11" s="57" t="s">
        <v>814</v>
      </c>
      <c r="M11" s="57" t="s">
        <v>252</v>
      </c>
      <c r="N11" s="57" t="s">
        <v>815</v>
      </c>
      <c r="O11" s="57" t="s">
        <v>474</v>
      </c>
      <c r="P11" s="57" t="s">
        <v>245</v>
      </c>
    </row>
    <row r="12" spans="1:148" x14ac:dyDescent="0.25">
      <c r="A12" t="s">
        <v>895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0.5</v>
      </c>
      <c r="L12" s="58">
        <v>0</v>
      </c>
      <c r="M12" s="58">
        <v>0</v>
      </c>
      <c r="N12" s="58">
        <v>0</v>
      </c>
      <c r="O12" s="58">
        <v>0</v>
      </c>
      <c r="P12" s="58">
        <v>0.5</v>
      </c>
    </row>
    <row r="13" spans="1:148" x14ac:dyDescent="0.25">
      <c r="A13" t="s">
        <v>888</v>
      </c>
      <c r="B13" s="58">
        <v>0</v>
      </c>
      <c r="C13" s="58">
        <v>0</v>
      </c>
      <c r="D13" s="58">
        <v>0.35</v>
      </c>
      <c r="E13" s="58">
        <v>0.28999999999999998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125">
        <v>7.0000000000000007E-2</v>
      </c>
      <c r="L13" s="58">
        <v>0</v>
      </c>
      <c r="M13" s="58">
        <v>0.28999999999999998</v>
      </c>
      <c r="N13" s="58">
        <v>0</v>
      </c>
      <c r="O13" s="58">
        <v>0</v>
      </c>
      <c r="P13" s="58">
        <v>0</v>
      </c>
    </row>
    <row r="14" spans="1:148" x14ac:dyDescent="0.25">
      <c r="A14" t="s">
        <v>904</v>
      </c>
      <c r="B14" s="58">
        <v>0</v>
      </c>
      <c r="C14" s="58">
        <v>0</v>
      </c>
      <c r="D14" s="58">
        <v>0.18</v>
      </c>
      <c r="E14" s="58">
        <v>0.18</v>
      </c>
      <c r="F14" s="58">
        <v>0.09</v>
      </c>
      <c r="G14" s="58">
        <v>0.18</v>
      </c>
      <c r="H14" s="58">
        <v>0</v>
      </c>
      <c r="I14" s="58">
        <v>0.09</v>
      </c>
      <c r="J14" s="58">
        <v>0.28000000000000003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</row>
    <row r="15" spans="1:148" x14ac:dyDescent="0.25">
      <c r="A15" t="s">
        <v>905</v>
      </c>
      <c r="B15" s="58">
        <v>0</v>
      </c>
      <c r="C15" s="58">
        <v>0</v>
      </c>
      <c r="D15" s="58">
        <v>0.87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0.13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</row>
    <row r="16" spans="1:148" x14ac:dyDescent="0.25">
      <c r="A16" t="s">
        <v>796</v>
      </c>
      <c r="B16" s="58">
        <v>0</v>
      </c>
      <c r="C16" s="58">
        <v>0.5</v>
      </c>
      <c r="D16" s="58">
        <v>0</v>
      </c>
      <c r="E16" s="58">
        <v>0.25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0.25</v>
      </c>
      <c r="M16" s="58">
        <v>0</v>
      </c>
      <c r="N16" s="58">
        <v>0</v>
      </c>
      <c r="O16" s="58">
        <v>0</v>
      </c>
      <c r="P16" s="58">
        <v>0</v>
      </c>
    </row>
    <row r="17" spans="1:16" x14ac:dyDescent="0.25">
      <c r="A17" t="s">
        <v>797</v>
      </c>
      <c r="B17" s="58">
        <v>0.08</v>
      </c>
      <c r="C17" s="58">
        <v>0.18</v>
      </c>
      <c r="D17" s="58">
        <v>0</v>
      </c>
      <c r="E17" s="58">
        <v>0</v>
      </c>
      <c r="F17" s="58">
        <v>0</v>
      </c>
      <c r="G17" s="58">
        <v>0</v>
      </c>
      <c r="H17" s="58">
        <v>0.5</v>
      </c>
      <c r="I17" s="58">
        <v>0</v>
      </c>
      <c r="J17" s="58">
        <v>0</v>
      </c>
      <c r="K17" s="58">
        <v>0.08</v>
      </c>
      <c r="L17" s="58">
        <v>0</v>
      </c>
      <c r="M17" s="58">
        <v>0</v>
      </c>
      <c r="N17" s="58">
        <v>0.08</v>
      </c>
      <c r="O17" s="58">
        <v>0.08</v>
      </c>
      <c r="P17" s="58">
        <v>0</v>
      </c>
    </row>
    <row r="18" spans="1:16" x14ac:dyDescent="0.25">
      <c r="A18" s="3"/>
      <c r="B18" s="59"/>
      <c r="C18" s="59"/>
      <c r="D18" s="59"/>
      <c r="E18" s="59"/>
      <c r="F18" s="59"/>
      <c r="G18" s="59"/>
      <c r="H18" s="59"/>
      <c r="I18" s="59"/>
      <c r="J18" s="59"/>
    </row>
    <row r="19" spans="1:16" x14ac:dyDescent="0.25">
      <c r="A19" s="11" t="s">
        <v>277</v>
      </c>
      <c r="B19" s="57" t="s">
        <v>816</v>
      </c>
      <c r="C19" s="57" t="s">
        <v>569</v>
      </c>
      <c r="D19" s="61" t="s">
        <v>817</v>
      </c>
      <c r="E19" s="61" t="s">
        <v>818</v>
      </c>
      <c r="F19" s="61" t="s">
        <v>355</v>
      </c>
      <c r="G19" s="61" t="s">
        <v>63</v>
      </c>
      <c r="H19" s="61" t="s">
        <v>803</v>
      </c>
      <c r="I19" s="61" t="s">
        <v>104</v>
      </c>
      <c r="J19" s="61" t="s">
        <v>811</v>
      </c>
      <c r="K19" s="61" t="s">
        <v>39</v>
      </c>
      <c r="L19" s="57" t="s">
        <v>243</v>
      </c>
      <c r="M19" s="57" t="s">
        <v>252</v>
      </c>
      <c r="N19" s="57" t="s">
        <v>808</v>
      </c>
      <c r="O19" s="57" t="s">
        <v>819</v>
      </c>
      <c r="P19" s="57" t="s">
        <v>820</v>
      </c>
    </row>
    <row r="20" spans="1:16" x14ac:dyDescent="0.25">
      <c r="A20" t="s">
        <v>799</v>
      </c>
      <c r="B20" s="58">
        <v>0</v>
      </c>
      <c r="C20" s="58">
        <v>0</v>
      </c>
      <c r="D20" s="58">
        <v>0.15</v>
      </c>
      <c r="E20" s="58">
        <v>0</v>
      </c>
      <c r="F20" s="58">
        <v>0</v>
      </c>
      <c r="G20" s="58">
        <v>0</v>
      </c>
      <c r="H20" s="58">
        <v>0</v>
      </c>
      <c r="I20" s="58">
        <v>0.39</v>
      </c>
      <c r="J20" s="58">
        <v>0.23</v>
      </c>
      <c r="K20" s="58">
        <v>0.08</v>
      </c>
      <c r="L20" s="58">
        <v>0.15</v>
      </c>
      <c r="M20" s="58">
        <v>0</v>
      </c>
      <c r="N20" s="58">
        <v>0</v>
      </c>
      <c r="O20" s="58">
        <v>0</v>
      </c>
      <c r="P20" s="58">
        <v>0</v>
      </c>
    </row>
    <row r="21" spans="1:16" x14ac:dyDescent="0.25">
      <c r="A21" t="s">
        <v>798</v>
      </c>
      <c r="B21" s="58">
        <v>0.04</v>
      </c>
      <c r="C21" s="58">
        <v>0</v>
      </c>
      <c r="D21" s="58">
        <v>0</v>
      </c>
      <c r="E21" s="58">
        <v>0</v>
      </c>
      <c r="F21" s="58">
        <v>0.04</v>
      </c>
      <c r="G21" s="58">
        <v>7.0000000000000007E-2</v>
      </c>
      <c r="H21" s="58">
        <v>0.04</v>
      </c>
      <c r="I21" s="58">
        <v>0.37</v>
      </c>
      <c r="J21" s="58">
        <v>0.15</v>
      </c>
      <c r="K21" s="58">
        <v>0</v>
      </c>
      <c r="L21" s="58">
        <v>7.0000000000000007E-2</v>
      </c>
      <c r="M21" s="58">
        <v>7.0000000000000007E-2</v>
      </c>
      <c r="N21" s="58">
        <v>0.04</v>
      </c>
      <c r="O21" s="58">
        <v>0.04</v>
      </c>
      <c r="P21" s="58">
        <v>7.0000000000000007E-2</v>
      </c>
    </row>
    <row r="22" spans="1:16" x14ac:dyDescent="0.25">
      <c r="A22" s="52" t="s">
        <v>800</v>
      </c>
      <c r="B22" s="126">
        <v>0.18</v>
      </c>
      <c r="C22" s="126">
        <v>0.05</v>
      </c>
      <c r="D22" s="126">
        <v>0</v>
      </c>
      <c r="E22" s="126">
        <v>0.05</v>
      </c>
      <c r="F22" s="126">
        <v>0</v>
      </c>
      <c r="G22" s="126">
        <v>0.1</v>
      </c>
      <c r="H22" s="126">
        <v>0.05</v>
      </c>
      <c r="I22" s="126">
        <v>0.32</v>
      </c>
      <c r="J22" s="126">
        <v>0.1</v>
      </c>
      <c r="K22" s="126">
        <v>0</v>
      </c>
      <c r="L22" s="126">
        <v>0.05</v>
      </c>
      <c r="M22" s="126">
        <v>0.05</v>
      </c>
      <c r="N22" s="126">
        <v>0</v>
      </c>
      <c r="O22" s="126">
        <v>0</v>
      </c>
      <c r="P22" s="126">
        <v>0.05</v>
      </c>
    </row>
    <row r="23" spans="1:16" x14ac:dyDescent="0.25">
      <c r="A23" s="12"/>
      <c r="B23" s="12"/>
      <c r="C23" s="12"/>
      <c r="D23" s="12"/>
      <c r="E23" s="12"/>
      <c r="F23" s="12"/>
      <c r="G23" s="15"/>
      <c r="H23" s="12"/>
      <c r="I23" s="12"/>
      <c r="J23" s="12"/>
    </row>
    <row r="24" spans="1:16" x14ac:dyDescent="0.25">
      <c r="A24" t="s">
        <v>810</v>
      </c>
    </row>
    <row r="25" spans="1:16" x14ac:dyDescent="0.25">
      <c r="A25" t="s">
        <v>809</v>
      </c>
    </row>
  </sheetData>
  <mergeCells count="2">
    <mergeCell ref="B3:J3"/>
    <mergeCell ref="K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42B1-1A8D-494F-BA79-763DAFFEDFFD}">
  <dimension ref="A1:Y185"/>
  <sheetViews>
    <sheetView zoomScale="80" zoomScaleNormal="80" workbookViewId="0">
      <pane ySplit="3" topLeftCell="A37" activePane="bottomLeft" state="frozen"/>
      <selection pane="bottomLeft" activeCell="A77" sqref="A77"/>
    </sheetView>
  </sheetViews>
  <sheetFormatPr defaultColWidth="9" defaultRowHeight="15" x14ac:dyDescent="0.25"/>
  <cols>
    <col min="1" max="1" width="26.7109375" bestFit="1" customWidth="1"/>
    <col min="2" max="2" width="6.28515625" customWidth="1"/>
    <col min="3" max="3" width="32.85546875" style="1" bestFit="1" customWidth="1"/>
    <col min="4" max="4" width="28" style="1" bestFit="1" customWidth="1"/>
    <col min="5" max="5" width="23.42578125" style="1" bestFit="1" customWidth="1"/>
    <col min="6" max="6" width="32.28515625" style="1" customWidth="1"/>
    <col min="7" max="7" width="23.85546875" style="1" bestFit="1" customWidth="1"/>
    <col min="8" max="8" width="26.140625" style="1" customWidth="1"/>
    <col min="9" max="9" width="25.7109375" style="1" customWidth="1"/>
    <col min="10" max="10" width="22.5703125" customWidth="1"/>
    <col min="11" max="11" width="14.5703125" customWidth="1"/>
    <col min="12" max="12" width="21.28515625" customWidth="1"/>
    <col min="13" max="13" width="42.42578125" customWidth="1"/>
  </cols>
  <sheetData>
    <row r="1" spans="1:24" ht="15.75" x14ac:dyDescent="0.25">
      <c r="A1" s="22" t="s">
        <v>830</v>
      </c>
    </row>
    <row r="3" spans="1:24" s="20" customFormat="1" ht="63.75" customHeight="1" x14ac:dyDescent="0.25">
      <c r="A3" s="20" t="s">
        <v>10</v>
      </c>
      <c r="B3" s="20" t="s">
        <v>11</v>
      </c>
      <c r="C3" s="20" t="s">
        <v>12</v>
      </c>
      <c r="D3" s="20" t="s">
        <v>13</v>
      </c>
      <c r="E3" s="20" t="s">
        <v>14</v>
      </c>
      <c r="F3" s="20" t="s">
        <v>15</v>
      </c>
      <c r="G3" s="20" t="s">
        <v>16</v>
      </c>
      <c r="H3" s="20" t="s">
        <v>17</v>
      </c>
      <c r="I3" s="20" t="s">
        <v>18</v>
      </c>
      <c r="J3" s="20" t="s">
        <v>19</v>
      </c>
      <c r="K3" s="20" t="s">
        <v>20</v>
      </c>
      <c r="L3" s="20" t="s">
        <v>21</v>
      </c>
      <c r="M3" s="20" t="s">
        <v>22</v>
      </c>
    </row>
    <row r="4" spans="1:24" x14ac:dyDescent="0.25">
      <c r="A4" s="11" t="s">
        <v>23</v>
      </c>
      <c r="N4" s="3"/>
      <c r="O4" s="3"/>
    </row>
    <row r="5" spans="1:24" x14ac:dyDescent="0.25">
      <c r="A5" s="3" t="s">
        <v>24</v>
      </c>
      <c r="B5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15">
        <v>2.350848</v>
      </c>
      <c r="I5" s="12">
        <v>848431</v>
      </c>
      <c r="J5" s="12">
        <v>455628</v>
      </c>
      <c r="K5" s="12" t="s">
        <v>31</v>
      </c>
      <c r="L5" s="3" t="s">
        <v>32</v>
      </c>
      <c r="M5" s="3" t="s">
        <v>40</v>
      </c>
      <c r="Q5" s="3"/>
      <c r="R5" s="3" t="s">
        <v>33</v>
      </c>
    </row>
    <row r="6" spans="1:24" x14ac:dyDescent="0.25">
      <c r="A6" s="3" t="s">
        <v>34</v>
      </c>
      <c r="B6" s="3" t="s">
        <v>25</v>
      </c>
      <c r="C6" s="3" t="s">
        <v>35</v>
      </c>
      <c r="D6" s="3" t="s">
        <v>36</v>
      </c>
      <c r="E6" s="3" t="s">
        <v>28</v>
      </c>
      <c r="F6" s="3" t="s">
        <v>37</v>
      </c>
      <c r="G6" s="3" t="s">
        <v>30</v>
      </c>
      <c r="H6" s="15">
        <v>0.112</v>
      </c>
      <c r="I6" s="12">
        <v>118979</v>
      </c>
      <c r="J6" s="12">
        <v>63516</v>
      </c>
      <c r="K6" s="12" t="s">
        <v>38</v>
      </c>
      <c r="L6" s="3" t="s">
        <v>39</v>
      </c>
      <c r="M6" s="3" t="s">
        <v>42</v>
      </c>
      <c r="S6" s="3" t="s">
        <v>33</v>
      </c>
    </row>
    <row r="7" spans="1:24" x14ac:dyDescent="0.25">
      <c r="A7" s="3" t="s">
        <v>41</v>
      </c>
      <c r="B7" s="3" t="s">
        <v>25</v>
      </c>
      <c r="C7" s="3" t="s">
        <v>35</v>
      </c>
      <c r="D7" s="3" t="s">
        <v>36</v>
      </c>
      <c r="E7" s="3" t="s">
        <v>28</v>
      </c>
      <c r="F7" s="3" t="s">
        <v>37</v>
      </c>
      <c r="G7" s="3" t="s">
        <v>30</v>
      </c>
      <c r="H7" s="15">
        <v>1.4E-2</v>
      </c>
      <c r="I7" s="12">
        <v>15842</v>
      </c>
      <c r="J7" s="12">
        <v>9190</v>
      </c>
      <c r="K7" s="12" t="s">
        <v>38</v>
      </c>
      <c r="L7" s="3" t="s">
        <v>33</v>
      </c>
      <c r="M7" s="3" t="s">
        <v>42</v>
      </c>
      <c r="S7" s="3" t="s">
        <v>33</v>
      </c>
    </row>
    <row r="8" spans="1:24" x14ac:dyDescent="0.25">
      <c r="A8" s="3" t="s">
        <v>43</v>
      </c>
      <c r="B8" s="3" t="s">
        <v>25</v>
      </c>
      <c r="C8" s="3" t="s">
        <v>35</v>
      </c>
      <c r="D8" s="3" t="s">
        <v>36</v>
      </c>
      <c r="E8" s="3" t="s">
        <v>28</v>
      </c>
      <c r="F8" s="3" t="s">
        <v>37</v>
      </c>
      <c r="G8" s="3" t="s">
        <v>30</v>
      </c>
      <c r="H8" s="15">
        <v>1.2999999999999999E-2</v>
      </c>
      <c r="I8" s="12">
        <v>14632</v>
      </c>
      <c r="J8" s="12">
        <v>7783</v>
      </c>
      <c r="K8" s="12" t="s">
        <v>38</v>
      </c>
      <c r="L8" s="3" t="s">
        <v>33</v>
      </c>
      <c r="M8" s="3" t="s">
        <v>42</v>
      </c>
      <c r="S8" s="3" t="s">
        <v>33</v>
      </c>
    </row>
    <row r="9" spans="1:24" x14ac:dyDescent="0.25">
      <c r="A9" s="3" t="s">
        <v>44</v>
      </c>
      <c r="B9" s="3" t="s">
        <v>45</v>
      </c>
      <c r="C9" s="3" t="s">
        <v>35</v>
      </c>
      <c r="D9" s="3" t="s">
        <v>36</v>
      </c>
      <c r="E9" s="3" t="s">
        <v>28</v>
      </c>
      <c r="F9" s="3" t="s">
        <v>46</v>
      </c>
      <c r="G9" s="3" t="s">
        <v>30</v>
      </c>
      <c r="H9" s="15">
        <v>1.0999999999999999E-2</v>
      </c>
      <c r="I9" s="12">
        <v>12312</v>
      </c>
      <c r="J9" s="12">
        <v>6588</v>
      </c>
      <c r="K9" s="12" t="s">
        <v>47</v>
      </c>
      <c r="L9" s="12" t="s">
        <v>33</v>
      </c>
      <c r="M9" s="3" t="s">
        <v>42</v>
      </c>
      <c r="S9" s="3" t="s">
        <v>47</v>
      </c>
    </row>
    <row r="10" spans="1:24" x14ac:dyDescent="0.25">
      <c r="A10" s="3" t="s">
        <v>48</v>
      </c>
      <c r="B10" s="3" t="s">
        <v>25</v>
      </c>
      <c r="C10" s="3" t="s">
        <v>35</v>
      </c>
      <c r="D10" s="3" t="s">
        <v>36</v>
      </c>
      <c r="E10" s="3" t="s">
        <v>28</v>
      </c>
      <c r="F10" s="3" t="s">
        <v>37</v>
      </c>
      <c r="G10" s="3" t="s">
        <v>30</v>
      </c>
      <c r="H10" s="15">
        <v>2.3222E-2</v>
      </c>
      <c r="I10" s="12">
        <v>26048</v>
      </c>
      <c r="J10" s="12">
        <v>14133</v>
      </c>
      <c r="K10" s="12" t="s">
        <v>38</v>
      </c>
      <c r="L10" s="12" t="s">
        <v>49</v>
      </c>
      <c r="M10" s="3" t="s">
        <v>50</v>
      </c>
      <c r="S10" s="3"/>
    </row>
    <row r="11" spans="1:24" x14ac:dyDescent="0.25">
      <c r="A11" s="3" t="s">
        <v>51</v>
      </c>
      <c r="B11" s="3" t="s">
        <v>25</v>
      </c>
      <c r="C11" s="3" t="s">
        <v>35</v>
      </c>
      <c r="D11" s="3" t="s">
        <v>36</v>
      </c>
      <c r="E11" s="3" t="s">
        <v>28</v>
      </c>
      <c r="F11" s="3" t="s">
        <v>37</v>
      </c>
      <c r="G11" s="3" t="s">
        <v>30</v>
      </c>
      <c r="H11" s="15">
        <v>2.5569999999999999E-2</v>
      </c>
      <c r="I11" s="12">
        <v>28796</v>
      </c>
      <c r="J11" s="12">
        <v>15301</v>
      </c>
      <c r="K11" s="12" t="s">
        <v>38</v>
      </c>
      <c r="L11" s="12" t="s">
        <v>33</v>
      </c>
      <c r="M11" s="3" t="s">
        <v>50</v>
      </c>
      <c r="S11" s="3"/>
    </row>
    <row r="12" spans="1:24" x14ac:dyDescent="0.25">
      <c r="A12" s="12" t="s">
        <v>52</v>
      </c>
      <c r="B12" s="3" t="s">
        <v>25</v>
      </c>
      <c r="C12" s="12" t="s">
        <v>889</v>
      </c>
      <c r="D12" s="12" t="s">
        <v>54</v>
      </c>
      <c r="E12" s="3" t="s">
        <v>28</v>
      </c>
      <c r="F12" s="12" t="s">
        <v>55</v>
      </c>
      <c r="G12" s="3" t="s">
        <v>56</v>
      </c>
      <c r="H12" s="15">
        <v>12.481999999999999</v>
      </c>
      <c r="I12" s="12">
        <v>1145926</v>
      </c>
      <c r="J12" s="12">
        <v>591804</v>
      </c>
      <c r="K12" s="12" t="s">
        <v>57</v>
      </c>
      <c r="L12" s="12" t="s">
        <v>58</v>
      </c>
      <c r="M12" s="12" t="s">
        <v>59</v>
      </c>
      <c r="N12" s="13"/>
      <c r="O12" s="13"/>
      <c r="P12" s="13"/>
      <c r="T12" s="13"/>
      <c r="U12" s="13"/>
      <c r="V12" s="13"/>
      <c r="W12" s="13"/>
      <c r="X12" s="13"/>
    </row>
    <row r="13" spans="1:24" x14ac:dyDescent="0.25">
      <c r="A13" s="12" t="s">
        <v>60</v>
      </c>
      <c r="B13" s="3" t="s">
        <v>25</v>
      </c>
      <c r="C13" s="12" t="s">
        <v>890</v>
      </c>
      <c r="D13" s="12" t="s">
        <v>54</v>
      </c>
      <c r="E13" s="3" t="s">
        <v>28</v>
      </c>
      <c r="F13" s="3" t="s">
        <v>62</v>
      </c>
      <c r="G13" s="3" t="s">
        <v>56</v>
      </c>
      <c r="H13" s="15">
        <v>1.1910000000000001</v>
      </c>
      <c r="I13" s="12">
        <v>682335</v>
      </c>
      <c r="J13" s="12">
        <v>353007</v>
      </c>
      <c r="K13" s="12" t="s">
        <v>63</v>
      </c>
      <c r="L13" s="12" t="s">
        <v>64</v>
      </c>
      <c r="M13" s="12" t="s">
        <v>59</v>
      </c>
      <c r="N13" s="13"/>
      <c r="O13" s="13"/>
      <c r="P13" s="13"/>
      <c r="T13" s="13"/>
      <c r="U13" s="13"/>
      <c r="V13" s="13"/>
      <c r="W13" s="13"/>
      <c r="X13" s="13"/>
    </row>
    <row r="14" spans="1:24" x14ac:dyDescent="0.25">
      <c r="A14" s="3" t="s">
        <v>65</v>
      </c>
      <c r="B14" s="3" t="s">
        <v>25</v>
      </c>
      <c r="C14" s="3" t="s">
        <v>66</v>
      </c>
      <c r="D14" s="3" t="s">
        <v>67</v>
      </c>
      <c r="E14" s="3" t="s">
        <v>68</v>
      </c>
      <c r="F14" s="3" t="s">
        <v>69</v>
      </c>
      <c r="G14" s="3" t="s">
        <v>30</v>
      </c>
      <c r="H14" s="15">
        <v>3.3051999999999998E-2</v>
      </c>
      <c r="I14" s="13">
        <v>38917</v>
      </c>
      <c r="J14" s="13">
        <v>21322</v>
      </c>
      <c r="K14" s="12" t="s">
        <v>70</v>
      </c>
      <c r="L14" s="12" t="s">
        <v>33</v>
      </c>
      <c r="M14" s="12" t="s">
        <v>71</v>
      </c>
    </row>
    <row r="15" spans="1:24" x14ac:dyDescent="0.25">
      <c r="A15" s="3" t="s">
        <v>72</v>
      </c>
      <c r="B15" s="3" t="s">
        <v>25</v>
      </c>
      <c r="C15" s="3" t="s">
        <v>73</v>
      </c>
      <c r="D15" s="3" t="s">
        <v>74</v>
      </c>
      <c r="E15" s="3" t="s">
        <v>75</v>
      </c>
      <c r="F15" s="3" t="s">
        <v>76</v>
      </c>
      <c r="G15" s="3" t="s">
        <v>30</v>
      </c>
      <c r="H15" s="12">
        <v>0.34242</v>
      </c>
      <c r="I15" s="12">
        <v>195396</v>
      </c>
      <c r="J15" s="12">
        <v>123098</v>
      </c>
      <c r="K15" s="12" t="s">
        <v>77</v>
      </c>
      <c r="L15" s="12" t="s">
        <v>78</v>
      </c>
      <c r="M15" s="12" t="s">
        <v>79</v>
      </c>
      <c r="O15" s="3"/>
      <c r="V15" s="3"/>
    </row>
    <row r="16" spans="1:24" x14ac:dyDescent="0.25">
      <c r="A16" s="3" t="s">
        <v>80</v>
      </c>
      <c r="B16" s="3" t="s">
        <v>25</v>
      </c>
      <c r="C16" s="3" t="s">
        <v>73</v>
      </c>
      <c r="D16" s="3" t="s">
        <v>74</v>
      </c>
      <c r="E16" s="3" t="s">
        <v>75</v>
      </c>
      <c r="F16" s="3" t="s">
        <v>81</v>
      </c>
      <c r="G16" s="3" t="s">
        <v>30</v>
      </c>
      <c r="H16" s="12">
        <v>3.0605920000000002</v>
      </c>
      <c r="I16" s="12">
        <v>742144</v>
      </c>
      <c r="J16" s="12">
        <v>432346</v>
      </c>
      <c r="K16" s="12" t="s">
        <v>82</v>
      </c>
      <c r="L16" s="12" t="s">
        <v>83</v>
      </c>
      <c r="M16" s="12" t="s">
        <v>79</v>
      </c>
      <c r="O16" s="3"/>
      <c r="V16" s="3"/>
    </row>
    <row r="17" spans="1:22" x14ac:dyDescent="0.25">
      <c r="A17" s="3" t="s">
        <v>84</v>
      </c>
      <c r="B17" s="3" t="s">
        <v>25</v>
      </c>
      <c r="C17" s="3" t="s">
        <v>73</v>
      </c>
      <c r="D17" s="3" t="s">
        <v>74</v>
      </c>
      <c r="E17" s="3" t="s">
        <v>75</v>
      </c>
      <c r="F17" s="12" t="s">
        <v>85</v>
      </c>
      <c r="G17" s="3" t="s">
        <v>30</v>
      </c>
      <c r="H17" s="12">
        <v>8.2618869999999998</v>
      </c>
      <c r="I17" s="12">
        <v>964548</v>
      </c>
      <c r="J17" s="12">
        <v>533509</v>
      </c>
      <c r="K17" s="12" t="s">
        <v>82</v>
      </c>
      <c r="L17" s="12" t="s">
        <v>86</v>
      </c>
      <c r="M17" s="12" t="s">
        <v>79</v>
      </c>
      <c r="O17" s="3"/>
      <c r="V17" s="3"/>
    </row>
    <row r="18" spans="1:22" x14ac:dyDescent="0.25">
      <c r="A18" s="3" t="s">
        <v>87</v>
      </c>
      <c r="B18" s="3" t="s">
        <v>25</v>
      </c>
      <c r="C18" s="3" t="s">
        <v>73</v>
      </c>
      <c r="D18" s="3" t="s">
        <v>74</v>
      </c>
      <c r="E18" s="3" t="s">
        <v>75</v>
      </c>
      <c r="F18" s="12" t="s">
        <v>88</v>
      </c>
      <c r="G18" s="3" t="s">
        <v>30</v>
      </c>
      <c r="H18" s="12">
        <v>7.1668289999999999</v>
      </c>
      <c r="I18" s="12">
        <v>922415</v>
      </c>
      <c r="J18" s="12">
        <v>519738</v>
      </c>
      <c r="K18" s="12" t="s">
        <v>82</v>
      </c>
      <c r="L18" s="12" t="s">
        <v>83</v>
      </c>
      <c r="M18" s="12" t="s">
        <v>79</v>
      </c>
      <c r="O18" s="3"/>
      <c r="V18" s="3"/>
    </row>
    <row r="19" spans="1:22" x14ac:dyDescent="0.25">
      <c r="A19" s="3" t="s">
        <v>89</v>
      </c>
      <c r="B19" s="3" t="s">
        <v>25</v>
      </c>
      <c r="C19" s="3" t="s">
        <v>73</v>
      </c>
      <c r="D19" s="3" t="s">
        <v>74</v>
      </c>
      <c r="E19" s="3" t="s">
        <v>75</v>
      </c>
      <c r="F19" s="12" t="s">
        <v>88</v>
      </c>
      <c r="G19" s="3" t="s">
        <v>30</v>
      </c>
      <c r="H19" s="12">
        <v>5.8011540000000004</v>
      </c>
      <c r="I19" s="12">
        <v>897022</v>
      </c>
      <c r="J19" s="12">
        <v>506929</v>
      </c>
      <c r="K19" s="12" t="s">
        <v>82</v>
      </c>
      <c r="L19" s="12" t="s">
        <v>90</v>
      </c>
      <c r="M19" s="12" t="s">
        <v>79</v>
      </c>
      <c r="O19" s="3"/>
      <c r="V19" s="3"/>
    </row>
    <row r="20" spans="1:22" x14ac:dyDescent="0.25">
      <c r="A20" s="3" t="s">
        <v>91</v>
      </c>
      <c r="B20" s="3" t="s">
        <v>25</v>
      </c>
      <c r="C20" s="3" t="s">
        <v>73</v>
      </c>
      <c r="D20" s="3" t="s">
        <v>74</v>
      </c>
      <c r="E20" s="3" t="s">
        <v>75</v>
      </c>
      <c r="F20" s="12" t="s">
        <v>88</v>
      </c>
      <c r="G20" s="3" t="s">
        <v>30</v>
      </c>
      <c r="H20" s="12">
        <v>8.3724000000000007E-2</v>
      </c>
      <c r="I20" s="12">
        <v>51825</v>
      </c>
      <c r="J20" s="12">
        <v>33114</v>
      </c>
      <c r="K20" s="12" t="s">
        <v>38</v>
      </c>
      <c r="L20" s="12" t="s">
        <v>92</v>
      </c>
      <c r="M20" s="12" t="s">
        <v>79</v>
      </c>
      <c r="R20" s="3"/>
    </row>
    <row r="21" spans="1:22" x14ac:dyDescent="0.25">
      <c r="A21" s="3" t="s">
        <v>93</v>
      </c>
      <c r="B21" s="3" t="s">
        <v>45</v>
      </c>
      <c r="C21" s="3" t="s">
        <v>73</v>
      </c>
      <c r="D21" s="3" t="s">
        <v>74</v>
      </c>
      <c r="E21" s="3" t="s">
        <v>75</v>
      </c>
      <c r="F21" s="12" t="s">
        <v>94</v>
      </c>
      <c r="G21" s="3" t="s">
        <v>30</v>
      </c>
      <c r="H21" s="12">
        <v>0.44607000000000002</v>
      </c>
      <c r="I21" s="12">
        <v>231972</v>
      </c>
      <c r="J21" s="12">
        <v>144530</v>
      </c>
      <c r="K21" s="12" t="s">
        <v>47</v>
      </c>
      <c r="L21" s="12" t="s">
        <v>86</v>
      </c>
      <c r="M21" s="12" t="s">
        <v>79</v>
      </c>
      <c r="R21" s="3"/>
    </row>
    <row r="22" spans="1:22" x14ac:dyDescent="0.25">
      <c r="A22" s="3" t="s">
        <v>95</v>
      </c>
      <c r="B22" s="3" t="s">
        <v>45</v>
      </c>
      <c r="C22" s="3" t="s">
        <v>96</v>
      </c>
      <c r="D22" s="3" t="s">
        <v>97</v>
      </c>
      <c r="E22" s="3" t="s">
        <v>68</v>
      </c>
      <c r="F22" s="12" t="s">
        <v>98</v>
      </c>
      <c r="G22" s="3" t="s">
        <v>30</v>
      </c>
      <c r="H22" s="12">
        <v>6.8425E-2</v>
      </c>
      <c r="I22" s="12">
        <v>77157</v>
      </c>
      <c r="J22" s="12">
        <v>41429</v>
      </c>
      <c r="K22" s="12" t="s">
        <v>47</v>
      </c>
      <c r="L22" s="12" t="s">
        <v>99</v>
      </c>
      <c r="M22" s="12" t="s">
        <v>100</v>
      </c>
      <c r="R22" s="3"/>
    </row>
    <row r="23" spans="1:22" x14ac:dyDescent="0.25">
      <c r="A23" s="3" t="s">
        <v>101</v>
      </c>
      <c r="B23" s="3" t="s">
        <v>25</v>
      </c>
      <c r="C23" s="3" t="s">
        <v>96</v>
      </c>
      <c r="D23" s="3" t="s">
        <v>97</v>
      </c>
      <c r="E23" s="3" t="s">
        <v>68</v>
      </c>
      <c r="F23" s="12" t="s">
        <v>102</v>
      </c>
      <c r="G23" s="3" t="s">
        <v>30</v>
      </c>
      <c r="H23" s="12">
        <v>0.85895699999999997</v>
      </c>
      <c r="I23" s="12">
        <v>607162</v>
      </c>
      <c r="J23" s="12">
        <v>323187</v>
      </c>
      <c r="K23" s="12" t="s">
        <v>103</v>
      </c>
      <c r="L23" s="12" t="s">
        <v>104</v>
      </c>
      <c r="M23" s="12" t="s">
        <v>100</v>
      </c>
      <c r="R23" s="3"/>
    </row>
    <row r="24" spans="1:22" x14ac:dyDescent="0.25">
      <c r="A24" s="3" t="s">
        <v>105</v>
      </c>
      <c r="B24" s="3" t="s">
        <v>45</v>
      </c>
      <c r="C24" s="3" t="s">
        <v>96</v>
      </c>
      <c r="D24" s="3" t="s">
        <v>97</v>
      </c>
      <c r="E24" s="3" t="s">
        <v>68</v>
      </c>
      <c r="F24" s="12" t="s">
        <v>106</v>
      </c>
      <c r="G24" s="3" t="s">
        <v>30</v>
      </c>
      <c r="H24" s="12">
        <v>0.66900000000000004</v>
      </c>
      <c r="I24" s="12">
        <v>506239</v>
      </c>
      <c r="J24" s="12">
        <v>271161</v>
      </c>
      <c r="K24" s="12" t="s">
        <v>47</v>
      </c>
      <c r="L24" s="12" t="s">
        <v>107</v>
      </c>
      <c r="M24" s="12" t="s">
        <v>100</v>
      </c>
      <c r="R24" s="3"/>
    </row>
    <row r="25" spans="1:22" x14ac:dyDescent="0.25">
      <c r="A25" s="3" t="s">
        <v>108</v>
      </c>
      <c r="B25" s="3" t="s">
        <v>45</v>
      </c>
      <c r="C25" s="3" t="s">
        <v>96</v>
      </c>
      <c r="D25" s="3" t="s">
        <v>97</v>
      </c>
      <c r="E25" s="3" t="s">
        <v>68</v>
      </c>
      <c r="F25" s="12" t="s">
        <v>106</v>
      </c>
      <c r="G25" s="3" t="s">
        <v>30</v>
      </c>
      <c r="H25" s="12">
        <v>0.36699999999999999</v>
      </c>
      <c r="I25" s="12">
        <v>335072</v>
      </c>
      <c r="J25" s="12">
        <v>178482</v>
      </c>
      <c r="K25" s="12" t="s">
        <v>47</v>
      </c>
      <c r="L25" s="12" t="s">
        <v>109</v>
      </c>
      <c r="M25" s="12" t="s">
        <v>100</v>
      </c>
      <c r="R25" s="3"/>
    </row>
    <row r="26" spans="1:22" x14ac:dyDescent="0.25">
      <c r="A26" s="3" t="s">
        <v>110</v>
      </c>
      <c r="B26" s="3" t="s">
        <v>45</v>
      </c>
      <c r="C26" s="3" t="s">
        <v>96</v>
      </c>
      <c r="D26" s="3" t="s">
        <v>97</v>
      </c>
      <c r="E26" s="3" t="s">
        <v>68</v>
      </c>
      <c r="F26" s="12" t="s">
        <v>111</v>
      </c>
      <c r="G26" s="3" t="s">
        <v>30</v>
      </c>
      <c r="H26" s="12">
        <v>4.2359999999999998</v>
      </c>
      <c r="I26" s="12">
        <v>803148</v>
      </c>
      <c r="J26" s="12">
        <v>437242</v>
      </c>
      <c r="K26" s="12" t="s">
        <v>47</v>
      </c>
      <c r="L26" s="12" t="s">
        <v>112</v>
      </c>
      <c r="M26" s="12" t="s">
        <v>100</v>
      </c>
      <c r="O26" s="3"/>
    </row>
    <row r="27" spans="1:22" x14ac:dyDescent="0.25">
      <c r="A27" s="3" t="s">
        <v>113</v>
      </c>
      <c r="B27" s="3" t="s">
        <v>45</v>
      </c>
      <c r="C27" s="3" t="s">
        <v>96</v>
      </c>
      <c r="D27" s="3" t="s">
        <v>97</v>
      </c>
      <c r="E27" s="3" t="s">
        <v>68</v>
      </c>
      <c r="F27" s="12" t="s">
        <v>114</v>
      </c>
      <c r="G27" s="3" t="s">
        <v>30</v>
      </c>
      <c r="H27" s="12">
        <v>3.6160000000000001</v>
      </c>
      <c r="I27" s="12">
        <v>800680</v>
      </c>
      <c r="J27" s="12">
        <v>435460</v>
      </c>
      <c r="K27" s="12" t="s">
        <v>47</v>
      </c>
      <c r="L27" s="12" t="s">
        <v>115</v>
      </c>
      <c r="M27" s="12" t="s">
        <v>100</v>
      </c>
      <c r="O27" s="3"/>
    </row>
    <row r="28" spans="1:22" x14ac:dyDescent="0.25">
      <c r="A28" s="3" t="s">
        <v>116</v>
      </c>
      <c r="B28" s="3" t="s">
        <v>45</v>
      </c>
      <c r="C28" s="3" t="s">
        <v>96</v>
      </c>
      <c r="D28" s="3" t="s">
        <v>97</v>
      </c>
      <c r="E28" s="3" t="s">
        <v>68</v>
      </c>
      <c r="F28" s="12" t="s">
        <v>117</v>
      </c>
      <c r="G28" s="3" t="s">
        <v>30</v>
      </c>
      <c r="H28" s="12">
        <v>4.8579999999999997</v>
      </c>
      <c r="I28" s="12">
        <v>814968</v>
      </c>
      <c r="J28" s="12">
        <v>444213</v>
      </c>
      <c r="K28" s="12" t="s">
        <v>47</v>
      </c>
      <c r="L28" s="12" t="s">
        <v>118</v>
      </c>
      <c r="M28" s="12" t="s">
        <v>100</v>
      </c>
      <c r="O28" s="3"/>
    </row>
    <row r="29" spans="1:22" x14ac:dyDescent="0.25">
      <c r="A29" s="3" t="s">
        <v>119</v>
      </c>
      <c r="B29" s="3" t="s">
        <v>45</v>
      </c>
      <c r="C29" s="3" t="s">
        <v>96</v>
      </c>
      <c r="D29" s="3" t="s">
        <v>97</v>
      </c>
      <c r="E29" s="3" t="s">
        <v>68</v>
      </c>
      <c r="F29" s="12" t="s">
        <v>120</v>
      </c>
      <c r="G29" s="3" t="s">
        <v>30</v>
      </c>
      <c r="H29" s="12">
        <v>3.3679999999999999</v>
      </c>
      <c r="I29" s="12">
        <v>801407</v>
      </c>
      <c r="J29" s="12">
        <v>434658</v>
      </c>
      <c r="K29" s="12" t="s">
        <v>47</v>
      </c>
      <c r="L29" s="12" t="s">
        <v>121</v>
      </c>
      <c r="M29" s="12" t="s">
        <v>100</v>
      </c>
      <c r="O29" s="3"/>
    </row>
    <row r="30" spans="1:22" x14ac:dyDescent="0.25">
      <c r="A30" s="3" t="s">
        <v>122</v>
      </c>
      <c r="B30" s="3" t="s">
        <v>45</v>
      </c>
      <c r="C30" s="3" t="s">
        <v>96</v>
      </c>
      <c r="D30" s="3" t="s">
        <v>97</v>
      </c>
      <c r="E30" s="3" t="s">
        <v>68</v>
      </c>
      <c r="F30" s="12" t="s">
        <v>123</v>
      </c>
      <c r="G30" s="3" t="s">
        <v>30</v>
      </c>
      <c r="H30" s="12">
        <v>4.63</v>
      </c>
      <c r="I30" s="12">
        <v>817426</v>
      </c>
      <c r="J30" s="12">
        <v>444033</v>
      </c>
      <c r="K30" s="12" t="s">
        <v>47</v>
      </c>
      <c r="L30" s="12" t="s">
        <v>118</v>
      </c>
      <c r="M30" s="12" t="s">
        <v>100</v>
      </c>
      <c r="N30" s="3"/>
      <c r="O30" s="3"/>
    </row>
    <row r="31" spans="1:22" x14ac:dyDescent="0.25">
      <c r="A31" s="3" t="s">
        <v>124</v>
      </c>
      <c r="B31" s="3" t="s">
        <v>25</v>
      </c>
      <c r="C31" s="3" t="s">
        <v>96</v>
      </c>
      <c r="D31" s="3" t="s">
        <v>97</v>
      </c>
      <c r="E31" s="3" t="s">
        <v>68</v>
      </c>
      <c r="F31" s="12" t="s">
        <v>125</v>
      </c>
      <c r="G31" s="3" t="s">
        <v>30</v>
      </c>
      <c r="H31" s="12">
        <v>4.6079999999999997</v>
      </c>
      <c r="I31" s="12">
        <v>799432</v>
      </c>
      <c r="J31" s="12">
        <v>436658</v>
      </c>
      <c r="K31" s="12" t="s">
        <v>126</v>
      </c>
      <c r="L31" s="12" t="s">
        <v>127</v>
      </c>
      <c r="M31" s="12" t="s">
        <v>100</v>
      </c>
      <c r="R31" s="3"/>
      <c r="U31" s="3"/>
      <c r="V31" s="3"/>
    </row>
    <row r="32" spans="1:22" x14ac:dyDescent="0.25">
      <c r="A32" s="3" t="s">
        <v>128</v>
      </c>
      <c r="B32" s="3" t="s">
        <v>25</v>
      </c>
      <c r="C32" s="3" t="s">
        <v>96</v>
      </c>
      <c r="D32" s="3" t="s">
        <v>97</v>
      </c>
      <c r="E32" s="3" t="s">
        <v>68</v>
      </c>
      <c r="F32" s="12" t="s">
        <v>129</v>
      </c>
      <c r="G32" s="3" t="s">
        <v>30</v>
      </c>
      <c r="H32" s="12">
        <v>3.9409999999999998</v>
      </c>
      <c r="I32" s="12">
        <v>809557</v>
      </c>
      <c r="J32" s="12">
        <v>440000</v>
      </c>
      <c r="K32" s="12" t="s">
        <v>130</v>
      </c>
      <c r="L32" s="12" t="s">
        <v>131</v>
      </c>
      <c r="M32" s="12" t="s">
        <v>100</v>
      </c>
      <c r="R32" s="3"/>
      <c r="U32" s="3"/>
      <c r="V32" s="3"/>
    </row>
    <row r="33" spans="1:22" x14ac:dyDescent="0.25">
      <c r="A33" s="3" t="s">
        <v>132</v>
      </c>
      <c r="B33" s="3" t="s">
        <v>25</v>
      </c>
      <c r="C33" s="3" t="s">
        <v>96</v>
      </c>
      <c r="D33" s="3" t="s">
        <v>97</v>
      </c>
      <c r="E33" s="3" t="s">
        <v>68</v>
      </c>
      <c r="F33" s="12" t="s">
        <v>133</v>
      </c>
      <c r="G33" s="3" t="s">
        <v>30</v>
      </c>
      <c r="H33" s="12">
        <v>2.9020000000000001</v>
      </c>
      <c r="I33" s="12">
        <v>816633</v>
      </c>
      <c r="J33" s="12">
        <v>438469</v>
      </c>
      <c r="K33" s="12" t="s">
        <v>134</v>
      </c>
      <c r="L33" s="12" t="s">
        <v>135</v>
      </c>
      <c r="M33" s="12" t="s">
        <v>100</v>
      </c>
      <c r="R33" s="3"/>
      <c r="U33" s="3"/>
      <c r="V33" s="3"/>
    </row>
    <row r="34" spans="1:22" x14ac:dyDescent="0.25">
      <c r="A34" s="3" t="s">
        <v>136</v>
      </c>
      <c r="B34" s="3" t="s">
        <v>25</v>
      </c>
      <c r="C34" s="3" t="s">
        <v>96</v>
      </c>
      <c r="D34" s="3" t="s">
        <v>97</v>
      </c>
      <c r="E34" s="3" t="s">
        <v>68</v>
      </c>
      <c r="F34" s="12" t="s">
        <v>137</v>
      </c>
      <c r="G34" s="3" t="s">
        <v>30</v>
      </c>
      <c r="H34" s="12">
        <v>2.577</v>
      </c>
      <c r="I34" s="12">
        <v>788230</v>
      </c>
      <c r="J34" s="12">
        <v>424118</v>
      </c>
      <c r="K34" s="12" t="s">
        <v>138</v>
      </c>
      <c r="L34" s="12" t="s">
        <v>135</v>
      </c>
      <c r="M34" s="12" t="s">
        <v>100</v>
      </c>
    </row>
    <row r="35" spans="1:22" x14ac:dyDescent="0.25">
      <c r="A35" s="3" t="s">
        <v>139</v>
      </c>
      <c r="B35" s="3" t="s">
        <v>45</v>
      </c>
      <c r="C35" s="3" t="s">
        <v>96</v>
      </c>
      <c r="D35" s="3" t="s">
        <v>97</v>
      </c>
      <c r="E35" s="3" t="s">
        <v>68</v>
      </c>
      <c r="F35" s="12" t="s">
        <v>140</v>
      </c>
      <c r="G35" s="3" t="s">
        <v>30</v>
      </c>
      <c r="H35" s="12">
        <v>2.6960000000000002</v>
      </c>
      <c r="I35" s="12">
        <v>788071</v>
      </c>
      <c r="J35" s="12">
        <v>423946</v>
      </c>
      <c r="K35" s="12" t="s">
        <v>47</v>
      </c>
      <c r="L35" s="12" t="s">
        <v>109</v>
      </c>
      <c r="M35" s="12" t="s">
        <v>100</v>
      </c>
    </row>
    <row r="36" spans="1:22" x14ac:dyDescent="0.25">
      <c r="A36" s="3" t="s">
        <v>141</v>
      </c>
      <c r="B36" s="3" t="s">
        <v>45</v>
      </c>
      <c r="C36" s="3" t="s">
        <v>96</v>
      </c>
      <c r="D36" s="3" t="s">
        <v>97</v>
      </c>
      <c r="E36" s="3" t="s">
        <v>68</v>
      </c>
      <c r="F36" s="12" t="s">
        <v>142</v>
      </c>
      <c r="G36" s="3" t="s">
        <v>30</v>
      </c>
      <c r="H36" s="12">
        <v>2.6440000000000001</v>
      </c>
      <c r="I36" s="12">
        <v>822767</v>
      </c>
      <c r="J36" s="12">
        <v>440683</v>
      </c>
      <c r="K36" s="12" t="s">
        <v>47</v>
      </c>
      <c r="L36" s="12" t="s">
        <v>118</v>
      </c>
      <c r="M36" s="12" t="s">
        <v>100</v>
      </c>
    </row>
    <row r="37" spans="1:22" x14ac:dyDescent="0.25">
      <c r="A37" s="3" t="s">
        <v>143</v>
      </c>
      <c r="B37" s="3" t="s">
        <v>45</v>
      </c>
      <c r="C37" s="3" t="s">
        <v>96</v>
      </c>
      <c r="D37" s="3" t="s">
        <v>97</v>
      </c>
      <c r="E37" s="3" t="s">
        <v>68</v>
      </c>
      <c r="F37" s="12" t="s">
        <v>144</v>
      </c>
      <c r="G37" s="3" t="s">
        <v>30</v>
      </c>
      <c r="H37" s="12">
        <v>1.3620000000000001</v>
      </c>
      <c r="I37" s="12">
        <v>707729</v>
      </c>
      <c r="J37" s="12">
        <v>378839</v>
      </c>
      <c r="K37" s="12" t="s">
        <v>47</v>
      </c>
      <c r="L37" s="12" t="s">
        <v>127</v>
      </c>
      <c r="M37" s="12" t="s">
        <v>100</v>
      </c>
    </row>
    <row r="38" spans="1:22" x14ac:dyDescent="0.25">
      <c r="A38" s="3" t="s">
        <v>145</v>
      </c>
      <c r="B38" s="3" t="s">
        <v>25</v>
      </c>
      <c r="C38" s="3" t="s">
        <v>96</v>
      </c>
      <c r="D38" s="3" t="s">
        <v>97</v>
      </c>
      <c r="E38" s="3" t="s">
        <v>68</v>
      </c>
      <c r="F38" s="12" t="s">
        <v>146</v>
      </c>
      <c r="G38" s="3" t="s">
        <v>30</v>
      </c>
      <c r="H38" s="12">
        <v>2.9769999999999999</v>
      </c>
      <c r="I38" s="12">
        <v>820441</v>
      </c>
      <c r="J38" s="12">
        <v>439879</v>
      </c>
      <c r="K38" s="12" t="s">
        <v>147</v>
      </c>
      <c r="L38" s="12" t="s">
        <v>148</v>
      </c>
      <c r="M38" s="12" t="s">
        <v>100</v>
      </c>
      <c r="O38" s="3"/>
    </row>
    <row r="39" spans="1:22" x14ac:dyDescent="0.25">
      <c r="A39" s="3" t="s">
        <v>149</v>
      </c>
      <c r="B39" s="3" t="s">
        <v>25</v>
      </c>
      <c r="C39" s="3" t="s">
        <v>96</v>
      </c>
      <c r="D39" s="3" t="s">
        <v>97</v>
      </c>
      <c r="E39" s="3" t="s">
        <v>68</v>
      </c>
      <c r="F39" s="12" t="s">
        <v>150</v>
      </c>
      <c r="G39" s="3" t="s">
        <v>30</v>
      </c>
      <c r="H39" s="12">
        <v>2.9220000000000002</v>
      </c>
      <c r="I39" s="12">
        <v>821784</v>
      </c>
      <c r="J39" s="12">
        <v>441604</v>
      </c>
      <c r="K39" s="12" t="s">
        <v>151</v>
      </c>
      <c r="L39" s="12" t="s">
        <v>121</v>
      </c>
      <c r="M39" s="12" t="s">
        <v>100</v>
      </c>
      <c r="O39" s="3"/>
    </row>
    <row r="40" spans="1:22" x14ac:dyDescent="0.25">
      <c r="A40" s="3" t="s">
        <v>152</v>
      </c>
      <c r="B40" s="3" t="s">
        <v>25</v>
      </c>
      <c r="C40" s="3" t="s">
        <v>96</v>
      </c>
      <c r="D40" s="3" t="s">
        <v>97</v>
      </c>
      <c r="E40" s="3" t="s">
        <v>68</v>
      </c>
      <c r="F40" s="12" t="s">
        <v>144</v>
      </c>
      <c r="G40" s="3" t="s">
        <v>30</v>
      </c>
      <c r="H40" s="12">
        <v>3.0880000000000001</v>
      </c>
      <c r="I40" s="12">
        <v>823894</v>
      </c>
      <c r="J40" s="12">
        <v>440437</v>
      </c>
      <c r="K40" s="12" t="s">
        <v>147</v>
      </c>
      <c r="L40" s="12" t="s">
        <v>112</v>
      </c>
      <c r="M40" s="12" t="s">
        <v>100</v>
      </c>
      <c r="O40" s="3"/>
    </row>
    <row r="41" spans="1:22" x14ac:dyDescent="0.25">
      <c r="A41" s="3" t="s">
        <v>153</v>
      </c>
      <c r="B41" s="3" t="s">
        <v>45</v>
      </c>
      <c r="C41" s="3" t="s">
        <v>96</v>
      </c>
      <c r="D41" s="3" t="s">
        <v>97</v>
      </c>
      <c r="E41" s="3" t="s">
        <v>68</v>
      </c>
      <c r="F41" s="12" t="s">
        <v>154</v>
      </c>
      <c r="G41" s="3" t="s">
        <v>30</v>
      </c>
      <c r="H41" s="12">
        <v>2.6960000000000002</v>
      </c>
      <c r="I41" s="12">
        <v>822134</v>
      </c>
      <c r="J41" s="12">
        <v>438467</v>
      </c>
      <c r="K41" s="12" t="s">
        <v>47</v>
      </c>
      <c r="L41" s="12" t="s">
        <v>104</v>
      </c>
      <c r="M41" s="12" t="s">
        <v>100</v>
      </c>
      <c r="O41" s="3"/>
    </row>
    <row r="42" spans="1:22" x14ac:dyDescent="0.25">
      <c r="A42" s="3" t="s">
        <v>155</v>
      </c>
      <c r="B42" s="3" t="s">
        <v>45</v>
      </c>
      <c r="C42" s="3" t="s">
        <v>96</v>
      </c>
      <c r="D42" s="3" t="s">
        <v>97</v>
      </c>
      <c r="E42" s="3" t="s">
        <v>68</v>
      </c>
      <c r="F42" s="12" t="s">
        <v>156</v>
      </c>
      <c r="G42" s="3" t="s">
        <v>30</v>
      </c>
      <c r="H42" s="12">
        <v>2.7080000000000002</v>
      </c>
      <c r="I42" s="12">
        <v>807971</v>
      </c>
      <c r="J42" s="12">
        <v>430881</v>
      </c>
      <c r="K42" s="12" t="s">
        <v>47</v>
      </c>
      <c r="L42" s="12" t="s">
        <v>121</v>
      </c>
      <c r="M42" s="12" t="s">
        <v>100</v>
      </c>
      <c r="O42" s="3"/>
    </row>
    <row r="43" spans="1:22" x14ac:dyDescent="0.25">
      <c r="A43" s="3" t="s">
        <v>157</v>
      </c>
      <c r="B43" s="3" t="s">
        <v>25</v>
      </c>
      <c r="C43" s="3" t="s">
        <v>96</v>
      </c>
      <c r="D43" s="3" t="s">
        <v>97</v>
      </c>
      <c r="E43" s="3" t="s">
        <v>68</v>
      </c>
      <c r="F43" s="12" t="s">
        <v>158</v>
      </c>
      <c r="G43" s="3" t="s">
        <v>30</v>
      </c>
      <c r="H43" s="12">
        <v>2.6749999999999998</v>
      </c>
      <c r="I43" s="12">
        <v>807641</v>
      </c>
      <c r="J43" s="12">
        <v>430655</v>
      </c>
      <c r="K43" s="12" t="s">
        <v>147</v>
      </c>
      <c r="L43" s="12" t="s">
        <v>109</v>
      </c>
      <c r="M43" s="12" t="s">
        <v>100</v>
      </c>
      <c r="O43" s="3"/>
    </row>
    <row r="44" spans="1:22" x14ac:dyDescent="0.25">
      <c r="A44" s="3" t="s">
        <v>159</v>
      </c>
      <c r="B44" s="3" t="s">
        <v>45</v>
      </c>
      <c r="C44" s="3" t="s">
        <v>96</v>
      </c>
      <c r="D44" s="3" t="s">
        <v>97</v>
      </c>
      <c r="E44" s="3" t="s">
        <v>68</v>
      </c>
      <c r="F44" s="12" t="s">
        <v>160</v>
      </c>
      <c r="G44" s="3" t="s">
        <v>30</v>
      </c>
      <c r="H44" s="12">
        <v>2.8140000000000001</v>
      </c>
      <c r="I44" s="12">
        <v>835548</v>
      </c>
      <c r="J44" s="12">
        <v>445901</v>
      </c>
      <c r="K44" s="12" t="s">
        <v>47</v>
      </c>
      <c r="L44" s="12" t="s">
        <v>161</v>
      </c>
      <c r="M44" s="12" t="s">
        <v>100</v>
      </c>
      <c r="O44" s="3"/>
    </row>
    <row r="45" spans="1:22" x14ac:dyDescent="0.25">
      <c r="A45" s="3" t="s">
        <v>162</v>
      </c>
      <c r="B45" s="3" t="s">
        <v>45</v>
      </c>
      <c r="C45" s="3" t="s">
        <v>96</v>
      </c>
      <c r="D45" s="3" t="s">
        <v>97</v>
      </c>
      <c r="E45" s="3" t="s">
        <v>68</v>
      </c>
      <c r="F45" s="12" t="s">
        <v>163</v>
      </c>
      <c r="G45" s="3" t="s">
        <v>30</v>
      </c>
      <c r="H45" s="12">
        <v>2.931</v>
      </c>
      <c r="I45" s="12">
        <v>807820</v>
      </c>
      <c r="J45" s="12">
        <v>431764</v>
      </c>
      <c r="K45" s="12" t="s">
        <v>47</v>
      </c>
      <c r="L45" s="12" t="s">
        <v>164</v>
      </c>
      <c r="M45" s="12" t="s">
        <v>100</v>
      </c>
      <c r="O45" s="3"/>
    </row>
    <row r="46" spans="1:22" x14ac:dyDescent="0.25">
      <c r="A46" s="3" t="s">
        <v>165</v>
      </c>
      <c r="B46" s="3" t="s">
        <v>25</v>
      </c>
      <c r="C46" s="3" t="s">
        <v>96</v>
      </c>
      <c r="D46" s="3" t="s">
        <v>97</v>
      </c>
      <c r="E46" s="3" t="s">
        <v>68</v>
      </c>
      <c r="F46" s="12" t="s">
        <v>166</v>
      </c>
      <c r="G46" s="3" t="s">
        <v>30</v>
      </c>
      <c r="H46" s="12">
        <v>0.54300000000000004</v>
      </c>
      <c r="I46" s="12">
        <v>461103</v>
      </c>
      <c r="J46" s="12">
        <v>244866</v>
      </c>
      <c r="K46" s="12" t="s">
        <v>134</v>
      </c>
      <c r="L46" s="12" t="s">
        <v>167</v>
      </c>
      <c r="M46" s="12" t="s">
        <v>100</v>
      </c>
      <c r="O46" s="3"/>
    </row>
    <row r="47" spans="1:22" x14ac:dyDescent="0.25">
      <c r="A47" s="3" t="s">
        <v>168</v>
      </c>
      <c r="B47" s="3" t="s">
        <v>25</v>
      </c>
      <c r="C47" s="3" t="s">
        <v>96</v>
      </c>
      <c r="D47" s="3" t="s">
        <v>97</v>
      </c>
      <c r="E47" s="3" t="s">
        <v>68</v>
      </c>
      <c r="F47" s="12" t="s">
        <v>169</v>
      </c>
      <c r="G47" s="3" t="s">
        <v>30</v>
      </c>
      <c r="H47" s="12">
        <v>1.68</v>
      </c>
      <c r="I47" s="12">
        <v>807228</v>
      </c>
      <c r="J47" s="12">
        <v>429186</v>
      </c>
      <c r="K47" s="12" t="s">
        <v>170</v>
      </c>
      <c r="L47" s="12" t="s">
        <v>171</v>
      </c>
      <c r="M47" s="12" t="s">
        <v>100</v>
      </c>
      <c r="O47" s="3"/>
    </row>
    <row r="48" spans="1:22" x14ac:dyDescent="0.25">
      <c r="A48" s="3" t="s">
        <v>172</v>
      </c>
      <c r="B48" s="3" t="s">
        <v>45</v>
      </c>
      <c r="C48" s="3" t="s">
        <v>96</v>
      </c>
      <c r="D48" s="3" t="s">
        <v>97</v>
      </c>
      <c r="E48" s="3" t="s">
        <v>68</v>
      </c>
      <c r="F48" s="12" t="s">
        <v>173</v>
      </c>
      <c r="G48" s="3" t="s">
        <v>30</v>
      </c>
      <c r="H48" s="12">
        <v>2.1629999999999998</v>
      </c>
      <c r="I48" s="12">
        <v>849225</v>
      </c>
      <c r="J48" s="12">
        <v>454467</v>
      </c>
      <c r="K48" s="12" t="s">
        <v>47</v>
      </c>
      <c r="L48" s="12" t="s">
        <v>174</v>
      </c>
      <c r="M48" s="12" t="s">
        <v>100</v>
      </c>
      <c r="O48" s="3"/>
    </row>
    <row r="49" spans="1:18" x14ac:dyDescent="0.25">
      <c r="A49" s="3" t="s">
        <v>175</v>
      </c>
      <c r="B49" s="3" t="s">
        <v>25</v>
      </c>
      <c r="C49" s="3" t="s">
        <v>96</v>
      </c>
      <c r="D49" s="3" t="s">
        <v>97</v>
      </c>
      <c r="E49" s="3" t="s">
        <v>68</v>
      </c>
      <c r="F49" s="12" t="s">
        <v>106</v>
      </c>
      <c r="G49" s="3" t="s">
        <v>30</v>
      </c>
      <c r="H49" s="12">
        <v>0.249</v>
      </c>
      <c r="I49" s="12">
        <v>228286</v>
      </c>
      <c r="J49" s="12">
        <v>120784</v>
      </c>
      <c r="K49" s="12" t="s">
        <v>176</v>
      </c>
      <c r="L49" s="12" t="s">
        <v>167</v>
      </c>
      <c r="M49" s="12" t="s">
        <v>100</v>
      </c>
    </row>
    <row r="50" spans="1:18" x14ac:dyDescent="0.25">
      <c r="A50" s="3" t="s">
        <v>177</v>
      </c>
      <c r="B50" s="3" t="s">
        <v>25</v>
      </c>
      <c r="C50" s="3" t="s">
        <v>96</v>
      </c>
      <c r="D50" s="3" t="s">
        <v>97</v>
      </c>
      <c r="E50" s="3" t="s">
        <v>68</v>
      </c>
      <c r="F50" s="12" t="s">
        <v>106</v>
      </c>
      <c r="G50" s="3" t="s">
        <v>30</v>
      </c>
      <c r="H50" s="12">
        <v>0.70099999999999996</v>
      </c>
      <c r="I50" s="12">
        <v>438360</v>
      </c>
      <c r="J50" s="12">
        <v>234129</v>
      </c>
      <c r="K50" s="12" t="s">
        <v>147</v>
      </c>
      <c r="L50" s="12" t="s">
        <v>112</v>
      </c>
      <c r="M50" s="12" t="s">
        <v>100</v>
      </c>
    </row>
    <row r="51" spans="1:18" x14ac:dyDescent="0.25">
      <c r="A51" s="3" t="s">
        <v>178</v>
      </c>
      <c r="B51" s="3" t="s">
        <v>45</v>
      </c>
      <c r="C51" s="3" t="s">
        <v>96</v>
      </c>
      <c r="D51" s="3" t="s">
        <v>97</v>
      </c>
      <c r="E51" s="3" t="s">
        <v>68</v>
      </c>
      <c r="F51" s="12" t="s">
        <v>179</v>
      </c>
      <c r="G51" s="3" t="s">
        <v>30</v>
      </c>
      <c r="H51" s="12">
        <v>2.8000000000000001E-2</v>
      </c>
      <c r="I51" s="12">
        <v>31801</v>
      </c>
      <c r="J51" s="12">
        <v>16923</v>
      </c>
      <c r="K51" s="12" t="s">
        <v>47</v>
      </c>
      <c r="L51" s="12" t="s">
        <v>104</v>
      </c>
      <c r="M51" s="12" t="s">
        <v>100</v>
      </c>
    </row>
    <row r="52" spans="1:18" ht="15" customHeight="1" x14ac:dyDescent="0.25">
      <c r="A52" s="3" t="s">
        <v>180</v>
      </c>
      <c r="B52" s="3" t="s">
        <v>25</v>
      </c>
      <c r="C52" s="3" t="s">
        <v>96</v>
      </c>
      <c r="D52" s="3" t="s">
        <v>97</v>
      </c>
      <c r="E52" s="3" t="s">
        <v>68</v>
      </c>
      <c r="F52" s="12" t="s">
        <v>181</v>
      </c>
      <c r="G52" s="3" t="s">
        <v>30</v>
      </c>
      <c r="H52" s="12">
        <v>3.2210000000000001</v>
      </c>
      <c r="I52" s="12">
        <v>823541</v>
      </c>
      <c r="J52" s="12">
        <v>443018</v>
      </c>
      <c r="K52" s="12" t="s">
        <v>130</v>
      </c>
      <c r="L52" s="12" t="s">
        <v>131</v>
      </c>
      <c r="M52" s="12" t="s">
        <v>100</v>
      </c>
    </row>
    <row r="53" spans="1:18" ht="15" customHeight="1" x14ac:dyDescent="0.25">
      <c r="A53" s="3" t="s">
        <v>182</v>
      </c>
      <c r="B53" s="3" t="s">
        <v>25</v>
      </c>
      <c r="C53" s="3" t="s">
        <v>96</v>
      </c>
      <c r="D53" s="3" t="s">
        <v>97</v>
      </c>
      <c r="E53" s="3" t="s">
        <v>68</v>
      </c>
      <c r="F53" s="12" t="s">
        <v>183</v>
      </c>
      <c r="G53" s="3" t="s">
        <v>30</v>
      </c>
      <c r="H53" s="12">
        <v>2.94</v>
      </c>
      <c r="I53" s="12">
        <v>806962</v>
      </c>
      <c r="J53" s="12">
        <v>436163</v>
      </c>
      <c r="K53" s="12" t="s">
        <v>130</v>
      </c>
      <c r="L53" s="12" t="s">
        <v>171</v>
      </c>
      <c r="M53" s="12" t="s">
        <v>100</v>
      </c>
    </row>
    <row r="54" spans="1:18" ht="15" customHeight="1" x14ac:dyDescent="0.25">
      <c r="A54" s="3" t="s">
        <v>184</v>
      </c>
      <c r="B54" s="3" t="s">
        <v>25</v>
      </c>
      <c r="C54" s="3" t="s">
        <v>96</v>
      </c>
      <c r="D54" s="3" t="s">
        <v>97</v>
      </c>
      <c r="E54" s="3" t="s">
        <v>68</v>
      </c>
      <c r="F54" s="12" t="s">
        <v>185</v>
      </c>
      <c r="G54" s="3" t="s">
        <v>30</v>
      </c>
      <c r="H54" s="12">
        <v>6.2E-2</v>
      </c>
      <c r="I54" s="12">
        <v>69672</v>
      </c>
      <c r="J54" s="12">
        <v>37243</v>
      </c>
      <c r="K54" s="12" t="s">
        <v>176</v>
      </c>
      <c r="L54" s="12" t="s">
        <v>127</v>
      </c>
      <c r="M54" s="12" t="s">
        <v>100</v>
      </c>
    </row>
    <row r="55" spans="1:18" x14ac:dyDescent="0.25">
      <c r="A55" s="3" t="s">
        <v>186</v>
      </c>
      <c r="B55" s="3" t="s">
        <v>25</v>
      </c>
      <c r="C55" s="3" t="s">
        <v>187</v>
      </c>
      <c r="D55" s="3" t="s">
        <v>188</v>
      </c>
      <c r="E55" s="3" t="s">
        <v>68</v>
      </c>
      <c r="F55" s="12" t="s">
        <v>189</v>
      </c>
      <c r="G55" s="12" t="s">
        <v>56</v>
      </c>
      <c r="H55" s="12">
        <v>8.4429999999999996</v>
      </c>
      <c r="I55" s="12">
        <v>1140092</v>
      </c>
      <c r="J55" s="12">
        <v>590327</v>
      </c>
      <c r="K55" s="12" t="s">
        <v>190</v>
      </c>
      <c r="L55" s="12" t="s">
        <v>191</v>
      </c>
      <c r="M55" s="12" t="s">
        <v>59</v>
      </c>
    </row>
    <row r="56" spans="1:18" x14ac:dyDescent="0.25">
      <c r="A56" s="3" t="s">
        <v>192</v>
      </c>
      <c r="B56" s="3" t="s">
        <v>25</v>
      </c>
      <c r="C56" s="3" t="s">
        <v>193</v>
      </c>
      <c r="D56" s="3" t="s">
        <v>188</v>
      </c>
      <c r="E56" s="3" t="s">
        <v>68</v>
      </c>
      <c r="F56" s="12" t="s">
        <v>194</v>
      </c>
      <c r="G56" s="12" t="s">
        <v>56</v>
      </c>
      <c r="H56" s="12">
        <v>3.516</v>
      </c>
      <c r="I56" s="12">
        <v>1056684</v>
      </c>
      <c r="J56" s="12">
        <v>562670</v>
      </c>
      <c r="K56" s="12" t="s">
        <v>195</v>
      </c>
      <c r="L56" s="12" t="s">
        <v>196</v>
      </c>
      <c r="M56" s="12" t="s">
        <v>197</v>
      </c>
    </row>
    <row r="57" spans="1:18" x14ac:dyDescent="0.25">
      <c r="A57" s="3" t="s">
        <v>198</v>
      </c>
      <c r="B57" s="3" t="s">
        <v>25</v>
      </c>
      <c r="C57" s="3" t="s">
        <v>199</v>
      </c>
      <c r="D57" s="3" t="s">
        <v>188</v>
      </c>
      <c r="E57" s="3" t="s">
        <v>68</v>
      </c>
      <c r="F57" s="12" t="s">
        <v>200</v>
      </c>
      <c r="G57" s="12" t="s">
        <v>201</v>
      </c>
      <c r="H57" s="12">
        <v>3.137</v>
      </c>
      <c r="I57" s="12">
        <v>829034</v>
      </c>
      <c r="J57" s="12">
        <v>481817</v>
      </c>
      <c r="K57" s="12" t="s">
        <v>202</v>
      </c>
      <c r="L57" s="12" t="s">
        <v>135</v>
      </c>
      <c r="M57" s="12" t="s">
        <v>203</v>
      </c>
    </row>
    <row r="58" spans="1:18" x14ac:dyDescent="0.25">
      <c r="A58" s="3" t="s">
        <v>204</v>
      </c>
      <c r="B58" s="3" t="s">
        <v>25</v>
      </c>
      <c r="C58" s="3" t="s">
        <v>205</v>
      </c>
      <c r="D58" s="3" t="s">
        <v>188</v>
      </c>
      <c r="E58" s="3" t="s">
        <v>68</v>
      </c>
      <c r="F58" s="12" t="s">
        <v>206</v>
      </c>
      <c r="G58" s="12" t="s">
        <v>207</v>
      </c>
      <c r="H58" s="12">
        <v>22</v>
      </c>
      <c r="I58" s="12">
        <v>1062011</v>
      </c>
      <c r="J58" s="12">
        <v>561511</v>
      </c>
      <c r="K58" s="12" t="s">
        <v>208</v>
      </c>
      <c r="L58" s="12" t="s">
        <v>209</v>
      </c>
      <c r="M58" s="12" t="s">
        <v>210</v>
      </c>
    </row>
    <row r="59" spans="1:18" x14ac:dyDescent="0.25">
      <c r="A59" s="3" t="s">
        <v>211</v>
      </c>
      <c r="B59" s="3" t="s">
        <v>25</v>
      </c>
      <c r="C59" s="3" t="s">
        <v>212</v>
      </c>
      <c r="D59" s="3" t="s">
        <v>212</v>
      </c>
      <c r="E59" s="3" t="s">
        <v>68</v>
      </c>
      <c r="F59" s="12" t="s">
        <v>213</v>
      </c>
      <c r="G59" s="12" t="s">
        <v>30</v>
      </c>
      <c r="H59" s="12">
        <v>0.59799999999999998</v>
      </c>
      <c r="I59" s="12">
        <v>467170</v>
      </c>
      <c r="J59" s="12">
        <v>289073</v>
      </c>
      <c r="K59" s="12" t="s">
        <v>214</v>
      </c>
      <c r="L59" s="12" t="s">
        <v>215</v>
      </c>
      <c r="M59" s="12" t="s">
        <v>216</v>
      </c>
    </row>
    <row r="60" spans="1:18" x14ac:dyDescent="0.25">
      <c r="A60" s="3" t="s">
        <v>217</v>
      </c>
      <c r="B60" s="3" t="s">
        <v>25</v>
      </c>
      <c r="C60" s="3" t="s">
        <v>212</v>
      </c>
      <c r="D60" s="3" t="s">
        <v>212</v>
      </c>
      <c r="E60" s="3" t="s">
        <v>68</v>
      </c>
      <c r="F60" s="12" t="s">
        <v>218</v>
      </c>
      <c r="G60" s="12" t="s">
        <v>30</v>
      </c>
      <c r="H60" s="12">
        <v>0.13600000000000001</v>
      </c>
      <c r="I60" s="12">
        <v>143578</v>
      </c>
      <c r="J60" s="12">
        <v>76850</v>
      </c>
      <c r="K60" s="12" t="s">
        <v>63</v>
      </c>
      <c r="L60" s="12" t="s">
        <v>127</v>
      </c>
      <c r="M60" s="12" t="s">
        <v>219</v>
      </c>
    </row>
    <row r="61" spans="1:18" x14ac:dyDescent="0.25">
      <c r="A61" s="3" t="s">
        <v>220</v>
      </c>
      <c r="B61" s="3" t="s">
        <v>25</v>
      </c>
      <c r="C61" s="3" t="s">
        <v>212</v>
      </c>
      <c r="D61" s="3" t="s">
        <v>212</v>
      </c>
      <c r="E61" s="3" t="s">
        <v>68</v>
      </c>
      <c r="F61" s="12" t="s">
        <v>218</v>
      </c>
      <c r="G61" s="12" t="s">
        <v>30</v>
      </c>
      <c r="H61" s="12">
        <v>5.2720000000000002</v>
      </c>
      <c r="I61" s="12">
        <v>1003545</v>
      </c>
      <c r="J61" s="12">
        <v>553665</v>
      </c>
      <c r="K61" s="12" t="s">
        <v>221</v>
      </c>
      <c r="L61" s="12" t="s">
        <v>222</v>
      </c>
      <c r="M61" s="12" t="s">
        <v>216</v>
      </c>
    </row>
    <row r="62" spans="1:18" x14ac:dyDescent="0.25">
      <c r="A62" s="3" t="s">
        <v>223</v>
      </c>
      <c r="B62" s="3" t="s">
        <v>45</v>
      </c>
      <c r="C62" s="3" t="s">
        <v>224</v>
      </c>
      <c r="D62" s="3" t="s">
        <v>225</v>
      </c>
      <c r="E62" s="3" t="s">
        <v>68</v>
      </c>
      <c r="F62" s="12" t="s">
        <v>226</v>
      </c>
      <c r="G62" s="12" t="s">
        <v>201</v>
      </c>
      <c r="H62" s="12">
        <v>0.17</v>
      </c>
      <c r="I62" s="12">
        <v>265641</v>
      </c>
      <c r="J62" s="12">
        <v>163436</v>
      </c>
      <c r="K62" s="12" t="s">
        <v>47</v>
      </c>
      <c r="L62" s="12" t="s">
        <v>227</v>
      </c>
      <c r="M62" s="12" t="s">
        <v>203</v>
      </c>
    </row>
    <row r="63" spans="1:18" x14ac:dyDescent="0.25">
      <c r="A63" s="3" t="s">
        <v>228</v>
      </c>
      <c r="B63" s="3" t="s">
        <v>25</v>
      </c>
      <c r="C63" s="3" t="s">
        <v>229</v>
      </c>
      <c r="D63" s="3" t="s">
        <v>228</v>
      </c>
      <c r="E63" s="3" t="s">
        <v>230</v>
      </c>
      <c r="F63" s="12" t="s">
        <v>231</v>
      </c>
      <c r="G63" s="12" t="s">
        <v>56</v>
      </c>
      <c r="H63" s="12">
        <v>1.206</v>
      </c>
      <c r="I63" s="12">
        <v>805960</v>
      </c>
      <c r="J63" s="12">
        <v>426055</v>
      </c>
      <c r="K63" s="12" t="s">
        <v>232</v>
      </c>
      <c r="L63" s="12" t="s">
        <v>233</v>
      </c>
      <c r="M63" s="12" t="s">
        <v>234</v>
      </c>
    </row>
    <row r="64" spans="1:18" x14ac:dyDescent="0.25">
      <c r="A64" s="11" t="s">
        <v>235</v>
      </c>
      <c r="B64" s="3"/>
      <c r="K64" s="12"/>
      <c r="L64" s="12"/>
      <c r="Q64" s="3"/>
      <c r="R64" s="3"/>
    </row>
    <row r="65" spans="1:18" x14ac:dyDescent="0.25">
      <c r="A65" s="3" t="s">
        <v>236</v>
      </c>
      <c r="B65" s="3" t="s">
        <v>25</v>
      </c>
      <c r="C65" s="12" t="s">
        <v>237</v>
      </c>
      <c r="D65" s="12" t="s">
        <v>238</v>
      </c>
      <c r="E65" s="12" t="s">
        <v>239</v>
      </c>
      <c r="F65" s="14" t="s">
        <v>825</v>
      </c>
      <c r="G65" s="12" t="s">
        <v>30</v>
      </c>
      <c r="H65" s="15">
        <v>3.0845999999999998E-2</v>
      </c>
      <c r="I65" s="14">
        <v>32978</v>
      </c>
      <c r="J65" s="14">
        <v>17392</v>
      </c>
      <c r="K65" s="12" t="s">
        <v>240</v>
      </c>
      <c r="L65" s="12" t="s">
        <v>33</v>
      </c>
      <c r="M65" s="12" t="s">
        <v>241</v>
      </c>
      <c r="Q65" s="3"/>
      <c r="R65" s="3"/>
    </row>
    <row r="66" spans="1:18" x14ac:dyDescent="0.25">
      <c r="A66" s="3" t="s">
        <v>242</v>
      </c>
      <c r="B66" s="3" t="s">
        <v>25</v>
      </c>
      <c r="C66" s="12" t="s">
        <v>237</v>
      </c>
      <c r="D66" s="12" t="s">
        <v>238</v>
      </c>
      <c r="E66" s="12" t="s">
        <v>239</v>
      </c>
      <c r="F66" s="14" t="s">
        <v>825</v>
      </c>
      <c r="G66" s="12" t="s">
        <v>30</v>
      </c>
      <c r="H66" s="15">
        <v>3.1175000000000001E-2</v>
      </c>
      <c r="I66" s="14">
        <v>34101</v>
      </c>
      <c r="J66" s="14">
        <v>18015</v>
      </c>
      <c r="K66" s="12" t="s">
        <v>240</v>
      </c>
      <c r="L66" s="12" t="s">
        <v>243</v>
      </c>
      <c r="M66" s="12" t="s">
        <v>241</v>
      </c>
      <c r="Q66" s="3"/>
      <c r="R66" s="3"/>
    </row>
    <row r="67" spans="1:18" x14ac:dyDescent="0.25">
      <c r="A67" s="3" t="s">
        <v>244</v>
      </c>
      <c r="B67" s="3" t="s">
        <v>25</v>
      </c>
      <c r="C67" s="12" t="s">
        <v>237</v>
      </c>
      <c r="D67" s="12" t="s">
        <v>238</v>
      </c>
      <c r="E67" s="12" t="s">
        <v>239</v>
      </c>
      <c r="F67" s="14" t="s">
        <v>825</v>
      </c>
      <c r="G67" s="12" t="s">
        <v>30</v>
      </c>
      <c r="H67" s="15">
        <v>4.5606000000000001E-2</v>
      </c>
      <c r="I67" s="14">
        <v>47956</v>
      </c>
      <c r="J67" s="14">
        <v>25345</v>
      </c>
      <c r="K67" s="12" t="s">
        <v>45</v>
      </c>
      <c r="L67" s="12" t="s">
        <v>245</v>
      </c>
      <c r="M67" s="12" t="s">
        <v>241</v>
      </c>
    </row>
    <row r="68" spans="1:18" x14ac:dyDescent="0.25">
      <c r="A68" s="3" t="s">
        <v>246</v>
      </c>
      <c r="B68" s="3" t="s">
        <v>45</v>
      </c>
      <c r="C68" s="12" t="s">
        <v>247</v>
      </c>
      <c r="D68" s="12" t="s">
        <v>248</v>
      </c>
      <c r="E68" s="12" t="s">
        <v>239</v>
      </c>
      <c r="F68" s="14" t="s">
        <v>249</v>
      </c>
      <c r="G68" s="12" t="s">
        <v>30</v>
      </c>
      <c r="H68" s="15">
        <v>1.243703</v>
      </c>
      <c r="I68" s="14">
        <v>772445</v>
      </c>
      <c r="J68" s="14">
        <v>415561</v>
      </c>
      <c r="K68" s="12" t="s">
        <v>47</v>
      </c>
      <c r="L68" s="12" t="s">
        <v>250</v>
      </c>
      <c r="M68" s="12" t="s">
        <v>40</v>
      </c>
    </row>
    <row r="69" spans="1:18" x14ac:dyDescent="0.25">
      <c r="A69" s="3" t="s">
        <v>251</v>
      </c>
      <c r="B69" s="3" t="s">
        <v>45</v>
      </c>
      <c r="C69" s="12" t="s">
        <v>247</v>
      </c>
      <c r="D69" s="12" t="s">
        <v>248</v>
      </c>
      <c r="E69" s="12" t="s">
        <v>239</v>
      </c>
      <c r="F69" s="14" t="s">
        <v>249</v>
      </c>
      <c r="G69" s="12" t="s">
        <v>30</v>
      </c>
      <c r="H69" s="15">
        <v>0.56734099999999998</v>
      </c>
      <c r="I69" s="14">
        <v>486149</v>
      </c>
      <c r="J69" s="14">
        <v>259832</v>
      </c>
      <c r="K69" s="12" t="s">
        <v>47</v>
      </c>
      <c r="L69" s="12" t="s">
        <v>252</v>
      </c>
      <c r="M69" s="12" t="s">
        <v>40</v>
      </c>
    </row>
    <row r="70" spans="1:18" x14ac:dyDescent="0.25">
      <c r="A70" s="3" t="s">
        <v>253</v>
      </c>
      <c r="B70" s="3" t="s">
        <v>45</v>
      </c>
      <c r="C70" s="12" t="s">
        <v>247</v>
      </c>
      <c r="D70" s="12" t="s">
        <v>248</v>
      </c>
      <c r="E70" s="12" t="s">
        <v>239</v>
      </c>
      <c r="F70" s="14" t="s">
        <v>254</v>
      </c>
      <c r="G70" s="12" t="s">
        <v>30</v>
      </c>
      <c r="H70" s="15">
        <v>0.62982499999999997</v>
      </c>
      <c r="I70" s="14">
        <v>529341</v>
      </c>
      <c r="J70" s="14">
        <v>279952</v>
      </c>
      <c r="K70" s="12" t="s">
        <v>47</v>
      </c>
      <c r="L70" s="12" t="s">
        <v>252</v>
      </c>
      <c r="M70" s="12" t="s">
        <v>40</v>
      </c>
    </row>
    <row r="71" spans="1:18" x14ac:dyDescent="0.25">
      <c r="A71" s="3" t="s">
        <v>255</v>
      </c>
      <c r="B71" s="3" t="s">
        <v>25</v>
      </c>
      <c r="C71" s="12" t="s">
        <v>247</v>
      </c>
      <c r="D71" s="12" t="s">
        <v>248</v>
      </c>
      <c r="E71" s="12" t="s">
        <v>239</v>
      </c>
      <c r="F71" s="14" t="s">
        <v>249</v>
      </c>
      <c r="G71" s="12" t="s">
        <v>30</v>
      </c>
      <c r="H71" s="15">
        <v>0.74293299999999995</v>
      </c>
      <c r="I71" s="14">
        <v>582570</v>
      </c>
      <c r="J71" s="14">
        <v>310107</v>
      </c>
      <c r="K71" s="12" t="s">
        <v>256</v>
      </c>
      <c r="L71" s="12" t="s">
        <v>252</v>
      </c>
      <c r="M71" s="12" t="s">
        <v>40</v>
      </c>
    </row>
    <row r="72" spans="1:18" x14ac:dyDescent="0.25">
      <c r="A72" s="3" t="s">
        <v>257</v>
      </c>
      <c r="B72" s="3" t="s">
        <v>25</v>
      </c>
      <c r="C72" s="12" t="s">
        <v>247</v>
      </c>
      <c r="D72" s="12" t="s">
        <v>248</v>
      </c>
      <c r="E72" s="12" t="s">
        <v>239</v>
      </c>
      <c r="F72" s="14" t="s">
        <v>249</v>
      </c>
      <c r="G72" s="12" t="s">
        <v>30</v>
      </c>
      <c r="H72" s="15">
        <v>0.64621499999999998</v>
      </c>
      <c r="I72" s="14">
        <v>521391</v>
      </c>
      <c r="J72" s="14">
        <v>279857</v>
      </c>
      <c r="K72" s="12" t="s">
        <v>31</v>
      </c>
      <c r="L72" s="12" t="s">
        <v>258</v>
      </c>
      <c r="M72" s="12" t="s">
        <v>40</v>
      </c>
    </row>
    <row r="73" spans="1:18" x14ac:dyDescent="0.25">
      <c r="A73" s="3" t="s">
        <v>865</v>
      </c>
      <c r="B73" s="12" t="s">
        <v>45</v>
      </c>
      <c r="C73" s="12" t="s">
        <v>247</v>
      </c>
      <c r="D73" s="12" t="s">
        <v>248</v>
      </c>
      <c r="E73" s="12" t="s">
        <v>239</v>
      </c>
      <c r="F73" s="14" t="s">
        <v>870</v>
      </c>
      <c r="G73" s="12" t="s">
        <v>308</v>
      </c>
      <c r="H73" s="12">
        <v>1.9E-2</v>
      </c>
      <c r="I73" s="14">
        <v>13819</v>
      </c>
      <c r="J73" s="14">
        <v>6699</v>
      </c>
      <c r="K73" s="12" t="s">
        <v>47</v>
      </c>
      <c r="L73" s="12" t="s">
        <v>250</v>
      </c>
      <c r="M73" s="12" t="s">
        <v>310</v>
      </c>
    </row>
    <row r="74" spans="1:18" x14ac:dyDescent="0.25">
      <c r="A74" s="3" t="s">
        <v>866</v>
      </c>
      <c r="B74" s="12" t="s">
        <v>25</v>
      </c>
      <c r="C74" s="12" t="s">
        <v>247</v>
      </c>
      <c r="D74" s="12" t="s">
        <v>248</v>
      </c>
      <c r="E74" s="12" t="s">
        <v>239</v>
      </c>
      <c r="F74" s="14" t="s">
        <v>871</v>
      </c>
      <c r="G74" s="12" t="s">
        <v>308</v>
      </c>
      <c r="H74" s="12">
        <v>7.5999999999999998E-2</v>
      </c>
      <c r="I74" s="14">
        <v>51740</v>
      </c>
      <c r="J74" s="14">
        <v>24600</v>
      </c>
      <c r="K74" s="12" t="s">
        <v>466</v>
      </c>
      <c r="L74" s="12" t="s">
        <v>252</v>
      </c>
      <c r="M74" s="12" t="s">
        <v>310</v>
      </c>
    </row>
    <row r="75" spans="1:18" x14ac:dyDescent="0.25">
      <c r="A75" s="3" t="s">
        <v>867</v>
      </c>
      <c r="B75" s="12" t="s">
        <v>45</v>
      </c>
      <c r="C75" s="12" t="s">
        <v>247</v>
      </c>
      <c r="D75" s="12" t="s">
        <v>248</v>
      </c>
      <c r="E75" s="12" t="s">
        <v>239</v>
      </c>
      <c r="F75" s="14" t="s">
        <v>872</v>
      </c>
      <c r="G75" s="12" t="s">
        <v>308</v>
      </c>
      <c r="H75" s="12">
        <v>3.95</v>
      </c>
      <c r="I75" s="14">
        <v>973062</v>
      </c>
      <c r="J75" s="14">
        <v>510442</v>
      </c>
      <c r="K75" t="s">
        <v>47</v>
      </c>
      <c r="L75" s="12" t="s">
        <v>258</v>
      </c>
      <c r="M75" s="12" t="s">
        <v>310</v>
      </c>
    </row>
    <row r="76" spans="1:18" x14ac:dyDescent="0.25">
      <c r="A76" s="3" t="s">
        <v>868</v>
      </c>
      <c r="B76" s="12" t="s">
        <v>25</v>
      </c>
      <c r="C76" s="12" t="s">
        <v>247</v>
      </c>
      <c r="D76" s="12" t="s">
        <v>248</v>
      </c>
      <c r="E76" s="12" t="s">
        <v>239</v>
      </c>
      <c r="F76" s="14" t="s">
        <v>869</v>
      </c>
      <c r="G76" s="12" t="s">
        <v>308</v>
      </c>
      <c r="H76" s="12">
        <v>0.113</v>
      </c>
      <c r="I76" s="14">
        <v>75925</v>
      </c>
      <c r="J76" s="14">
        <v>36667</v>
      </c>
      <c r="K76" t="s">
        <v>256</v>
      </c>
      <c r="L76" s="12" t="s">
        <v>250</v>
      </c>
      <c r="M76" s="12" t="s">
        <v>310</v>
      </c>
    </row>
    <row r="77" spans="1:18" x14ac:dyDescent="0.25">
      <c r="A77" s="3" t="s">
        <v>920</v>
      </c>
      <c r="B77" s="3" t="s">
        <v>45</v>
      </c>
      <c r="C77" s="12" t="s">
        <v>259</v>
      </c>
      <c r="D77" s="12" t="s">
        <v>248</v>
      </c>
      <c r="E77" s="12" t="s">
        <v>239</v>
      </c>
      <c r="F77" s="14" t="s">
        <v>921</v>
      </c>
      <c r="G77" s="12" t="s">
        <v>56</v>
      </c>
      <c r="H77" s="15">
        <v>5.03</v>
      </c>
      <c r="I77" s="14" t="s">
        <v>33</v>
      </c>
      <c r="J77" s="14" t="s">
        <v>33</v>
      </c>
      <c r="K77" s="12" t="s">
        <v>47</v>
      </c>
      <c r="L77" s="12" t="s">
        <v>264</v>
      </c>
      <c r="M77" s="12" t="s">
        <v>261</v>
      </c>
    </row>
    <row r="78" spans="1:18" x14ac:dyDescent="0.25">
      <c r="A78" s="3" t="s">
        <v>262</v>
      </c>
      <c r="B78" s="3" t="s">
        <v>45</v>
      </c>
      <c r="C78" s="12" t="s">
        <v>259</v>
      </c>
      <c r="D78" s="12" t="s">
        <v>248</v>
      </c>
      <c r="E78" s="12" t="s">
        <v>239</v>
      </c>
      <c r="F78" s="14" t="s">
        <v>263</v>
      </c>
      <c r="G78" s="12" t="s">
        <v>56</v>
      </c>
      <c r="H78" s="15">
        <v>0.46693699999999999</v>
      </c>
      <c r="I78" s="14">
        <v>17838</v>
      </c>
      <c r="J78" s="14">
        <v>9790</v>
      </c>
      <c r="K78" s="12" t="s">
        <v>47</v>
      </c>
      <c r="L78" s="12" t="s">
        <v>264</v>
      </c>
      <c r="M78" s="12" t="s">
        <v>261</v>
      </c>
    </row>
    <row r="79" spans="1:18" x14ac:dyDescent="0.25">
      <c r="A79" s="12" t="s">
        <v>265</v>
      </c>
      <c r="B79" s="14" t="s">
        <v>45</v>
      </c>
      <c r="C79" s="12" t="s">
        <v>259</v>
      </c>
      <c r="D79" s="12" t="s">
        <v>248</v>
      </c>
      <c r="E79" s="12" t="s">
        <v>239</v>
      </c>
      <c r="F79" s="14" t="s">
        <v>266</v>
      </c>
      <c r="G79" s="12" t="s">
        <v>56</v>
      </c>
      <c r="H79" s="15">
        <v>2.6592999999999999E-2</v>
      </c>
      <c r="I79" s="14">
        <v>23779</v>
      </c>
      <c r="J79" s="14">
        <v>12337</v>
      </c>
      <c r="K79" s="12" t="s">
        <v>47</v>
      </c>
      <c r="L79" s="12" t="s">
        <v>260</v>
      </c>
      <c r="M79" s="12" t="s">
        <v>261</v>
      </c>
    </row>
    <row r="80" spans="1:18" x14ac:dyDescent="0.25">
      <c r="A80" s="12" t="s">
        <v>267</v>
      </c>
      <c r="B80" s="12" t="s">
        <v>45</v>
      </c>
      <c r="C80" s="12" t="s">
        <v>268</v>
      </c>
      <c r="D80" s="12" t="s">
        <v>248</v>
      </c>
      <c r="E80" s="12" t="s">
        <v>239</v>
      </c>
      <c r="F80" s="14" t="s">
        <v>269</v>
      </c>
      <c r="G80" s="12" t="s">
        <v>56</v>
      </c>
      <c r="H80" s="15">
        <v>2.464</v>
      </c>
      <c r="I80" s="14" t="s">
        <v>33</v>
      </c>
      <c r="J80" s="13" t="s">
        <v>33</v>
      </c>
      <c r="K80" s="12" t="s">
        <v>47</v>
      </c>
      <c r="L80" s="12" t="s">
        <v>264</v>
      </c>
      <c r="M80" s="12" t="s">
        <v>270</v>
      </c>
    </row>
    <row r="81" spans="1:25" x14ac:dyDescent="0.25">
      <c r="A81" s="12" t="s">
        <v>271</v>
      </c>
      <c r="B81" s="12" t="s">
        <v>25</v>
      </c>
      <c r="C81" s="12" t="s">
        <v>268</v>
      </c>
      <c r="D81" s="12" t="s">
        <v>248</v>
      </c>
      <c r="E81" s="12" t="s">
        <v>239</v>
      </c>
      <c r="F81" s="14" t="s">
        <v>272</v>
      </c>
      <c r="G81" s="12" t="s">
        <v>56</v>
      </c>
      <c r="H81" s="15">
        <v>0.14000000000000001</v>
      </c>
      <c r="I81" s="14" t="s">
        <v>33</v>
      </c>
      <c r="J81" s="13" t="s">
        <v>33</v>
      </c>
      <c r="K81" s="12" t="s">
        <v>273</v>
      </c>
      <c r="L81" s="12" t="s">
        <v>250</v>
      </c>
      <c r="M81" s="12" t="s">
        <v>270</v>
      </c>
    </row>
    <row r="82" spans="1:25" x14ac:dyDescent="0.25">
      <c r="A82" s="12" t="s">
        <v>274</v>
      </c>
      <c r="B82" s="12" t="s">
        <v>45</v>
      </c>
      <c r="C82" s="12" t="s">
        <v>275</v>
      </c>
      <c r="D82" s="12" t="s">
        <v>276</v>
      </c>
      <c r="E82" s="12" t="s">
        <v>277</v>
      </c>
      <c r="F82" s="14" t="s">
        <v>278</v>
      </c>
      <c r="G82" s="12" t="s">
        <v>56</v>
      </c>
      <c r="H82" s="15">
        <v>12.25</v>
      </c>
      <c r="I82" s="14">
        <v>1132528</v>
      </c>
      <c r="J82" s="14">
        <v>585163</v>
      </c>
      <c r="K82" s="12" t="s">
        <v>47</v>
      </c>
      <c r="L82" s="12" t="s">
        <v>279</v>
      </c>
      <c r="M82" s="12" t="s">
        <v>280</v>
      </c>
    </row>
    <row r="83" spans="1:25" x14ac:dyDescent="0.25">
      <c r="A83" s="12" t="s">
        <v>281</v>
      </c>
      <c r="B83" s="12" t="s">
        <v>25</v>
      </c>
      <c r="C83" s="12" t="s">
        <v>282</v>
      </c>
      <c r="D83" s="12" t="s">
        <v>283</v>
      </c>
      <c r="E83" s="12" t="s">
        <v>277</v>
      </c>
      <c r="F83" s="12" t="s">
        <v>284</v>
      </c>
      <c r="G83" s="12" t="s">
        <v>56</v>
      </c>
      <c r="H83" s="15">
        <v>2.3872000000000001E-2</v>
      </c>
      <c r="I83" s="14">
        <v>24223</v>
      </c>
      <c r="J83" s="14">
        <v>12695</v>
      </c>
      <c r="K83" s="12" t="s">
        <v>31</v>
      </c>
      <c r="L83" s="12" t="s">
        <v>250</v>
      </c>
      <c r="M83" s="12" t="s">
        <v>261</v>
      </c>
    </row>
    <row r="84" spans="1:25" x14ac:dyDescent="0.25">
      <c r="A84" s="12" t="s">
        <v>285</v>
      </c>
      <c r="B84" s="13" t="s">
        <v>25</v>
      </c>
      <c r="C84" s="12" t="s">
        <v>282</v>
      </c>
      <c r="D84" s="12" t="s">
        <v>283</v>
      </c>
      <c r="E84" s="12" t="s">
        <v>277</v>
      </c>
      <c r="F84" s="12" t="s">
        <v>286</v>
      </c>
      <c r="G84" s="12" t="s">
        <v>56</v>
      </c>
      <c r="H84" s="15">
        <v>2.7153E-2</v>
      </c>
      <c r="I84" s="14">
        <v>27723</v>
      </c>
      <c r="J84" s="13">
        <v>14229</v>
      </c>
      <c r="K84" s="12" t="s">
        <v>287</v>
      </c>
      <c r="L84" s="12" t="s">
        <v>258</v>
      </c>
      <c r="M84" s="12" t="s">
        <v>261</v>
      </c>
      <c r="O84" s="3"/>
    </row>
    <row r="85" spans="1:25" x14ac:dyDescent="0.25">
      <c r="A85" s="12" t="s">
        <v>288</v>
      </c>
      <c r="B85" s="13" t="s">
        <v>45</v>
      </c>
      <c r="C85" s="12" t="s">
        <v>282</v>
      </c>
      <c r="D85" s="12" t="s">
        <v>283</v>
      </c>
      <c r="E85" s="12" t="s">
        <v>277</v>
      </c>
      <c r="F85" s="12" t="s">
        <v>289</v>
      </c>
      <c r="G85" s="12" t="s">
        <v>56</v>
      </c>
      <c r="H85" s="15">
        <v>3.2828999999999997E-2</v>
      </c>
      <c r="I85" s="14">
        <v>32485</v>
      </c>
      <c r="J85" s="13">
        <v>17848</v>
      </c>
      <c r="K85" s="12" t="s">
        <v>47</v>
      </c>
      <c r="L85" s="12" t="s">
        <v>258</v>
      </c>
      <c r="M85" s="12" t="s">
        <v>261</v>
      </c>
      <c r="O85" s="3"/>
    </row>
    <row r="86" spans="1:25" x14ac:dyDescent="0.25">
      <c r="A86" s="12" t="s">
        <v>290</v>
      </c>
      <c r="B86" s="13" t="s">
        <v>45</v>
      </c>
      <c r="C86" s="12" t="s">
        <v>282</v>
      </c>
      <c r="D86" s="12" t="s">
        <v>283</v>
      </c>
      <c r="E86" s="12" t="s">
        <v>277</v>
      </c>
      <c r="F86" s="12" t="s">
        <v>291</v>
      </c>
      <c r="G86" s="12" t="s">
        <v>56</v>
      </c>
      <c r="H86" s="15">
        <v>3.0886E-2</v>
      </c>
      <c r="I86" s="14">
        <v>30451</v>
      </c>
      <c r="J86" s="13">
        <v>16446</v>
      </c>
      <c r="K86" s="12" t="s">
        <v>47</v>
      </c>
      <c r="L86" s="12" t="s">
        <v>258</v>
      </c>
      <c r="M86" s="12" t="s">
        <v>261</v>
      </c>
    </row>
    <row r="87" spans="1:25" x14ac:dyDescent="0.25">
      <c r="A87" s="12" t="s">
        <v>292</v>
      </c>
      <c r="B87" s="13" t="s">
        <v>45</v>
      </c>
      <c r="C87" s="12" t="s">
        <v>282</v>
      </c>
      <c r="D87" s="12" t="s">
        <v>283</v>
      </c>
      <c r="E87" s="12" t="s">
        <v>277</v>
      </c>
      <c r="F87" s="12" t="s">
        <v>293</v>
      </c>
      <c r="G87" s="12" t="s">
        <v>56</v>
      </c>
      <c r="H87" s="15">
        <v>3.5580000000000001E-2</v>
      </c>
      <c r="I87" s="14">
        <v>35747</v>
      </c>
      <c r="J87" s="13">
        <v>19290</v>
      </c>
      <c r="K87" s="12" t="s">
        <v>47</v>
      </c>
      <c r="L87" s="12" t="s">
        <v>294</v>
      </c>
      <c r="M87" s="12" t="s">
        <v>261</v>
      </c>
    </row>
    <row r="88" spans="1:25" x14ac:dyDescent="0.25">
      <c r="A88" s="12" t="s">
        <v>295</v>
      </c>
      <c r="B88" s="13" t="s">
        <v>45</v>
      </c>
      <c r="C88" s="12" t="s">
        <v>282</v>
      </c>
      <c r="D88" s="12" t="s">
        <v>283</v>
      </c>
      <c r="E88" s="12" t="s">
        <v>277</v>
      </c>
      <c r="F88" s="12" t="s">
        <v>296</v>
      </c>
      <c r="G88" s="12" t="s">
        <v>56</v>
      </c>
      <c r="H88" s="15">
        <v>3.2509999999999997E-2</v>
      </c>
      <c r="I88" s="14">
        <v>33972</v>
      </c>
      <c r="J88" s="13">
        <v>17659</v>
      </c>
      <c r="K88" s="12" t="s">
        <v>47</v>
      </c>
      <c r="L88" s="12" t="s">
        <v>297</v>
      </c>
      <c r="M88" s="12" t="s">
        <v>261</v>
      </c>
    </row>
    <row r="89" spans="1:25" x14ac:dyDescent="0.25">
      <c r="A89" s="12" t="s">
        <v>298</v>
      </c>
      <c r="B89" s="13" t="s">
        <v>25</v>
      </c>
      <c r="C89" s="12" t="s">
        <v>282</v>
      </c>
      <c r="D89" s="12" t="s">
        <v>283</v>
      </c>
      <c r="E89" s="12" t="s">
        <v>277</v>
      </c>
      <c r="F89" s="12" t="s">
        <v>296</v>
      </c>
      <c r="G89" s="12" t="s">
        <v>56</v>
      </c>
      <c r="H89" s="15">
        <v>0.117434</v>
      </c>
      <c r="I89" s="14">
        <v>114210</v>
      </c>
      <c r="J89" s="13">
        <v>59819</v>
      </c>
      <c r="K89" s="12" t="s">
        <v>31</v>
      </c>
      <c r="L89" s="12" t="s">
        <v>299</v>
      </c>
      <c r="M89" s="12" t="s">
        <v>261</v>
      </c>
    </row>
    <row r="90" spans="1:25" x14ac:dyDescent="0.25">
      <c r="A90" s="12" t="s">
        <v>300</v>
      </c>
      <c r="B90" s="13" t="s">
        <v>45</v>
      </c>
      <c r="C90" s="12" t="s">
        <v>282</v>
      </c>
      <c r="D90" s="12" t="s">
        <v>283</v>
      </c>
      <c r="E90" s="12" t="s">
        <v>277</v>
      </c>
      <c r="F90" s="12" t="s">
        <v>296</v>
      </c>
      <c r="G90" s="12" t="s">
        <v>56</v>
      </c>
      <c r="H90" s="15">
        <v>5.2121000000000001E-2</v>
      </c>
      <c r="I90" s="14">
        <v>49302</v>
      </c>
      <c r="J90" s="13">
        <v>26088</v>
      </c>
      <c r="K90" s="12" t="s">
        <v>47</v>
      </c>
      <c r="L90" s="12" t="s">
        <v>301</v>
      </c>
      <c r="M90" s="12" t="s">
        <v>261</v>
      </c>
      <c r="Q90" s="3"/>
      <c r="R90" s="3"/>
      <c r="U90" s="3"/>
      <c r="V90" s="3"/>
      <c r="W90" s="3"/>
      <c r="X90" s="3"/>
      <c r="Y90" s="3"/>
    </row>
    <row r="91" spans="1:25" x14ac:dyDescent="0.25">
      <c r="A91" s="12" t="s">
        <v>302</v>
      </c>
      <c r="B91" s="13" t="s">
        <v>45</v>
      </c>
      <c r="C91" s="12" t="s">
        <v>282</v>
      </c>
      <c r="D91" s="12" t="s">
        <v>283</v>
      </c>
      <c r="E91" s="12" t="s">
        <v>277</v>
      </c>
      <c r="F91" s="12" t="s">
        <v>303</v>
      </c>
      <c r="G91" s="12" t="s">
        <v>56</v>
      </c>
      <c r="H91" s="15">
        <v>6.2094000000000003E-2</v>
      </c>
      <c r="I91" s="14">
        <v>62434</v>
      </c>
      <c r="J91" s="13">
        <v>33389</v>
      </c>
      <c r="K91" s="12" t="s">
        <v>47</v>
      </c>
      <c r="L91" s="12" t="s">
        <v>304</v>
      </c>
      <c r="M91" s="12" t="s">
        <v>261</v>
      </c>
      <c r="Q91" s="3"/>
      <c r="R91" s="3"/>
      <c r="U91" s="3"/>
    </row>
    <row r="92" spans="1:25" x14ac:dyDescent="0.25">
      <c r="A92" s="12" t="s">
        <v>305</v>
      </c>
      <c r="B92" s="12" t="s">
        <v>25</v>
      </c>
      <c r="C92" s="12" t="s">
        <v>306</v>
      </c>
      <c r="D92" s="12" t="s">
        <v>283</v>
      </c>
      <c r="E92" s="12" t="s">
        <v>277</v>
      </c>
      <c r="F92" s="12" t="s">
        <v>307</v>
      </c>
      <c r="G92" s="12" t="s">
        <v>308</v>
      </c>
      <c r="H92" s="15">
        <v>0.128</v>
      </c>
      <c r="I92" s="12">
        <v>61278</v>
      </c>
      <c r="J92" s="12">
        <v>30104</v>
      </c>
      <c r="K92" s="12" t="s">
        <v>309</v>
      </c>
      <c r="L92" s="12" t="s">
        <v>250</v>
      </c>
      <c r="M92" s="12" t="s">
        <v>310</v>
      </c>
      <c r="Q92" s="3"/>
      <c r="R92" s="3"/>
    </row>
    <row r="93" spans="1:25" x14ac:dyDescent="0.25">
      <c r="A93" s="13" t="s">
        <v>311</v>
      </c>
      <c r="B93" s="12" t="s">
        <v>45</v>
      </c>
      <c r="C93" s="12" t="s">
        <v>306</v>
      </c>
      <c r="D93" s="12" t="s">
        <v>283</v>
      </c>
      <c r="E93" s="12" t="s">
        <v>277</v>
      </c>
      <c r="F93" s="12" t="s">
        <v>312</v>
      </c>
      <c r="G93" s="12" t="s">
        <v>308</v>
      </c>
      <c r="H93" s="15">
        <v>0.36299999999999999</v>
      </c>
      <c r="I93" s="12">
        <v>204316</v>
      </c>
      <c r="J93" s="12">
        <v>102130</v>
      </c>
      <c r="K93" s="12" t="s">
        <v>47</v>
      </c>
      <c r="L93" s="12" t="s">
        <v>313</v>
      </c>
      <c r="M93" s="12" t="s">
        <v>310</v>
      </c>
      <c r="Q93" s="3"/>
      <c r="R93" s="3"/>
    </row>
    <row r="94" spans="1:25" x14ac:dyDescent="0.25">
      <c r="A94" s="13" t="s">
        <v>314</v>
      </c>
      <c r="B94" s="12" t="s">
        <v>25</v>
      </c>
      <c r="C94" s="12" t="s">
        <v>306</v>
      </c>
      <c r="D94" s="12" t="s">
        <v>283</v>
      </c>
      <c r="E94" s="12" t="s">
        <v>277</v>
      </c>
      <c r="F94" s="12" t="s">
        <v>315</v>
      </c>
      <c r="G94" s="12" t="s">
        <v>308</v>
      </c>
      <c r="H94" s="15">
        <v>0.65200000000000002</v>
      </c>
      <c r="I94" s="12">
        <v>353796</v>
      </c>
      <c r="J94" s="12">
        <v>193181</v>
      </c>
      <c r="K94" s="12" t="s">
        <v>316</v>
      </c>
      <c r="L94" s="12" t="s">
        <v>317</v>
      </c>
      <c r="M94" s="12" t="s">
        <v>310</v>
      </c>
      <c r="Q94" s="3"/>
      <c r="R94" s="3"/>
    </row>
    <row r="95" spans="1:25" x14ac:dyDescent="0.25">
      <c r="A95" s="12" t="s">
        <v>318</v>
      </c>
      <c r="B95" s="12" t="s">
        <v>45</v>
      </c>
      <c r="C95" s="12" t="s">
        <v>306</v>
      </c>
      <c r="D95" s="12" t="s">
        <v>283</v>
      </c>
      <c r="E95" s="12" t="s">
        <v>277</v>
      </c>
      <c r="F95" s="12" t="s">
        <v>319</v>
      </c>
      <c r="G95" s="12" t="s">
        <v>308</v>
      </c>
      <c r="H95" s="15">
        <v>0.27500000000000002</v>
      </c>
      <c r="I95" s="14">
        <v>198899</v>
      </c>
      <c r="J95" s="12">
        <v>103465</v>
      </c>
      <c r="K95" s="12" t="s">
        <v>47</v>
      </c>
      <c r="L95" s="12" t="s">
        <v>250</v>
      </c>
      <c r="M95" s="12" t="s">
        <v>310</v>
      </c>
    </row>
    <row r="96" spans="1:25" x14ac:dyDescent="0.25">
      <c r="A96" s="12" t="s">
        <v>320</v>
      </c>
      <c r="B96" s="12" t="s">
        <v>45</v>
      </c>
      <c r="C96" s="12" t="s">
        <v>321</v>
      </c>
      <c r="D96" s="12" t="s">
        <v>276</v>
      </c>
      <c r="E96" s="12" t="s">
        <v>277</v>
      </c>
      <c r="F96" s="14" t="s">
        <v>322</v>
      </c>
      <c r="G96" s="12" t="s">
        <v>30</v>
      </c>
      <c r="H96" s="15">
        <v>9.4309999999999992</v>
      </c>
      <c r="I96" s="12">
        <v>989163</v>
      </c>
      <c r="J96" s="12">
        <v>553355</v>
      </c>
      <c r="K96" s="12" t="s">
        <v>47</v>
      </c>
      <c r="L96" s="12" t="s">
        <v>264</v>
      </c>
      <c r="M96" s="12" t="s">
        <v>219</v>
      </c>
    </row>
    <row r="97" spans="1:18" x14ac:dyDescent="0.25">
      <c r="A97" s="12" t="s">
        <v>323</v>
      </c>
      <c r="B97" s="12" t="s">
        <v>25</v>
      </c>
      <c r="C97" s="12" t="s">
        <v>321</v>
      </c>
      <c r="D97" s="12" t="s">
        <v>276</v>
      </c>
      <c r="E97" s="12" t="s">
        <v>277</v>
      </c>
      <c r="F97" s="12" t="s">
        <v>324</v>
      </c>
      <c r="G97" s="12" t="s">
        <v>30</v>
      </c>
      <c r="H97" s="15">
        <v>9.7650000000000006</v>
      </c>
      <c r="I97" s="12">
        <v>967682</v>
      </c>
      <c r="J97" s="12">
        <v>549383</v>
      </c>
      <c r="K97" s="12" t="s">
        <v>325</v>
      </c>
      <c r="L97" s="12" t="s">
        <v>252</v>
      </c>
      <c r="M97" s="12" t="s">
        <v>219</v>
      </c>
      <c r="Q97" s="3"/>
      <c r="R97" s="3"/>
    </row>
    <row r="98" spans="1:18" x14ac:dyDescent="0.25">
      <c r="A98" s="12" t="s">
        <v>326</v>
      </c>
      <c r="B98" s="12" t="s">
        <v>45</v>
      </c>
      <c r="C98" s="12" t="s">
        <v>321</v>
      </c>
      <c r="D98" s="12" t="s">
        <v>276</v>
      </c>
      <c r="E98" s="12" t="s">
        <v>277</v>
      </c>
      <c r="F98" s="12" t="s">
        <v>327</v>
      </c>
      <c r="G98" s="12" t="s">
        <v>30</v>
      </c>
      <c r="H98" s="15">
        <v>2.2480000000000002</v>
      </c>
      <c r="I98" s="12">
        <v>798652</v>
      </c>
      <c r="J98" s="12">
        <v>479485</v>
      </c>
      <c r="K98" s="12" t="s">
        <v>47</v>
      </c>
      <c r="L98" s="12" t="s">
        <v>328</v>
      </c>
      <c r="M98" s="12" t="s">
        <v>219</v>
      </c>
    </row>
    <row r="99" spans="1:18" x14ac:dyDescent="0.25">
      <c r="A99" s="12" t="s">
        <v>329</v>
      </c>
      <c r="B99" s="12" t="s">
        <v>25</v>
      </c>
      <c r="C99" s="12" t="s">
        <v>321</v>
      </c>
      <c r="D99" s="12" t="s">
        <v>276</v>
      </c>
      <c r="E99" s="12" t="s">
        <v>277</v>
      </c>
      <c r="F99" s="12" t="s">
        <v>330</v>
      </c>
      <c r="G99" s="12" t="s">
        <v>30</v>
      </c>
      <c r="H99" s="15">
        <v>2.39</v>
      </c>
      <c r="I99" s="12">
        <v>867727</v>
      </c>
      <c r="J99" s="12">
        <v>495016</v>
      </c>
      <c r="K99" s="12" t="s">
        <v>331</v>
      </c>
      <c r="L99" s="12" t="s">
        <v>332</v>
      </c>
      <c r="M99" s="12" t="s">
        <v>219</v>
      </c>
    </row>
    <row r="100" spans="1:18" x14ac:dyDescent="0.25">
      <c r="A100" s="12" t="s">
        <v>333</v>
      </c>
      <c r="B100" s="12" t="s">
        <v>25</v>
      </c>
      <c r="C100" s="12" t="s">
        <v>321</v>
      </c>
      <c r="D100" s="12" t="s">
        <v>276</v>
      </c>
      <c r="E100" s="12" t="s">
        <v>277</v>
      </c>
      <c r="F100" s="12" t="s">
        <v>334</v>
      </c>
      <c r="G100" s="12" t="s">
        <v>30</v>
      </c>
      <c r="H100" s="15">
        <v>7.7850000000000001</v>
      </c>
      <c r="I100" s="12">
        <v>976186</v>
      </c>
      <c r="J100" s="12">
        <v>550799</v>
      </c>
      <c r="K100" s="12" t="s">
        <v>325</v>
      </c>
      <c r="L100" s="12" t="s">
        <v>335</v>
      </c>
      <c r="M100" s="12" t="s">
        <v>219</v>
      </c>
    </row>
    <row r="101" spans="1:18" x14ac:dyDescent="0.25">
      <c r="A101" s="12" t="s">
        <v>336</v>
      </c>
      <c r="B101" s="12" t="s">
        <v>25</v>
      </c>
      <c r="C101" s="12" t="s">
        <v>321</v>
      </c>
      <c r="D101" s="12" t="s">
        <v>276</v>
      </c>
      <c r="E101" s="12" t="s">
        <v>277</v>
      </c>
      <c r="F101" s="12" t="s">
        <v>337</v>
      </c>
      <c r="G101" s="12" t="s">
        <v>30</v>
      </c>
      <c r="H101" s="15">
        <v>8.4649999999999999</v>
      </c>
      <c r="I101" s="12">
        <v>983223</v>
      </c>
      <c r="J101" s="12">
        <v>553062</v>
      </c>
      <c r="K101" s="12" t="s">
        <v>338</v>
      </c>
      <c r="L101" s="12" t="s">
        <v>258</v>
      </c>
      <c r="M101" s="12" t="s">
        <v>219</v>
      </c>
      <c r="R101" s="3"/>
    </row>
    <row r="102" spans="1:18" x14ac:dyDescent="0.25">
      <c r="A102" s="12" t="s">
        <v>339</v>
      </c>
      <c r="B102" s="12" t="s">
        <v>25</v>
      </c>
      <c r="C102" s="12" t="s">
        <v>321</v>
      </c>
      <c r="D102" s="12" t="s">
        <v>276</v>
      </c>
      <c r="E102" s="12" t="s">
        <v>277</v>
      </c>
      <c r="F102" s="12" t="s">
        <v>327</v>
      </c>
      <c r="G102" s="12" t="s">
        <v>30</v>
      </c>
      <c r="H102" s="15">
        <v>2.8650000000000002</v>
      </c>
      <c r="I102" s="12">
        <v>743779</v>
      </c>
      <c r="J102" s="12">
        <v>405741</v>
      </c>
      <c r="K102" s="12" t="s">
        <v>103</v>
      </c>
      <c r="L102" s="12" t="s">
        <v>328</v>
      </c>
      <c r="M102" s="12" t="s">
        <v>219</v>
      </c>
      <c r="R102" s="3"/>
    </row>
    <row r="103" spans="1:18" x14ac:dyDescent="0.25">
      <c r="A103" s="12" t="s">
        <v>340</v>
      </c>
      <c r="B103" s="12" t="s">
        <v>25</v>
      </c>
      <c r="C103" s="12" t="s">
        <v>321</v>
      </c>
      <c r="D103" s="12" t="s">
        <v>276</v>
      </c>
      <c r="E103" s="12" t="s">
        <v>277</v>
      </c>
      <c r="F103" s="12" t="s">
        <v>341</v>
      </c>
      <c r="G103" s="12" t="s">
        <v>30</v>
      </c>
      <c r="H103" s="15">
        <v>2.125</v>
      </c>
      <c r="I103" s="12">
        <v>740586</v>
      </c>
      <c r="J103" s="12">
        <v>403264</v>
      </c>
      <c r="K103" s="12" t="s">
        <v>342</v>
      </c>
      <c r="L103" s="12" t="s">
        <v>343</v>
      </c>
      <c r="M103" s="12" t="s">
        <v>219</v>
      </c>
      <c r="R103" s="3"/>
    </row>
    <row r="104" spans="1:18" x14ac:dyDescent="0.25">
      <c r="A104" s="12" t="s">
        <v>344</v>
      </c>
      <c r="B104" s="12" t="s">
        <v>45</v>
      </c>
      <c r="C104" s="12" t="s">
        <v>321</v>
      </c>
      <c r="D104" s="12" t="s">
        <v>276</v>
      </c>
      <c r="E104" s="12" t="s">
        <v>277</v>
      </c>
      <c r="F104" s="12" t="s">
        <v>345</v>
      </c>
      <c r="G104" s="12" t="s">
        <v>30</v>
      </c>
      <c r="H104" s="15">
        <v>2.9940000000000002</v>
      </c>
      <c r="I104" s="12">
        <v>780101</v>
      </c>
      <c r="J104" s="12">
        <v>425316</v>
      </c>
      <c r="K104" s="12" t="s">
        <v>47</v>
      </c>
      <c r="L104" s="12" t="s">
        <v>346</v>
      </c>
      <c r="M104" s="12" t="s">
        <v>219</v>
      </c>
    </row>
    <row r="105" spans="1:18" x14ac:dyDescent="0.25">
      <c r="A105" s="12" t="s">
        <v>347</v>
      </c>
      <c r="B105" s="12" t="s">
        <v>25</v>
      </c>
      <c r="C105" s="12" t="s">
        <v>321</v>
      </c>
      <c r="D105" s="12" t="s">
        <v>276</v>
      </c>
      <c r="E105" s="12" t="s">
        <v>277</v>
      </c>
      <c r="F105" s="12" t="s">
        <v>327</v>
      </c>
      <c r="G105" s="12" t="s">
        <v>30</v>
      </c>
      <c r="H105" s="15">
        <v>1.56</v>
      </c>
      <c r="I105" s="12">
        <v>649985</v>
      </c>
      <c r="J105" s="12">
        <v>352248</v>
      </c>
      <c r="K105" s="12" t="s">
        <v>325</v>
      </c>
      <c r="L105" s="12" t="s">
        <v>348</v>
      </c>
      <c r="M105" s="12" t="s">
        <v>219</v>
      </c>
    </row>
    <row r="106" spans="1:18" x14ac:dyDescent="0.25">
      <c r="A106" s="12" t="s">
        <v>349</v>
      </c>
      <c r="B106" s="12" t="s">
        <v>45</v>
      </c>
      <c r="C106" s="12" t="s">
        <v>321</v>
      </c>
      <c r="D106" s="12" t="s">
        <v>276</v>
      </c>
      <c r="E106" s="12" t="s">
        <v>277</v>
      </c>
      <c r="F106" s="12" t="s">
        <v>350</v>
      </c>
      <c r="G106" s="14" t="s">
        <v>30</v>
      </c>
      <c r="H106" s="15">
        <v>6.1739639999999998</v>
      </c>
      <c r="I106" s="12">
        <v>985794</v>
      </c>
      <c r="J106" s="12">
        <v>528926</v>
      </c>
      <c r="K106" s="12" t="s">
        <v>47</v>
      </c>
      <c r="L106" s="12" t="s">
        <v>351</v>
      </c>
      <c r="M106" s="12" t="s">
        <v>352</v>
      </c>
    </row>
    <row r="107" spans="1:18" x14ac:dyDescent="0.25">
      <c r="A107" s="12" t="s">
        <v>353</v>
      </c>
      <c r="B107" s="12" t="s">
        <v>45</v>
      </c>
      <c r="C107" s="12" t="s">
        <v>321</v>
      </c>
      <c r="D107" s="12" t="s">
        <v>276</v>
      </c>
      <c r="E107" s="12" t="s">
        <v>277</v>
      </c>
      <c r="F107" s="12" t="s">
        <v>354</v>
      </c>
      <c r="G107" s="12" t="s">
        <v>30</v>
      </c>
      <c r="H107" s="15">
        <v>4.9059999999999997</v>
      </c>
      <c r="I107" s="12">
        <v>973726</v>
      </c>
      <c r="J107" s="12">
        <v>524626</v>
      </c>
      <c r="K107" s="12" t="s">
        <v>47</v>
      </c>
      <c r="L107" s="12" t="s">
        <v>355</v>
      </c>
      <c r="M107" s="12" t="s">
        <v>352</v>
      </c>
    </row>
    <row r="108" spans="1:18" x14ac:dyDescent="0.25">
      <c r="A108" s="12" t="s">
        <v>356</v>
      </c>
      <c r="B108" s="12" t="s">
        <v>45</v>
      </c>
      <c r="C108" s="12" t="s">
        <v>321</v>
      </c>
      <c r="D108" s="12" t="s">
        <v>276</v>
      </c>
      <c r="E108" s="12" t="s">
        <v>277</v>
      </c>
      <c r="F108" s="12" t="s">
        <v>357</v>
      </c>
      <c r="G108" s="12" t="s">
        <v>30</v>
      </c>
      <c r="H108" s="15">
        <v>3.7629999999999999</v>
      </c>
      <c r="I108" s="12">
        <v>890708</v>
      </c>
      <c r="J108" s="12">
        <v>481311</v>
      </c>
      <c r="K108" s="12" t="s">
        <v>47</v>
      </c>
      <c r="L108" s="12" t="s">
        <v>252</v>
      </c>
      <c r="M108" s="12" t="s">
        <v>352</v>
      </c>
    </row>
    <row r="109" spans="1:18" x14ac:dyDescent="0.25">
      <c r="A109" s="12" t="s">
        <v>358</v>
      </c>
      <c r="B109" s="12" t="s">
        <v>25</v>
      </c>
      <c r="C109" s="12" t="s">
        <v>321</v>
      </c>
      <c r="D109" s="12" t="s">
        <v>276</v>
      </c>
      <c r="E109" s="12" t="s">
        <v>277</v>
      </c>
      <c r="F109" s="12" t="s">
        <v>359</v>
      </c>
      <c r="G109" s="12" t="s">
        <v>30</v>
      </c>
      <c r="H109" s="15">
        <v>13.544</v>
      </c>
      <c r="I109" s="12">
        <v>1005530</v>
      </c>
      <c r="J109" s="12">
        <v>542724</v>
      </c>
      <c r="K109" s="12" t="s">
        <v>360</v>
      </c>
      <c r="L109" s="12" t="s">
        <v>361</v>
      </c>
      <c r="M109" s="12" t="s">
        <v>352</v>
      </c>
    </row>
    <row r="110" spans="1:18" x14ac:dyDescent="0.25">
      <c r="A110" s="12" t="s">
        <v>362</v>
      </c>
      <c r="B110" s="12" t="s">
        <v>45</v>
      </c>
      <c r="C110" s="12" t="s">
        <v>321</v>
      </c>
      <c r="D110" s="12" t="s">
        <v>276</v>
      </c>
      <c r="E110" s="12" t="s">
        <v>277</v>
      </c>
      <c r="F110" s="12" t="s">
        <v>363</v>
      </c>
      <c r="G110" s="12" t="s">
        <v>30</v>
      </c>
      <c r="H110" s="15">
        <v>9.1584909999999997</v>
      </c>
      <c r="I110" s="12">
        <v>1012611</v>
      </c>
      <c r="J110" s="12">
        <v>542343</v>
      </c>
      <c r="K110" s="12" t="s">
        <v>47</v>
      </c>
      <c r="L110" s="12" t="s">
        <v>364</v>
      </c>
      <c r="M110" s="12" t="s">
        <v>352</v>
      </c>
    </row>
    <row r="111" spans="1:18" x14ac:dyDescent="0.25">
      <c r="A111" s="12" t="s">
        <v>365</v>
      </c>
      <c r="B111" s="12" t="s">
        <v>45</v>
      </c>
      <c r="C111" s="12" t="s">
        <v>321</v>
      </c>
      <c r="D111" s="12" t="s">
        <v>276</v>
      </c>
      <c r="E111" s="12" t="s">
        <v>277</v>
      </c>
      <c r="F111" s="12" t="s">
        <v>366</v>
      </c>
      <c r="G111" s="12" t="s">
        <v>56</v>
      </c>
      <c r="H111" s="15">
        <v>6.93</v>
      </c>
      <c r="I111" s="12">
        <v>1119624</v>
      </c>
      <c r="J111" s="12">
        <v>577718</v>
      </c>
      <c r="K111" s="12" t="s">
        <v>47</v>
      </c>
      <c r="L111" s="12" t="s">
        <v>361</v>
      </c>
      <c r="M111" s="12" t="s">
        <v>367</v>
      </c>
    </row>
    <row r="112" spans="1:18" x14ac:dyDescent="0.25">
      <c r="A112" s="12" t="s">
        <v>368</v>
      </c>
      <c r="B112" s="12" t="s">
        <v>25</v>
      </c>
      <c r="C112" s="12" t="s">
        <v>321</v>
      </c>
      <c r="D112" s="12" t="s">
        <v>276</v>
      </c>
      <c r="E112" s="12" t="s">
        <v>277</v>
      </c>
      <c r="F112" s="12" t="s">
        <v>327</v>
      </c>
      <c r="G112" s="12" t="s">
        <v>30</v>
      </c>
      <c r="H112" s="15">
        <v>0.82699999999999996</v>
      </c>
      <c r="I112" s="12">
        <v>534002</v>
      </c>
      <c r="J112" s="12">
        <v>289555</v>
      </c>
      <c r="K112" s="12" t="s">
        <v>360</v>
      </c>
      <c r="L112" s="12" t="s">
        <v>243</v>
      </c>
      <c r="M112" s="12" t="s">
        <v>219</v>
      </c>
    </row>
    <row r="113" spans="1:13" x14ac:dyDescent="0.25">
      <c r="A113" s="12" t="s">
        <v>369</v>
      </c>
      <c r="B113" s="12" t="s">
        <v>45</v>
      </c>
      <c r="C113" s="12" t="s">
        <v>321</v>
      </c>
      <c r="D113" s="12" t="s">
        <v>276</v>
      </c>
      <c r="E113" s="12" t="s">
        <v>277</v>
      </c>
      <c r="F113" s="12" t="s">
        <v>327</v>
      </c>
      <c r="G113" s="12" t="s">
        <v>30</v>
      </c>
      <c r="H113" s="15">
        <v>0.33100000000000002</v>
      </c>
      <c r="I113" s="12">
        <v>292844</v>
      </c>
      <c r="J113" s="12">
        <v>157651</v>
      </c>
      <c r="K113" s="12" t="s">
        <v>47</v>
      </c>
      <c r="L113" s="12" t="s">
        <v>164</v>
      </c>
      <c r="M113" s="12" t="s">
        <v>219</v>
      </c>
    </row>
    <row r="114" spans="1:13" x14ac:dyDescent="0.25">
      <c r="A114" s="12" t="s">
        <v>370</v>
      </c>
      <c r="B114" s="12" t="s">
        <v>25</v>
      </c>
      <c r="C114" s="12" t="s">
        <v>321</v>
      </c>
      <c r="D114" s="12" t="s">
        <v>276</v>
      </c>
      <c r="E114" s="12" t="s">
        <v>277</v>
      </c>
      <c r="F114" s="12" t="s">
        <v>327</v>
      </c>
      <c r="G114" s="12" t="s">
        <v>30</v>
      </c>
      <c r="H114" s="15">
        <v>0.55000000000000004</v>
      </c>
      <c r="I114" s="12">
        <v>406429</v>
      </c>
      <c r="J114" s="12">
        <v>218523</v>
      </c>
      <c r="K114" s="12" t="s">
        <v>31</v>
      </c>
      <c r="L114" s="12" t="s">
        <v>371</v>
      </c>
      <c r="M114" s="12" t="s">
        <v>219</v>
      </c>
    </row>
    <row r="115" spans="1:13" x14ac:dyDescent="0.25">
      <c r="A115" s="12" t="s">
        <v>372</v>
      </c>
      <c r="B115" s="12" t="s">
        <v>25</v>
      </c>
      <c r="C115" s="12" t="s">
        <v>321</v>
      </c>
      <c r="D115" s="12" t="s">
        <v>276</v>
      </c>
      <c r="E115" s="12" t="s">
        <v>277</v>
      </c>
      <c r="F115" s="12" t="s">
        <v>327</v>
      </c>
      <c r="G115" s="12" t="s">
        <v>30</v>
      </c>
      <c r="H115" s="15">
        <v>1.135</v>
      </c>
      <c r="I115" s="12">
        <v>595901</v>
      </c>
      <c r="J115" s="12">
        <v>322536</v>
      </c>
      <c r="K115" s="12" t="s">
        <v>360</v>
      </c>
      <c r="L115" s="12" t="s">
        <v>373</v>
      </c>
      <c r="M115" s="12" t="s">
        <v>219</v>
      </c>
    </row>
    <row r="116" spans="1:13" x14ac:dyDescent="0.25">
      <c r="A116" s="12" t="s">
        <v>374</v>
      </c>
      <c r="B116" s="12" t="s">
        <v>25</v>
      </c>
      <c r="C116" s="12" t="s">
        <v>321</v>
      </c>
      <c r="D116" s="12" t="s">
        <v>276</v>
      </c>
      <c r="E116" s="12" t="s">
        <v>277</v>
      </c>
      <c r="F116" s="12" t="s">
        <v>375</v>
      </c>
      <c r="G116" s="12" t="s">
        <v>56</v>
      </c>
      <c r="H116" s="15">
        <v>12.65</v>
      </c>
      <c r="I116" s="12">
        <v>1149057</v>
      </c>
      <c r="J116" s="12">
        <v>592851</v>
      </c>
      <c r="K116" s="12" t="s">
        <v>376</v>
      </c>
      <c r="L116" s="12" t="s">
        <v>250</v>
      </c>
      <c r="M116" s="12" t="s">
        <v>377</v>
      </c>
    </row>
    <row r="117" spans="1:13" x14ac:dyDescent="0.25">
      <c r="A117" s="12" t="s">
        <v>378</v>
      </c>
      <c r="B117" s="12" t="s">
        <v>25</v>
      </c>
      <c r="C117" s="12" t="s">
        <v>379</v>
      </c>
      <c r="D117" s="12" t="s">
        <v>276</v>
      </c>
      <c r="E117" s="12" t="s">
        <v>277</v>
      </c>
      <c r="F117" s="12" t="s">
        <v>380</v>
      </c>
      <c r="G117" s="14" t="s">
        <v>30</v>
      </c>
      <c r="H117" s="15">
        <v>1.2130000000000001</v>
      </c>
      <c r="I117" s="12">
        <v>689791</v>
      </c>
      <c r="J117" s="12">
        <v>376058</v>
      </c>
      <c r="K117" s="12" t="s">
        <v>287</v>
      </c>
      <c r="L117" s="12" t="s">
        <v>381</v>
      </c>
      <c r="M117" s="12" t="s">
        <v>352</v>
      </c>
    </row>
    <row r="118" spans="1:13" x14ac:dyDescent="0.25">
      <c r="A118" s="12" t="s">
        <v>382</v>
      </c>
      <c r="B118" s="12" t="s">
        <v>25</v>
      </c>
      <c r="C118" s="12" t="s">
        <v>379</v>
      </c>
      <c r="D118" s="12" t="s">
        <v>276</v>
      </c>
      <c r="E118" s="12" t="s">
        <v>277</v>
      </c>
      <c r="F118" s="12" t="s">
        <v>383</v>
      </c>
      <c r="G118" s="14" t="s">
        <v>30</v>
      </c>
      <c r="H118" s="15">
        <v>0.23100000000000001</v>
      </c>
      <c r="I118" s="12">
        <v>231480</v>
      </c>
      <c r="J118" s="12">
        <v>130367</v>
      </c>
      <c r="K118" s="12" t="s">
        <v>103</v>
      </c>
      <c r="L118" s="12" t="s">
        <v>264</v>
      </c>
      <c r="M118" s="12" t="s">
        <v>352</v>
      </c>
    </row>
    <row r="119" spans="1:13" x14ac:dyDescent="0.25">
      <c r="A119" s="12" t="s">
        <v>384</v>
      </c>
      <c r="B119" s="12" t="s">
        <v>25</v>
      </c>
      <c r="C119" s="12" t="s">
        <v>379</v>
      </c>
      <c r="D119" s="12" t="s">
        <v>276</v>
      </c>
      <c r="E119" s="12" t="s">
        <v>277</v>
      </c>
      <c r="F119" s="12" t="s">
        <v>383</v>
      </c>
      <c r="G119" s="14" t="s">
        <v>30</v>
      </c>
      <c r="H119" s="15">
        <v>0.17100000000000001</v>
      </c>
      <c r="I119" s="12">
        <v>180683</v>
      </c>
      <c r="J119" s="12">
        <v>98526</v>
      </c>
      <c r="K119" s="12" t="s">
        <v>385</v>
      </c>
      <c r="L119" s="12" t="s">
        <v>361</v>
      </c>
      <c r="M119" s="12" t="s">
        <v>352</v>
      </c>
    </row>
    <row r="120" spans="1:13" x14ac:dyDescent="0.25">
      <c r="A120" s="12" t="s">
        <v>386</v>
      </c>
      <c r="B120" s="12" t="s">
        <v>45</v>
      </c>
      <c r="C120" s="12" t="s">
        <v>379</v>
      </c>
      <c r="D120" s="12" t="s">
        <v>276</v>
      </c>
      <c r="E120" s="12" t="s">
        <v>277</v>
      </c>
      <c r="F120" s="14" t="s">
        <v>383</v>
      </c>
      <c r="G120" s="12" t="s">
        <v>30</v>
      </c>
      <c r="H120" s="15">
        <v>0.221</v>
      </c>
      <c r="I120" s="12">
        <v>226856</v>
      </c>
      <c r="J120" s="12">
        <v>129766</v>
      </c>
      <c r="K120" s="12" t="s">
        <v>47</v>
      </c>
      <c r="L120" s="12" t="s">
        <v>325</v>
      </c>
      <c r="M120" s="12" t="s">
        <v>219</v>
      </c>
    </row>
    <row r="121" spans="1:13" x14ac:dyDescent="0.25">
      <c r="A121" s="12" t="s">
        <v>387</v>
      </c>
      <c r="B121" s="12" t="s">
        <v>25</v>
      </c>
      <c r="C121" s="12" t="s">
        <v>388</v>
      </c>
      <c r="D121" s="12" t="s">
        <v>276</v>
      </c>
      <c r="E121" s="12" t="s">
        <v>277</v>
      </c>
      <c r="F121" s="12" t="s">
        <v>389</v>
      </c>
      <c r="G121" s="12" t="s">
        <v>30</v>
      </c>
      <c r="H121" s="15">
        <v>2.6829999999999998</v>
      </c>
      <c r="I121" s="12">
        <v>752305</v>
      </c>
      <c r="J121" s="12">
        <v>407872</v>
      </c>
      <c r="K121" s="12" t="s">
        <v>390</v>
      </c>
      <c r="L121" s="12" t="s">
        <v>250</v>
      </c>
      <c r="M121" s="12" t="s">
        <v>241</v>
      </c>
    </row>
    <row r="122" spans="1:13" x14ac:dyDescent="0.25">
      <c r="A122" s="12" t="s">
        <v>391</v>
      </c>
      <c r="B122" s="12" t="s">
        <v>25</v>
      </c>
      <c r="C122" s="12" t="s">
        <v>392</v>
      </c>
      <c r="D122" s="12" t="s">
        <v>393</v>
      </c>
      <c r="E122" s="12" t="s">
        <v>239</v>
      </c>
      <c r="F122" s="12" t="s">
        <v>394</v>
      </c>
      <c r="G122" s="12" t="s">
        <v>30</v>
      </c>
      <c r="H122" s="15">
        <v>2.0870000000000002</v>
      </c>
      <c r="I122" s="12">
        <v>736795</v>
      </c>
      <c r="J122" s="12">
        <v>397873</v>
      </c>
      <c r="K122" s="12" t="s">
        <v>325</v>
      </c>
      <c r="L122" s="12" t="s">
        <v>395</v>
      </c>
      <c r="M122" s="12" t="s">
        <v>50</v>
      </c>
    </row>
    <row r="123" spans="1:13" x14ac:dyDescent="0.25">
      <c r="A123" s="12" t="s">
        <v>396</v>
      </c>
      <c r="B123" s="12" t="s">
        <v>45</v>
      </c>
      <c r="C123" s="12" t="s">
        <v>397</v>
      </c>
      <c r="D123" s="12" t="s">
        <v>393</v>
      </c>
      <c r="E123" s="12" t="s">
        <v>239</v>
      </c>
      <c r="F123" s="12" t="s">
        <v>398</v>
      </c>
      <c r="G123" s="12" t="s">
        <v>30</v>
      </c>
      <c r="H123" s="15">
        <v>0.121985</v>
      </c>
      <c r="I123" s="12">
        <v>107434</v>
      </c>
      <c r="J123" s="12">
        <v>58306</v>
      </c>
      <c r="K123" s="12" t="s">
        <v>47</v>
      </c>
      <c r="L123" s="12" t="s">
        <v>399</v>
      </c>
      <c r="M123" s="12" t="s">
        <v>40</v>
      </c>
    </row>
    <row r="124" spans="1:13" x14ac:dyDescent="0.25">
      <c r="A124" s="12" t="s">
        <v>400</v>
      </c>
      <c r="B124" s="12" t="s">
        <v>25</v>
      </c>
      <c r="C124" s="12" t="s">
        <v>401</v>
      </c>
      <c r="D124" s="12" t="s">
        <v>393</v>
      </c>
      <c r="E124" s="12" t="s">
        <v>239</v>
      </c>
      <c r="F124" s="12" t="s">
        <v>402</v>
      </c>
      <c r="G124" s="12" t="s">
        <v>30</v>
      </c>
      <c r="H124" s="15">
        <v>0.13827</v>
      </c>
      <c r="I124" s="12">
        <v>144316</v>
      </c>
      <c r="J124" s="12">
        <v>76453</v>
      </c>
      <c r="K124" s="12" t="s">
        <v>38</v>
      </c>
      <c r="L124" s="12" t="s">
        <v>403</v>
      </c>
      <c r="M124" s="12" t="s">
        <v>42</v>
      </c>
    </row>
    <row r="125" spans="1:13" x14ac:dyDescent="0.25">
      <c r="A125" s="12" t="s">
        <v>404</v>
      </c>
      <c r="B125" s="12" t="s">
        <v>25</v>
      </c>
      <c r="C125" s="12" t="s">
        <v>401</v>
      </c>
      <c r="D125" s="12" t="s">
        <v>393</v>
      </c>
      <c r="E125" s="12" t="s">
        <v>239</v>
      </c>
      <c r="F125" s="12" t="s">
        <v>402</v>
      </c>
      <c r="G125" s="12" t="s">
        <v>30</v>
      </c>
      <c r="H125" s="15">
        <v>0.119765</v>
      </c>
      <c r="I125" s="12">
        <v>123353</v>
      </c>
      <c r="J125" s="12">
        <v>65123</v>
      </c>
      <c r="K125" s="12" t="s">
        <v>325</v>
      </c>
      <c r="L125" s="12" t="s">
        <v>405</v>
      </c>
      <c r="M125" s="12" t="s">
        <v>42</v>
      </c>
    </row>
    <row r="126" spans="1:13" x14ac:dyDescent="0.25">
      <c r="A126" s="12" t="s">
        <v>406</v>
      </c>
      <c r="B126" s="12" t="s">
        <v>25</v>
      </c>
      <c r="C126" s="12" t="s">
        <v>401</v>
      </c>
      <c r="D126" s="12" t="s">
        <v>393</v>
      </c>
      <c r="E126" s="12" t="s">
        <v>239</v>
      </c>
      <c r="F126" s="12" t="s">
        <v>407</v>
      </c>
      <c r="G126" s="12" t="s">
        <v>30</v>
      </c>
      <c r="H126" s="15">
        <v>0.14199999999999999</v>
      </c>
      <c r="I126" s="12">
        <v>146505</v>
      </c>
      <c r="J126" s="12">
        <v>78477</v>
      </c>
      <c r="K126" s="12" t="s">
        <v>408</v>
      </c>
      <c r="L126" s="12" t="s">
        <v>409</v>
      </c>
      <c r="M126" s="12" t="s">
        <v>50</v>
      </c>
    </row>
    <row r="127" spans="1:13" x14ac:dyDescent="0.25">
      <c r="A127" s="12" t="s">
        <v>410</v>
      </c>
      <c r="B127" s="12" t="s">
        <v>25</v>
      </c>
      <c r="C127" s="12" t="s">
        <v>401</v>
      </c>
      <c r="D127" s="12" t="s">
        <v>393</v>
      </c>
      <c r="E127" s="12" t="s">
        <v>239</v>
      </c>
      <c r="F127" s="12" t="s">
        <v>402</v>
      </c>
      <c r="G127" s="12" t="s">
        <v>30</v>
      </c>
      <c r="H127" s="15">
        <v>1.7231E-2</v>
      </c>
      <c r="I127" s="12">
        <v>19307</v>
      </c>
      <c r="J127" s="12">
        <v>10307</v>
      </c>
      <c r="K127" s="12" t="s">
        <v>33</v>
      </c>
      <c r="L127" s="12" t="s">
        <v>411</v>
      </c>
      <c r="M127" s="12" t="s">
        <v>42</v>
      </c>
    </row>
    <row r="128" spans="1:13" x14ac:dyDescent="0.25">
      <c r="A128" s="12" t="s">
        <v>412</v>
      </c>
      <c r="B128" s="12" t="s">
        <v>25</v>
      </c>
      <c r="C128" s="12" t="s">
        <v>401</v>
      </c>
      <c r="D128" s="12" t="s">
        <v>393</v>
      </c>
      <c r="E128" s="12" t="s">
        <v>239</v>
      </c>
      <c r="F128" s="12" t="s">
        <v>413</v>
      </c>
      <c r="G128" s="12" t="s">
        <v>30</v>
      </c>
      <c r="H128" s="15">
        <v>0.11700000000000001</v>
      </c>
      <c r="I128" s="12">
        <v>124479</v>
      </c>
      <c r="J128" s="12">
        <v>66911</v>
      </c>
      <c r="K128" s="12" t="s">
        <v>82</v>
      </c>
      <c r="L128" s="12" t="s">
        <v>405</v>
      </c>
      <c r="M128" s="12" t="s">
        <v>50</v>
      </c>
    </row>
    <row r="129" spans="1:13" x14ac:dyDescent="0.25">
      <c r="A129" s="12" t="s">
        <v>414</v>
      </c>
      <c r="B129" s="12" t="s">
        <v>45</v>
      </c>
      <c r="C129" s="12" t="s">
        <v>401</v>
      </c>
      <c r="D129" s="12" t="s">
        <v>393</v>
      </c>
      <c r="E129" s="12" t="s">
        <v>239</v>
      </c>
      <c r="F129" s="12" t="s">
        <v>415</v>
      </c>
      <c r="G129" s="12" t="s">
        <v>30</v>
      </c>
      <c r="H129" s="15">
        <v>0.16400000000000001</v>
      </c>
      <c r="I129" s="12">
        <v>166176</v>
      </c>
      <c r="J129" s="12">
        <v>88723</v>
      </c>
      <c r="K129" s="12" t="s">
        <v>47</v>
      </c>
      <c r="L129" s="12" t="s">
        <v>416</v>
      </c>
      <c r="M129" s="12" t="s">
        <v>50</v>
      </c>
    </row>
    <row r="130" spans="1:13" x14ac:dyDescent="0.25">
      <c r="A130" s="12" t="s">
        <v>417</v>
      </c>
      <c r="B130" s="12" t="s">
        <v>25</v>
      </c>
      <c r="C130" s="12" t="s">
        <v>401</v>
      </c>
      <c r="D130" s="12" t="s">
        <v>393</v>
      </c>
      <c r="E130" s="12" t="s">
        <v>239</v>
      </c>
      <c r="F130" s="12" t="s">
        <v>402</v>
      </c>
      <c r="G130" s="12" t="s">
        <v>30</v>
      </c>
      <c r="H130" s="15">
        <v>4.1000000000000002E-2</v>
      </c>
      <c r="I130" s="12">
        <v>46053</v>
      </c>
      <c r="J130" s="12">
        <v>24432</v>
      </c>
      <c r="K130" s="12" t="s">
        <v>33</v>
      </c>
      <c r="L130" s="12" t="s">
        <v>405</v>
      </c>
      <c r="M130" s="12" t="s">
        <v>50</v>
      </c>
    </row>
    <row r="131" spans="1:13" x14ac:dyDescent="0.25">
      <c r="A131" s="12" t="s">
        <v>418</v>
      </c>
      <c r="B131" s="12" t="s">
        <v>45</v>
      </c>
      <c r="C131" s="12" t="s">
        <v>419</v>
      </c>
      <c r="D131" s="12" t="s">
        <v>393</v>
      </c>
      <c r="E131" s="12" t="s">
        <v>239</v>
      </c>
      <c r="F131" s="12" t="s">
        <v>420</v>
      </c>
      <c r="G131" s="12" t="s">
        <v>30</v>
      </c>
      <c r="H131" s="15">
        <v>5.3378000000000002E-2</v>
      </c>
      <c r="I131" s="12">
        <v>58202</v>
      </c>
      <c r="J131" s="12">
        <v>31248</v>
      </c>
      <c r="K131" s="12" t="s">
        <v>47</v>
      </c>
      <c r="L131" s="12" t="s">
        <v>33</v>
      </c>
      <c r="M131" s="12" t="s">
        <v>42</v>
      </c>
    </row>
    <row r="132" spans="1:13" x14ac:dyDescent="0.25">
      <c r="A132" s="12" t="s">
        <v>421</v>
      </c>
      <c r="B132" s="12" t="s">
        <v>45</v>
      </c>
      <c r="C132" s="12" t="s">
        <v>419</v>
      </c>
      <c r="D132" s="12" t="s">
        <v>393</v>
      </c>
      <c r="E132" s="12" t="s">
        <v>239</v>
      </c>
      <c r="F132" s="12" t="s">
        <v>422</v>
      </c>
      <c r="G132" s="12" t="s">
        <v>30</v>
      </c>
      <c r="H132" s="15">
        <v>0.309</v>
      </c>
      <c r="I132" s="12">
        <v>290291</v>
      </c>
      <c r="J132" s="12">
        <v>155273</v>
      </c>
      <c r="K132" s="12" t="s">
        <v>47</v>
      </c>
      <c r="L132" s="12" t="s">
        <v>423</v>
      </c>
      <c r="M132" s="12" t="s">
        <v>50</v>
      </c>
    </row>
    <row r="133" spans="1:13" x14ac:dyDescent="0.25">
      <c r="A133" s="12" t="s">
        <v>424</v>
      </c>
      <c r="B133" s="12" t="s">
        <v>45</v>
      </c>
      <c r="C133" s="12" t="s">
        <v>425</v>
      </c>
      <c r="D133" s="12" t="s">
        <v>393</v>
      </c>
      <c r="E133" s="12" t="s">
        <v>239</v>
      </c>
      <c r="F133" s="12" t="s">
        <v>426</v>
      </c>
      <c r="G133" s="12" t="s">
        <v>30</v>
      </c>
      <c r="H133" s="15">
        <v>0.63515100000000002</v>
      </c>
      <c r="I133" s="12">
        <v>440642</v>
      </c>
      <c r="J133" s="12">
        <v>237661</v>
      </c>
      <c r="K133" s="12" t="s">
        <v>47</v>
      </c>
      <c r="L133" s="12" t="s">
        <v>427</v>
      </c>
      <c r="M133" s="12" t="s">
        <v>40</v>
      </c>
    </row>
    <row r="134" spans="1:13" x14ac:dyDescent="0.25">
      <c r="A134" s="12" t="s">
        <v>428</v>
      </c>
      <c r="B134" s="12" t="s">
        <v>25</v>
      </c>
      <c r="C134" s="12" t="s">
        <v>425</v>
      </c>
      <c r="D134" s="12" t="s">
        <v>393</v>
      </c>
      <c r="E134" s="12" t="s">
        <v>239</v>
      </c>
      <c r="F134" s="12" t="s">
        <v>426</v>
      </c>
      <c r="G134" s="12" t="s">
        <v>429</v>
      </c>
      <c r="H134" s="15">
        <v>0.25</v>
      </c>
      <c r="I134" s="12">
        <v>333935</v>
      </c>
      <c r="J134" s="12">
        <v>167078</v>
      </c>
      <c r="K134" s="12" t="s">
        <v>430</v>
      </c>
      <c r="L134" s="12" t="s">
        <v>431</v>
      </c>
      <c r="M134" s="12" t="s">
        <v>432</v>
      </c>
    </row>
    <row r="135" spans="1:13" x14ac:dyDescent="0.25">
      <c r="A135" s="12" t="s">
        <v>433</v>
      </c>
      <c r="B135" s="12" t="s">
        <v>45</v>
      </c>
      <c r="C135" s="12" t="s">
        <v>434</v>
      </c>
      <c r="D135" s="12" t="s">
        <v>435</v>
      </c>
      <c r="E135" s="12" t="s">
        <v>239</v>
      </c>
      <c r="F135" s="14" t="s">
        <v>926</v>
      </c>
      <c r="G135" s="12" t="s">
        <v>429</v>
      </c>
      <c r="H135" s="15">
        <v>0.25</v>
      </c>
      <c r="I135" s="12">
        <v>503444</v>
      </c>
      <c r="J135" s="12">
        <v>254460</v>
      </c>
      <c r="K135" s="12" t="s">
        <v>47</v>
      </c>
      <c r="L135" s="12" t="s">
        <v>436</v>
      </c>
      <c r="M135" s="12" t="s">
        <v>432</v>
      </c>
    </row>
    <row r="136" spans="1:13" x14ac:dyDescent="0.25">
      <c r="A136" s="12" t="s">
        <v>437</v>
      </c>
      <c r="B136" s="13" t="s">
        <v>45</v>
      </c>
      <c r="C136" s="12" t="s">
        <v>438</v>
      </c>
      <c r="D136" s="12" t="s">
        <v>435</v>
      </c>
      <c r="E136" s="12" t="s">
        <v>239</v>
      </c>
      <c r="F136" s="14" t="s">
        <v>927</v>
      </c>
      <c r="G136" s="12" t="s">
        <v>429</v>
      </c>
      <c r="H136" s="15">
        <v>7.5919700000000007E-2</v>
      </c>
      <c r="I136" s="12" t="s">
        <v>33</v>
      </c>
      <c r="J136" s="12" t="s">
        <v>33</v>
      </c>
      <c r="K136" s="12" t="s">
        <v>47</v>
      </c>
      <c r="L136" s="12" t="s">
        <v>258</v>
      </c>
      <c r="M136" s="12" t="s">
        <v>439</v>
      </c>
    </row>
    <row r="137" spans="1:13" x14ac:dyDescent="0.25">
      <c r="A137" s="12" t="s">
        <v>440</v>
      </c>
      <c r="B137" s="13" t="s">
        <v>25</v>
      </c>
      <c r="C137" s="12" t="s">
        <v>438</v>
      </c>
      <c r="D137" s="12" t="s">
        <v>435</v>
      </c>
      <c r="E137" s="12" t="s">
        <v>239</v>
      </c>
      <c r="F137" s="14" t="s">
        <v>441</v>
      </c>
      <c r="G137" s="12" t="s">
        <v>429</v>
      </c>
      <c r="H137" s="15">
        <v>0.48722599999999999</v>
      </c>
      <c r="I137" s="12" t="s">
        <v>33</v>
      </c>
      <c r="J137" s="12" t="s">
        <v>33</v>
      </c>
      <c r="K137" s="12" t="s">
        <v>442</v>
      </c>
      <c r="L137" s="12" t="s">
        <v>279</v>
      </c>
      <c r="M137" s="12" t="s">
        <v>439</v>
      </c>
    </row>
    <row r="138" spans="1:13" x14ac:dyDescent="0.25">
      <c r="A138" s="12" t="s">
        <v>443</v>
      </c>
      <c r="B138" s="13" t="s">
        <v>25</v>
      </c>
      <c r="C138" s="12" t="s">
        <v>438</v>
      </c>
      <c r="D138" s="12" t="s">
        <v>435</v>
      </c>
      <c r="E138" s="12" t="s">
        <v>239</v>
      </c>
      <c r="F138" s="14" t="s">
        <v>928</v>
      </c>
      <c r="G138" s="12" t="s">
        <v>429</v>
      </c>
      <c r="H138" s="15">
        <v>3.5963099999999998E-2</v>
      </c>
      <c r="I138" s="12" t="s">
        <v>33</v>
      </c>
      <c r="J138" s="12" t="s">
        <v>33</v>
      </c>
      <c r="K138" s="12" t="s">
        <v>444</v>
      </c>
      <c r="L138" s="12" t="s">
        <v>33</v>
      </c>
      <c r="M138" s="12" t="s">
        <v>439</v>
      </c>
    </row>
    <row r="139" spans="1:13" x14ac:dyDescent="0.25">
      <c r="A139" s="12" t="s">
        <v>445</v>
      </c>
      <c r="B139" s="13" t="s">
        <v>25</v>
      </c>
      <c r="C139" s="12" t="s">
        <v>438</v>
      </c>
      <c r="D139" s="12" t="s">
        <v>435</v>
      </c>
      <c r="E139" s="12" t="s">
        <v>239</v>
      </c>
      <c r="F139" s="14" t="s">
        <v>33</v>
      </c>
      <c r="G139" s="12" t="s">
        <v>429</v>
      </c>
      <c r="H139" s="15">
        <v>3.8053799999999999E-2</v>
      </c>
      <c r="I139" s="12" t="s">
        <v>33</v>
      </c>
      <c r="J139" s="12" t="s">
        <v>33</v>
      </c>
      <c r="K139" s="12" t="s">
        <v>273</v>
      </c>
      <c r="L139" s="12" t="s">
        <v>33</v>
      </c>
      <c r="M139" s="12" t="s">
        <v>439</v>
      </c>
    </row>
    <row r="140" spans="1:13" x14ac:dyDescent="0.25">
      <c r="A140" s="12" t="s">
        <v>446</v>
      </c>
      <c r="B140" s="13" t="s">
        <v>45</v>
      </c>
      <c r="C140" s="12" t="s">
        <v>438</v>
      </c>
      <c r="D140" s="12" t="s">
        <v>435</v>
      </c>
      <c r="E140" s="12" t="s">
        <v>239</v>
      </c>
      <c r="F140" s="12" t="s">
        <v>931</v>
      </c>
      <c r="G140" s="12" t="s">
        <v>429</v>
      </c>
      <c r="H140" s="15">
        <v>0.143654</v>
      </c>
      <c r="I140" s="12" t="s">
        <v>33</v>
      </c>
      <c r="J140" s="12" t="s">
        <v>33</v>
      </c>
      <c r="K140" s="12" t="s">
        <v>47</v>
      </c>
      <c r="L140" s="12" t="s">
        <v>313</v>
      </c>
      <c r="M140" s="12" t="s">
        <v>439</v>
      </c>
    </row>
    <row r="141" spans="1:13" x14ac:dyDescent="0.25">
      <c r="A141" s="12" t="s">
        <v>447</v>
      </c>
      <c r="B141" s="13" t="s">
        <v>45</v>
      </c>
      <c r="C141" s="12" t="s">
        <v>438</v>
      </c>
      <c r="D141" s="12" t="s">
        <v>435</v>
      </c>
      <c r="E141" s="12" t="s">
        <v>239</v>
      </c>
      <c r="F141" s="12" t="s">
        <v>932</v>
      </c>
      <c r="G141" s="12" t="s">
        <v>429</v>
      </c>
      <c r="H141" s="15">
        <v>4.0846399999999998E-2</v>
      </c>
      <c r="I141" s="12" t="s">
        <v>33</v>
      </c>
      <c r="J141" s="12" t="s">
        <v>33</v>
      </c>
      <c r="K141" s="12" t="s">
        <v>47</v>
      </c>
      <c r="L141" s="12" t="s">
        <v>104</v>
      </c>
      <c r="M141" s="12" t="s">
        <v>439</v>
      </c>
    </row>
    <row r="142" spans="1:13" x14ac:dyDescent="0.25">
      <c r="A142" s="12" t="s">
        <v>448</v>
      </c>
      <c r="B142" s="12" t="s">
        <v>45</v>
      </c>
      <c r="C142" s="12" t="s">
        <v>438</v>
      </c>
      <c r="D142" s="12" t="s">
        <v>435</v>
      </c>
      <c r="E142" s="12" t="s">
        <v>239</v>
      </c>
      <c r="F142" s="12" t="s">
        <v>931</v>
      </c>
      <c r="G142" s="12" t="s">
        <v>429</v>
      </c>
      <c r="H142" s="15">
        <v>3.9993599999999997E-2</v>
      </c>
      <c r="I142" s="12" t="s">
        <v>33</v>
      </c>
      <c r="J142" s="12" t="s">
        <v>33</v>
      </c>
      <c r="K142" s="12" t="s">
        <v>47</v>
      </c>
      <c r="L142" s="12" t="s">
        <v>304</v>
      </c>
      <c r="M142" s="12" t="s">
        <v>439</v>
      </c>
    </row>
    <row r="143" spans="1:13" x14ac:dyDescent="0.25">
      <c r="A143" s="12" t="s">
        <v>449</v>
      </c>
      <c r="B143" s="12" t="s">
        <v>45</v>
      </c>
      <c r="C143" s="12" t="s">
        <v>438</v>
      </c>
      <c r="D143" s="12" t="s">
        <v>435</v>
      </c>
      <c r="E143" s="12" t="s">
        <v>239</v>
      </c>
      <c r="F143" s="12" t="s">
        <v>33</v>
      </c>
      <c r="G143" s="12" t="s">
        <v>429</v>
      </c>
      <c r="H143" s="15">
        <v>6.7839999999999998E-2</v>
      </c>
      <c r="I143" s="12" t="s">
        <v>33</v>
      </c>
      <c r="J143" s="12" t="s">
        <v>33</v>
      </c>
      <c r="K143" s="12" t="s">
        <v>47</v>
      </c>
      <c r="L143" s="12" t="s">
        <v>264</v>
      </c>
      <c r="M143" s="12" t="s">
        <v>439</v>
      </c>
    </row>
    <row r="144" spans="1:13" x14ac:dyDescent="0.25">
      <c r="A144" s="12" t="s">
        <v>450</v>
      </c>
      <c r="B144" s="12" t="s">
        <v>45</v>
      </c>
      <c r="C144" s="12" t="s">
        <v>438</v>
      </c>
      <c r="D144" s="12" t="s">
        <v>435</v>
      </c>
      <c r="E144" s="12" t="s">
        <v>239</v>
      </c>
      <c r="F144" s="12" t="s">
        <v>930</v>
      </c>
      <c r="G144" s="12" t="s">
        <v>429</v>
      </c>
      <c r="H144" s="15">
        <v>3.4980600000000001E-2</v>
      </c>
      <c r="I144" s="12" t="s">
        <v>33</v>
      </c>
      <c r="J144" s="12" t="s">
        <v>33</v>
      </c>
      <c r="K144" s="12" t="s">
        <v>47</v>
      </c>
      <c r="L144" s="12" t="s">
        <v>33</v>
      </c>
      <c r="M144" s="12" t="s">
        <v>439</v>
      </c>
    </row>
    <row r="145" spans="1:13" x14ac:dyDescent="0.25">
      <c r="A145" s="12" t="s">
        <v>451</v>
      </c>
      <c r="B145" s="12" t="s">
        <v>45</v>
      </c>
      <c r="C145" s="12" t="s">
        <v>438</v>
      </c>
      <c r="D145" s="12" t="s">
        <v>435</v>
      </c>
      <c r="E145" s="12" t="s">
        <v>239</v>
      </c>
      <c r="F145" s="12" t="s">
        <v>33</v>
      </c>
      <c r="G145" s="12" t="s">
        <v>429</v>
      </c>
      <c r="H145" s="15">
        <v>1.6885399999999998E-2</v>
      </c>
      <c r="I145" s="12" t="s">
        <v>33</v>
      </c>
      <c r="J145" s="12" t="s">
        <v>33</v>
      </c>
      <c r="K145" s="12" t="s">
        <v>47</v>
      </c>
      <c r="L145" s="12" t="s">
        <v>33</v>
      </c>
      <c r="M145" s="12" t="s">
        <v>439</v>
      </c>
    </row>
    <row r="146" spans="1:13" x14ac:dyDescent="0.25">
      <c r="A146" s="12" t="s">
        <v>452</v>
      </c>
      <c r="B146" s="12" t="s">
        <v>25</v>
      </c>
      <c r="C146" s="12" t="s">
        <v>438</v>
      </c>
      <c r="D146" s="12" t="s">
        <v>435</v>
      </c>
      <c r="E146" s="12" t="s">
        <v>239</v>
      </c>
      <c r="F146" s="12" t="s">
        <v>33</v>
      </c>
      <c r="G146" s="12" t="s">
        <v>429</v>
      </c>
      <c r="H146" s="15">
        <v>2.0031400000000001E-2</v>
      </c>
      <c r="I146" s="12" t="s">
        <v>33</v>
      </c>
      <c r="J146" s="12" t="s">
        <v>33</v>
      </c>
      <c r="K146" s="12" t="s">
        <v>273</v>
      </c>
      <c r="L146" s="12" t="s">
        <v>33</v>
      </c>
      <c r="M146" s="12" t="s">
        <v>439</v>
      </c>
    </row>
    <row r="147" spans="1:13" x14ac:dyDescent="0.25">
      <c r="A147" s="12" t="s">
        <v>453</v>
      </c>
      <c r="B147" s="12" t="s">
        <v>45</v>
      </c>
      <c r="C147" s="12" t="s">
        <v>454</v>
      </c>
      <c r="D147" s="12" t="s">
        <v>435</v>
      </c>
      <c r="E147" s="12" t="s">
        <v>239</v>
      </c>
      <c r="F147" s="12" t="s">
        <v>929</v>
      </c>
      <c r="G147" s="12" t="s">
        <v>30</v>
      </c>
      <c r="H147" s="15">
        <v>0.154</v>
      </c>
      <c r="I147" s="12">
        <v>156242</v>
      </c>
      <c r="J147" s="12">
        <v>82248</v>
      </c>
      <c r="K147" s="12" t="s">
        <v>47</v>
      </c>
      <c r="L147" s="12" t="s">
        <v>258</v>
      </c>
      <c r="M147" s="12" t="s">
        <v>241</v>
      </c>
    </row>
    <row r="148" spans="1:13" x14ac:dyDescent="0.25">
      <c r="A148" s="12" t="s">
        <v>455</v>
      </c>
      <c r="B148" s="12" t="s">
        <v>45</v>
      </c>
      <c r="C148" s="12" t="s">
        <v>456</v>
      </c>
      <c r="D148" s="12" t="s">
        <v>457</v>
      </c>
      <c r="E148" s="12" t="s">
        <v>239</v>
      </c>
      <c r="F148" s="12" t="s">
        <v>458</v>
      </c>
      <c r="G148" s="12" t="s">
        <v>30</v>
      </c>
      <c r="H148" s="15">
        <v>0.31547999999999998</v>
      </c>
      <c r="I148" s="12">
        <v>294626</v>
      </c>
      <c r="J148" s="12">
        <v>155708</v>
      </c>
      <c r="K148" s="12" t="s">
        <v>47</v>
      </c>
      <c r="L148" s="12" t="s">
        <v>459</v>
      </c>
      <c r="M148" s="12" t="s">
        <v>241</v>
      </c>
    </row>
    <row r="149" spans="1:13" x14ac:dyDescent="0.25">
      <c r="A149" s="12" t="s">
        <v>460</v>
      </c>
      <c r="B149" s="12" t="s">
        <v>25</v>
      </c>
      <c r="C149" s="12" t="s">
        <v>456</v>
      </c>
      <c r="D149" s="12" t="s">
        <v>457</v>
      </c>
      <c r="E149" s="12" t="s">
        <v>239</v>
      </c>
      <c r="F149" s="12" t="s">
        <v>458</v>
      </c>
      <c r="G149" s="12" t="s">
        <v>30</v>
      </c>
      <c r="H149" s="15">
        <v>6.1880999999999999E-2</v>
      </c>
      <c r="I149" s="12">
        <v>69238</v>
      </c>
      <c r="J149" s="12">
        <v>36345</v>
      </c>
      <c r="K149" s="12" t="s">
        <v>461</v>
      </c>
      <c r="L149" s="12" t="s">
        <v>462</v>
      </c>
      <c r="M149" s="12" t="s">
        <v>241</v>
      </c>
    </row>
    <row r="150" spans="1:13" x14ac:dyDescent="0.25">
      <c r="A150" s="12" t="s">
        <v>463</v>
      </c>
      <c r="B150" s="12" t="s">
        <v>25</v>
      </c>
      <c r="C150" s="12" t="s">
        <v>464</v>
      </c>
      <c r="D150" s="12" t="s">
        <v>457</v>
      </c>
      <c r="E150" s="12" t="s">
        <v>239</v>
      </c>
      <c r="F150" s="12" t="s">
        <v>465</v>
      </c>
      <c r="G150" s="12" t="s">
        <v>30</v>
      </c>
      <c r="H150" s="15">
        <v>5.1727000000000002E-2</v>
      </c>
      <c r="I150" s="12">
        <v>58754</v>
      </c>
      <c r="J150" s="12">
        <v>31760</v>
      </c>
      <c r="K150" s="12" t="s">
        <v>466</v>
      </c>
      <c r="L150" s="12" t="s">
        <v>467</v>
      </c>
      <c r="M150" s="12" t="s">
        <v>241</v>
      </c>
    </row>
    <row r="151" spans="1:13" x14ac:dyDescent="0.25">
      <c r="A151" s="12" t="s">
        <v>468</v>
      </c>
      <c r="B151" s="12" t="s">
        <v>45</v>
      </c>
      <c r="C151" s="12" t="s">
        <v>464</v>
      </c>
      <c r="D151" s="12" t="s">
        <v>457</v>
      </c>
      <c r="E151" s="12" t="s">
        <v>239</v>
      </c>
      <c r="F151" s="12" t="s">
        <v>469</v>
      </c>
      <c r="G151" s="12" t="s">
        <v>30</v>
      </c>
      <c r="H151" s="15">
        <v>3.4542000000000003E-2</v>
      </c>
      <c r="I151" s="12">
        <v>39310</v>
      </c>
      <c r="J151" s="12">
        <v>21051</v>
      </c>
      <c r="K151" s="12" t="s">
        <v>47</v>
      </c>
      <c r="L151" s="12" t="s">
        <v>459</v>
      </c>
      <c r="M151" s="12" t="s">
        <v>241</v>
      </c>
    </row>
    <row r="152" spans="1:13" x14ac:dyDescent="0.25">
      <c r="A152" s="12" t="s">
        <v>470</v>
      </c>
      <c r="B152" s="12" t="s">
        <v>45</v>
      </c>
      <c r="C152" s="12" t="s">
        <v>471</v>
      </c>
      <c r="D152" s="12" t="s">
        <v>472</v>
      </c>
      <c r="E152" s="12" t="s">
        <v>239</v>
      </c>
      <c r="F152" s="12" t="s">
        <v>473</v>
      </c>
      <c r="G152" s="12" t="s">
        <v>30</v>
      </c>
      <c r="H152" s="15">
        <v>2.0979999999999999</v>
      </c>
      <c r="I152" s="12">
        <v>836565</v>
      </c>
      <c r="J152" s="12">
        <v>451986</v>
      </c>
      <c r="K152" s="12" t="s">
        <v>47</v>
      </c>
      <c r="L152" s="12" t="s">
        <v>474</v>
      </c>
      <c r="M152" s="12" t="s">
        <v>50</v>
      </c>
    </row>
    <row r="153" spans="1:13" x14ac:dyDescent="0.25">
      <c r="A153" s="12" t="s">
        <v>475</v>
      </c>
      <c r="B153" s="12" t="s">
        <v>45</v>
      </c>
      <c r="C153" s="12" t="s">
        <v>471</v>
      </c>
      <c r="D153" s="12" t="s">
        <v>472</v>
      </c>
      <c r="E153" s="12" t="s">
        <v>239</v>
      </c>
      <c r="F153" s="12" t="s">
        <v>476</v>
      </c>
      <c r="G153" s="12" t="s">
        <v>30</v>
      </c>
      <c r="H153" s="15">
        <v>5.3957999999999999E-2</v>
      </c>
      <c r="I153" s="12">
        <v>60411</v>
      </c>
      <c r="J153" s="12">
        <v>32583</v>
      </c>
      <c r="K153" s="12" t="s">
        <v>47</v>
      </c>
      <c r="L153" s="12" t="s">
        <v>477</v>
      </c>
      <c r="M153" s="12" t="s">
        <v>478</v>
      </c>
    </row>
    <row r="154" spans="1:13" x14ac:dyDescent="0.25">
      <c r="A154" s="12" t="s">
        <v>479</v>
      </c>
      <c r="B154" s="12" t="s">
        <v>25</v>
      </c>
      <c r="C154" s="12" t="s">
        <v>471</v>
      </c>
      <c r="D154" s="12" t="s">
        <v>472</v>
      </c>
      <c r="E154" s="12" t="s">
        <v>239</v>
      </c>
      <c r="F154" s="12" t="s">
        <v>476</v>
      </c>
      <c r="G154" s="12" t="s">
        <v>30</v>
      </c>
      <c r="H154" s="15">
        <v>0.24244099999999999</v>
      </c>
      <c r="I154" s="12">
        <v>240450</v>
      </c>
      <c r="J154" s="12">
        <v>128440</v>
      </c>
      <c r="K154" s="12" t="s">
        <v>480</v>
      </c>
      <c r="L154" s="12" t="s">
        <v>63</v>
      </c>
      <c r="M154" s="12" t="s">
        <v>478</v>
      </c>
    </row>
    <row r="155" spans="1:13" x14ac:dyDescent="0.25">
      <c r="A155" s="12" t="s">
        <v>481</v>
      </c>
      <c r="B155" s="12" t="s">
        <v>25</v>
      </c>
      <c r="C155" s="12" t="s">
        <v>471</v>
      </c>
      <c r="D155" s="12" t="s">
        <v>472</v>
      </c>
      <c r="E155" s="12" t="s">
        <v>239</v>
      </c>
      <c r="F155" s="12" t="s">
        <v>482</v>
      </c>
      <c r="G155" s="12" t="s">
        <v>30</v>
      </c>
      <c r="H155" s="15">
        <v>3.312513</v>
      </c>
      <c r="I155" s="12">
        <v>913988</v>
      </c>
      <c r="J155" s="12">
        <v>490649</v>
      </c>
      <c r="K155" s="12" t="s">
        <v>483</v>
      </c>
      <c r="L155" s="12" t="s">
        <v>484</v>
      </c>
      <c r="M155" s="12" t="s">
        <v>485</v>
      </c>
    </row>
    <row r="156" spans="1:13" x14ac:dyDescent="0.25">
      <c r="A156" s="12" t="s">
        <v>486</v>
      </c>
      <c r="B156" s="12" t="s">
        <v>25</v>
      </c>
      <c r="C156" s="12" t="s">
        <v>471</v>
      </c>
      <c r="D156" s="12" t="s">
        <v>472</v>
      </c>
      <c r="E156" s="12" t="s">
        <v>239</v>
      </c>
      <c r="F156" s="12" t="s">
        <v>487</v>
      </c>
      <c r="G156" s="12" t="s">
        <v>30</v>
      </c>
      <c r="H156" s="15">
        <v>0.14124700000000001</v>
      </c>
      <c r="I156" s="12">
        <v>139812</v>
      </c>
      <c r="J156" s="12">
        <v>74996</v>
      </c>
      <c r="K156" s="12" t="s">
        <v>273</v>
      </c>
      <c r="L156" s="12" t="s">
        <v>484</v>
      </c>
      <c r="M156" s="12" t="s">
        <v>478</v>
      </c>
    </row>
    <row r="157" spans="1:13" x14ac:dyDescent="0.25">
      <c r="A157" s="12" t="s">
        <v>488</v>
      </c>
      <c r="B157" s="12" t="s">
        <v>45</v>
      </c>
      <c r="C157" s="12" t="s">
        <v>471</v>
      </c>
      <c r="D157" s="12" t="s">
        <v>472</v>
      </c>
      <c r="E157" s="12" t="s">
        <v>239</v>
      </c>
      <c r="F157" s="12" t="s">
        <v>489</v>
      </c>
      <c r="G157" s="12" t="s">
        <v>30</v>
      </c>
      <c r="H157" s="15">
        <v>3.3876999999999997E-2</v>
      </c>
      <c r="I157" s="12">
        <v>35814</v>
      </c>
      <c r="J157" s="12">
        <v>19612</v>
      </c>
      <c r="K157" s="12" t="s">
        <v>47</v>
      </c>
      <c r="L157" s="12" t="s">
        <v>49</v>
      </c>
      <c r="M157" s="12" t="s">
        <v>478</v>
      </c>
    </row>
    <row r="158" spans="1:13" x14ac:dyDescent="0.25">
      <c r="A158" s="12" t="s">
        <v>490</v>
      </c>
      <c r="B158" s="12" t="s">
        <v>25</v>
      </c>
      <c r="C158" s="12" t="s">
        <v>471</v>
      </c>
      <c r="D158" s="12" t="s">
        <v>472</v>
      </c>
      <c r="E158" s="12" t="s">
        <v>239</v>
      </c>
      <c r="F158" s="12" t="s">
        <v>491</v>
      </c>
      <c r="G158" s="12" t="s">
        <v>30</v>
      </c>
      <c r="H158" s="15">
        <v>5.0034010000000002</v>
      </c>
      <c r="I158" s="12">
        <v>917421</v>
      </c>
      <c r="J158" s="12">
        <v>496301</v>
      </c>
      <c r="K158" s="12" t="s">
        <v>483</v>
      </c>
      <c r="L158" s="12" t="s">
        <v>484</v>
      </c>
      <c r="M158" s="12" t="s">
        <v>485</v>
      </c>
    </row>
    <row r="159" spans="1:13" x14ac:dyDescent="0.25">
      <c r="A159" s="12" t="s">
        <v>492</v>
      </c>
      <c r="B159" s="12" t="s">
        <v>45</v>
      </c>
      <c r="C159" s="12" t="s">
        <v>471</v>
      </c>
      <c r="D159" s="12" t="s">
        <v>472</v>
      </c>
      <c r="E159" s="12" t="s">
        <v>239</v>
      </c>
      <c r="F159" s="12" t="s">
        <v>493</v>
      </c>
      <c r="G159" s="12" t="s">
        <v>30</v>
      </c>
      <c r="H159" s="15">
        <v>8.9026999999999995E-2</v>
      </c>
      <c r="I159" s="12">
        <v>98500</v>
      </c>
      <c r="J159" s="12">
        <v>52553</v>
      </c>
      <c r="K159" s="12" t="s">
        <v>47</v>
      </c>
      <c r="L159" s="12" t="s">
        <v>494</v>
      </c>
      <c r="M159" s="12" t="s">
        <v>485</v>
      </c>
    </row>
    <row r="160" spans="1:13" x14ac:dyDescent="0.25">
      <c r="A160" s="12" t="s">
        <v>495</v>
      </c>
      <c r="B160" s="13" t="s">
        <v>45</v>
      </c>
      <c r="C160" s="12" t="s">
        <v>496</v>
      </c>
      <c r="D160" s="12" t="s">
        <v>472</v>
      </c>
      <c r="E160" s="12" t="s">
        <v>239</v>
      </c>
      <c r="F160" s="12" t="s">
        <v>497</v>
      </c>
      <c r="G160" s="12" t="s">
        <v>56</v>
      </c>
      <c r="H160" s="15">
        <v>1.2949999999999999</v>
      </c>
      <c r="I160" s="12">
        <v>806272</v>
      </c>
      <c r="J160" s="12">
        <v>433286</v>
      </c>
      <c r="K160" s="12" t="s">
        <v>47</v>
      </c>
      <c r="L160" s="12" t="s">
        <v>483</v>
      </c>
      <c r="M160" s="12" t="s">
        <v>498</v>
      </c>
    </row>
    <row r="161" spans="1:13" x14ac:dyDescent="0.25">
      <c r="A161" s="12" t="s">
        <v>499</v>
      </c>
      <c r="B161" s="13" t="s">
        <v>25</v>
      </c>
      <c r="C161" s="12" t="s">
        <v>496</v>
      </c>
      <c r="D161" s="12" t="s">
        <v>472</v>
      </c>
      <c r="E161" s="12" t="s">
        <v>239</v>
      </c>
      <c r="F161" s="12" t="s">
        <v>500</v>
      </c>
      <c r="G161" s="12" t="s">
        <v>56</v>
      </c>
      <c r="H161" s="15">
        <v>0.71599999999999997</v>
      </c>
      <c r="I161" s="12">
        <v>584046</v>
      </c>
      <c r="J161" s="12">
        <v>316737</v>
      </c>
      <c r="K161" s="12" t="s">
        <v>501</v>
      </c>
      <c r="L161" s="12" t="s">
        <v>483</v>
      </c>
      <c r="M161" s="12" t="s">
        <v>498</v>
      </c>
    </row>
    <row r="162" spans="1:13" x14ac:dyDescent="0.25">
      <c r="A162" s="12" t="s">
        <v>502</v>
      </c>
      <c r="B162" s="13" t="s">
        <v>45</v>
      </c>
      <c r="C162" s="12" t="s">
        <v>496</v>
      </c>
      <c r="D162" s="12" t="s">
        <v>472</v>
      </c>
      <c r="E162" s="12" t="s">
        <v>239</v>
      </c>
      <c r="F162" s="12" t="s">
        <v>503</v>
      </c>
      <c r="G162" s="12" t="s">
        <v>56</v>
      </c>
      <c r="H162" s="15">
        <v>0.96599999999999997</v>
      </c>
      <c r="I162" s="12">
        <v>696802</v>
      </c>
      <c r="J162" s="12">
        <v>375312</v>
      </c>
      <c r="K162" s="12" t="s">
        <v>47</v>
      </c>
      <c r="L162" s="12" t="s">
        <v>504</v>
      </c>
      <c r="M162" s="12" t="s">
        <v>498</v>
      </c>
    </row>
    <row r="163" spans="1:13" x14ac:dyDescent="0.25">
      <c r="A163" s="12" t="s">
        <v>505</v>
      </c>
      <c r="B163" s="13" t="s">
        <v>25</v>
      </c>
      <c r="C163" s="12" t="s">
        <v>506</v>
      </c>
      <c r="D163" s="12" t="s">
        <v>472</v>
      </c>
      <c r="E163" s="12" t="s">
        <v>239</v>
      </c>
      <c r="F163" s="12" t="s">
        <v>507</v>
      </c>
      <c r="G163" s="12" t="s">
        <v>56</v>
      </c>
      <c r="H163" s="15">
        <v>10.388</v>
      </c>
      <c r="I163" s="12">
        <v>1148613</v>
      </c>
      <c r="J163" s="12">
        <v>592797</v>
      </c>
      <c r="K163" s="12" t="s">
        <v>508</v>
      </c>
      <c r="L163" s="12" t="s">
        <v>509</v>
      </c>
      <c r="M163" s="12" t="s">
        <v>498</v>
      </c>
    </row>
    <row r="164" spans="1:13" x14ac:dyDescent="0.25">
      <c r="A164" s="12" t="s">
        <v>510</v>
      </c>
      <c r="B164" s="12" t="s">
        <v>45</v>
      </c>
      <c r="C164" s="12" t="s">
        <v>511</v>
      </c>
      <c r="D164" s="12" t="s">
        <v>512</v>
      </c>
      <c r="E164" s="12" t="s">
        <v>277</v>
      </c>
      <c r="F164" s="12" t="s">
        <v>513</v>
      </c>
      <c r="G164" s="12" t="s">
        <v>56</v>
      </c>
      <c r="H164" s="15">
        <v>1.1000000000000001</v>
      </c>
      <c r="I164" s="12">
        <v>580242</v>
      </c>
      <c r="J164" s="12">
        <v>298274</v>
      </c>
      <c r="K164" s="12" t="s">
        <v>47</v>
      </c>
      <c r="L164" s="12" t="s">
        <v>245</v>
      </c>
      <c r="M164" s="12" t="s">
        <v>367</v>
      </c>
    </row>
    <row r="165" spans="1:13" x14ac:dyDescent="0.25">
      <c r="A165" s="12" t="s">
        <v>514</v>
      </c>
      <c r="B165" s="12" t="s">
        <v>45</v>
      </c>
      <c r="C165" s="12" t="s">
        <v>515</v>
      </c>
      <c r="D165" s="12" t="s">
        <v>512</v>
      </c>
      <c r="E165" s="12" t="s">
        <v>277</v>
      </c>
      <c r="F165" s="12" t="s">
        <v>516</v>
      </c>
      <c r="G165" s="12" t="s">
        <v>56</v>
      </c>
      <c r="H165" s="15">
        <v>12.51</v>
      </c>
      <c r="I165" s="12">
        <v>1149634</v>
      </c>
      <c r="J165" s="12">
        <v>592975</v>
      </c>
      <c r="K165" s="12" t="s">
        <v>47</v>
      </c>
      <c r="L165" s="12" t="s">
        <v>258</v>
      </c>
      <c r="M165" s="12" t="s">
        <v>377</v>
      </c>
    </row>
    <row r="166" spans="1:13" x14ac:dyDescent="0.25">
      <c r="A166" s="12" t="s">
        <v>517</v>
      </c>
      <c r="B166" s="12" t="s">
        <v>45</v>
      </c>
      <c r="C166" s="12" t="s">
        <v>515</v>
      </c>
      <c r="D166" s="12" t="s">
        <v>512</v>
      </c>
      <c r="E166" s="12" t="s">
        <v>277</v>
      </c>
      <c r="F166" s="12" t="s">
        <v>518</v>
      </c>
      <c r="G166" s="12" t="s">
        <v>56</v>
      </c>
      <c r="H166" s="15">
        <v>11.57</v>
      </c>
      <c r="I166" s="12">
        <v>1149573</v>
      </c>
      <c r="J166" s="12">
        <v>592987</v>
      </c>
      <c r="K166" s="12" t="s">
        <v>47</v>
      </c>
      <c r="L166" s="12" t="s">
        <v>519</v>
      </c>
      <c r="M166" s="12" t="s">
        <v>377</v>
      </c>
    </row>
    <row r="167" spans="1:13" x14ac:dyDescent="0.25">
      <c r="A167" s="12" t="s">
        <v>520</v>
      </c>
      <c r="B167" s="12" t="s">
        <v>45</v>
      </c>
      <c r="C167" s="12" t="s">
        <v>521</v>
      </c>
      <c r="D167" s="12" t="s">
        <v>512</v>
      </c>
      <c r="E167" s="12" t="s">
        <v>277</v>
      </c>
      <c r="F167" s="12" t="s">
        <v>522</v>
      </c>
      <c r="G167" s="12" t="s">
        <v>30</v>
      </c>
      <c r="H167" s="15">
        <v>1.736</v>
      </c>
      <c r="I167" s="12">
        <v>765418</v>
      </c>
      <c r="J167" s="12">
        <v>408408</v>
      </c>
      <c r="K167" s="12" t="s">
        <v>47</v>
      </c>
      <c r="L167" s="12" t="s">
        <v>164</v>
      </c>
      <c r="M167" s="12" t="s">
        <v>100</v>
      </c>
    </row>
    <row r="168" spans="1:13" x14ac:dyDescent="0.25">
      <c r="A168" s="12" t="s">
        <v>483</v>
      </c>
      <c r="B168" s="12" t="s">
        <v>45</v>
      </c>
      <c r="C168" s="12" t="s">
        <v>523</v>
      </c>
      <c r="D168" s="12" t="s">
        <v>512</v>
      </c>
      <c r="E168" s="12" t="s">
        <v>277</v>
      </c>
      <c r="F168" s="12" t="s">
        <v>524</v>
      </c>
      <c r="G168" s="12" t="s">
        <v>56</v>
      </c>
      <c r="H168" s="15">
        <v>4.0136580000000004</v>
      </c>
      <c r="I168" s="12">
        <v>1118563</v>
      </c>
      <c r="J168" s="12">
        <v>581101</v>
      </c>
      <c r="K168" s="12" t="s">
        <v>47</v>
      </c>
      <c r="L168" s="12" t="s">
        <v>361</v>
      </c>
      <c r="M168" s="12" t="s">
        <v>525</v>
      </c>
    </row>
    <row r="169" spans="1:13" x14ac:dyDescent="0.25">
      <c r="A169" s="12" t="s">
        <v>526</v>
      </c>
      <c r="B169" s="12" t="s">
        <v>25</v>
      </c>
      <c r="C169" s="12" t="s">
        <v>527</v>
      </c>
      <c r="D169" s="12" t="s">
        <v>528</v>
      </c>
      <c r="E169" s="12" t="s">
        <v>277</v>
      </c>
      <c r="F169" s="12" t="s">
        <v>529</v>
      </c>
      <c r="G169" s="12" t="s">
        <v>30</v>
      </c>
      <c r="H169" s="15">
        <v>1.963894</v>
      </c>
      <c r="I169" s="12">
        <v>712964</v>
      </c>
      <c r="J169" s="12">
        <v>389462</v>
      </c>
      <c r="K169" s="12" t="s">
        <v>360</v>
      </c>
      <c r="L169" s="12" t="s">
        <v>325</v>
      </c>
      <c r="M169" s="12" t="s">
        <v>100</v>
      </c>
    </row>
    <row r="170" spans="1:13" x14ac:dyDescent="0.25">
      <c r="A170" s="12" t="s">
        <v>530</v>
      </c>
      <c r="B170" s="12" t="s">
        <v>45</v>
      </c>
      <c r="C170" s="12" t="s">
        <v>531</v>
      </c>
      <c r="D170" s="12" t="s">
        <v>528</v>
      </c>
      <c r="E170" s="12" t="s">
        <v>277</v>
      </c>
      <c r="F170" s="12" t="s">
        <v>532</v>
      </c>
      <c r="G170" s="12" t="s">
        <v>30</v>
      </c>
      <c r="H170" s="15">
        <v>0.114687</v>
      </c>
      <c r="I170" s="12">
        <v>124495</v>
      </c>
      <c r="J170" s="12">
        <v>67020</v>
      </c>
      <c r="K170" s="12" t="s">
        <v>47</v>
      </c>
      <c r="L170" s="12" t="s">
        <v>348</v>
      </c>
      <c r="M170" s="12" t="s">
        <v>533</v>
      </c>
    </row>
    <row r="171" spans="1:13" x14ac:dyDescent="0.25">
      <c r="A171" s="12" t="s">
        <v>534</v>
      </c>
      <c r="B171" s="12" t="s">
        <v>25</v>
      </c>
      <c r="C171" s="12" t="s">
        <v>535</v>
      </c>
      <c r="D171" s="12" t="s">
        <v>528</v>
      </c>
      <c r="E171" s="12" t="s">
        <v>277</v>
      </c>
      <c r="F171" s="12" t="s">
        <v>536</v>
      </c>
      <c r="G171" s="12" t="s">
        <v>30</v>
      </c>
      <c r="H171" s="15">
        <v>0.153</v>
      </c>
      <c r="I171" s="12">
        <v>153526</v>
      </c>
      <c r="J171" s="12">
        <v>81733</v>
      </c>
      <c r="K171" s="12" t="s">
        <v>331</v>
      </c>
      <c r="L171" s="12" t="s">
        <v>325</v>
      </c>
      <c r="M171" s="12" t="s">
        <v>100</v>
      </c>
    </row>
    <row r="172" spans="1:13" x14ac:dyDescent="0.25">
      <c r="A172" s="12" t="s">
        <v>537</v>
      </c>
      <c r="B172" s="12" t="s">
        <v>25</v>
      </c>
      <c r="C172" s="12" t="s">
        <v>538</v>
      </c>
      <c r="D172" s="12" t="s">
        <v>528</v>
      </c>
      <c r="E172" s="12" t="s">
        <v>277</v>
      </c>
      <c r="F172" s="12" t="s">
        <v>539</v>
      </c>
      <c r="G172" s="12" t="s">
        <v>30</v>
      </c>
      <c r="H172" s="15">
        <v>0.16700000000000001</v>
      </c>
      <c r="I172" s="12">
        <v>164572</v>
      </c>
      <c r="J172" s="12">
        <v>86129</v>
      </c>
      <c r="K172" s="12" t="s">
        <v>540</v>
      </c>
      <c r="L172" s="12" t="s">
        <v>252</v>
      </c>
      <c r="M172" s="12" t="s">
        <v>241</v>
      </c>
    </row>
    <row r="173" spans="1:13" x14ac:dyDescent="0.25">
      <c r="A173" s="12" t="s">
        <v>541</v>
      </c>
      <c r="B173" s="12" t="s">
        <v>45</v>
      </c>
      <c r="C173" s="12" t="s">
        <v>538</v>
      </c>
      <c r="D173" s="12" t="s">
        <v>528</v>
      </c>
      <c r="E173" s="12" t="s">
        <v>277</v>
      </c>
      <c r="F173" s="12" t="s">
        <v>542</v>
      </c>
      <c r="G173" s="12" t="s">
        <v>30</v>
      </c>
      <c r="H173" s="15">
        <v>4.1710000000000003</v>
      </c>
      <c r="I173" s="12">
        <v>766266</v>
      </c>
      <c r="J173" s="12">
        <v>420891</v>
      </c>
      <c r="K173" s="12" t="s">
        <v>47</v>
      </c>
      <c r="L173" s="12" t="s">
        <v>543</v>
      </c>
      <c r="M173" s="12" t="s">
        <v>100</v>
      </c>
    </row>
    <row r="174" spans="1:13" x14ac:dyDescent="0.25">
      <c r="A174" s="12" t="s">
        <v>544</v>
      </c>
      <c r="B174" s="12" t="s">
        <v>25</v>
      </c>
      <c r="C174" s="12" t="s">
        <v>545</v>
      </c>
      <c r="D174" s="12" t="s">
        <v>528</v>
      </c>
      <c r="E174" s="12" t="s">
        <v>277</v>
      </c>
      <c r="F174" s="12" t="s">
        <v>546</v>
      </c>
      <c r="G174" s="12" t="s">
        <v>30</v>
      </c>
      <c r="H174" s="15">
        <v>2.1829999999999998</v>
      </c>
      <c r="I174" s="12">
        <v>694460</v>
      </c>
      <c r="J174" s="12">
        <v>381051</v>
      </c>
      <c r="K174" s="12" t="s">
        <v>256</v>
      </c>
      <c r="L174" s="12" t="s">
        <v>361</v>
      </c>
      <c r="M174" s="12" t="s">
        <v>100</v>
      </c>
    </row>
    <row r="175" spans="1:13" x14ac:dyDescent="0.25">
      <c r="A175" s="12" t="s">
        <v>547</v>
      </c>
      <c r="B175" s="12" t="s">
        <v>45</v>
      </c>
      <c r="C175" s="12" t="s">
        <v>548</v>
      </c>
      <c r="D175" s="12" t="s">
        <v>528</v>
      </c>
      <c r="E175" s="12" t="s">
        <v>277</v>
      </c>
      <c r="F175" s="12" t="s">
        <v>549</v>
      </c>
      <c r="G175" s="12" t="s">
        <v>30</v>
      </c>
      <c r="H175" s="15">
        <v>8.9627999999999999E-2</v>
      </c>
      <c r="I175" s="12">
        <v>99632</v>
      </c>
      <c r="J175" s="12">
        <v>54684</v>
      </c>
      <c r="K175" s="12" t="s">
        <v>47</v>
      </c>
      <c r="L175" s="12" t="s">
        <v>250</v>
      </c>
      <c r="M175" s="12" t="s">
        <v>241</v>
      </c>
    </row>
    <row r="176" spans="1:13" x14ac:dyDescent="0.25">
      <c r="A176" s="12" t="s">
        <v>550</v>
      </c>
      <c r="B176" s="12" t="s">
        <v>25</v>
      </c>
      <c r="C176" s="12" t="s">
        <v>551</v>
      </c>
      <c r="D176" s="12" t="s">
        <v>528</v>
      </c>
      <c r="E176" s="12" t="s">
        <v>277</v>
      </c>
      <c r="F176" s="12" t="s">
        <v>552</v>
      </c>
      <c r="G176" s="12" t="s">
        <v>30</v>
      </c>
      <c r="H176" s="15">
        <v>4.4029999999999996</v>
      </c>
      <c r="I176" s="12">
        <v>845018</v>
      </c>
      <c r="J176" s="12">
        <v>508377</v>
      </c>
      <c r="K176" s="12" t="s">
        <v>553</v>
      </c>
      <c r="L176" s="12" t="s">
        <v>554</v>
      </c>
      <c r="M176" s="12" t="s">
        <v>377</v>
      </c>
    </row>
    <row r="177" spans="1:13" x14ac:dyDescent="0.25">
      <c r="A177" s="12" t="s">
        <v>555</v>
      </c>
      <c r="B177" s="12" t="s">
        <v>25</v>
      </c>
      <c r="C177" s="12" t="s">
        <v>556</v>
      </c>
      <c r="D177" s="12" t="s">
        <v>528</v>
      </c>
      <c r="E177" s="12" t="s">
        <v>277</v>
      </c>
      <c r="F177" s="12" t="s">
        <v>557</v>
      </c>
      <c r="G177" s="12" t="s">
        <v>56</v>
      </c>
      <c r="H177" s="15">
        <v>10.92</v>
      </c>
      <c r="I177" s="12">
        <v>1149510</v>
      </c>
      <c r="J177" s="12">
        <v>592969</v>
      </c>
      <c r="K177" s="12" t="s">
        <v>558</v>
      </c>
      <c r="L177" s="12" t="s">
        <v>559</v>
      </c>
      <c r="M177" s="12" t="s">
        <v>377</v>
      </c>
    </row>
    <row r="178" spans="1:13" x14ac:dyDescent="0.25">
      <c r="A178" s="12" t="s">
        <v>560</v>
      </c>
      <c r="B178" s="12" t="s">
        <v>25</v>
      </c>
      <c r="C178" s="12" t="s">
        <v>556</v>
      </c>
      <c r="D178" s="12" t="s">
        <v>528</v>
      </c>
      <c r="E178" s="12" t="s">
        <v>277</v>
      </c>
      <c r="F178" s="12" t="s">
        <v>561</v>
      </c>
      <c r="G178" s="12" t="s">
        <v>56</v>
      </c>
      <c r="H178" s="15">
        <v>12.37</v>
      </c>
      <c r="I178" s="12">
        <v>1148978</v>
      </c>
      <c r="J178" s="12">
        <v>592792</v>
      </c>
      <c r="K178" s="12" t="s">
        <v>338</v>
      </c>
      <c r="L178" s="12" t="s">
        <v>562</v>
      </c>
      <c r="M178" s="12" t="s">
        <v>377</v>
      </c>
    </row>
    <row r="179" spans="1:13" x14ac:dyDescent="0.25">
      <c r="A179" s="12" t="s">
        <v>563</v>
      </c>
      <c r="B179" s="12" t="s">
        <v>45</v>
      </c>
      <c r="C179" s="12" t="s">
        <v>556</v>
      </c>
      <c r="D179" s="12" t="s">
        <v>528</v>
      </c>
      <c r="E179" s="12" t="s">
        <v>277</v>
      </c>
      <c r="F179" s="12" t="s">
        <v>564</v>
      </c>
      <c r="G179" s="12" t="s">
        <v>30</v>
      </c>
      <c r="H179" s="15">
        <v>0.19600000000000001</v>
      </c>
      <c r="I179" s="12">
        <v>205682</v>
      </c>
      <c r="J179" s="12">
        <v>109576</v>
      </c>
      <c r="K179" s="12" t="s">
        <v>47</v>
      </c>
      <c r="L179" s="12" t="s">
        <v>565</v>
      </c>
      <c r="M179" s="12" t="s">
        <v>100</v>
      </c>
    </row>
    <row r="180" spans="1:13" x14ac:dyDescent="0.25">
      <c r="A180" s="13" t="s">
        <v>566</v>
      </c>
      <c r="B180" s="12" t="s">
        <v>45</v>
      </c>
      <c r="C180" s="12" t="s">
        <v>567</v>
      </c>
      <c r="D180" s="12" t="s">
        <v>528</v>
      </c>
      <c r="E180" s="12" t="s">
        <v>277</v>
      </c>
      <c r="F180" s="12" t="s">
        <v>568</v>
      </c>
      <c r="G180" s="12" t="s">
        <v>30</v>
      </c>
      <c r="H180" s="16">
        <v>4.1459999999999999</v>
      </c>
      <c r="I180" s="12">
        <v>785779</v>
      </c>
      <c r="J180" s="12">
        <v>430520</v>
      </c>
      <c r="K180" s="12" t="s">
        <v>47</v>
      </c>
      <c r="L180" s="12" t="s">
        <v>569</v>
      </c>
      <c r="M180" s="12" t="s">
        <v>100</v>
      </c>
    </row>
    <row r="181" spans="1:13" x14ac:dyDescent="0.25">
      <c r="A181" s="13" t="s">
        <v>570</v>
      </c>
      <c r="B181" s="12" t="s">
        <v>25</v>
      </c>
      <c r="C181" s="12" t="s">
        <v>567</v>
      </c>
      <c r="D181" s="12" t="s">
        <v>528</v>
      </c>
      <c r="E181" s="12" t="s">
        <v>277</v>
      </c>
      <c r="F181" s="12" t="s">
        <v>571</v>
      </c>
      <c r="G181" s="12" t="s">
        <v>30</v>
      </c>
      <c r="H181" s="16">
        <v>3.4670000000000001</v>
      </c>
      <c r="I181" s="12">
        <v>751310</v>
      </c>
      <c r="J181" s="12">
        <v>411224</v>
      </c>
      <c r="K181" s="12" t="s">
        <v>31</v>
      </c>
      <c r="L181" s="12" t="s">
        <v>572</v>
      </c>
      <c r="M181" s="12" t="s">
        <v>100</v>
      </c>
    </row>
    <row r="182" spans="1:13" x14ac:dyDescent="0.25">
      <c r="A182" s="13" t="s">
        <v>573</v>
      </c>
      <c r="B182" s="12" t="s">
        <v>25</v>
      </c>
      <c r="C182" s="12" t="s">
        <v>567</v>
      </c>
      <c r="D182" s="12" t="s">
        <v>528</v>
      </c>
      <c r="E182" s="12" t="s">
        <v>277</v>
      </c>
      <c r="F182" s="12" t="s">
        <v>574</v>
      </c>
      <c r="G182" s="12" t="s">
        <v>30</v>
      </c>
      <c r="H182" s="16">
        <v>3.6429999999999998</v>
      </c>
      <c r="I182" s="12">
        <v>754045</v>
      </c>
      <c r="J182" s="12">
        <v>412038</v>
      </c>
      <c r="K182" s="12" t="s">
        <v>77</v>
      </c>
      <c r="L182" s="12" t="s">
        <v>431</v>
      </c>
      <c r="M182" s="12" t="s">
        <v>100</v>
      </c>
    </row>
    <row r="183" spans="1:13" x14ac:dyDescent="0.25">
      <c r="A183" s="12" t="s">
        <v>575</v>
      </c>
      <c r="B183" s="12" t="s">
        <v>45</v>
      </c>
      <c r="C183" s="12" t="s">
        <v>576</v>
      </c>
      <c r="D183" s="12" t="s">
        <v>577</v>
      </c>
      <c r="E183" s="12" t="s">
        <v>277</v>
      </c>
      <c r="F183" s="12" t="s">
        <v>539</v>
      </c>
      <c r="G183" s="12" t="s">
        <v>30</v>
      </c>
      <c r="H183" s="15">
        <v>0.32600000000000001</v>
      </c>
      <c r="I183" s="12">
        <v>303554</v>
      </c>
      <c r="J183" s="12">
        <v>164248</v>
      </c>
      <c r="K183" s="12" t="s">
        <v>47</v>
      </c>
      <c r="L183" s="12" t="s">
        <v>325</v>
      </c>
      <c r="M183" s="12" t="s">
        <v>578</v>
      </c>
    </row>
    <row r="184" spans="1:13" x14ac:dyDescent="0.25">
      <c r="A184" s="52" t="s">
        <v>579</v>
      </c>
      <c r="B184" s="52" t="s">
        <v>45</v>
      </c>
      <c r="C184" s="52" t="s">
        <v>576</v>
      </c>
      <c r="D184" s="52" t="s">
        <v>577</v>
      </c>
      <c r="E184" s="52" t="s">
        <v>277</v>
      </c>
      <c r="F184" s="52" t="s">
        <v>580</v>
      </c>
      <c r="G184" s="52" t="s">
        <v>30</v>
      </c>
      <c r="H184" s="54">
        <v>6.1619999999999999</v>
      </c>
      <c r="I184" s="52">
        <v>985797</v>
      </c>
      <c r="J184" s="52">
        <v>529062</v>
      </c>
      <c r="K184" s="52" t="s">
        <v>47</v>
      </c>
      <c r="L184" s="52" t="s">
        <v>581</v>
      </c>
      <c r="M184" s="52" t="s">
        <v>578</v>
      </c>
    </row>
    <row r="185" spans="1:13" x14ac:dyDescent="0.25">
      <c r="A185" s="12"/>
      <c r="B185" s="12"/>
      <c r="C185" s="12"/>
      <c r="D185" s="12"/>
      <c r="E185" s="12"/>
      <c r="F185" s="12"/>
      <c r="G185" s="12"/>
      <c r="H185" s="15"/>
      <c r="I185" s="12"/>
      <c r="J185" s="12"/>
      <c r="K185" s="12"/>
      <c r="L185" s="12"/>
      <c r="M185" s="12"/>
    </row>
  </sheetData>
  <autoFilter ref="C1:C185" xr:uid="{4B0F42B1-1A8D-494F-BA79-763DAFFEDFFD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E3CC-861B-43BD-95BE-012B0F923CA0}">
  <dimension ref="A1:M51"/>
  <sheetViews>
    <sheetView zoomScale="80" zoomScaleNormal="80" workbookViewId="0">
      <selection activeCell="A12" sqref="A12"/>
    </sheetView>
  </sheetViews>
  <sheetFormatPr defaultColWidth="9" defaultRowHeight="15" x14ac:dyDescent="0.25"/>
  <cols>
    <col min="1" max="1" width="41.140625" style="1" customWidth="1"/>
    <col min="2" max="2" width="14.5703125" style="1" customWidth="1"/>
    <col min="3" max="3" width="56.28515625" style="1" customWidth="1"/>
    <col min="4" max="4" width="35.7109375" style="1" bestFit="1" customWidth="1"/>
    <col min="5" max="5" width="43.140625" style="1" bestFit="1" customWidth="1"/>
    <col min="6" max="6" width="20.85546875" bestFit="1" customWidth="1"/>
    <col min="7" max="7" width="21.85546875" bestFit="1" customWidth="1"/>
  </cols>
  <sheetData>
    <row r="1" spans="1:13" ht="15" customHeight="1" x14ac:dyDescent="0.25">
      <c r="A1" s="22" t="s">
        <v>582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3" spans="1:13" s="20" customFormat="1" ht="36.75" customHeight="1" x14ac:dyDescent="0.25">
      <c r="A3" s="20" t="s">
        <v>583</v>
      </c>
      <c r="B3" s="20" t="s">
        <v>584</v>
      </c>
      <c r="C3" s="20" t="s">
        <v>585</v>
      </c>
      <c r="D3" s="20" t="s">
        <v>586</v>
      </c>
      <c r="E3" s="20" t="s">
        <v>587</v>
      </c>
      <c r="F3" s="20" t="s">
        <v>588</v>
      </c>
      <c r="G3" s="20" t="s">
        <v>589</v>
      </c>
    </row>
    <row r="4" spans="1:13" x14ac:dyDescent="0.25">
      <c r="A4" t="s">
        <v>590</v>
      </c>
      <c r="B4" s="12">
        <v>1</v>
      </c>
      <c r="C4" s="3" t="s">
        <v>591</v>
      </c>
      <c r="D4" s="3" t="s">
        <v>592</v>
      </c>
      <c r="E4" s="12" t="s">
        <v>593</v>
      </c>
      <c r="F4" s="13">
        <v>37.4833</v>
      </c>
      <c r="G4" s="13">
        <v>33.033299999999997</v>
      </c>
    </row>
    <row r="5" spans="1:13" x14ac:dyDescent="0.25">
      <c r="A5" t="s">
        <v>594</v>
      </c>
      <c r="B5" s="12">
        <v>6</v>
      </c>
      <c r="C5" s="3" t="s">
        <v>595</v>
      </c>
      <c r="D5" s="3" t="s">
        <v>596</v>
      </c>
      <c r="E5" s="12" t="s">
        <v>597</v>
      </c>
      <c r="F5" s="13">
        <v>32.65</v>
      </c>
      <c r="G5" s="13">
        <v>35.067</v>
      </c>
    </row>
    <row r="6" spans="1:13" x14ac:dyDescent="0.25">
      <c r="A6" t="s">
        <v>598</v>
      </c>
      <c r="B6" s="12">
        <v>2</v>
      </c>
      <c r="C6" s="3" t="s">
        <v>793</v>
      </c>
      <c r="D6" s="3" t="s">
        <v>599</v>
      </c>
      <c r="E6" s="12" t="s">
        <v>600</v>
      </c>
      <c r="F6" s="13">
        <v>42.38</v>
      </c>
      <c r="G6" s="13">
        <v>42.59</v>
      </c>
    </row>
    <row r="7" spans="1:13" x14ac:dyDescent="0.25">
      <c r="A7" t="s">
        <v>601</v>
      </c>
      <c r="B7" s="12">
        <v>1</v>
      </c>
      <c r="C7" s="3" t="s">
        <v>602</v>
      </c>
      <c r="D7" s="3" t="s">
        <v>603</v>
      </c>
      <c r="E7" s="12" t="s">
        <v>604</v>
      </c>
      <c r="F7" s="13">
        <v>36.703699999999998</v>
      </c>
      <c r="G7" s="13">
        <v>53.4953</v>
      </c>
    </row>
    <row r="8" spans="1:13" x14ac:dyDescent="0.25">
      <c r="A8" t="s">
        <v>605</v>
      </c>
      <c r="B8" s="12">
        <v>7</v>
      </c>
      <c r="C8" s="3" t="s">
        <v>606</v>
      </c>
      <c r="D8" s="3" t="s">
        <v>607</v>
      </c>
      <c r="E8" s="12" t="s">
        <v>828</v>
      </c>
      <c r="F8" s="13">
        <v>34.8078</v>
      </c>
      <c r="G8" s="13">
        <v>-2.4108999999999998</v>
      </c>
    </row>
    <row r="9" spans="1:13" x14ac:dyDescent="0.25">
      <c r="A9" t="s">
        <v>97</v>
      </c>
      <c r="B9" s="12">
        <v>33</v>
      </c>
      <c r="C9" s="3" t="s">
        <v>608</v>
      </c>
      <c r="D9" s="12" t="s">
        <v>609</v>
      </c>
      <c r="E9" s="12" t="s">
        <v>610</v>
      </c>
      <c r="F9" s="13">
        <v>44.533700000000003</v>
      </c>
      <c r="G9" s="13">
        <v>22.0503</v>
      </c>
    </row>
    <row r="10" spans="1:13" x14ac:dyDescent="0.25">
      <c r="A10" t="s">
        <v>611</v>
      </c>
      <c r="B10" s="12">
        <v>3</v>
      </c>
      <c r="C10" s="3" t="s">
        <v>612</v>
      </c>
      <c r="D10" s="12" t="s">
        <v>613</v>
      </c>
      <c r="E10" s="12" t="s">
        <v>614</v>
      </c>
      <c r="F10" s="13">
        <v>34.83</v>
      </c>
      <c r="G10" s="13">
        <v>32.4</v>
      </c>
    </row>
    <row r="11" spans="1:13" x14ac:dyDescent="0.25">
      <c r="A11" s="12" t="s">
        <v>615</v>
      </c>
      <c r="B11" s="12">
        <v>9</v>
      </c>
      <c r="C11" s="12" t="s">
        <v>616</v>
      </c>
      <c r="D11" s="12" t="s">
        <v>592</v>
      </c>
      <c r="E11" s="12" t="s">
        <v>617</v>
      </c>
      <c r="F11" s="13">
        <v>37.7517</v>
      </c>
      <c r="G11" s="13">
        <v>32.864871000000001</v>
      </c>
    </row>
    <row r="12" spans="1:13" x14ac:dyDescent="0.25">
      <c r="A12" s="12" t="s">
        <v>618</v>
      </c>
      <c r="B12" s="12">
        <v>3</v>
      </c>
      <c r="C12" s="12" t="s">
        <v>619</v>
      </c>
      <c r="D12" s="12" t="s">
        <v>592</v>
      </c>
      <c r="E12" s="12" t="s">
        <v>617</v>
      </c>
      <c r="F12" s="13">
        <v>38.348199999999999</v>
      </c>
      <c r="G12" s="13">
        <v>34.2303</v>
      </c>
    </row>
    <row r="13" spans="1:13" x14ac:dyDescent="0.25">
      <c r="A13" s="12" t="s">
        <v>620</v>
      </c>
      <c r="B13" s="12">
        <v>2</v>
      </c>
      <c r="C13" s="12" t="s">
        <v>621</v>
      </c>
      <c r="D13" s="12" t="s">
        <v>592</v>
      </c>
      <c r="E13" s="12" t="s">
        <v>617</v>
      </c>
      <c r="F13" s="13">
        <v>38.35</v>
      </c>
      <c r="G13" s="13">
        <v>34.22</v>
      </c>
    </row>
    <row r="14" spans="1:13" x14ac:dyDescent="0.25">
      <c r="A14" s="12" t="s">
        <v>622</v>
      </c>
      <c r="B14" s="12">
        <v>1</v>
      </c>
      <c r="C14" s="12" t="s">
        <v>623</v>
      </c>
      <c r="D14" s="12" t="s">
        <v>624</v>
      </c>
      <c r="E14" s="12" t="s">
        <v>625</v>
      </c>
      <c r="F14" s="13">
        <v>40.173000000000002</v>
      </c>
      <c r="G14" s="13">
        <v>28.771999999999998</v>
      </c>
    </row>
    <row r="15" spans="1:13" x14ac:dyDescent="0.25">
      <c r="A15" s="12" t="s">
        <v>626</v>
      </c>
      <c r="B15" s="12">
        <v>9</v>
      </c>
      <c r="C15" s="12" t="s">
        <v>627</v>
      </c>
      <c r="D15" s="12" t="s">
        <v>592</v>
      </c>
      <c r="E15" s="12" t="s">
        <v>625</v>
      </c>
      <c r="F15" s="13">
        <v>37.6661</v>
      </c>
      <c r="G15" s="13">
        <v>32.825699999999998</v>
      </c>
    </row>
    <row r="16" spans="1:13" x14ac:dyDescent="0.25">
      <c r="A16" s="12" t="s">
        <v>628</v>
      </c>
      <c r="B16" s="12">
        <v>4</v>
      </c>
      <c r="C16" s="12" t="s">
        <v>629</v>
      </c>
      <c r="D16" s="12" t="s">
        <v>592</v>
      </c>
      <c r="E16" s="12" t="s">
        <v>625</v>
      </c>
      <c r="F16" s="13">
        <v>38.172218000000001</v>
      </c>
      <c r="G16" s="13">
        <v>34.493870000000001</v>
      </c>
    </row>
    <row r="17" spans="1:7" x14ac:dyDescent="0.25">
      <c r="A17" s="12" t="s">
        <v>630</v>
      </c>
      <c r="B17" s="12">
        <v>21</v>
      </c>
      <c r="C17" s="12" t="s">
        <v>631</v>
      </c>
      <c r="D17" s="12" t="s">
        <v>624</v>
      </c>
      <c r="E17" s="12" t="s">
        <v>625</v>
      </c>
      <c r="F17" s="13">
        <v>40.303699999999999</v>
      </c>
      <c r="G17" s="13">
        <v>29.57</v>
      </c>
    </row>
    <row r="18" spans="1:7" x14ac:dyDescent="0.25">
      <c r="A18" s="12" t="s">
        <v>632</v>
      </c>
      <c r="B18" s="12">
        <v>4</v>
      </c>
      <c r="C18" s="12" t="s">
        <v>633</v>
      </c>
      <c r="D18" s="12" t="s">
        <v>624</v>
      </c>
      <c r="E18" s="12" t="s">
        <v>625</v>
      </c>
      <c r="F18" s="13">
        <v>40.26</v>
      </c>
      <c r="G18" s="13">
        <v>29.65</v>
      </c>
    </row>
    <row r="19" spans="1:7" x14ac:dyDescent="0.25">
      <c r="A19" s="12" t="s">
        <v>634</v>
      </c>
      <c r="B19" s="12">
        <v>1</v>
      </c>
      <c r="C19" s="12" t="s">
        <v>635</v>
      </c>
      <c r="D19" s="12" t="s">
        <v>624</v>
      </c>
      <c r="E19" s="12" t="s">
        <v>625</v>
      </c>
      <c r="F19" s="13">
        <v>40.479999999999997</v>
      </c>
      <c r="G19" s="13">
        <v>29.295999999999999</v>
      </c>
    </row>
    <row r="20" spans="1:7" x14ac:dyDescent="0.25">
      <c r="A20" s="12" t="s">
        <v>636</v>
      </c>
      <c r="B20" s="12">
        <v>1</v>
      </c>
      <c r="C20" s="12" t="s">
        <v>637</v>
      </c>
      <c r="D20" s="12" t="s">
        <v>638</v>
      </c>
      <c r="E20" s="12" t="s">
        <v>639</v>
      </c>
      <c r="F20" s="13">
        <v>31.79</v>
      </c>
      <c r="G20" s="13">
        <v>35.167999999999999</v>
      </c>
    </row>
    <row r="21" spans="1:7" x14ac:dyDescent="0.25">
      <c r="A21" s="12" t="s">
        <v>640</v>
      </c>
      <c r="B21" s="12">
        <v>1</v>
      </c>
      <c r="C21" s="12" t="s">
        <v>641</v>
      </c>
      <c r="D21" s="12" t="s">
        <v>638</v>
      </c>
      <c r="E21" s="12" t="s">
        <v>639</v>
      </c>
      <c r="F21" s="13">
        <v>32.703693999999999</v>
      </c>
      <c r="G21" s="13">
        <v>35.268348000000003</v>
      </c>
    </row>
    <row r="22" spans="1:7" x14ac:dyDescent="0.25">
      <c r="A22" s="12" t="s">
        <v>642</v>
      </c>
      <c r="B22" s="12">
        <v>7</v>
      </c>
      <c r="C22" s="17" t="s">
        <v>643</v>
      </c>
      <c r="D22" s="17" t="s">
        <v>638</v>
      </c>
      <c r="E22" s="12" t="s">
        <v>639</v>
      </c>
      <c r="F22" s="13">
        <v>31.988</v>
      </c>
      <c r="G22" s="13">
        <v>35.975999999999999</v>
      </c>
    </row>
    <row r="23" spans="1:7" x14ac:dyDescent="0.25">
      <c r="A23" s="12" t="s">
        <v>644</v>
      </c>
      <c r="B23" s="12">
        <v>2</v>
      </c>
      <c r="C23" s="17" t="s">
        <v>643</v>
      </c>
      <c r="D23" s="17" t="s">
        <v>638</v>
      </c>
      <c r="E23" s="12" t="s">
        <v>645</v>
      </c>
      <c r="F23" s="13">
        <v>31.988</v>
      </c>
      <c r="G23" s="13">
        <v>35.975999999999999</v>
      </c>
    </row>
    <row r="24" spans="1:7" x14ac:dyDescent="0.25">
      <c r="A24" s="12" t="s">
        <v>646</v>
      </c>
      <c r="B24" s="12">
        <v>2</v>
      </c>
      <c r="C24" s="12" t="s">
        <v>647</v>
      </c>
      <c r="D24" s="12" t="s">
        <v>638</v>
      </c>
      <c r="E24" s="12" t="s">
        <v>639</v>
      </c>
      <c r="F24" s="13">
        <v>30.415278000000001</v>
      </c>
      <c r="G24" s="13">
        <v>35.462499999999999</v>
      </c>
    </row>
    <row r="25" spans="1:7" x14ac:dyDescent="0.25">
      <c r="A25" s="12" t="s">
        <v>648</v>
      </c>
      <c r="B25" s="12">
        <v>1</v>
      </c>
      <c r="C25" s="17" t="s">
        <v>649</v>
      </c>
      <c r="D25" s="17" t="s">
        <v>650</v>
      </c>
      <c r="E25" s="12" t="s">
        <v>651</v>
      </c>
      <c r="F25" s="13">
        <v>37.518333329999997</v>
      </c>
      <c r="G25" s="13">
        <v>38.605555559999999</v>
      </c>
    </row>
    <row r="26" spans="1:7" x14ac:dyDescent="0.25">
      <c r="A26" s="12" t="s">
        <v>652</v>
      </c>
      <c r="B26" s="12">
        <v>11</v>
      </c>
      <c r="C26" s="12" t="s">
        <v>653</v>
      </c>
      <c r="D26" s="12" t="s">
        <v>650</v>
      </c>
      <c r="E26" s="12" t="s">
        <v>651</v>
      </c>
      <c r="F26" s="13">
        <v>38.216388999999999</v>
      </c>
      <c r="G26" s="13">
        <v>39.726388999999998</v>
      </c>
    </row>
    <row r="27" spans="1:7" x14ac:dyDescent="0.25">
      <c r="A27" s="12" t="s">
        <v>654</v>
      </c>
      <c r="B27" s="12">
        <v>1</v>
      </c>
      <c r="C27" s="12" t="s">
        <v>655</v>
      </c>
      <c r="D27" s="12" t="s">
        <v>650</v>
      </c>
      <c r="E27" s="12" t="s">
        <v>656</v>
      </c>
      <c r="F27" s="13">
        <v>37.526200000000003</v>
      </c>
      <c r="G27" s="13">
        <v>41.845199999999998</v>
      </c>
    </row>
    <row r="28" spans="1:7" x14ac:dyDescent="0.25">
      <c r="A28" s="12" t="s">
        <v>657</v>
      </c>
      <c r="B28" s="12">
        <v>2</v>
      </c>
      <c r="C28" s="12" t="s">
        <v>658</v>
      </c>
      <c r="D28" s="12" t="s">
        <v>659</v>
      </c>
      <c r="E28" s="12" t="s">
        <v>660</v>
      </c>
      <c r="F28" s="13">
        <v>36.716667000000001</v>
      </c>
      <c r="G28" s="13">
        <v>42.85</v>
      </c>
    </row>
    <row r="29" spans="1:7" x14ac:dyDescent="0.25">
      <c r="A29" s="12" t="s">
        <v>661</v>
      </c>
      <c r="B29" s="12">
        <v>2</v>
      </c>
      <c r="C29" s="12" t="s">
        <v>662</v>
      </c>
      <c r="D29" s="12" t="s">
        <v>659</v>
      </c>
      <c r="E29" s="12" t="s">
        <v>660</v>
      </c>
      <c r="F29" s="13">
        <v>36.800600000000003</v>
      </c>
      <c r="G29" s="13">
        <v>44.243299999999998</v>
      </c>
    </row>
    <row r="30" spans="1:7" x14ac:dyDescent="0.25">
      <c r="A30" s="12" t="s">
        <v>663</v>
      </c>
      <c r="B30" s="12">
        <v>8</v>
      </c>
      <c r="C30" s="12" t="s">
        <v>664</v>
      </c>
      <c r="D30" s="12" t="s">
        <v>603</v>
      </c>
      <c r="E30" s="12" t="s">
        <v>665</v>
      </c>
      <c r="F30" s="13">
        <v>34.450000000000003</v>
      </c>
      <c r="G30" s="13">
        <v>48.116</v>
      </c>
    </row>
    <row r="31" spans="1:7" x14ac:dyDescent="0.25">
      <c r="A31" s="12" t="s">
        <v>666</v>
      </c>
      <c r="B31" s="12">
        <v>3</v>
      </c>
      <c r="C31" s="12" t="s">
        <v>667</v>
      </c>
      <c r="D31" s="12" t="s">
        <v>603</v>
      </c>
      <c r="E31" s="12" t="s">
        <v>665</v>
      </c>
      <c r="F31" s="13">
        <v>34.188318000000002</v>
      </c>
      <c r="G31" s="13">
        <v>48.368882999999997</v>
      </c>
    </row>
    <row r="32" spans="1:7" x14ac:dyDescent="0.25">
      <c r="A32" s="12" t="s">
        <v>668</v>
      </c>
      <c r="B32" s="12">
        <v>1</v>
      </c>
      <c r="C32" s="12" t="s">
        <v>669</v>
      </c>
      <c r="D32" s="12" t="s">
        <v>603</v>
      </c>
      <c r="E32" s="12" t="s">
        <v>665</v>
      </c>
      <c r="F32" s="13">
        <v>34.612900000000003</v>
      </c>
      <c r="G32" s="13">
        <v>47.105699999999999</v>
      </c>
    </row>
    <row r="33" spans="1:7" x14ac:dyDescent="0.25">
      <c r="A33" s="12" t="s">
        <v>670</v>
      </c>
      <c r="B33" s="12">
        <v>1</v>
      </c>
      <c r="C33" s="12" t="s">
        <v>671</v>
      </c>
      <c r="D33" s="12" t="s">
        <v>672</v>
      </c>
      <c r="E33" s="55" t="s">
        <v>673</v>
      </c>
      <c r="F33" s="13">
        <v>40.324966670000002</v>
      </c>
      <c r="G33" s="13">
        <v>22.56554444</v>
      </c>
    </row>
    <row r="34" spans="1:7" x14ac:dyDescent="0.25">
      <c r="A34" s="12" t="s">
        <v>674</v>
      </c>
      <c r="B34" s="12">
        <v>2</v>
      </c>
      <c r="C34" s="12" t="s">
        <v>675</v>
      </c>
      <c r="D34" s="12" t="s">
        <v>672</v>
      </c>
      <c r="E34" s="55" t="s">
        <v>673</v>
      </c>
      <c r="F34" s="13">
        <v>40.585000000000001</v>
      </c>
      <c r="G34" s="13">
        <v>22.251999999999999</v>
      </c>
    </row>
    <row r="35" spans="1:7" x14ac:dyDescent="0.25">
      <c r="A35" s="12" t="s">
        <v>676</v>
      </c>
      <c r="B35" s="12">
        <v>1</v>
      </c>
      <c r="C35" s="12" t="s">
        <v>677</v>
      </c>
      <c r="D35" s="12" t="s">
        <v>672</v>
      </c>
      <c r="E35" s="55" t="s">
        <v>673</v>
      </c>
      <c r="F35" s="13">
        <v>36.638333330000002</v>
      </c>
      <c r="G35" s="13">
        <v>22.3825</v>
      </c>
    </row>
    <row r="36" spans="1:7" x14ac:dyDescent="0.25">
      <c r="A36" s="12" t="s">
        <v>678</v>
      </c>
      <c r="B36" s="12">
        <v>1</v>
      </c>
      <c r="C36" s="12" t="s">
        <v>679</v>
      </c>
      <c r="D36" s="12" t="s">
        <v>672</v>
      </c>
      <c r="E36" s="55" t="s">
        <v>673</v>
      </c>
      <c r="F36" s="13">
        <v>41.96</v>
      </c>
      <c r="G36" s="13">
        <v>13.54</v>
      </c>
    </row>
    <row r="37" spans="1:7" x14ac:dyDescent="0.25">
      <c r="A37" s="12" t="s">
        <v>680</v>
      </c>
      <c r="B37" s="12">
        <v>1</v>
      </c>
      <c r="C37" s="12" t="s">
        <v>681</v>
      </c>
      <c r="D37" s="12" t="s">
        <v>609</v>
      </c>
      <c r="E37" s="55" t="s">
        <v>673</v>
      </c>
      <c r="F37" s="13">
        <v>42.1</v>
      </c>
      <c r="G37" s="13">
        <v>25.75</v>
      </c>
    </row>
    <row r="38" spans="1:7" x14ac:dyDescent="0.25">
      <c r="A38" s="12" t="s">
        <v>682</v>
      </c>
      <c r="B38" s="12">
        <v>1</v>
      </c>
      <c r="C38" s="12" t="s">
        <v>683</v>
      </c>
      <c r="D38" s="12" t="s">
        <v>609</v>
      </c>
      <c r="E38" s="55" t="s">
        <v>673</v>
      </c>
      <c r="F38" s="13">
        <v>43.160890000000002</v>
      </c>
      <c r="G38" s="13">
        <v>25.883410000000001</v>
      </c>
    </row>
    <row r="39" spans="1:7" x14ac:dyDescent="0.25">
      <c r="A39" s="12" t="s">
        <v>684</v>
      </c>
      <c r="B39" s="12">
        <v>1</v>
      </c>
      <c r="C39" s="12" t="s">
        <v>685</v>
      </c>
      <c r="D39" s="12" t="s">
        <v>609</v>
      </c>
      <c r="E39" s="55" t="s">
        <v>673</v>
      </c>
      <c r="F39" s="13">
        <v>43.98</v>
      </c>
      <c r="G39" s="13">
        <v>26.4</v>
      </c>
    </row>
    <row r="40" spans="1:7" x14ac:dyDescent="0.25">
      <c r="A40" s="12" t="s">
        <v>686</v>
      </c>
      <c r="B40" s="12">
        <v>1</v>
      </c>
      <c r="C40" s="12" t="s">
        <v>687</v>
      </c>
      <c r="D40" s="12" t="s">
        <v>609</v>
      </c>
      <c r="E40" s="55" t="s">
        <v>673</v>
      </c>
      <c r="F40" s="13">
        <v>44.26</v>
      </c>
      <c r="G40" s="13">
        <v>23.9</v>
      </c>
    </row>
    <row r="41" spans="1:7" x14ac:dyDescent="0.25">
      <c r="A41" s="12" t="s">
        <v>688</v>
      </c>
      <c r="B41" s="12">
        <v>2</v>
      </c>
      <c r="C41" s="12" t="s">
        <v>689</v>
      </c>
      <c r="D41" s="12" t="s">
        <v>609</v>
      </c>
      <c r="E41" s="55" t="s">
        <v>673</v>
      </c>
      <c r="F41" s="13">
        <v>45.466000000000001</v>
      </c>
      <c r="G41" s="13">
        <v>27.01</v>
      </c>
    </row>
    <row r="42" spans="1:7" x14ac:dyDescent="0.25">
      <c r="A42" s="12" t="s">
        <v>690</v>
      </c>
      <c r="B42" s="12">
        <v>1</v>
      </c>
      <c r="C42" s="12" t="s">
        <v>691</v>
      </c>
      <c r="D42" s="12" t="s">
        <v>609</v>
      </c>
      <c r="E42" s="55" t="s">
        <v>673</v>
      </c>
      <c r="F42" s="13">
        <v>40.810555999999998</v>
      </c>
      <c r="G42" s="13">
        <v>20.793889</v>
      </c>
    </row>
    <row r="43" spans="1:7" x14ac:dyDescent="0.25">
      <c r="A43" s="12" t="s">
        <v>692</v>
      </c>
      <c r="B43" s="12">
        <v>1</v>
      </c>
      <c r="C43" s="12" t="s">
        <v>693</v>
      </c>
      <c r="D43" s="12" t="s">
        <v>609</v>
      </c>
      <c r="E43" s="55" t="s">
        <v>673</v>
      </c>
      <c r="F43" s="13">
        <v>41.9</v>
      </c>
      <c r="G43" s="13">
        <v>21.35</v>
      </c>
    </row>
    <row r="44" spans="1:7" x14ac:dyDescent="0.25">
      <c r="A44" s="12" t="s">
        <v>694</v>
      </c>
      <c r="B44" s="12">
        <v>3</v>
      </c>
      <c r="C44" s="12" t="s">
        <v>695</v>
      </c>
      <c r="D44" s="12" t="s">
        <v>609</v>
      </c>
      <c r="E44" s="55" t="s">
        <v>673</v>
      </c>
      <c r="F44" s="13">
        <v>44.556199999999997</v>
      </c>
      <c r="G44" s="13">
        <v>22.026700000000002</v>
      </c>
    </row>
    <row r="45" spans="1:7" x14ac:dyDescent="0.25">
      <c r="A45" s="12" t="s">
        <v>696</v>
      </c>
      <c r="B45" s="12">
        <v>3</v>
      </c>
      <c r="C45" s="12" t="s">
        <v>697</v>
      </c>
      <c r="D45" s="12" t="s">
        <v>609</v>
      </c>
      <c r="E45" s="55" t="s">
        <v>673</v>
      </c>
      <c r="F45" s="13">
        <v>43.588999999999999</v>
      </c>
      <c r="G45" s="13">
        <v>16.648</v>
      </c>
    </row>
    <row r="46" spans="1:7" x14ac:dyDescent="0.25">
      <c r="A46" s="52" t="s">
        <v>698</v>
      </c>
      <c r="B46" s="52">
        <v>2</v>
      </c>
      <c r="C46" s="52" t="s">
        <v>699</v>
      </c>
      <c r="D46" s="52" t="s">
        <v>700</v>
      </c>
      <c r="E46" s="56" t="s">
        <v>673</v>
      </c>
      <c r="F46" s="53">
        <v>47.182830000000003</v>
      </c>
      <c r="G46" s="53">
        <v>20.350899999999999</v>
      </c>
    </row>
    <row r="47" spans="1:7" x14ac:dyDescent="0.25">
      <c r="A47" s="12"/>
      <c r="B47" s="12"/>
      <c r="C47" s="12"/>
      <c r="D47" s="12"/>
      <c r="E47" s="12"/>
      <c r="F47" s="13"/>
      <c r="G47" s="13"/>
    </row>
    <row r="48" spans="1:7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6BC0-1598-433E-ADC1-943C560B4EEC}">
  <dimension ref="A1:K48"/>
  <sheetViews>
    <sheetView zoomScale="80" zoomScaleNormal="80" workbookViewId="0">
      <selection activeCell="D7" sqref="D7"/>
    </sheetView>
  </sheetViews>
  <sheetFormatPr defaultColWidth="9" defaultRowHeight="15" x14ac:dyDescent="0.25"/>
  <cols>
    <col min="1" max="1" width="38.7109375" style="1" bestFit="1" customWidth="1"/>
    <col min="2" max="2" width="22" bestFit="1" customWidth="1"/>
    <col min="3" max="3" width="20.28515625" bestFit="1" customWidth="1"/>
    <col min="4" max="4" width="26.7109375" bestFit="1" customWidth="1"/>
    <col min="5" max="5" width="22" bestFit="1" customWidth="1"/>
    <col min="6" max="6" width="20.28515625" bestFit="1" customWidth="1"/>
    <col min="7" max="7" width="26.7109375" bestFit="1" customWidth="1"/>
    <col min="10" max="10" width="28.85546875" customWidth="1"/>
    <col min="11" max="11" width="28.42578125" customWidth="1"/>
  </cols>
  <sheetData>
    <row r="1" spans="1:11" ht="15.75" x14ac:dyDescent="0.25">
      <c r="A1" s="22" t="s">
        <v>701</v>
      </c>
    </row>
    <row r="3" spans="1:11" s="20" customFormat="1" ht="36.75" customHeight="1" x14ac:dyDescent="0.25">
      <c r="B3" s="150" t="s">
        <v>702</v>
      </c>
      <c r="C3" s="150"/>
      <c r="D3" s="150"/>
      <c r="E3" s="150" t="s">
        <v>703</v>
      </c>
      <c r="F3" s="150"/>
      <c r="G3" s="150"/>
      <c r="H3" s="20" t="s">
        <v>704</v>
      </c>
      <c r="J3" s="150" t="s">
        <v>705</v>
      </c>
      <c r="K3" s="150"/>
    </row>
    <row r="4" spans="1:11" s="20" customFormat="1" ht="36.75" customHeight="1" x14ac:dyDescent="0.25">
      <c r="B4" s="20" t="s">
        <v>706</v>
      </c>
      <c r="C4" s="20" t="s">
        <v>707</v>
      </c>
      <c r="D4" s="20" t="s">
        <v>708</v>
      </c>
      <c r="E4" s="20" t="s">
        <v>706</v>
      </c>
      <c r="F4" s="20" t="s">
        <v>707</v>
      </c>
      <c r="G4" s="20" t="s">
        <v>708</v>
      </c>
      <c r="J4" s="20" t="s">
        <v>709</v>
      </c>
      <c r="K4" s="20" t="s">
        <v>710</v>
      </c>
    </row>
    <row r="5" spans="1:11" x14ac:dyDescent="0.25">
      <c r="A5" s="3" t="s">
        <v>611</v>
      </c>
      <c r="B5" s="113">
        <v>0.68</v>
      </c>
      <c r="C5" s="113">
        <v>0.2</v>
      </c>
      <c r="D5" s="113">
        <v>0.12</v>
      </c>
      <c r="E5" s="4">
        <v>7.1999999999999995E-2</v>
      </c>
      <c r="F5" s="4">
        <v>5.6000000000000001E-2</v>
      </c>
      <c r="G5" s="4">
        <v>6.3E-2</v>
      </c>
      <c r="H5" s="6">
        <v>0.46899999999999997</v>
      </c>
      <c r="J5" t="s">
        <v>711</v>
      </c>
      <c r="K5" t="s">
        <v>712</v>
      </c>
    </row>
    <row r="6" spans="1:11" x14ac:dyDescent="0.25">
      <c r="A6" s="3" t="s">
        <v>615</v>
      </c>
      <c r="B6" s="114">
        <v>0.84</v>
      </c>
      <c r="C6" s="114">
        <v>0</v>
      </c>
      <c r="D6" s="113">
        <v>0.16</v>
      </c>
      <c r="E6" s="7">
        <v>4.1000000000000002E-2</v>
      </c>
      <c r="F6" s="10" t="s">
        <v>713</v>
      </c>
      <c r="G6">
        <v>4.1000000000000002E-2</v>
      </c>
      <c r="H6" s="6">
        <v>9.4E-2</v>
      </c>
      <c r="J6" t="s">
        <v>714</v>
      </c>
      <c r="K6" t="s">
        <v>712</v>
      </c>
    </row>
    <row r="7" spans="1:11" x14ac:dyDescent="0.25">
      <c r="A7" s="3" t="s">
        <v>618</v>
      </c>
      <c r="B7" s="115">
        <v>0.69</v>
      </c>
      <c r="C7" s="115">
        <v>0</v>
      </c>
      <c r="D7" s="115">
        <v>0.31</v>
      </c>
      <c r="E7" s="7">
        <v>0.05</v>
      </c>
      <c r="F7" s="10" t="s">
        <v>713</v>
      </c>
      <c r="G7" s="7">
        <v>0.05</v>
      </c>
      <c r="H7" s="9">
        <v>0.14399999999999999</v>
      </c>
      <c r="J7" t="s">
        <v>714</v>
      </c>
      <c r="K7" t="s">
        <v>712</v>
      </c>
    </row>
    <row r="8" spans="1:11" x14ac:dyDescent="0.25">
      <c r="A8" s="3" t="s">
        <v>620</v>
      </c>
      <c r="B8" s="115">
        <v>0.48</v>
      </c>
      <c r="C8" s="115">
        <v>0.22</v>
      </c>
      <c r="D8" s="115">
        <v>0.3</v>
      </c>
      <c r="E8" s="5">
        <v>5.5E-2</v>
      </c>
      <c r="F8" s="5">
        <v>4.1000000000000002E-2</v>
      </c>
      <c r="G8" s="5">
        <v>4.4999999999999998E-2</v>
      </c>
      <c r="H8" s="9">
        <v>7.3999999999999996E-2</v>
      </c>
      <c r="J8" t="s">
        <v>54</v>
      </c>
      <c r="K8" t="s">
        <v>712</v>
      </c>
    </row>
    <row r="9" spans="1:11" x14ac:dyDescent="0.25">
      <c r="A9" s="3" t="s">
        <v>715</v>
      </c>
      <c r="B9" s="115">
        <v>0.93</v>
      </c>
      <c r="C9" s="115">
        <v>0.03</v>
      </c>
      <c r="D9" s="115">
        <v>0.03</v>
      </c>
      <c r="E9" s="5">
        <v>0.06</v>
      </c>
      <c r="F9" s="5">
        <v>4.8000000000000001E-2</v>
      </c>
      <c r="G9" s="5">
        <v>4.5999999999999999E-2</v>
      </c>
      <c r="H9" s="9">
        <v>0.246</v>
      </c>
      <c r="J9" t="s">
        <v>714</v>
      </c>
      <c r="K9" t="s">
        <v>716</v>
      </c>
    </row>
    <row r="10" spans="1:11" x14ac:dyDescent="0.25">
      <c r="A10" s="3" t="s">
        <v>717</v>
      </c>
      <c r="B10" s="114">
        <v>0.47</v>
      </c>
      <c r="C10" s="114">
        <v>0.18</v>
      </c>
      <c r="D10" s="114">
        <v>0.35</v>
      </c>
      <c r="E10" s="5">
        <v>5.6000000000000001E-2</v>
      </c>
      <c r="F10" s="5">
        <v>4.3999999999999997E-2</v>
      </c>
      <c r="G10" s="5">
        <v>3.9E-2</v>
      </c>
      <c r="H10" s="6">
        <v>0.114</v>
      </c>
      <c r="J10" t="s">
        <v>714</v>
      </c>
      <c r="K10" t="s">
        <v>712</v>
      </c>
    </row>
    <row r="11" spans="1:11" x14ac:dyDescent="0.25">
      <c r="A11" s="3" t="s">
        <v>718</v>
      </c>
      <c r="B11" s="115">
        <v>0.46</v>
      </c>
      <c r="C11" s="115">
        <v>0.19</v>
      </c>
      <c r="D11" s="115">
        <v>0.35</v>
      </c>
      <c r="E11" s="5">
        <v>4.9000000000000002E-2</v>
      </c>
      <c r="F11" s="5">
        <v>4.1000000000000002E-2</v>
      </c>
      <c r="G11" s="5">
        <v>4.1000000000000002E-2</v>
      </c>
      <c r="H11" s="9">
        <v>3.0000000000000001E-3</v>
      </c>
      <c r="J11" t="s">
        <v>54</v>
      </c>
      <c r="K11" t="s">
        <v>712</v>
      </c>
    </row>
    <row r="12" spans="1:11" x14ac:dyDescent="0.25">
      <c r="A12" s="3" t="s">
        <v>719</v>
      </c>
      <c r="B12" s="115">
        <v>0.7</v>
      </c>
      <c r="C12" s="115">
        <v>0.15</v>
      </c>
      <c r="D12" s="115">
        <v>0.15</v>
      </c>
      <c r="E12" s="5">
        <v>3.7999999999999999E-2</v>
      </c>
      <c r="F12" s="5">
        <v>2.8000000000000001E-2</v>
      </c>
      <c r="G12" s="5">
        <v>3.2000000000000001E-2</v>
      </c>
      <c r="H12" s="9">
        <v>0.27600000000000002</v>
      </c>
      <c r="J12" t="s">
        <v>54</v>
      </c>
      <c r="K12" t="s">
        <v>712</v>
      </c>
    </row>
    <row r="13" spans="1:11" x14ac:dyDescent="0.25">
      <c r="A13" s="3" t="s">
        <v>720</v>
      </c>
      <c r="B13" s="115">
        <v>0.76</v>
      </c>
      <c r="C13" s="115">
        <v>0.12</v>
      </c>
      <c r="D13" s="115">
        <v>0.12</v>
      </c>
      <c r="E13" s="5">
        <v>5.2999999999999999E-2</v>
      </c>
      <c r="F13" s="5">
        <v>3.9E-2</v>
      </c>
      <c r="G13" s="5">
        <v>4.4999999999999998E-2</v>
      </c>
      <c r="H13" s="9">
        <v>0.309</v>
      </c>
      <c r="J13" t="s">
        <v>714</v>
      </c>
      <c r="K13" t="s">
        <v>712</v>
      </c>
    </row>
    <row r="14" spans="1:11" x14ac:dyDescent="0.25">
      <c r="A14" s="3" t="s">
        <v>721</v>
      </c>
      <c r="B14" s="115">
        <v>0.63</v>
      </c>
      <c r="C14" s="115">
        <v>0.23</v>
      </c>
      <c r="D14" s="115">
        <v>0.14000000000000001</v>
      </c>
      <c r="E14" s="5">
        <v>5.8999999999999997E-2</v>
      </c>
      <c r="F14" s="5">
        <v>4.7E-2</v>
      </c>
      <c r="G14" s="5">
        <v>4.7E-2</v>
      </c>
      <c r="H14" s="9">
        <v>0.56299999999999994</v>
      </c>
      <c r="J14" t="s">
        <v>714</v>
      </c>
      <c r="K14" t="s">
        <v>712</v>
      </c>
    </row>
    <row r="15" spans="1:11" x14ac:dyDescent="0.25">
      <c r="A15" s="3" t="s">
        <v>636</v>
      </c>
      <c r="B15" s="115">
        <v>0.26</v>
      </c>
      <c r="C15" s="115">
        <v>0.71</v>
      </c>
      <c r="D15" s="115">
        <v>0.04</v>
      </c>
      <c r="E15" s="5">
        <v>6.0999999999999999E-2</v>
      </c>
      <c r="F15" s="5">
        <v>5.2999999999999999E-2</v>
      </c>
      <c r="G15" s="10">
        <v>4.9000000000000002E-2</v>
      </c>
      <c r="H15" s="9">
        <v>0.46300000000000002</v>
      </c>
      <c r="J15" t="s">
        <v>711</v>
      </c>
      <c r="K15" t="s">
        <v>712</v>
      </c>
    </row>
    <row r="16" spans="1:11" x14ac:dyDescent="0.25">
      <c r="A16" s="3" t="s">
        <v>640</v>
      </c>
      <c r="B16" s="115">
        <v>0.33</v>
      </c>
      <c r="C16" s="115">
        <v>0.51</v>
      </c>
      <c r="D16" s="115">
        <v>0.16</v>
      </c>
      <c r="E16" s="5">
        <v>9.7000000000000003E-2</v>
      </c>
      <c r="F16" s="5">
        <v>8.4000000000000005E-2</v>
      </c>
      <c r="G16" s="5">
        <v>7.0000000000000007E-2</v>
      </c>
      <c r="H16" s="9">
        <v>0.626</v>
      </c>
      <c r="J16" t="s">
        <v>711</v>
      </c>
      <c r="K16" t="s">
        <v>712</v>
      </c>
    </row>
    <row r="17" spans="1:11" x14ac:dyDescent="0.25">
      <c r="A17" s="3" t="s">
        <v>642</v>
      </c>
      <c r="B17" s="115">
        <v>0.32</v>
      </c>
      <c r="C17" s="115">
        <v>0.6</v>
      </c>
      <c r="D17" s="115">
        <v>0.08</v>
      </c>
      <c r="E17" s="5">
        <v>4.7E-2</v>
      </c>
      <c r="F17" s="5">
        <v>4.1000000000000002E-2</v>
      </c>
      <c r="G17" s="5">
        <v>0.04</v>
      </c>
      <c r="H17" s="9">
        <v>0.247</v>
      </c>
      <c r="J17" t="s">
        <v>711</v>
      </c>
      <c r="K17" t="s">
        <v>712</v>
      </c>
    </row>
    <row r="18" spans="1:11" x14ac:dyDescent="0.25">
      <c r="A18" s="3" t="s">
        <v>646</v>
      </c>
      <c r="B18" s="115">
        <v>0.21</v>
      </c>
      <c r="C18" s="115">
        <v>0.7</v>
      </c>
      <c r="D18" s="115">
        <v>0.09</v>
      </c>
      <c r="E18" s="5">
        <v>5.7000000000000002E-2</v>
      </c>
      <c r="F18" s="5">
        <v>0.05</v>
      </c>
      <c r="G18" s="5">
        <v>4.1000000000000002E-2</v>
      </c>
      <c r="H18" s="9">
        <v>1.7999999999999999E-2</v>
      </c>
      <c r="J18" t="s">
        <v>711</v>
      </c>
      <c r="K18" t="s">
        <v>712</v>
      </c>
    </row>
    <row r="19" spans="1:11" x14ac:dyDescent="0.25">
      <c r="A19" s="3" t="s">
        <v>644</v>
      </c>
      <c r="B19" s="115">
        <v>0.26</v>
      </c>
      <c r="C19" s="115">
        <v>0.59</v>
      </c>
      <c r="D19" s="115">
        <v>0.15</v>
      </c>
      <c r="E19" s="5">
        <v>6.3E-2</v>
      </c>
      <c r="F19" s="5">
        <v>5.7000000000000002E-2</v>
      </c>
      <c r="G19" s="5">
        <v>5.2999999999999999E-2</v>
      </c>
      <c r="H19" s="9">
        <v>0.76100000000000001</v>
      </c>
      <c r="J19" t="s">
        <v>711</v>
      </c>
      <c r="K19" t="s">
        <v>712</v>
      </c>
    </row>
    <row r="20" spans="1:11" x14ac:dyDescent="0.25">
      <c r="A20" s="3" t="s">
        <v>648</v>
      </c>
      <c r="B20" s="115">
        <v>0.28999999999999998</v>
      </c>
      <c r="C20" s="115">
        <v>0.33</v>
      </c>
      <c r="D20" s="115">
        <v>0.38</v>
      </c>
      <c r="E20" s="5">
        <v>5.0999999999999997E-2</v>
      </c>
      <c r="F20" s="5">
        <v>4.4999999999999998E-2</v>
      </c>
      <c r="G20" s="5">
        <v>0.04</v>
      </c>
      <c r="H20" s="9">
        <v>0.38300000000000001</v>
      </c>
      <c r="J20" t="s">
        <v>711</v>
      </c>
      <c r="K20" t="s">
        <v>712</v>
      </c>
    </row>
    <row r="21" spans="1:11" x14ac:dyDescent="0.25">
      <c r="A21" s="3" t="s">
        <v>652</v>
      </c>
      <c r="B21" s="115">
        <v>0.33</v>
      </c>
      <c r="C21" s="115">
        <v>0.23</v>
      </c>
      <c r="D21" s="115">
        <v>0.44</v>
      </c>
      <c r="E21" s="5">
        <v>4.2999999999999997E-2</v>
      </c>
      <c r="F21" s="5">
        <v>3.1E-2</v>
      </c>
      <c r="G21" s="5">
        <v>3.2000000000000001E-2</v>
      </c>
      <c r="H21" s="9">
        <v>0.35099999999999998</v>
      </c>
      <c r="J21" t="s">
        <v>714</v>
      </c>
      <c r="K21" t="s">
        <v>712</v>
      </c>
    </row>
    <row r="22" spans="1:11" x14ac:dyDescent="0.25">
      <c r="A22" s="3" t="s">
        <v>654</v>
      </c>
      <c r="B22" s="115">
        <v>0.32</v>
      </c>
      <c r="C22" s="115">
        <v>0.2</v>
      </c>
      <c r="D22" s="115">
        <v>0.48</v>
      </c>
      <c r="E22" s="5">
        <v>6.9000000000000006E-2</v>
      </c>
      <c r="F22" s="5">
        <v>6.5000000000000002E-2</v>
      </c>
      <c r="G22" s="5">
        <v>5.1999999999999998E-2</v>
      </c>
      <c r="H22" s="9">
        <v>7.3999999999999996E-2</v>
      </c>
      <c r="J22" t="s">
        <v>711</v>
      </c>
      <c r="K22" t="s">
        <v>712</v>
      </c>
    </row>
    <row r="23" spans="1:11" x14ac:dyDescent="0.25">
      <c r="A23" s="3" t="s">
        <v>657</v>
      </c>
      <c r="B23" s="115">
        <v>0.23</v>
      </c>
      <c r="C23" s="115">
        <v>0.11</v>
      </c>
      <c r="D23" s="115">
        <v>0.66</v>
      </c>
      <c r="E23" s="5">
        <v>5.6000000000000001E-2</v>
      </c>
      <c r="F23" s="5">
        <v>4.8000000000000001E-2</v>
      </c>
      <c r="G23" s="5">
        <v>5.8999999999999997E-2</v>
      </c>
      <c r="H23" s="9">
        <v>0.21299999999999999</v>
      </c>
      <c r="J23" t="s">
        <v>873</v>
      </c>
      <c r="K23" t="s">
        <v>712</v>
      </c>
    </row>
    <row r="24" spans="1:11" x14ac:dyDescent="0.25">
      <c r="A24" s="3" t="s">
        <v>661</v>
      </c>
      <c r="B24" s="115">
        <v>0.22</v>
      </c>
      <c r="C24" s="115">
        <v>0.11</v>
      </c>
      <c r="D24" s="115">
        <v>0.67</v>
      </c>
      <c r="E24" s="5">
        <v>9.2999999999999999E-2</v>
      </c>
      <c r="F24" s="5">
        <v>7.0999999999999994E-2</v>
      </c>
      <c r="G24" s="5">
        <v>6.8000000000000005E-2</v>
      </c>
      <c r="H24" s="9">
        <v>0.90700000000000003</v>
      </c>
      <c r="J24" t="s">
        <v>873</v>
      </c>
      <c r="K24" t="s">
        <v>712</v>
      </c>
    </row>
    <row r="25" spans="1:11" x14ac:dyDescent="0.25">
      <c r="A25" s="3" t="s">
        <v>722</v>
      </c>
      <c r="B25" s="115">
        <v>0</v>
      </c>
      <c r="C25" s="115">
        <v>0</v>
      </c>
      <c r="D25" s="115">
        <v>1</v>
      </c>
      <c r="E25" s="29" t="s">
        <v>713</v>
      </c>
      <c r="F25" s="29" t="s">
        <v>713</v>
      </c>
      <c r="G25" s="29" t="s">
        <v>723</v>
      </c>
      <c r="H25" s="9">
        <v>0.55200000000000005</v>
      </c>
      <c r="J25" t="s">
        <v>711</v>
      </c>
      <c r="K25" t="s">
        <v>712</v>
      </c>
    </row>
    <row r="26" spans="1:11" x14ac:dyDescent="0.25">
      <c r="A26" s="3" t="s">
        <v>668</v>
      </c>
      <c r="B26" s="115">
        <v>0</v>
      </c>
      <c r="C26" s="115">
        <v>0</v>
      </c>
      <c r="D26" s="115">
        <v>1</v>
      </c>
      <c r="E26" s="29" t="s">
        <v>713</v>
      </c>
      <c r="F26" s="29" t="s">
        <v>713</v>
      </c>
      <c r="G26" s="29" t="s">
        <v>723</v>
      </c>
      <c r="H26" s="9">
        <v>2E-3</v>
      </c>
      <c r="J26" t="s">
        <v>711</v>
      </c>
      <c r="K26" t="s">
        <v>712</v>
      </c>
    </row>
    <row r="27" spans="1:11" x14ac:dyDescent="0.25">
      <c r="A27" s="3" t="s">
        <v>724</v>
      </c>
      <c r="B27" s="116">
        <v>0.6</v>
      </c>
      <c r="C27" s="116">
        <v>0.17</v>
      </c>
      <c r="D27" s="116">
        <v>0.23</v>
      </c>
      <c r="E27" s="5">
        <v>5.5E-2</v>
      </c>
      <c r="F27" s="5">
        <v>4.5999999999999999E-2</v>
      </c>
      <c r="G27" s="5">
        <v>0.04</v>
      </c>
      <c r="H27" s="9">
        <v>0.22900000000000001</v>
      </c>
      <c r="J27" t="s">
        <v>714</v>
      </c>
      <c r="K27" t="s">
        <v>712</v>
      </c>
    </row>
    <row r="28" spans="1:11" x14ac:dyDescent="0.25">
      <c r="A28" s="3" t="s">
        <v>725</v>
      </c>
      <c r="B28" s="115">
        <v>0.67</v>
      </c>
      <c r="C28" s="115">
        <v>0.08</v>
      </c>
      <c r="D28" s="115">
        <v>0.25</v>
      </c>
      <c r="E28" s="5">
        <v>4.5999999999999999E-2</v>
      </c>
      <c r="F28" s="5">
        <v>3.5000000000000003E-2</v>
      </c>
      <c r="G28" s="5">
        <v>3.5999999999999997E-2</v>
      </c>
      <c r="H28" s="9">
        <v>9.9000000000000005E-2</v>
      </c>
      <c r="J28" t="s">
        <v>714</v>
      </c>
      <c r="K28" t="s">
        <v>712</v>
      </c>
    </row>
    <row r="29" spans="1:11" x14ac:dyDescent="0.25">
      <c r="A29" s="3" t="s">
        <v>726</v>
      </c>
      <c r="B29" s="115">
        <v>0.76</v>
      </c>
      <c r="C29" s="115">
        <v>0.11</v>
      </c>
      <c r="D29" s="115">
        <v>0.13</v>
      </c>
      <c r="E29" s="5">
        <v>5.6000000000000001E-2</v>
      </c>
      <c r="F29" s="5">
        <v>4.3999999999999997E-2</v>
      </c>
      <c r="G29" s="5">
        <v>4.4999999999999998E-2</v>
      </c>
      <c r="H29" s="9">
        <v>0.22900000000000001</v>
      </c>
      <c r="J29" t="s">
        <v>711</v>
      </c>
      <c r="K29" t="s">
        <v>712</v>
      </c>
    </row>
    <row r="30" spans="1:11" x14ac:dyDescent="0.25">
      <c r="A30" s="3" t="s">
        <v>737</v>
      </c>
      <c r="B30" s="115">
        <v>0.78</v>
      </c>
      <c r="C30" s="115">
        <v>0.04</v>
      </c>
      <c r="D30" s="115">
        <v>0.18</v>
      </c>
      <c r="E30" s="5">
        <v>6.2E-2</v>
      </c>
      <c r="F30" s="5">
        <v>4.3999999999999997E-2</v>
      </c>
      <c r="G30" s="5">
        <v>4.8000000000000001E-2</v>
      </c>
      <c r="H30" s="9">
        <v>0.14099999999999999</v>
      </c>
      <c r="J30" t="s">
        <v>54</v>
      </c>
      <c r="K30" t="s">
        <v>712</v>
      </c>
    </row>
    <row r="31" spans="1:11" x14ac:dyDescent="0.25">
      <c r="A31" s="3" t="s">
        <v>727</v>
      </c>
      <c r="B31" s="115">
        <v>0.85</v>
      </c>
      <c r="C31" s="115">
        <v>0.05</v>
      </c>
      <c r="D31" s="115">
        <v>0.1</v>
      </c>
      <c r="E31" s="5">
        <v>6.0999999999999999E-2</v>
      </c>
      <c r="F31" s="5">
        <v>4.4999999999999998E-2</v>
      </c>
      <c r="G31" s="5">
        <v>4.7E-2</v>
      </c>
      <c r="H31" s="2">
        <v>0.128</v>
      </c>
      <c r="J31" t="s">
        <v>711</v>
      </c>
      <c r="K31" t="s">
        <v>712</v>
      </c>
    </row>
    <row r="32" spans="1:11" x14ac:dyDescent="0.25">
      <c r="A32" s="3" t="s">
        <v>728</v>
      </c>
      <c r="B32" s="115">
        <v>0.86</v>
      </c>
      <c r="C32" s="115">
        <v>0.05</v>
      </c>
      <c r="D32" s="115">
        <v>0.09</v>
      </c>
      <c r="E32" s="5">
        <v>0.13900000000000001</v>
      </c>
      <c r="F32" s="5">
        <v>9.0999999999999998E-2</v>
      </c>
      <c r="G32" s="5">
        <v>9.5000000000000001E-2</v>
      </c>
      <c r="H32" s="9">
        <v>8.5000000000000006E-2</v>
      </c>
      <c r="J32" t="s">
        <v>54</v>
      </c>
      <c r="K32" t="s">
        <v>712</v>
      </c>
    </row>
    <row r="33" spans="1:11" x14ac:dyDescent="0.25">
      <c r="A33" s="3" t="s">
        <v>729</v>
      </c>
      <c r="B33" s="115">
        <v>0.84</v>
      </c>
      <c r="C33" s="115">
        <v>0.06</v>
      </c>
      <c r="D33" s="115">
        <v>0.1</v>
      </c>
      <c r="E33" s="5">
        <v>9.8000000000000004E-2</v>
      </c>
      <c r="F33" s="5">
        <v>7.2999999999999995E-2</v>
      </c>
      <c r="G33" s="5">
        <v>9.5000000000000001E-2</v>
      </c>
      <c r="H33" s="9">
        <v>0.73899999999999999</v>
      </c>
      <c r="J33" t="s">
        <v>54</v>
      </c>
      <c r="K33" t="s">
        <v>716</v>
      </c>
    </row>
    <row r="34" spans="1:11" x14ac:dyDescent="0.25">
      <c r="A34" s="3" t="s">
        <v>730</v>
      </c>
      <c r="B34" s="115">
        <v>0.75</v>
      </c>
      <c r="C34" s="115">
        <v>0.1</v>
      </c>
      <c r="D34" s="115">
        <v>0.15</v>
      </c>
      <c r="E34" s="5">
        <v>5.8000000000000003E-2</v>
      </c>
      <c r="F34" s="5">
        <v>4.3999999999999997E-2</v>
      </c>
      <c r="G34" s="5">
        <v>5.1999999999999998E-2</v>
      </c>
      <c r="H34" s="9">
        <v>0.86299999999999999</v>
      </c>
      <c r="J34" t="s">
        <v>714</v>
      </c>
      <c r="K34" t="s">
        <v>712</v>
      </c>
    </row>
    <row r="35" spans="1:11" x14ac:dyDescent="0.25">
      <c r="A35" s="3" t="s">
        <v>731</v>
      </c>
      <c r="B35" s="115">
        <v>0.73</v>
      </c>
      <c r="C35" s="115">
        <v>0.15</v>
      </c>
      <c r="D35" s="115">
        <v>0.12</v>
      </c>
      <c r="E35" s="5">
        <v>6.2E-2</v>
      </c>
      <c r="F35" s="5">
        <v>0.04</v>
      </c>
      <c r="G35" s="5">
        <v>0.05</v>
      </c>
      <c r="H35" s="9">
        <v>0.72399999999999998</v>
      </c>
      <c r="J35" t="s">
        <v>714</v>
      </c>
      <c r="K35" t="s">
        <v>712</v>
      </c>
    </row>
    <row r="36" spans="1:11" x14ac:dyDescent="0.25">
      <c r="A36" s="3" t="s">
        <v>732</v>
      </c>
      <c r="B36" s="115">
        <v>0.5</v>
      </c>
      <c r="C36" s="115">
        <v>0.25</v>
      </c>
      <c r="D36" s="115">
        <v>0.25</v>
      </c>
      <c r="E36" s="5">
        <v>0.13400000000000001</v>
      </c>
      <c r="F36" s="5">
        <v>8.8999999999999996E-2</v>
      </c>
      <c r="G36" s="5">
        <v>9.9000000000000005E-2</v>
      </c>
      <c r="H36" s="9">
        <v>0.05</v>
      </c>
      <c r="J36" t="s">
        <v>711</v>
      </c>
      <c r="K36" t="s">
        <v>712</v>
      </c>
    </row>
    <row r="37" spans="1:11" x14ac:dyDescent="0.25">
      <c r="A37" s="3" t="s">
        <v>733</v>
      </c>
      <c r="B37" s="115">
        <v>0.64</v>
      </c>
      <c r="C37" s="115">
        <v>0.14000000000000001</v>
      </c>
      <c r="D37" s="115">
        <v>0.22</v>
      </c>
      <c r="E37" s="5">
        <v>6.2E-2</v>
      </c>
      <c r="F37" s="5">
        <v>5.0999999999999997E-2</v>
      </c>
      <c r="G37" s="5">
        <v>5.0999999999999997E-2</v>
      </c>
      <c r="H37" s="9">
        <v>0.17299999999999999</v>
      </c>
      <c r="J37" t="s">
        <v>54</v>
      </c>
      <c r="K37" t="s">
        <v>712</v>
      </c>
    </row>
    <row r="38" spans="1:11" x14ac:dyDescent="0.25">
      <c r="A38" s="3" t="s">
        <v>734</v>
      </c>
      <c r="B38" s="115">
        <v>0.62</v>
      </c>
      <c r="C38" s="115">
        <v>0.17</v>
      </c>
      <c r="D38" s="115">
        <v>0.21</v>
      </c>
      <c r="E38" s="5">
        <v>4.3999999999999997E-2</v>
      </c>
      <c r="F38" s="5">
        <v>3.4000000000000002E-2</v>
      </c>
      <c r="G38">
        <v>3.9E-2</v>
      </c>
      <c r="H38" s="9">
        <v>0.2</v>
      </c>
      <c r="J38" t="s">
        <v>54</v>
      </c>
      <c r="K38" t="s">
        <v>716</v>
      </c>
    </row>
    <row r="39" spans="1:11" x14ac:dyDescent="0.25">
      <c r="A39" s="3" t="s">
        <v>735</v>
      </c>
      <c r="B39" s="115">
        <v>0.82</v>
      </c>
      <c r="C39" s="115">
        <v>0.13</v>
      </c>
      <c r="D39" s="115">
        <v>0.05</v>
      </c>
      <c r="E39" s="5">
        <v>5.1999999999999998E-2</v>
      </c>
      <c r="F39" s="5">
        <v>3.7999999999999999E-2</v>
      </c>
      <c r="G39">
        <v>4.2999999999999997E-2</v>
      </c>
      <c r="H39" s="9">
        <v>0.38200000000000001</v>
      </c>
      <c r="J39" t="s">
        <v>714</v>
      </c>
      <c r="K39" t="s">
        <v>712</v>
      </c>
    </row>
    <row r="40" spans="1:11" x14ac:dyDescent="0.25">
      <c r="A40" s="84" t="s">
        <v>736</v>
      </c>
      <c r="B40" s="117">
        <v>0.77</v>
      </c>
      <c r="C40" s="117">
        <v>0.15</v>
      </c>
      <c r="D40" s="117">
        <v>0.08</v>
      </c>
      <c r="E40" s="50">
        <v>6.0999999999999999E-2</v>
      </c>
      <c r="F40" s="50">
        <v>4.7E-2</v>
      </c>
      <c r="G40" s="50">
        <v>5.0999999999999997E-2</v>
      </c>
      <c r="H40" s="51">
        <v>0.318</v>
      </c>
      <c r="I40" s="51"/>
      <c r="J40" s="51" t="s">
        <v>54</v>
      </c>
      <c r="K40" s="51" t="s">
        <v>712</v>
      </c>
    </row>
    <row r="41" spans="1:11" x14ac:dyDescent="0.25">
      <c r="C41" s="8"/>
      <c r="D41" s="8"/>
    </row>
    <row r="42" spans="1:11" x14ac:dyDescent="0.25">
      <c r="A42" t="s">
        <v>829</v>
      </c>
      <c r="C42" s="8"/>
      <c r="D42" s="8"/>
    </row>
    <row r="43" spans="1:11" x14ac:dyDescent="0.25">
      <c r="C43" s="8"/>
      <c r="D43" s="8"/>
    </row>
    <row r="44" spans="1:11" x14ac:dyDescent="0.25">
      <c r="C44" s="8"/>
      <c r="D44" s="8"/>
    </row>
    <row r="45" spans="1:11" x14ac:dyDescent="0.25">
      <c r="C45" s="8"/>
      <c r="D45" s="8"/>
    </row>
    <row r="46" spans="1:11" x14ac:dyDescent="0.25">
      <c r="C46" s="8"/>
      <c r="D46" s="8"/>
    </row>
    <row r="47" spans="1:11" x14ac:dyDescent="0.25">
      <c r="C47" s="8"/>
      <c r="D47" s="8"/>
    </row>
    <row r="48" spans="1:11" x14ac:dyDescent="0.25">
      <c r="C48" s="8"/>
      <c r="D48" s="8"/>
    </row>
  </sheetData>
  <mergeCells count="3">
    <mergeCell ref="B3:D3"/>
    <mergeCell ref="E3:G3"/>
    <mergeCell ref="J3:K3"/>
  </mergeCells>
  <conditionalFormatting sqref="E5:G5 E6:E7 G6:G7 E8:G14 E15:F15 E16:G24 E27:G108">
    <cfRule type="cellIs" dxfId="66" priority="1" operator="greaterThan">
      <formula>0.099</formula>
    </cfRule>
  </conditionalFormatting>
  <conditionalFormatting sqref="E109:G1048576">
    <cfRule type="cellIs" dxfId="65" priority="4" operator="greaterThan">
      <formula>0.1</formula>
    </cfRule>
  </conditionalFormatting>
  <conditionalFormatting sqref="H3 H5:H40 H1427:H1048576">
    <cfRule type="cellIs" dxfId="64" priority="2" operator="lessThan">
      <formula>0.01</formula>
    </cfRule>
    <cfRule type="cellIs" dxfId="63" priority="3" operator="lessThan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B87F-2565-45BA-B064-509A16108CE1}">
  <dimension ref="A1:H50"/>
  <sheetViews>
    <sheetView topLeftCell="A6" zoomScale="80" zoomScaleNormal="80" workbookViewId="0">
      <selection activeCell="C27" sqref="C27:H27"/>
    </sheetView>
  </sheetViews>
  <sheetFormatPr defaultRowHeight="15" x14ac:dyDescent="0.25"/>
  <cols>
    <col min="1" max="1" width="9.42578125" bestFit="1" customWidth="1"/>
    <col min="2" max="2" width="21.5703125" bestFit="1" customWidth="1"/>
    <col min="3" max="3" width="32.7109375" bestFit="1" customWidth="1"/>
    <col min="4" max="6" width="12" bestFit="1" customWidth="1"/>
    <col min="7" max="7" width="13" bestFit="1" customWidth="1"/>
    <col min="8" max="8" width="10.140625" bestFit="1" customWidth="1"/>
    <col min="10" max="10" width="35.7109375" bestFit="1" customWidth="1"/>
  </cols>
  <sheetData>
    <row r="1" spans="1:8" ht="15.75" x14ac:dyDescent="0.25">
      <c r="A1" s="22" t="s">
        <v>831</v>
      </c>
    </row>
    <row r="3" spans="1:8" x14ac:dyDescent="0.25">
      <c r="A3" t="s">
        <v>738</v>
      </c>
      <c r="B3" t="s">
        <v>739</v>
      </c>
      <c r="C3" t="s">
        <v>740</v>
      </c>
      <c r="D3" t="s">
        <v>741</v>
      </c>
      <c r="E3" t="s">
        <v>742</v>
      </c>
      <c r="F3" t="s">
        <v>743</v>
      </c>
      <c r="G3" t="s">
        <v>744</v>
      </c>
      <c r="H3" t="s">
        <v>745</v>
      </c>
    </row>
    <row r="4" spans="1:8" x14ac:dyDescent="0.25">
      <c r="A4" s="30" t="s">
        <v>746</v>
      </c>
      <c r="B4" s="30" t="s">
        <v>237</v>
      </c>
      <c r="C4" s="30" t="s">
        <v>747</v>
      </c>
      <c r="D4" s="31">
        <v>0.30481689749228513</v>
      </c>
      <c r="E4" s="31">
        <v>1.0307714848947602E-2</v>
      </c>
      <c r="F4" s="31">
        <v>29.571723894108921</v>
      </c>
      <c r="G4" s="31">
        <v>3.4527139006206703E-192</v>
      </c>
      <c r="H4" s="31">
        <v>13306</v>
      </c>
    </row>
    <row r="5" spans="1:8" x14ac:dyDescent="0.25">
      <c r="A5" s="30" t="s">
        <v>746</v>
      </c>
      <c r="B5" s="30" t="s">
        <v>237</v>
      </c>
      <c r="C5" s="30" t="s">
        <v>748</v>
      </c>
      <c r="D5" s="31">
        <v>0.29663070266618585</v>
      </c>
      <c r="E5" s="31">
        <v>4.4466741780235302E-3</v>
      </c>
      <c r="F5" s="31">
        <v>66.708441138368514</v>
      </c>
      <c r="G5" s="31">
        <v>0</v>
      </c>
      <c r="H5" s="31">
        <v>97068</v>
      </c>
    </row>
    <row r="6" spans="1:8" x14ac:dyDescent="0.25">
      <c r="A6" s="30" t="s">
        <v>746</v>
      </c>
      <c r="B6" s="30" t="s">
        <v>237</v>
      </c>
      <c r="C6" s="30" t="s">
        <v>545</v>
      </c>
      <c r="D6" s="31">
        <v>0.29521221700018024</v>
      </c>
      <c r="E6" s="31">
        <v>4.9549050588317588E-3</v>
      </c>
      <c r="F6" s="31">
        <v>59.57979285071989</v>
      </c>
      <c r="G6" s="31">
        <v>0</v>
      </c>
      <c r="H6" s="31">
        <v>88520</v>
      </c>
    </row>
    <row r="7" spans="1:8" x14ac:dyDescent="0.25">
      <c r="A7" s="30" t="s">
        <v>746</v>
      </c>
      <c r="B7" s="30" t="s">
        <v>237</v>
      </c>
      <c r="C7" s="30" t="s">
        <v>576</v>
      </c>
      <c r="D7" s="31">
        <v>0.29503337474305535</v>
      </c>
      <c r="E7" s="31">
        <v>4.337292113598892E-3</v>
      </c>
      <c r="F7" s="31">
        <v>68.022482003927053</v>
      </c>
      <c r="G7" s="31">
        <v>0</v>
      </c>
      <c r="H7" s="31">
        <v>107325</v>
      </c>
    </row>
    <row r="8" spans="1:8" x14ac:dyDescent="0.25">
      <c r="A8" s="30" t="s">
        <v>746</v>
      </c>
      <c r="B8" s="30" t="s">
        <v>237</v>
      </c>
      <c r="C8" s="30" t="s">
        <v>388</v>
      </c>
      <c r="D8" s="31">
        <v>0.2948514727302104</v>
      </c>
      <c r="E8" s="31">
        <v>4.6746783146683268E-3</v>
      </c>
      <c r="F8" s="31">
        <v>63.074173853849537</v>
      </c>
      <c r="G8" s="31">
        <v>0</v>
      </c>
      <c r="H8" s="31">
        <v>95863</v>
      </c>
    </row>
    <row r="9" spans="1:8" x14ac:dyDescent="0.25">
      <c r="A9" s="30" t="s">
        <v>746</v>
      </c>
      <c r="B9" s="30" t="s">
        <v>237</v>
      </c>
      <c r="C9" s="30" t="s">
        <v>749</v>
      </c>
      <c r="D9" s="31">
        <v>0.2941492062744881</v>
      </c>
      <c r="E9" s="31">
        <v>4.5528134311461077E-3</v>
      </c>
      <c r="F9" s="31">
        <v>64.608227576863413</v>
      </c>
      <c r="G9" s="31">
        <v>0</v>
      </c>
      <c r="H9" s="31">
        <v>98743</v>
      </c>
    </row>
    <row r="10" spans="1:8" x14ac:dyDescent="0.25">
      <c r="A10" s="30" t="s">
        <v>746</v>
      </c>
      <c r="B10" s="30" t="s">
        <v>237</v>
      </c>
      <c r="C10" s="30" t="s">
        <v>321</v>
      </c>
      <c r="D10" s="31">
        <v>0.29288683673360544</v>
      </c>
      <c r="E10" s="31">
        <v>3.5942913675243468E-3</v>
      </c>
      <c r="F10" s="31">
        <v>81.486670607713748</v>
      </c>
      <c r="G10" s="31">
        <v>0</v>
      </c>
      <c r="H10" s="31">
        <v>111679</v>
      </c>
    </row>
    <row r="11" spans="1:8" x14ac:dyDescent="0.25">
      <c r="A11" s="30" t="s">
        <v>746</v>
      </c>
      <c r="B11" s="30" t="s">
        <v>237</v>
      </c>
      <c r="C11" s="30" t="s">
        <v>379</v>
      </c>
      <c r="D11" s="31">
        <v>0.29268434539576088</v>
      </c>
      <c r="E11" s="31">
        <v>4.3371454970172777E-3</v>
      </c>
      <c r="F11" s="31">
        <v>67.483174266817755</v>
      </c>
      <c r="G11" s="31">
        <v>0</v>
      </c>
      <c r="H11" s="31">
        <v>97474</v>
      </c>
    </row>
    <row r="12" spans="1:8" x14ac:dyDescent="0.25">
      <c r="A12" s="30" t="s">
        <v>746</v>
      </c>
      <c r="B12" s="30" t="s">
        <v>237</v>
      </c>
      <c r="C12" s="30" t="s">
        <v>567</v>
      </c>
      <c r="D12" s="31">
        <v>0.29231553943327304</v>
      </c>
      <c r="E12" s="31">
        <v>4.0342788294546652E-3</v>
      </c>
      <c r="F12" s="31">
        <v>72.457941503459963</v>
      </c>
      <c r="G12" s="31">
        <v>0</v>
      </c>
      <c r="H12" s="31">
        <v>105354</v>
      </c>
    </row>
    <row r="13" spans="1:8" x14ac:dyDescent="0.25">
      <c r="A13" s="30" t="s">
        <v>746</v>
      </c>
      <c r="B13" s="30" t="s">
        <v>237</v>
      </c>
      <c r="C13" s="30" t="s">
        <v>750</v>
      </c>
      <c r="D13" s="31">
        <v>0.29231157303885141</v>
      </c>
      <c r="E13" s="31">
        <v>4.0201157604098942E-3</v>
      </c>
      <c r="F13" s="31">
        <v>72.712227821282212</v>
      </c>
      <c r="G13" s="31">
        <v>0</v>
      </c>
      <c r="H13" s="31">
        <v>111675</v>
      </c>
    </row>
    <row r="14" spans="1:8" x14ac:dyDescent="0.25">
      <c r="A14" s="30" t="s">
        <v>746</v>
      </c>
      <c r="B14" s="30" t="s">
        <v>237</v>
      </c>
      <c r="C14" s="30" t="s">
        <v>26</v>
      </c>
      <c r="D14" s="31">
        <v>0.29190680210753123</v>
      </c>
      <c r="E14" s="31">
        <v>4.7957548098371307E-3</v>
      </c>
      <c r="F14" s="31">
        <v>60.867749433054257</v>
      </c>
      <c r="G14" s="31">
        <v>0</v>
      </c>
      <c r="H14" s="31">
        <v>95654</v>
      </c>
    </row>
    <row r="15" spans="1:8" x14ac:dyDescent="0.25">
      <c r="A15" s="30" t="s">
        <v>746</v>
      </c>
      <c r="B15" s="30" t="s">
        <v>237</v>
      </c>
      <c r="C15" s="30" t="s">
        <v>551</v>
      </c>
      <c r="D15" s="31">
        <v>0.29049449419303985</v>
      </c>
      <c r="E15" s="31">
        <v>4.8559307310014847E-3</v>
      </c>
      <c r="F15" s="31">
        <v>59.822619037468932</v>
      </c>
      <c r="G15" s="31">
        <v>0</v>
      </c>
      <c r="H15" s="31">
        <v>97025</v>
      </c>
    </row>
    <row r="16" spans="1:8" x14ac:dyDescent="0.25">
      <c r="A16" s="30" t="s">
        <v>746</v>
      </c>
      <c r="B16" s="30" t="s">
        <v>237</v>
      </c>
      <c r="C16" s="30" t="s">
        <v>751</v>
      </c>
      <c r="D16" s="31">
        <v>0.2903410385970418</v>
      </c>
      <c r="E16" s="31">
        <v>9.9220698915834047E-3</v>
      </c>
      <c r="F16" s="31">
        <v>29.262144065658056</v>
      </c>
      <c r="G16" s="31">
        <v>3.1462439350816123E-188</v>
      </c>
      <c r="H16" s="31">
        <v>14278</v>
      </c>
    </row>
    <row r="17" spans="1:8" x14ac:dyDescent="0.25">
      <c r="A17" s="30" t="s">
        <v>746</v>
      </c>
      <c r="B17" s="30" t="s">
        <v>237</v>
      </c>
      <c r="C17" s="30" t="s">
        <v>752</v>
      </c>
      <c r="D17" s="31">
        <v>0.29014345596847196</v>
      </c>
      <c r="E17" s="31">
        <v>8.7137158613662287E-3</v>
      </c>
      <c r="F17" s="31">
        <v>33.297328095683419</v>
      </c>
      <c r="G17" s="31">
        <v>4.2206114463737954E-243</v>
      </c>
      <c r="H17" s="31">
        <v>17224</v>
      </c>
    </row>
    <row r="18" spans="1:8" x14ac:dyDescent="0.25">
      <c r="A18" s="30" t="s">
        <v>746</v>
      </c>
      <c r="B18" s="30" t="s">
        <v>237</v>
      </c>
      <c r="C18" s="30" t="s">
        <v>511</v>
      </c>
      <c r="D18" s="31">
        <v>0.29004093966287675</v>
      </c>
      <c r="E18" s="31">
        <v>5.1293691686165399E-3</v>
      </c>
      <c r="F18" s="31">
        <v>56.545148170940621</v>
      </c>
      <c r="G18" s="31">
        <v>0</v>
      </c>
      <c r="H18" s="31">
        <v>74959</v>
      </c>
    </row>
    <row r="19" spans="1:8" x14ac:dyDescent="0.25">
      <c r="A19" s="30" t="s">
        <v>746</v>
      </c>
      <c r="B19" s="30" t="s">
        <v>237</v>
      </c>
      <c r="C19" s="30" t="s">
        <v>247</v>
      </c>
      <c r="D19" s="31">
        <v>0.28929922025733601</v>
      </c>
      <c r="E19" s="31">
        <v>3.8632115932192498E-3</v>
      </c>
      <c r="F19" s="31">
        <v>74.885678217863443</v>
      </c>
      <c r="G19" s="31">
        <v>0</v>
      </c>
      <c r="H19" s="31">
        <v>111546</v>
      </c>
    </row>
    <row r="20" spans="1:8" x14ac:dyDescent="0.25">
      <c r="A20" s="30" t="s">
        <v>746</v>
      </c>
      <c r="B20" s="30" t="s">
        <v>237</v>
      </c>
      <c r="C20" s="30" t="s">
        <v>753</v>
      </c>
      <c r="D20" s="31">
        <v>0.28819133173517886</v>
      </c>
      <c r="E20" s="31">
        <v>4.4652462472635854E-3</v>
      </c>
      <c r="F20" s="31">
        <v>64.540971712767174</v>
      </c>
      <c r="G20" s="31">
        <v>0</v>
      </c>
      <c r="H20" s="31">
        <v>109563</v>
      </c>
    </row>
    <row r="21" spans="1:8" x14ac:dyDescent="0.25">
      <c r="A21" s="30" t="s">
        <v>746</v>
      </c>
      <c r="B21" s="30" t="s">
        <v>237</v>
      </c>
      <c r="C21" s="30" t="s">
        <v>521</v>
      </c>
      <c r="D21" s="31">
        <v>0.28733059590029381</v>
      </c>
      <c r="E21" s="31">
        <v>4.3835285093091932E-3</v>
      </c>
      <c r="F21" s="31">
        <v>65.547787653279045</v>
      </c>
      <c r="G21" s="31">
        <v>0</v>
      </c>
      <c r="H21" s="31">
        <v>94386</v>
      </c>
    </row>
    <row r="22" spans="1:8" x14ac:dyDescent="0.25">
      <c r="A22" s="30" t="s">
        <v>746</v>
      </c>
      <c r="B22" s="30" t="s">
        <v>237</v>
      </c>
      <c r="C22" s="30" t="s">
        <v>515</v>
      </c>
      <c r="D22" s="31">
        <v>0.28714688622824786</v>
      </c>
      <c r="E22" s="31">
        <v>3.9961023116434763E-3</v>
      </c>
      <c r="F22" s="31">
        <v>71.856740352114002</v>
      </c>
      <c r="G22" s="31">
        <v>0</v>
      </c>
      <c r="H22" s="31">
        <v>111674</v>
      </c>
    </row>
    <row r="23" spans="1:8" x14ac:dyDescent="0.25">
      <c r="A23" s="30" t="s">
        <v>746</v>
      </c>
      <c r="B23" s="30" t="s">
        <v>237</v>
      </c>
      <c r="C23" s="30" t="s">
        <v>282</v>
      </c>
      <c r="D23" s="31">
        <v>0.28650042159890271</v>
      </c>
      <c r="E23" s="31">
        <v>6.0837557282155154E-3</v>
      </c>
      <c r="F23" s="31">
        <v>47.092689844557398</v>
      </c>
      <c r="G23" s="31">
        <v>0</v>
      </c>
      <c r="H23" s="31">
        <v>43418</v>
      </c>
    </row>
    <row r="24" spans="1:8" x14ac:dyDescent="0.25">
      <c r="A24" s="30" t="s">
        <v>746</v>
      </c>
      <c r="B24" s="30" t="s">
        <v>237</v>
      </c>
      <c r="C24" s="30" t="s">
        <v>275</v>
      </c>
      <c r="D24" s="31">
        <v>0.2849030006709512</v>
      </c>
      <c r="E24" s="31">
        <v>4.5835497775349324E-3</v>
      </c>
      <c r="F24" s="31">
        <v>62.157719343930452</v>
      </c>
      <c r="G24" s="31">
        <v>0</v>
      </c>
      <c r="H24" s="31">
        <v>110768</v>
      </c>
    </row>
    <row r="25" spans="1:8" x14ac:dyDescent="0.25">
      <c r="A25" s="30" t="s">
        <v>746</v>
      </c>
      <c r="B25" s="30" t="s">
        <v>237</v>
      </c>
      <c r="C25" s="30" t="s">
        <v>392</v>
      </c>
      <c r="D25" s="31">
        <v>0.2842233362675658</v>
      </c>
      <c r="E25" s="31">
        <v>4.6174738560064476E-3</v>
      </c>
      <c r="F25" s="31">
        <v>61.553859346240969</v>
      </c>
      <c r="G25" s="31">
        <v>0</v>
      </c>
      <c r="H25" s="31">
        <v>94644</v>
      </c>
    </row>
    <row r="26" spans="1:8" x14ac:dyDescent="0.25">
      <c r="A26" s="30" t="s">
        <v>746</v>
      </c>
      <c r="B26" s="30" t="s">
        <v>237</v>
      </c>
      <c r="C26" s="30" t="s">
        <v>306</v>
      </c>
      <c r="D26" s="31">
        <v>0.28416334752174327</v>
      </c>
      <c r="E26" s="31">
        <v>4.5007397118360364E-3</v>
      </c>
      <c r="F26" s="31">
        <v>63.137032069295422</v>
      </c>
      <c r="G26" s="31">
        <v>0</v>
      </c>
      <c r="H26" s="31">
        <v>85002</v>
      </c>
    </row>
    <row r="27" spans="1:8" x14ac:dyDescent="0.25">
      <c r="A27" s="30" t="s">
        <v>746</v>
      </c>
      <c r="B27" s="30" t="s">
        <v>237</v>
      </c>
      <c r="C27" s="148" t="s">
        <v>259</v>
      </c>
      <c r="D27" s="148">
        <v>0.28315899910488346</v>
      </c>
      <c r="E27" s="148">
        <v>4.4324742901134841E-3</v>
      </c>
      <c r="F27" s="148">
        <v>63.882829447304879</v>
      </c>
      <c r="G27" s="148">
        <v>0</v>
      </c>
      <c r="H27" s="148">
        <v>111419</v>
      </c>
    </row>
    <row r="28" spans="1:8" x14ac:dyDescent="0.25">
      <c r="A28" s="30" t="s">
        <v>746</v>
      </c>
      <c r="B28" s="30" t="s">
        <v>237</v>
      </c>
      <c r="C28" s="30" t="s">
        <v>754</v>
      </c>
      <c r="D28" s="31">
        <v>0.2830536461367209</v>
      </c>
      <c r="E28" s="31">
        <v>5.8551709438239485E-3</v>
      </c>
      <c r="F28" s="31">
        <v>48.342507648779531</v>
      </c>
      <c r="G28" s="31">
        <v>0</v>
      </c>
      <c r="H28" s="31">
        <v>45738</v>
      </c>
    </row>
    <row r="29" spans="1:8" x14ac:dyDescent="0.25">
      <c r="A29" s="30" t="s">
        <v>746</v>
      </c>
      <c r="B29" s="30" t="s">
        <v>237</v>
      </c>
      <c r="C29" s="30" t="s">
        <v>397</v>
      </c>
      <c r="D29" s="31">
        <v>0.28212703631785591</v>
      </c>
      <c r="E29" s="31">
        <v>8.8149955610090786E-3</v>
      </c>
      <c r="F29" s="31">
        <v>32.005352057779142</v>
      </c>
      <c r="G29" s="31">
        <v>9.1861544048739939E-225</v>
      </c>
      <c r="H29" s="31">
        <v>15376</v>
      </c>
    </row>
    <row r="30" spans="1:8" x14ac:dyDescent="0.25">
      <c r="A30" s="30" t="s">
        <v>746</v>
      </c>
      <c r="B30" s="30" t="s">
        <v>237</v>
      </c>
      <c r="C30" s="30" t="s">
        <v>755</v>
      </c>
      <c r="D30" s="31">
        <v>0.28141448807932623</v>
      </c>
      <c r="E30" s="31">
        <v>4.6292773875860503E-3</v>
      </c>
      <c r="F30" s="31">
        <v>60.790154600364225</v>
      </c>
      <c r="G30" s="31">
        <v>0</v>
      </c>
      <c r="H30" s="31">
        <v>71115</v>
      </c>
    </row>
    <row r="31" spans="1:8" x14ac:dyDescent="0.25">
      <c r="A31" s="30" t="s">
        <v>746</v>
      </c>
      <c r="B31" s="30" t="s">
        <v>237</v>
      </c>
      <c r="C31" s="30" t="s">
        <v>425</v>
      </c>
      <c r="D31" s="31">
        <v>0.28107231430658342</v>
      </c>
      <c r="E31" s="31">
        <v>4.4752415448834288E-3</v>
      </c>
      <c r="F31" s="31">
        <v>62.806065658720726</v>
      </c>
      <c r="G31" s="31">
        <v>0</v>
      </c>
      <c r="H31" s="31">
        <v>87037</v>
      </c>
    </row>
    <row r="32" spans="1:8" x14ac:dyDescent="0.25">
      <c r="A32" s="30" t="s">
        <v>746</v>
      </c>
      <c r="B32" s="30" t="s">
        <v>237</v>
      </c>
      <c r="C32" s="30" t="s">
        <v>434</v>
      </c>
      <c r="D32" s="31">
        <v>0.27835469785201178</v>
      </c>
      <c r="E32" s="31">
        <v>4.7334576829112284E-3</v>
      </c>
      <c r="F32" s="31">
        <v>58.805785643110411</v>
      </c>
      <c r="G32" s="31">
        <v>0</v>
      </c>
      <c r="H32" s="31">
        <v>85037</v>
      </c>
    </row>
    <row r="33" spans="1:8" x14ac:dyDescent="0.25">
      <c r="A33" s="30" t="s">
        <v>746</v>
      </c>
      <c r="B33" s="30" t="s">
        <v>237</v>
      </c>
      <c r="C33" s="30" t="s">
        <v>268</v>
      </c>
      <c r="D33" s="31">
        <v>0.27798422108309201</v>
      </c>
      <c r="E33" s="31">
        <v>4.2482188222826289E-3</v>
      </c>
      <c r="F33" s="31">
        <v>65.435476069409972</v>
      </c>
      <c r="G33" s="31">
        <v>0</v>
      </c>
      <c r="H33" s="31">
        <v>107899</v>
      </c>
    </row>
    <row r="34" spans="1:8" x14ac:dyDescent="0.25">
      <c r="A34" s="30" t="s">
        <v>746</v>
      </c>
      <c r="B34" s="30" t="s">
        <v>237</v>
      </c>
      <c r="C34" s="30" t="s">
        <v>438</v>
      </c>
      <c r="D34" s="31">
        <v>0.2741078196765917</v>
      </c>
      <c r="E34" s="31">
        <v>4.4161492221696944E-3</v>
      </c>
      <c r="F34" s="31">
        <v>62.069419733493525</v>
      </c>
      <c r="G34" s="31">
        <v>0</v>
      </c>
      <c r="H34" s="31">
        <v>84873</v>
      </c>
    </row>
    <row r="35" spans="1:8" x14ac:dyDescent="0.25">
      <c r="A35" s="30" t="s">
        <v>746</v>
      </c>
      <c r="B35" s="30" t="s">
        <v>237</v>
      </c>
      <c r="C35" s="30" t="s">
        <v>454</v>
      </c>
      <c r="D35" s="31">
        <v>0.27379910980136696</v>
      </c>
      <c r="E35" s="31">
        <v>7.140921178054406E-3</v>
      </c>
      <c r="F35" s="31">
        <v>38.34226747143083</v>
      </c>
      <c r="G35" s="31">
        <v>0</v>
      </c>
      <c r="H35" s="31">
        <v>25921</v>
      </c>
    </row>
    <row r="36" spans="1:8" x14ac:dyDescent="0.25">
      <c r="A36" s="30" t="s">
        <v>746</v>
      </c>
      <c r="B36" s="30" t="s">
        <v>237</v>
      </c>
      <c r="C36" s="30" t="s">
        <v>35</v>
      </c>
      <c r="D36" s="31">
        <v>0.27334698855594586</v>
      </c>
      <c r="E36" s="31">
        <v>6.8747560918227934E-3</v>
      </c>
      <c r="F36" s="31">
        <v>39.760972593788388</v>
      </c>
      <c r="G36" s="31">
        <v>0</v>
      </c>
      <c r="H36" s="31">
        <v>30942</v>
      </c>
    </row>
    <row r="37" spans="1:8" x14ac:dyDescent="0.25">
      <c r="A37" s="30" t="s">
        <v>746</v>
      </c>
      <c r="B37" s="30" t="s">
        <v>237</v>
      </c>
      <c r="C37" s="30" t="s">
        <v>456</v>
      </c>
      <c r="D37" s="31">
        <v>0.26984724414554184</v>
      </c>
      <c r="E37" s="31">
        <v>5.57432182716938E-3</v>
      </c>
      <c r="F37" s="31">
        <v>48.408981847854534</v>
      </c>
      <c r="G37" s="31">
        <v>0</v>
      </c>
      <c r="H37" s="31">
        <v>46605</v>
      </c>
    </row>
    <row r="38" spans="1:8" x14ac:dyDescent="0.25">
      <c r="A38" s="30" t="s">
        <v>746</v>
      </c>
      <c r="B38" s="30" t="s">
        <v>237</v>
      </c>
      <c r="C38" s="30" t="s">
        <v>96</v>
      </c>
      <c r="D38" s="31">
        <v>0.26601563231412395</v>
      </c>
      <c r="E38" s="31">
        <v>3.5813788636369645E-3</v>
      </c>
      <c r="F38" s="31">
        <v>74.277434039463657</v>
      </c>
      <c r="G38" s="31">
        <v>0</v>
      </c>
      <c r="H38" s="31">
        <v>111638</v>
      </c>
    </row>
    <row r="39" spans="1:8" x14ac:dyDescent="0.25">
      <c r="A39" s="30" t="s">
        <v>746</v>
      </c>
      <c r="B39" s="30" t="s">
        <v>237</v>
      </c>
      <c r="C39" s="30" t="s">
        <v>188</v>
      </c>
      <c r="D39" s="31">
        <v>0.25916082318660794</v>
      </c>
      <c r="E39" s="31">
        <v>3.7338511665077267E-3</v>
      </c>
      <c r="F39" s="31">
        <v>69.408450318334786</v>
      </c>
      <c r="G39" s="31">
        <v>0</v>
      </c>
      <c r="H39" s="31">
        <v>111678</v>
      </c>
    </row>
    <row r="40" spans="1:8" x14ac:dyDescent="0.25">
      <c r="A40" s="30" t="s">
        <v>746</v>
      </c>
      <c r="B40" s="30" t="s">
        <v>237</v>
      </c>
      <c r="C40" s="30" t="s">
        <v>464</v>
      </c>
      <c r="D40" s="31">
        <v>0.25536207203869771</v>
      </c>
      <c r="E40" s="31">
        <v>9.956000475893222E-3</v>
      </c>
      <c r="F40" s="31">
        <v>25.649061855412114</v>
      </c>
      <c r="G40" s="31">
        <v>4.3311746650822715E-145</v>
      </c>
      <c r="H40" s="31">
        <v>13629</v>
      </c>
    </row>
    <row r="41" spans="1:8" x14ac:dyDescent="0.25">
      <c r="A41" s="30" t="s">
        <v>746</v>
      </c>
      <c r="B41" s="30" t="s">
        <v>237</v>
      </c>
      <c r="C41" s="30" t="s">
        <v>61</v>
      </c>
      <c r="D41" s="31">
        <v>0.25503579587309105</v>
      </c>
      <c r="E41" s="31">
        <v>4.8534466384051733E-3</v>
      </c>
      <c r="F41" s="31">
        <v>52.547357553084169</v>
      </c>
      <c r="G41" s="31">
        <v>0</v>
      </c>
      <c r="H41" s="31">
        <v>78802</v>
      </c>
    </row>
    <row r="42" spans="1:8" x14ac:dyDescent="0.25">
      <c r="A42" s="30" t="s">
        <v>746</v>
      </c>
      <c r="B42" s="30" t="s">
        <v>237</v>
      </c>
      <c r="C42" s="30" t="s">
        <v>53</v>
      </c>
      <c r="D42" s="31">
        <v>0.25391559446324335</v>
      </c>
      <c r="E42" s="31">
        <v>4.2395709832546129E-3</v>
      </c>
      <c r="F42" s="31">
        <v>59.891813456162183</v>
      </c>
      <c r="G42" s="31">
        <v>0</v>
      </c>
      <c r="H42" s="31">
        <v>111641</v>
      </c>
    </row>
    <row r="43" spans="1:8" x14ac:dyDescent="0.25">
      <c r="A43" s="30" t="s">
        <v>746</v>
      </c>
      <c r="B43" s="30" t="s">
        <v>237</v>
      </c>
      <c r="C43" s="30" t="s">
        <v>212</v>
      </c>
      <c r="D43" s="31">
        <v>0.2500465327037048</v>
      </c>
      <c r="E43" s="31">
        <v>4.1750161034249137E-3</v>
      </c>
      <c r="F43" s="31">
        <v>59.891154072096334</v>
      </c>
      <c r="G43" s="31">
        <v>0</v>
      </c>
      <c r="H43" s="31">
        <v>107207</v>
      </c>
    </row>
    <row r="44" spans="1:8" x14ac:dyDescent="0.25">
      <c r="A44" s="30" t="s">
        <v>746</v>
      </c>
      <c r="B44" s="30" t="s">
        <v>237</v>
      </c>
      <c r="C44" s="30" t="s">
        <v>471</v>
      </c>
      <c r="D44" s="31">
        <v>0.24297010937429728</v>
      </c>
      <c r="E44" s="31">
        <v>3.7236700059760427E-3</v>
      </c>
      <c r="F44" s="31">
        <v>65.250172272075517</v>
      </c>
      <c r="G44" s="31">
        <v>0</v>
      </c>
      <c r="H44" s="31">
        <v>110460</v>
      </c>
    </row>
    <row r="45" spans="1:8" x14ac:dyDescent="0.25">
      <c r="A45" s="30" t="s">
        <v>746</v>
      </c>
      <c r="B45" s="30" t="s">
        <v>237</v>
      </c>
      <c r="C45" s="30" t="s">
        <v>496</v>
      </c>
      <c r="D45" s="31">
        <v>0.24264309961462177</v>
      </c>
      <c r="E45" s="31">
        <v>4.0275280878190219E-3</v>
      </c>
      <c r="F45" s="31">
        <v>60.246159511209598</v>
      </c>
      <c r="G45" s="31">
        <v>0</v>
      </c>
      <c r="H45" s="31">
        <v>106967</v>
      </c>
    </row>
    <row r="46" spans="1:8" x14ac:dyDescent="0.25">
      <c r="A46" s="30" t="s">
        <v>746</v>
      </c>
      <c r="B46" s="30" t="s">
        <v>237</v>
      </c>
      <c r="C46" s="30" t="s">
        <v>506</v>
      </c>
      <c r="D46" s="31">
        <v>0.23413880090223094</v>
      </c>
      <c r="E46" s="31">
        <v>4.26578732974399E-3</v>
      </c>
      <c r="F46" s="31">
        <v>54.887593497607092</v>
      </c>
      <c r="G46" s="31">
        <v>0</v>
      </c>
      <c r="H46" s="31">
        <v>111636</v>
      </c>
    </row>
    <row r="47" spans="1:8" x14ac:dyDescent="0.25">
      <c r="A47" s="30" t="s">
        <v>746</v>
      </c>
      <c r="B47" s="30" t="s">
        <v>237</v>
      </c>
      <c r="C47" s="30" t="s">
        <v>756</v>
      </c>
      <c r="D47" s="31">
        <v>0.2289450336895289</v>
      </c>
      <c r="E47" s="31">
        <v>1.4618721618794931E-2</v>
      </c>
      <c r="F47" s="31">
        <v>15.661084440870663</v>
      </c>
      <c r="G47" s="31">
        <v>2.7909735886223186E-55</v>
      </c>
      <c r="H47" s="31">
        <v>5619</v>
      </c>
    </row>
    <row r="48" spans="1:8" x14ac:dyDescent="0.25">
      <c r="A48" s="30" t="s">
        <v>746</v>
      </c>
      <c r="B48" s="30" t="s">
        <v>237</v>
      </c>
      <c r="C48" s="30" t="s">
        <v>757</v>
      </c>
      <c r="D48" s="31">
        <v>0.20096376648342382</v>
      </c>
      <c r="E48" s="31">
        <v>3.4986704446945643E-3</v>
      </c>
      <c r="F48" s="31">
        <v>57.440038911972472</v>
      </c>
      <c r="G48" s="31">
        <v>0</v>
      </c>
      <c r="H48" s="31">
        <v>111144</v>
      </c>
    </row>
    <row r="50" spans="1:1" x14ac:dyDescent="0.25">
      <c r="A50" t="s">
        <v>848</v>
      </c>
    </row>
  </sheetData>
  <conditionalFormatting sqref="H4:H48 H826:H1048576">
    <cfRule type="cellIs" dxfId="62" priority="1" operator="lessThan">
      <formula>10000</formula>
    </cfRule>
    <cfRule type="cellIs" dxfId="61" priority="2" operator="lessThan">
      <formula>20000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6502-31B9-42B9-926D-729EAFA17CA9}">
  <dimension ref="A1:AN42"/>
  <sheetViews>
    <sheetView zoomScale="80" zoomScaleNormal="80" workbookViewId="0"/>
  </sheetViews>
  <sheetFormatPr defaultRowHeight="15" x14ac:dyDescent="0.25"/>
  <sheetData>
    <row r="1" spans="1:40" ht="15.75" x14ac:dyDescent="0.25">
      <c r="A1" s="22" t="s">
        <v>1049</v>
      </c>
    </row>
    <row r="3" spans="1:40" x14ac:dyDescent="0.25">
      <c r="B3" t="s">
        <v>26</v>
      </c>
      <c r="C3" t="s">
        <v>35</v>
      </c>
      <c r="D3" t="s">
        <v>54</v>
      </c>
      <c r="E3" t="s">
        <v>756</v>
      </c>
      <c r="F3" t="s">
        <v>237</v>
      </c>
      <c r="G3" t="s">
        <v>247</v>
      </c>
      <c r="H3" t="s">
        <v>259</v>
      </c>
      <c r="I3" t="s">
        <v>268</v>
      </c>
      <c r="J3" t="s">
        <v>282</v>
      </c>
      <c r="K3" t="s">
        <v>306</v>
      </c>
      <c r="L3" t="s">
        <v>275</v>
      </c>
      <c r="M3" t="s">
        <v>321</v>
      </c>
      <c r="N3" t="s">
        <v>379</v>
      </c>
      <c r="O3" t="s">
        <v>388</v>
      </c>
      <c r="P3" t="s">
        <v>392</v>
      </c>
      <c r="Q3" t="s">
        <v>397</v>
      </c>
      <c r="R3" t="s">
        <v>755</v>
      </c>
      <c r="S3" t="s">
        <v>754</v>
      </c>
      <c r="T3" t="s">
        <v>425</v>
      </c>
      <c r="U3" t="s">
        <v>434</v>
      </c>
      <c r="V3" t="s">
        <v>438</v>
      </c>
      <c r="W3" t="s">
        <v>454</v>
      </c>
      <c r="X3" t="s">
        <v>456</v>
      </c>
      <c r="Y3" t="s">
        <v>471</v>
      </c>
      <c r="Z3" t="s">
        <v>496</v>
      </c>
      <c r="AA3" t="s">
        <v>506</v>
      </c>
      <c r="AB3" t="s">
        <v>511</v>
      </c>
      <c r="AC3" t="s">
        <v>515</v>
      </c>
      <c r="AD3" t="s">
        <v>521</v>
      </c>
      <c r="AE3" t="s">
        <v>840</v>
      </c>
      <c r="AF3" t="s">
        <v>527</v>
      </c>
      <c r="AG3" t="s">
        <v>531</v>
      </c>
      <c r="AH3" t="s">
        <v>535</v>
      </c>
      <c r="AI3" t="s">
        <v>545</v>
      </c>
      <c r="AJ3" t="s">
        <v>748</v>
      </c>
      <c r="AK3" t="s">
        <v>551</v>
      </c>
      <c r="AL3" t="s">
        <v>556</v>
      </c>
      <c r="AM3" t="s">
        <v>567</v>
      </c>
      <c r="AN3" t="s">
        <v>576</v>
      </c>
    </row>
    <row r="4" spans="1:40" x14ac:dyDescent="0.25">
      <c r="A4" t="s">
        <v>26</v>
      </c>
      <c r="B4">
        <v>0</v>
      </c>
      <c r="C4">
        <v>0.74421693499999997</v>
      </c>
      <c r="D4">
        <v>0.74994757300000003</v>
      </c>
      <c r="E4">
        <v>0.76536252900000001</v>
      </c>
      <c r="F4">
        <v>0.70809319800000003</v>
      </c>
      <c r="G4" s="85">
        <v>0.7032273660765811</v>
      </c>
      <c r="H4" s="85">
        <v>0.71153715756739722</v>
      </c>
      <c r="I4">
        <v>0.72115313299999995</v>
      </c>
      <c r="J4">
        <v>0.71848050500000005</v>
      </c>
      <c r="K4">
        <v>0.71971773900000002</v>
      </c>
      <c r="L4">
        <v>0.70703698400000003</v>
      </c>
      <c r="M4">
        <v>0.71150101899999996</v>
      </c>
      <c r="N4">
        <v>0.71188173200000004</v>
      </c>
      <c r="O4">
        <v>0.71522278299999997</v>
      </c>
      <c r="P4">
        <v>0.73026570599999996</v>
      </c>
      <c r="Q4">
        <v>0.73165514399999998</v>
      </c>
      <c r="R4">
        <v>0.72872252199999998</v>
      </c>
      <c r="S4">
        <v>0.72770708500000003</v>
      </c>
      <c r="T4">
        <v>0.73613708899999997</v>
      </c>
      <c r="U4">
        <v>0.73234164199999996</v>
      </c>
      <c r="V4">
        <v>0.73302113800000002</v>
      </c>
      <c r="W4">
        <v>0.73518762000000004</v>
      </c>
      <c r="X4">
        <v>0.74102325199999997</v>
      </c>
      <c r="Y4">
        <v>0.76051422400000002</v>
      </c>
      <c r="Z4">
        <v>0.76379747799999997</v>
      </c>
      <c r="AA4">
        <v>0.76244908499999997</v>
      </c>
      <c r="AB4">
        <v>0.71543933400000004</v>
      </c>
      <c r="AC4">
        <v>0.71575175899999999</v>
      </c>
      <c r="AD4">
        <v>0.71166909300000003</v>
      </c>
      <c r="AE4">
        <v>0.71170430900000003</v>
      </c>
      <c r="AF4">
        <v>0.712882558</v>
      </c>
      <c r="AG4">
        <v>0.70729012000000002</v>
      </c>
      <c r="AH4">
        <v>0.71615678599999999</v>
      </c>
      <c r="AI4">
        <v>0.71231013700000001</v>
      </c>
      <c r="AJ4">
        <v>0.71179145200000005</v>
      </c>
      <c r="AK4">
        <v>0.71216516799999996</v>
      </c>
      <c r="AL4">
        <v>0.71089774999999999</v>
      </c>
      <c r="AM4">
        <v>0.711588785</v>
      </c>
      <c r="AN4">
        <v>0.71347344400000001</v>
      </c>
    </row>
    <row r="5" spans="1:40" x14ac:dyDescent="0.25">
      <c r="A5" t="s">
        <v>35</v>
      </c>
      <c r="B5">
        <v>0.74421693499999997</v>
      </c>
      <c r="C5">
        <v>0</v>
      </c>
      <c r="D5">
        <v>0.77283155400000003</v>
      </c>
      <c r="E5">
        <v>0.79755060899999997</v>
      </c>
      <c r="F5">
        <v>0.72665301100000002</v>
      </c>
      <c r="G5" s="85">
        <v>0.74718996802972482</v>
      </c>
      <c r="H5" s="85">
        <v>0.75209719798558172</v>
      </c>
      <c r="I5">
        <v>0.746300619</v>
      </c>
      <c r="J5">
        <v>0.74907321599999999</v>
      </c>
      <c r="K5">
        <v>0.74840127300000003</v>
      </c>
      <c r="L5">
        <v>0.74549634600000003</v>
      </c>
      <c r="M5">
        <v>0.74207551800000005</v>
      </c>
      <c r="N5">
        <v>0.74582897699999995</v>
      </c>
      <c r="O5">
        <v>0.74059147800000003</v>
      </c>
      <c r="P5">
        <v>0.72647890699999995</v>
      </c>
      <c r="Q5">
        <v>0.73557103599999996</v>
      </c>
      <c r="R5">
        <v>0.729269744</v>
      </c>
      <c r="S5">
        <v>0.72973377399999995</v>
      </c>
      <c r="T5">
        <v>0.72764254100000003</v>
      </c>
      <c r="U5">
        <v>0.74934218399999997</v>
      </c>
      <c r="V5">
        <v>0.75263743400000005</v>
      </c>
      <c r="W5">
        <v>0.75401967800000003</v>
      </c>
      <c r="X5">
        <v>0.75401420900000005</v>
      </c>
      <c r="Y5">
        <v>0.77641014399999997</v>
      </c>
      <c r="Z5">
        <v>0.77908052500000002</v>
      </c>
      <c r="AA5">
        <v>0.77771865500000004</v>
      </c>
      <c r="AB5">
        <v>0.74589196800000002</v>
      </c>
      <c r="AC5">
        <v>0.74718746400000002</v>
      </c>
      <c r="AD5">
        <v>0.74585739500000003</v>
      </c>
      <c r="AE5">
        <v>0.74458467399999995</v>
      </c>
      <c r="AF5">
        <v>0.739989691</v>
      </c>
      <c r="AG5">
        <v>0.73762319899999995</v>
      </c>
      <c r="AH5">
        <v>0.74147912000000005</v>
      </c>
      <c r="AI5">
        <v>0.74056357699999997</v>
      </c>
      <c r="AJ5">
        <v>0.740774712</v>
      </c>
      <c r="AK5">
        <v>0.74271826399999996</v>
      </c>
      <c r="AL5">
        <v>0.74262974500000001</v>
      </c>
      <c r="AM5">
        <v>0.74417461699999998</v>
      </c>
      <c r="AN5">
        <v>0.74172621699999997</v>
      </c>
    </row>
    <row r="6" spans="1:40" x14ac:dyDescent="0.25">
      <c r="A6" t="s">
        <v>54</v>
      </c>
      <c r="B6">
        <v>0.74994757300000003</v>
      </c>
      <c r="C6">
        <v>0.77283155400000003</v>
      </c>
      <c r="D6">
        <v>0</v>
      </c>
      <c r="E6">
        <v>0.74992000700000006</v>
      </c>
      <c r="F6">
        <v>0.745524305</v>
      </c>
      <c r="G6" s="85">
        <v>0.74436595563845853</v>
      </c>
      <c r="H6" s="85">
        <v>0.74535487082293783</v>
      </c>
      <c r="I6">
        <v>0.74680036400000005</v>
      </c>
      <c r="J6">
        <v>0.74784704800000001</v>
      </c>
      <c r="K6">
        <v>0.74404246500000004</v>
      </c>
      <c r="L6">
        <v>0.74588270899999998</v>
      </c>
      <c r="M6">
        <v>0.74609916600000004</v>
      </c>
      <c r="N6">
        <v>0.74769928600000002</v>
      </c>
      <c r="O6">
        <v>0.74801957900000005</v>
      </c>
      <c r="P6">
        <v>0.75905915800000001</v>
      </c>
      <c r="Q6">
        <v>0.76062333000000004</v>
      </c>
      <c r="R6">
        <v>0.75740518899999998</v>
      </c>
      <c r="S6">
        <v>0.75954349399999999</v>
      </c>
      <c r="T6">
        <v>0.75955017499999999</v>
      </c>
      <c r="U6">
        <v>0.75059059500000003</v>
      </c>
      <c r="V6">
        <v>0.74989807600000002</v>
      </c>
      <c r="W6">
        <v>0.74270303999999998</v>
      </c>
      <c r="X6">
        <v>0.74163138799999995</v>
      </c>
      <c r="Y6">
        <v>0.74233144299999998</v>
      </c>
      <c r="Z6">
        <v>0.74112030600000001</v>
      </c>
      <c r="AA6">
        <v>0.74472906100000003</v>
      </c>
      <c r="AB6">
        <v>0.74907015899999996</v>
      </c>
      <c r="AC6">
        <v>0.74644698099999995</v>
      </c>
      <c r="AD6">
        <v>0.74782718299999995</v>
      </c>
      <c r="AE6">
        <v>0.74476312200000006</v>
      </c>
      <c r="AF6">
        <v>0.75049137899999996</v>
      </c>
      <c r="AG6">
        <v>0.74011145499999997</v>
      </c>
      <c r="AH6">
        <v>0.74682404999999996</v>
      </c>
      <c r="AI6">
        <v>0.75117189299999998</v>
      </c>
      <c r="AJ6">
        <v>0.74761294700000003</v>
      </c>
      <c r="AK6">
        <v>0.74650130599999998</v>
      </c>
      <c r="AL6">
        <v>0.745709654</v>
      </c>
      <c r="AM6">
        <v>0.74754695299999996</v>
      </c>
      <c r="AN6">
        <v>0.74746595699999996</v>
      </c>
    </row>
    <row r="7" spans="1:40" x14ac:dyDescent="0.25">
      <c r="A7" t="s">
        <v>756</v>
      </c>
      <c r="B7">
        <v>0.76536252900000001</v>
      </c>
      <c r="C7">
        <v>0.79755060899999997</v>
      </c>
      <c r="D7">
        <v>0.74992000700000006</v>
      </c>
      <c r="E7">
        <v>0</v>
      </c>
      <c r="F7">
        <v>0.77105496600000001</v>
      </c>
      <c r="G7" s="85">
        <v>0.75999826214125576</v>
      </c>
      <c r="H7" s="85">
        <v>0.76726029508848792</v>
      </c>
      <c r="I7">
        <v>0.76128084399999996</v>
      </c>
      <c r="J7">
        <v>0.76690070200000005</v>
      </c>
      <c r="K7">
        <v>0.76397507399999998</v>
      </c>
      <c r="L7">
        <v>0.76855728499999998</v>
      </c>
      <c r="M7">
        <v>0.76185578099999995</v>
      </c>
      <c r="N7">
        <v>0.76758996000000002</v>
      </c>
      <c r="O7">
        <v>0.76600098400000005</v>
      </c>
      <c r="P7">
        <v>0.76701605799999995</v>
      </c>
      <c r="Q7">
        <v>0.78836044699999996</v>
      </c>
      <c r="R7">
        <v>0.779331891</v>
      </c>
      <c r="S7">
        <v>0.77515778700000004</v>
      </c>
      <c r="T7">
        <v>0.77576229600000002</v>
      </c>
      <c r="U7">
        <v>0.77240720600000001</v>
      </c>
      <c r="V7">
        <v>0.76168359100000005</v>
      </c>
      <c r="W7">
        <v>0.73860548299999995</v>
      </c>
      <c r="X7">
        <v>0.75747349900000005</v>
      </c>
      <c r="Y7">
        <v>0.73901660400000002</v>
      </c>
      <c r="Z7">
        <v>0.73627717299999995</v>
      </c>
      <c r="AA7">
        <v>0.74825036300000003</v>
      </c>
      <c r="AB7">
        <v>0.76145344299999995</v>
      </c>
      <c r="AC7">
        <v>0.76100086600000005</v>
      </c>
      <c r="AD7">
        <v>0.75740431900000005</v>
      </c>
      <c r="AE7">
        <v>0.76266693399999996</v>
      </c>
      <c r="AF7">
        <v>0.76543847399999998</v>
      </c>
      <c r="AG7">
        <v>0.77193233400000005</v>
      </c>
      <c r="AH7">
        <v>0.77052437200000001</v>
      </c>
      <c r="AI7">
        <v>0.75917753600000004</v>
      </c>
      <c r="AJ7">
        <v>0.76305151999999998</v>
      </c>
      <c r="AK7">
        <v>0.77582176800000002</v>
      </c>
      <c r="AL7">
        <v>0.76418551000000001</v>
      </c>
      <c r="AM7">
        <v>0.76621044500000002</v>
      </c>
      <c r="AN7">
        <v>0.76981707200000005</v>
      </c>
    </row>
    <row r="8" spans="1:40" x14ac:dyDescent="0.25">
      <c r="A8" t="s">
        <v>237</v>
      </c>
      <c r="B8">
        <v>0.70809319800000003</v>
      </c>
      <c r="C8">
        <v>0.72665301100000002</v>
      </c>
      <c r="D8">
        <v>0.745524305</v>
      </c>
      <c r="E8">
        <v>0.77105496600000001</v>
      </c>
      <c r="F8">
        <v>0</v>
      </c>
      <c r="G8" s="85">
        <v>0.71070078000000003</v>
      </c>
      <c r="H8" s="85">
        <v>0.71684100089511649</v>
      </c>
      <c r="I8">
        <v>0.72201577900000002</v>
      </c>
      <c r="J8">
        <v>0.71349957799999997</v>
      </c>
      <c r="K8">
        <v>0.71583665200000002</v>
      </c>
      <c r="L8">
        <v>0.71509699900000001</v>
      </c>
      <c r="M8">
        <v>0.70711316300000004</v>
      </c>
      <c r="N8">
        <v>0.70731565500000004</v>
      </c>
      <c r="O8">
        <v>0.70514852699999997</v>
      </c>
      <c r="P8">
        <v>0.71577666399999995</v>
      </c>
      <c r="Q8">
        <v>0.717872964</v>
      </c>
      <c r="R8">
        <v>0.71858551199999998</v>
      </c>
      <c r="S8">
        <v>0.71694635399999995</v>
      </c>
      <c r="T8">
        <v>0.71892768600000001</v>
      </c>
      <c r="U8">
        <v>0.72164530199999999</v>
      </c>
      <c r="V8">
        <v>0.72589218</v>
      </c>
      <c r="W8">
        <v>0.72620088999999999</v>
      </c>
      <c r="X8">
        <v>0.73015275599999996</v>
      </c>
      <c r="Y8">
        <v>0.75702989099999995</v>
      </c>
      <c r="Z8">
        <v>0.7573569</v>
      </c>
      <c r="AA8">
        <v>0.76586119900000005</v>
      </c>
      <c r="AB8">
        <v>0.70995905999999998</v>
      </c>
      <c r="AC8">
        <v>0.71285311399999995</v>
      </c>
      <c r="AD8">
        <v>0.71266940400000001</v>
      </c>
      <c r="AE8">
        <v>0.71180866799999998</v>
      </c>
      <c r="AF8">
        <v>0.70585079399999995</v>
      </c>
      <c r="AG8">
        <v>0.70985654399999998</v>
      </c>
      <c r="AH8">
        <v>0.70965896100000003</v>
      </c>
      <c r="AI8">
        <v>0.704787783</v>
      </c>
      <c r="AJ8">
        <v>0.70336929699999995</v>
      </c>
      <c r="AK8">
        <v>0.70950550599999995</v>
      </c>
      <c r="AL8">
        <v>0.70768842700000001</v>
      </c>
      <c r="AM8">
        <v>0.70768446100000004</v>
      </c>
      <c r="AN8">
        <v>0.70496662499999996</v>
      </c>
    </row>
    <row r="9" spans="1:40" x14ac:dyDescent="0.25">
      <c r="A9" t="s">
        <v>247</v>
      </c>
      <c r="B9" s="85">
        <v>0.7032273660765811</v>
      </c>
      <c r="C9" s="85">
        <v>0.74718996802972482</v>
      </c>
      <c r="D9" s="85">
        <v>0.74436595563845853</v>
      </c>
      <c r="E9" s="85">
        <v>0.75999826214125576</v>
      </c>
      <c r="F9" s="85">
        <v>0.71070078000000003</v>
      </c>
      <c r="G9">
        <v>0</v>
      </c>
      <c r="H9">
        <v>0.70295856486597086</v>
      </c>
      <c r="I9">
        <v>0.71730952675542659</v>
      </c>
      <c r="J9">
        <v>0.71833177949729277</v>
      </c>
      <c r="K9">
        <v>0.7179403081634117</v>
      </c>
      <c r="L9">
        <v>0.70974570475331067</v>
      </c>
      <c r="M9">
        <v>0.71090598548144257</v>
      </c>
      <c r="N9">
        <v>0.71399019963357224</v>
      </c>
      <c r="O9">
        <v>0.71463045298331274</v>
      </c>
      <c r="P9">
        <v>0.73047684065334528</v>
      </c>
      <c r="Q9">
        <v>0.73122131940267376</v>
      </c>
      <c r="R9">
        <v>0.73131006016149547</v>
      </c>
      <c r="S9">
        <v>0.73072792126904451</v>
      </c>
      <c r="T9">
        <v>0.73472204060265911</v>
      </c>
      <c r="U9">
        <v>0.73229019666517747</v>
      </c>
      <c r="V9">
        <v>0.73122155150844925</v>
      </c>
      <c r="W9">
        <v>0.73375503342094794</v>
      </c>
      <c r="X9">
        <v>0.73970898277644781</v>
      </c>
      <c r="Y9">
        <v>0.75763295104470041</v>
      </c>
      <c r="Z9">
        <v>0.75737473663834354</v>
      </c>
      <c r="AA9">
        <v>0.75740548035266864</v>
      </c>
      <c r="AB9">
        <v>0.7155576523156788</v>
      </c>
      <c r="AC9">
        <v>0.71487299546829242</v>
      </c>
      <c r="AD9">
        <v>0.71533016318318787</v>
      </c>
      <c r="AE9">
        <v>0.71247294942127359</v>
      </c>
      <c r="AF9">
        <v>0.71751346494543089</v>
      </c>
      <c r="AG9">
        <v>0.710159983679576</v>
      </c>
      <c r="AH9">
        <v>0.71807396761291153</v>
      </c>
      <c r="AI9">
        <v>0.71511179949138048</v>
      </c>
      <c r="AJ9">
        <v>0.71552047267832886</v>
      </c>
      <c r="AK9">
        <v>0.71343156723829626</v>
      </c>
      <c r="AL9">
        <v>0.71285317186879671</v>
      </c>
      <c r="AM9">
        <v>0.71372424900936871</v>
      </c>
      <c r="AN9">
        <v>0.71530457734157449</v>
      </c>
    </row>
    <row r="10" spans="1:40" x14ac:dyDescent="0.25">
      <c r="A10" s="124" t="s">
        <v>259</v>
      </c>
      <c r="B10" s="85">
        <v>0.71153715756739722</v>
      </c>
      <c r="C10" s="85">
        <v>0.75209719798558172</v>
      </c>
      <c r="D10" s="85">
        <v>0.74535487082293783</v>
      </c>
      <c r="E10" s="85">
        <v>0.76726029508848792</v>
      </c>
      <c r="F10" s="85">
        <v>0.71684100089511649</v>
      </c>
      <c r="G10">
        <v>0.70295856486597086</v>
      </c>
      <c r="H10">
        <v>0</v>
      </c>
      <c r="I10">
        <v>0.71838972612910368</v>
      </c>
      <c r="J10">
        <v>0.72005776390067533</v>
      </c>
      <c r="K10">
        <v>0.72298829773058626</v>
      </c>
      <c r="L10">
        <v>0.71285133899283615</v>
      </c>
      <c r="M10">
        <v>0.71660700275395106</v>
      </c>
      <c r="N10">
        <v>0.71951811355372985</v>
      </c>
      <c r="O10">
        <v>0.72185565439773058</v>
      </c>
      <c r="P10">
        <v>0.73597753446272574</v>
      </c>
      <c r="Q10">
        <v>0.73350605886726994</v>
      </c>
      <c r="R10">
        <v>0.73593891983162063</v>
      </c>
      <c r="S10">
        <v>0.73582322077166928</v>
      </c>
      <c r="T10">
        <v>0.73752645357350921</v>
      </c>
      <c r="U10">
        <v>0.73330263924176653</v>
      </c>
      <c r="V10">
        <v>0.73034051479168083</v>
      </c>
      <c r="W10">
        <v>0.73599824719259521</v>
      </c>
      <c r="X10">
        <v>0.74091142831561851</v>
      </c>
      <c r="Y10">
        <v>0.7592567191901638</v>
      </c>
      <c r="Z10">
        <v>0.76061731360269413</v>
      </c>
      <c r="AA10">
        <v>0.76094499609089672</v>
      </c>
      <c r="AB10">
        <v>0.72037008130467095</v>
      </c>
      <c r="AC10">
        <v>0.71962302990756333</v>
      </c>
      <c r="AD10">
        <v>0.720791858496172</v>
      </c>
      <c r="AE10">
        <v>0.71659412525005228</v>
      </c>
      <c r="AF10">
        <v>0.72438271409705002</v>
      </c>
      <c r="AG10">
        <v>0.7130792148675158</v>
      </c>
      <c r="AH10">
        <v>0.72413590605089562</v>
      </c>
      <c r="AI10">
        <v>0.72052265352440514</v>
      </c>
      <c r="AJ10">
        <v>0.71912713890234126</v>
      </c>
      <c r="AK10">
        <v>0.71840329261375002</v>
      </c>
      <c r="AL10">
        <v>0.71781748861809758</v>
      </c>
      <c r="AM10">
        <v>0.71924255901916423</v>
      </c>
      <c r="AN10">
        <v>0.71992578991641043</v>
      </c>
    </row>
    <row r="11" spans="1:40" x14ac:dyDescent="0.25">
      <c r="A11" t="s">
        <v>268</v>
      </c>
      <c r="B11">
        <v>0.72115313299999995</v>
      </c>
      <c r="C11">
        <v>0.72201577900000002</v>
      </c>
      <c r="D11">
        <v>0.74680036400000005</v>
      </c>
      <c r="E11">
        <v>0.76128084399999996</v>
      </c>
      <c r="F11">
        <v>0.72201577900000002</v>
      </c>
      <c r="G11">
        <v>0.71730952675542659</v>
      </c>
      <c r="H11">
        <v>0.71838972612910368</v>
      </c>
      <c r="I11">
        <v>0</v>
      </c>
      <c r="J11">
        <v>0.72155943199999995</v>
      </c>
      <c r="K11">
        <v>0.720863276</v>
      </c>
      <c r="L11">
        <v>0.71900088799999995</v>
      </c>
      <c r="M11">
        <v>0.71882490799999998</v>
      </c>
      <c r="N11">
        <v>0.72162492700000003</v>
      </c>
      <c r="O11">
        <v>0.71917081100000002</v>
      </c>
      <c r="P11">
        <v>0.72869352899999995</v>
      </c>
      <c r="Q11">
        <v>0.73876682999999999</v>
      </c>
      <c r="R11">
        <v>0.73322184000000001</v>
      </c>
      <c r="S11">
        <v>0.728956414</v>
      </c>
      <c r="T11">
        <v>0.73417792400000004</v>
      </c>
      <c r="U11">
        <v>0.73008115699999998</v>
      </c>
      <c r="V11">
        <v>0.72904064400000002</v>
      </c>
      <c r="W11">
        <v>0.73875948999999996</v>
      </c>
      <c r="X11">
        <v>0.740643563</v>
      </c>
      <c r="Y11">
        <v>0.75804890999999996</v>
      </c>
      <c r="Z11">
        <v>0.757550116</v>
      </c>
      <c r="AA11">
        <v>0.75752907700000005</v>
      </c>
      <c r="AB11">
        <v>0.72195194100000004</v>
      </c>
      <c r="AC11">
        <v>0.71917601399999997</v>
      </c>
      <c r="AD11">
        <v>0.720553047</v>
      </c>
      <c r="AE11">
        <v>0.71840832700000001</v>
      </c>
      <c r="AF11">
        <v>0.72184089299999998</v>
      </c>
      <c r="AG11">
        <v>0.71373476599999996</v>
      </c>
      <c r="AH11">
        <v>0.72360234800000001</v>
      </c>
      <c r="AI11">
        <v>0.72247345200000002</v>
      </c>
      <c r="AJ11">
        <v>0.71631919399999999</v>
      </c>
      <c r="AK11">
        <v>0.71862451999999999</v>
      </c>
      <c r="AL11">
        <v>0.71747879299999995</v>
      </c>
      <c r="AM11">
        <v>0.71841382799999998</v>
      </c>
      <c r="AN11">
        <v>0.72034593899999999</v>
      </c>
    </row>
    <row r="12" spans="1:40" x14ac:dyDescent="0.25">
      <c r="A12" t="s">
        <v>282</v>
      </c>
      <c r="B12">
        <v>0.71848050500000005</v>
      </c>
      <c r="C12">
        <v>0.71349957799999997</v>
      </c>
      <c r="D12">
        <v>0.74784704800000001</v>
      </c>
      <c r="E12">
        <v>0.76690070200000005</v>
      </c>
      <c r="F12">
        <v>0.71349957799999997</v>
      </c>
      <c r="G12">
        <v>0.71833177949729277</v>
      </c>
      <c r="H12">
        <v>0.72005776390067533</v>
      </c>
      <c r="I12">
        <v>0.72155943199999995</v>
      </c>
      <c r="J12">
        <v>0</v>
      </c>
      <c r="K12">
        <v>0.72010447600000005</v>
      </c>
      <c r="L12">
        <v>0.71906331400000001</v>
      </c>
      <c r="M12">
        <v>0.71669453699999996</v>
      </c>
      <c r="N12">
        <v>0.71866236699999997</v>
      </c>
      <c r="O12">
        <v>0.71912915899999996</v>
      </c>
      <c r="P12">
        <v>0.72901703100000004</v>
      </c>
      <c r="Q12">
        <v>0.72340256700000005</v>
      </c>
      <c r="R12">
        <v>0.72686305200000001</v>
      </c>
      <c r="S12">
        <v>0.72844560599999997</v>
      </c>
      <c r="T12">
        <v>0.73447801700000004</v>
      </c>
      <c r="U12">
        <v>0.72402611400000005</v>
      </c>
      <c r="V12">
        <v>0.72642507199999995</v>
      </c>
      <c r="W12">
        <v>0.73729537199999995</v>
      </c>
      <c r="X12">
        <v>0.740223403</v>
      </c>
      <c r="Y12">
        <v>0.75953852300000002</v>
      </c>
      <c r="Z12">
        <v>0.75792983899999999</v>
      </c>
      <c r="AA12">
        <v>0.75763371700000004</v>
      </c>
      <c r="AB12">
        <v>0.71566356600000003</v>
      </c>
      <c r="AC12">
        <v>0.71888867999999995</v>
      </c>
      <c r="AD12">
        <v>0.71632477699999997</v>
      </c>
      <c r="AE12">
        <v>0.71786427600000002</v>
      </c>
      <c r="AF12">
        <v>0.71792972200000005</v>
      </c>
      <c r="AG12">
        <v>0.70967296800000002</v>
      </c>
      <c r="AH12">
        <v>0.72260948599999997</v>
      </c>
      <c r="AI12">
        <v>0.71930543999999996</v>
      </c>
      <c r="AJ12">
        <v>0.71856863500000001</v>
      </c>
      <c r="AK12">
        <v>0.71981162099999996</v>
      </c>
      <c r="AL12">
        <v>0.71514261199999996</v>
      </c>
      <c r="AM12">
        <v>0.71805080799999998</v>
      </c>
      <c r="AN12">
        <v>0.71894537400000003</v>
      </c>
    </row>
    <row r="13" spans="1:40" x14ac:dyDescent="0.25">
      <c r="A13" t="s">
        <v>306</v>
      </c>
      <c r="B13">
        <v>0.71971773900000002</v>
      </c>
      <c r="C13">
        <v>0.71583665200000002</v>
      </c>
      <c r="D13">
        <v>0.74404246500000004</v>
      </c>
      <c r="E13">
        <v>0.76397507399999998</v>
      </c>
      <c r="F13">
        <v>0.71583665200000002</v>
      </c>
      <c r="G13">
        <v>0.7179403081634117</v>
      </c>
      <c r="H13">
        <v>0.72298829773058626</v>
      </c>
      <c r="I13">
        <v>0.720863276</v>
      </c>
      <c r="J13">
        <v>0.72010447600000005</v>
      </c>
      <c r="K13">
        <v>0</v>
      </c>
      <c r="L13">
        <v>0.72048751499999997</v>
      </c>
      <c r="M13">
        <v>0.717822933</v>
      </c>
      <c r="N13">
        <v>0.71972875000000003</v>
      </c>
      <c r="O13">
        <v>0.72081013900000002</v>
      </c>
      <c r="P13">
        <v>0.72923985300000005</v>
      </c>
      <c r="Q13">
        <v>0.73090575700000004</v>
      </c>
      <c r="R13">
        <v>0.73052676800000005</v>
      </c>
      <c r="S13">
        <v>0.72996174999999996</v>
      </c>
      <c r="T13">
        <v>0.73549343099999998</v>
      </c>
      <c r="U13">
        <v>0.73031860599999998</v>
      </c>
      <c r="V13">
        <v>0.73068754400000002</v>
      </c>
      <c r="W13">
        <v>0.73683298799999997</v>
      </c>
      <c r="X13">
        <v>0.74223113100000004</v>
      </c>
      <c r="Y13">
        <v>0.75576984199999997</v>
      </c>
      <c r="Z13">
        <v>0.75506159299999998</v>
      </c>
      <c r="AA13">
        <v>0.75703577300000002</v>
      </c>
      <c r="AB13">
        <v>0.72248589299999999</v>
      </c>
      <c r="AC13">
        <v>0.71981565199999997</v>
      </c>
      <c r="AD13">
        <v>0.719631782</v>
      </c>
      <c r="AE13">
        <v>0.71822979799999997</v>
      </c>
      <c r="AF13">
        <v>0.71989884800000004</v>
      </c>
      <c r="AG13">
        <v>0.71482334599999997</v>
      </c>
      <c r="AH13">
        <v>0.72364097199999999</v>
      </c>
      <c r="AI13">
        <v>0.72045753400000001</v>
      </c>
      <c r="AJ13">
        <v>0.71840638300000004</v>
      </c>
      <c r="AK13">
        <v>0.71828486800000002</v>
      </c>
      <c r="AL13">
        <v>0.71555389700000005</v>
      </c>
      <c r="AM13">
        <v>0.718208399</v>
      </c>
      <c r="AN13">
        <v>0.71804931999999999</v>
      </c>
    </row>
    <row r="14" spans="1:40" x14ac:dyDescent="0.25">
      <c r="A14" t="s">
        <v>275</v>
      </c>
      <c r="B14">
        <v>0.70703698400000003</v>
      </c>
      <c r="C14">
        <v>0.71509699900000001</v>
      </c>
      <c r="D14">
        <v>0.74588270899999998</v>
      </c>
      <c r="E14">
        <v>0.76855728499999998</v>
      </c>
      <c r="F14">
        <v>0.71509699900000001</v>
      </c>
      <c r="G14">
        <v>0.70974570475331067</v>
      </c>
      <c r="H14">
        <v>0.71285133899283615</v>
      </c>
      <c r="I14">
        <v>0.71900088799999995</v>
      </c>
      <c r="J14">
        <v>0.71906331400000001</v>
      </c>
      <c r="K14">
        <v>0.72048751499999997</v>
      </c>
      <c r="L14">
        <v>0</v>
      </c>
      <c r="M14">
        <v>0.71304989900000004</v>
      </c>
      <c r="N14">
        <v>0.71517472900000001</v>
      </c>
      <c r="O14">
        <v>0.71284525399999998</v>
      </c>
      <c r="P14">
        <v>0.730893126</v>
      </c>
      <c r="Q14">
        <v>0.73581206899999996</v>
      </c>
      <c r="R14">
        <v>0.73257650600000002</v>
      </c>
      <c r="S14">
        <v>0.73275647600000005</v>
      </c>
      <c r="T14">
        <v>0.73637960099999999</v>
      </c>
      <c r="U14">
        <v>0.73037982499999998</v>
      </c>
      <c r="V14">
        <v>0.73196025600000003</v>
      </c>
      <c r="W14">
        <v>0.73439254899999995</v>
      </c>
      <c r="X14">
        <v>0.74011007600000001</v>
      </c>
      <c r="Y14">
        <v>0.75811089700000001</v>
      </c>
      <c r="Z14">
        <v>0.75855041300000003</v>
      </c>
      <c r="AA14">
        <v>0.75911298000000005</v>
      </c>
      <c r="AB14">
        <v>0.71723427399999995</v>
      </c>
      <c r="AC14">
        <v>0.71583375699999996</v>
      </c>
      <c r="AD14">
        <v>0.71430490999999996</v>
      </c>
      <c r="AE14">
        <v>0.71602337699999996</v>
      </c>
      <c r="AF14">
        <v>0.71878206899999997</v>
      </c>
      <c r="AG14">
        <v>0.71030660999999995</v>
      </c>
      <c r="AH14">
        <v>0.71970235299999996</v>
      </c>
      <c r="AI14">
        <v>0.719125817</v>
      </c>
      <c r="AJ14">
        <v>0.71625599299999998</v>
      </c>
      <c r="AK14">
        <v>0.717534122</v>
      </c>
      <c r="AL14">
        <v>0.71498071100000005</v>
      </c>
      <c r="AM14">
        <v>0.71503948100000003</v>
      </c>
      <c r="AN14">
        <v>0.71619744299999999</v>
      </c>
    </row>
    <row r="15" spans="1:40" x14ac:dyDescent="0.25">
      <c r="A15" t="s">
        <v>321</v>
      </c>
      <c r="B15">
        <v>0.71150101899999996</v>
      </c>
      <c r="C15">
        <v>0.70711316300000004</v>
      </c>
      <c r="D15">
        <v>0.74609916600000004</v>
      </c>
      <c r="E15">
        <v>0.76185578099999995</v>
      </c>
      <c r="F15">
        <v>0.70711316300000004</v>
      </c>
      <c r="G15">
        <v>0.71090598548144257</v>
      </c>
      <c r="H15">
        <v>0.71660700275395106</v>
      </c>
      <c r="I15">
        <v>0.71882490799999998</v>
      </c>
      <c r="J15">
        <v>0.71669453699999996</v>
      </c>
      <c r="K15">
        <v>0.717822933</v>
      </c>
      <c r="L15">
        <v>0.71304989900000004</v>
      </c>
      <c r="M15">
        <v>0</v>
      </c>
      <c r="N15">
        <v>0.71047989600000006</v>
      </c>
      <c r="O15">
        <v>0.71005209899999999</v>
      </c>
      <c r="P15">
        <v>0.72390353600000001</v>
      </c>
      <c r="Q15">
        <v>0.72806822100000002</v>
      </c>
      <c r="R15">
        <v>0.72533713899999996</v>
      </c>
      <c r="S15">
        <v>0.72535064000000005</v>
      </c>
      <c r="T15">
        <v>0.73008137900000003</v>
      </c>
      <c r="U15">
        <v>0.72592558200000001</v>
      </c>
      <c r="V15">
        <v>0.72774915900000003</v>
      </c>
      <c r="W15">
        <v>0.73049760799999996</v>
      </c>
      <c r="X15">
        <v>0.73673060300000004</v>
      </c>
      <c r="Y15">
        <v>0.75491254799999996</v>
      </c>
      <c r="Z15">
        <v>0.75773297399999995</v>
      </c>
      <c r="AA15">
        <v>0.75753862500000002</v>
      </c>
      <c r="AB15">
        <v>0.71311919700000004</v>
      </c>
      <c r="AC15">
        <v>0.711844327</v>
      </c>
      <c r="AD15">
        <v>0.70971424000000005</v>
      </c>
      <c r="AE15">
        <v>0.711676525</v>
      </c>
      <c r="AF15">
        <v>0.71172783100000003</v>
      </c>
      <c r="AG15">
        <v>0.70526906899999997</v>
      </c>
      <c r="AH15">
        <v>0.71387653500000003</v>
      </c>
      <c r="AI15">
        <v>0.71037448000000003</v>
      </c>
      <c r="AJ15">
        <v>0.70830540600000003</v>
      </c>
      <c r="AK15">
        <v>0.71024212799999997</v>
      </c>
      <c r="AL15">
        <v>0.70914463999999999</v>
      </c>
      <c r="AM15">
        <v>0.70877040899999999</v>
      </c>
      <c r="AN15">
        <v>0.710201423</v>
      </c>
    </row>
    <row r="16" spans="1:40" x14ac:dyDescent="0.25">
      <c r="A16" t="s">
        <v>379</v>
      </c>
      <c r="B16">
        <v>0.71188173200000004</v>
      </c>
      <c r="C16">
        <v>0.70731565500000004</v>
      </c>
      <c r="D16">
        <v>0.74769928600000002</v>
      </c>
      <c r="E16">
        <v>0.76758996000000002</v>
      </c>
      <c r="F16">
        <v>0.70731565500000004</v>
      </c>
      <c r="G16">
        <v>0.71399019963357224</v>
      </c>
      <c r="H16">
        <v>0.71951811355372985</v>
      </c>
      <c r="I16">
        <v>0.72162492700000003</v>
      </c>
      <c r="J16">
        <v>0.71866236699999997</v>
      </c>
      <c r="K16">
        <v>0.71972875000000003</v>
      </c>
      <c r="L16">
        <v>0.71517472900000001</v>
      </c>
      <c r="M16">
        <v>0.71047989600000006</v>
      </c>
      <c r="N16">
        <v>0</v>
      </c>
      <c r="O16">
        <v>0.71183094599999996</v>
      </c>
      <c r="P16">
        <v>0.724932303</v>
      </c>
      <c r="Q16">
        <v>0.73108435599999999</v>
      </c>
      <c r="R16">
        <v>0.72668789700000003</v>
      </c>
      <c r="S16">
        <v>0.72822929800000002</v>
      </c>
      <c r="T16">
        <v>0.73190538599999999</v>
      </c>
      <c r="U16">
        <v>0.72771622499999999</v>
      </c>
      <c r="V16">
        <v>0.73005037800000006</v>
      </c>
      <c r="W16">
        <v>0.73118353000000003</v>
      </c>
      <c r="X16">
        <v>0.74003563400000005</v>
      </c>
      <c r="Y16">
        <v>0.75753574800000001</v>
      </c>
      <c r="Z16">
        <v>0.76158832799999998</v>
      </c>
      <c r="AA16">
        <v>0.76086443500000001</v>
      </c>
      <c r="AB16">
        <v>0.71638605300000002</v>
      </c>
      <c r="AC16">
        <v>0.71324765999999995</v>
      </c>
      <c r="AD16">
        <v>0.71093272299999999</v>
      </c>
      <c r="AE16">
        <v>0.71349561399999994</v>
      </c>
      <c r="AF16">
        <v>0.71238022999999995</v>
      </c>
      <c r="AG16">
        <v>0.70981006800000002</v>
      </c>
      <c r="AH16">
        <v>0.70695540999999995</v>
      </c>
      <c r="AI16">
        <v>0.71124293699999996</v>
      </c>
      <c r="AJ16">
        <v>0.70919612799999998</v>
      </c>
      <c r="AK16">
        <v>0.70953940900000001</v>
      </c>
      <c r="AL16">
        <v>0.71029918000000003</v>
      </c>
      <c r="AM16">
        <v>0.71132430199999996</v>
      </c>
      <c r="AN16">
        <v>0.71183375699999996</v>
      </c>
    </row>
    <row r="17" spans="1:40" x14ac:dyDescent="0.25">
      <c r="A17" t="s">
        <v>388</v>
      </c>
      <c r="B17">
        <v>0.71522278299999997</v>
      </c>
      <c r="C17">
        <v>0.70514852699999997</v>
      </c>
      <c r="D17">
        <v>0.74801957900000005</v>
      </c>
      <c r="E17">
        <v>0.76600098400000005</v>
      </c>
      <c r="F17">
        <v>0.70514852699999997</v>
      </c>
      <c r="G17">
        <v>0.71463045298331274</v>
      </c>
      <c r="H17">
        <v>0.72185565439773058</v>
      </c>
      <c r="I17">
        <v>0.71917081100000002</v>
      </c>
      <c r="J17">
        <v>0.71912915899999996</v>
      </c>
      <c r="K17">
        <v>0.72081013900000002</v>
      </c>
      <c r="L17">
        <v>0.71284525399999998</v>
      </c>
      <c r="M17">
        <v>0.71005209899999999</v>
      </c>
      <c r="N17">
        <v>0.71183094599999996</v>
      </c>
      <c r="O17">
        <v>0</v>
      </c>
      <c r="P17">
        <v>0.721845089</v>
      </c>
      <c r="Q17">
        <v>0.72727265500000005</v>
      </c>
      <c r="R17">
        <v>0.72320160600000005</v>
      </c>
      <c r="S17">
        <v>0.72318471900000003</v>
      </c>
      <c r="T17">
        <v>0.72879026199999997</v>
      </c>
      <c r="U17">
        <v>0.72565031700000004</v>
      </c>
      <c r="V17">
        <v>0.72961947000000005</v>
      </c>
      <c r="W17">
        <v>0.72965932899999997</v>
      </c>
      <c r="X17">
        <v>0.73310967199999999</v>
      </c>
      <c r="Y17">
        <v>0.75643156700000003</v>
      </c>
      <c r="Z17">
        <v>0.76010111199999997</v>
      </c>
      <c r="AA17">
        <v>0.76134486300000004</v>
      </c>
      <c r="AB17">
        <v>0.71352101999999995</v>
      </c>
      <c r="AC17">
        <v>0.71446823999999998</v>
      </c>
      <c r="AD17">
        <v>0.71007033600000002</v>
      </c>
      <c r="AE17">
        <v>0.71415752899999996</v>
      </c>
      <c r="AF17">
        <v>0.71086098600000003</v>
      </c>
      <c r="AG17">
        <v>0.71264536199999995</v>
      </c>
      <c r="AH17">
        <v>0.71386092300000004</v>
      </c>
      <c r="AI17">
        <v>0.70899914500000005</v>
      </c>
      <c r="AJ17">
        <v>0.70818495699999995</v>
      </c>
      <c r="AK17">
        <v>0.71034555099999996</v>
      </c>
      <c r="AL17">
        <v>0.71426015099999995</v>
      </c>
      <c r="AM17">
        <v>0.71099448899999995</v>
      </c>
      <c r="AN17">
        <v>0.711545541</v>
      </c>
    </row>
    <row r="18" spans="1:40" x14ac:dyDescent="0.25">
      <c r="A18" t="s">
        <v>392</v>
      </c>
      <c r="B18">
        <v>0.73026570599999996</v>
      </c>
      <c r="C18">
        <v>0.71577666399999995</v>
      </c>
      <c r="D18">
        <v>0.75905915800000001</v>
      </c>
      <c r="E18">
        <v>0.76701605799999995</v>
      </c>
      <c r="F18">
        <v>0.71577666399999995</v>
      </c>
      <c r="G18">
        <v>0.73047684065334528</v>
      </c>
      <c r="H18">
        <v>0.73597753446272574</v>
      </c>
      <c r="I18">
        <v>0.72869352899999995</v>
      </c>
      <c r="J18">
        <v>0.72901703100000004</v>
      </c>
      <c r="K18">
        <v>0.72923985300000005</v>
      </c>
      <c r="L18">
        <v>0.730893126</v>
      </c>
      <c r="M18">
        <v>0.72390353600000001</v>
      </c>
      <c r="N18">
        <v>0.724932303</v>
      </c>
      <c r="O18">
        <v>0.721845089</v>
      </c>
      <c r="P18">
        <v>0</v>
      </c>
      <c r="Q18">
        <v>0.72227957099999995</v>
      </c>
      <c r="R18">
        <v>0.71832541800000005</v>
      </c>
      <c r="S18">
        <v>0.71749254100000004</v>
      </c>
      <c r="T18">
        <v>0.71896522699999998</v>
      </c>
      <c r="U18">
        <v>0.73157202700000001</v>
      </c>
      <c r="V18">
        <v>0.73553891299999996</v>
      </c>
      <c r="W18">
        <v>0.73936083500000005</v>
      </c>
      <c r="X18">
        <v>0.74031585</v>
      </c>
      <c r="Y18">
        <v>0.76370596300000004</v>
      </c>
      <c r="Z18">
        <v>0.76571719900000002</v>
      </c>
      <c r="AA18">
        <v>0.76857953999999995</v>
      </c>
      <c r="AB18">
        <v>0.72878862</v>
      </c>
      <c r="AC18">
        <v>0.727322052</v>
      </c>
      <c r="AD18">
        <v>0.72421782000000001</v>
      </c>
      <c r="AE18">
        <v>0.72471020799999997</v>
      </c>
      <c r="AF18">
        <v>0.72276668899999996</v>
      </c>
      <c r="AG18">
        <v>0.71893514800000002</v>
      </c>
      <c r="AH18">
        <v>0.723280123</v>
      </c>
      <c r="AI18">
        <v>0.72257551099999995</v>
      </c>
      <c r="AJ18">
        <v>0.720615271</v>
      </c>
      <c r="AK18">
        <v>0.72357455100000001</v>
      </c>
      <c r="AL18">
        <v>0.72424315500000003</v>
      </c>
      <c r="AM18">
        <v>0.72151364100000004</v>
      </c>
      <c r="AN18">
        <v>0.72263207299999999</v>
      </c>
    </row>
    <row r="19" spans="1:40" x14ac:dyDescent="0.25">
      <c r="A19" t="s">
        <v>397</v>
      </c>
      <c r="B19">
        <v>0.73165514399999998</v>
      </c>
      <c r="C19">
        <v>0.717872964</v>
      </c>
      <c r="D19">
        <v>0.76062333000000004</v>
      </c>
      <c r="E19">
        <v>0.78836044699999996</v>
      </c>
      <c r="F19">
        <v>0.717872964</v>
      </c>
      <c r="G19">
        <v>0.73122131940267376</v>
      </c>
      <c r="H19">
        <v>0.73350605886726994</v>
      </c>
      <c r="I19">
        <v>0.73876682999999999</v>
      </c>
      <c r="J19">
        <v>0.72340256700000005</v>
      </c>
      <c r="K19">
        <v>0.73090575700000004</v>
      </c>
      <c r="L19">
        <v>0.73581206899999996</v>
      </c>
      <c r="M19">
        <v>0.72806822100000002</v>
      </c>
      <c r="N19">
        <v>0.73108435599999999</v>
      </c>
      <c r="O19">
        <v>0.72727265500000005</v>
      </c>
      <c r="P19">
        <v>0.72227957099999995</v>
      </c>
      <c r="Q19">
        <v>0</v>
      </c>
      <c r="R19">
        <v>0.72305700100000003</v>
      </c>
      <c r="S19">
        <v>0.72690686900000001</v>
      </c>
      <c r="T19">
        <v>0.73475594300000002</v>
      </c>
      <c r="U19">
        <v>0.731970181</v>
      </c>
      <c r="V19">
        <v>0.73558606699999995</v>
      </c>
      <c r="W19">
        <v>0.73142766299999995</v>
      </c>
      <c r="X19">
        <v>0.74598631900000001</v>
      </c>
      <c r="Y19">
        <v>0.76565377099999998</v>
      </c>
      <c r="Z19">
        <v>0.76920227500000005</v>
      </c>
      <c r="AA19">
        <v>0.76720271799999995</v>
      </c>
      <c r="AB19">
        <v>0.73354075200000002</v>
      </c>
      <c r="AC19">
        <v>0.73251686199999999</v>
      </c>
      <c r="AD19">
        <v>0.73173930700000001</v>
      </c>
      <c r="AE19">
        <v>0.72831444999999995</v>
      </c>
      <c r="AF19">
        <v>0.72435198899999997</v>
      </c>
      <c r="AG19">
        <v>0.72382467500000003</v>
      </c>
      <c r="AH19">
        <v>0.73831504299999995</v>
      </c>
      <c r="AI19">
        <v>0.72613911600000003</v>
      </c>
      <c r="AJ19">
        <v>0.72677296499999999</v>
      </c>
      <c r="AK19">
        <v>0.72935344700000004</v>
      </c>
      <c r="AL19">
        <v>0.73042151</v>
      </c>
      <c r="AM19">
        <v>0.73162921199999997</v>
      </c>
      <c r="AN19">
        <v>0.73217094999999999</v>
      </c>
    </row>
    <row r="20" spans="1:40" x14ac:dyDescent="0.25">
      <c r="A20" t="s">
        <v>755</v>
      </c>
      <c r="B20">
        <v>0.72872252199999998</v>
      </c>
      <c r="C20">
        <v>0.71858551199999998</v>
      </c>
      <c r="D20">
        <v>0.75740518899999998</v>
      </c>
      <c r="E20">
        <v>0.779331891</v>
      </c>
      <c r="F20">
        <v>0.71858551199999998</v>
      </c>
      <c r="G20">
        <v>0.73131006016149547</v>
      </c>
      <c r="H20">
        <v>0.73593891983162063</v>
      </c>
      <c r="I20">
        <v>0.73322184000000001</v>
      </c>
      <c r="J20">
        <v>0.72686305200000001</v>
      </c>
      <c r="K20">
        <v>0.73052676800000005</v>
      </c>
      <c r="L20">
        <v>0.73257650600000002</v>
      </c>
      <c r="M20">
        <v>0.72533713899999996</v>
      </c>
      <c r="N20">
        <v>0.72668789700000003</v>
      </c>
      <c r="O20">
        <v>0.72320160600000005</v>
      </c>
      <c r="P20">
        <v>0.71832541800000005</v>
      </c>
      <c r="Q20">
        <v>0.72305700100000003</v>
      </c>
      <c r="R20">
        <v>0</v>
      </c>
      <c r="S20">
        <v>0.71803321600000003</v>
      </c>
      <c r="T20">
        <v>0.72324383800000003</v>
      </c>
      <c r="U20">
        <v>0.73491863899999998</v>
      </c>
      <c r="V20">
        <v>0.73412787899999998</v>
      </c>
      <c r="W20">
        <v>0.73159468000000005</v>
      </c>
      <c r="X20">
        <v>0.73721960099999995</v>
      </c>
      <c r="Y20">
        <v>0.76246049699999996</v>
      </c>
      <c r="Z20">
        <v>0.76589928699999998</v>
      </c>
      <c r="AA20">
        <v>0.76811902300000001</v>
      </c>
      <c r="AB20">
        <v>0.72937683399999997</v>
      </c>
      <c r="AC20">
        <v>0.72862086800000003</v>
      </c>
      <c r="AD20">
        <v>0.72376352600000005</v>
      </c>
      <c r="AE20">
        <v>0.72835433100000002</v>
      </c>
      <c r="AF20">
        <v>0.72551441699999997</v>
      </c>
      <c r="AG20">
        <v>0.72215262300000005</v>
      </c>
      <c r="AH20">
        <v>0.72779377099999998</v>
      </c>
      <c r="AI20">
        <v>0.72592504400000002</v>
      </c>
      <c r="AJ20">
        <v>0.72212507800000003</v>
      </c>
      <c r="AK20">
        <v>0.72612544999999995</v>
      </c>
      <c r="AL20">
        <v>0.72695513700000003</v>
      </c>
      <c r="AM20">
        <v>0.72117616799999995</v>
      </c>
      <c r="AN20">
        <v>0.726837815</v>
      </c>
    </row>
    <row r="21" spans="1:40" x14ac:dyDescent="0.25">
      <c r="A21" t="s">
        <v>754</v>
      </c>
      <c r="B21">
        <v>0.72770708500000003</v>
      </c>
      <c r="C21">
        <v>0.71694635399999995</v>
      </c>
      <c r="D21">
        <v>0.75954349399999999</v>
      </c>
      <c r="E21">
        <v>0.77515778700000004</v>
      </c>
      <c r="F21">
        <v>0.71694635399999995</v>
      </c>
      <c r="G21">
        <v>0.73072792126904451</v>
      </c>
      <c r="H21">
        <v>0.73582322077166928</v>
      </c>
      <c r="I21">
        <v>0.728956414</v>
      </c>
      <c r="J21">
        <v>0.72844560599999997</v>
      </c>
      <c r="K21">
        <v>0.72996174999999996</v>
      </c>
      <c r="L21">
        <v>0.73275647600000005</v>
      </c>
      <c r="M21">
        <v>0.72535064000000005</v>
      </c>
      <c r="N21">
        <v>0.72822929800000002</v>
      </c>
      <c r="O21">
        <v>0.72318471900000003</v>
      </c>
      <c r="P21">
        <v>0.71749254100000004</v>
      </c>
      <c r="Q21">
        <v>0.72690686900000001</v>
      </c>
      <c r="R21">
        <v>0.71803321600000003</v>
      </c>
      <c r="S21">
        <v>0</v>
      </c>
      <c r="T21">
        <v>0.727699133</v>
      </c>
      <c r="U21">
        <v>0.72965437200000005</v>
      </c>
      <c r="V21">
        <v>0.73597189600000001</v>
      </c>
      <c r="W21">
        <v>0.732114343</v>
      </c>
      <c r="X21">
        <v>0.74548724799999999</v>
      </c>
      <c r="Y21">
        <v>0.76275994599999997</v>
      </c>
      <c r="Z21">
        <v>0.76576232099999997</v>
      </c>
      <c r="AA21">
        <v>0.76808078000000002</v>
      </c>
      <c r="AB21">
        <v>0.72746175400000002</v>
      </c>
      <c r="AC21">
        <v>0.72713022800000005</v>
      </c>
      <c r="AD21">
        <v>0.72808331000000004</v>
      </c>
      <c r="AE21">
        <v>0.72483922300000003</v>
      </c>
      <c r="AF21">
        <v>0.72479492599999995</v>
      </c>
      <c r="AG21">
        <v>0.729554963</v>
      </c>
      <c r="AH21">
        <v>0.72773707899999995</v>
      </c>
      <c r="AI21">
        <v>0.72541591999999999</v>
      </c>
      <c r="AJ21">
        <v>0.72313464400000005</v>
      </c>
      <c r="AK21">
        <v>0.72597795300000001</v>
      </c>
      <c r="AL21">
        <v>0.72676262700000005</v>
      </c>
      <c r="AM21">
        <v>0.72359832099999999</v>
      </c>
      <c r="AN21">
        <v>0.72680788799999996</v>
      </c>
    </row>
    <row r="22" spans="1:40" x14ac:dyDescent="0.25">
      <c r="A22" t="s">
        <v>425</v>
      </c>
      <c r="B22">
        <v>0.73613708899999997</v>
      </c>
      <c r="C22">
        <v>0.71892768600000001</v>
      </c>
      <c r="D22">
        <v>0.75955017499999999</v>
      </c>
      <c r="E22">
        <v>0.77576229600000002</v>
      </c>
      <c r="F22">
        <v>0.71892768600000001</v>
      </c>
      <c r="G22">
        <v>0.73472204060265911</v>
      </c>
      <c r="H22">
        <v>0.73752645357350921</v>
      </c>
      <c r="I22">
        <v>0.73417792400000004</v>
      </c>
      <c r="J22">
        <v>0.73447801700000004</v>
      </c>
      <c r="K22">
        <v>0.73549343099999998</v>
      </c>
      <c r="L22">
        <v>0.73637960099999999</v>
      </c>
      <c r="M22">
        <v>0.73008137900000003</v>
      </c>
      <c r="N22">
        <v>0.73190538599999999</v>
      </c>
      <c r="O22">
        <v>0.72879026199999997</v>
      </c>
      <c r="P22">
        <v>0.71896522699999998</v>
      </c>
      <c r="Q22">
        <v>0.73475594300000002</v>
      </c>
      <c r="R22">
        <v>0.72324383800000003</v>
      </c>
      <c r="S22">
        <v>0.727699133</v>
      </c>
      <c r="T22">
        <v>0</v>
      </c>
      <c r="U22">
        <v>0.73290398499999998</v>
      </c>
      <c r="V22">
        <v>0.73845604200000003</v>
      </c>
      <c r="W22">
        <v>0.74264091499999996</v>
      </c>
      <c r="X22">
        <v>0.74539705999999994</v>
      </c>
      <c r="Y22">
        <v>0.76480572099999999</v>
      </c>
      <c r="Z22">
        <v>0.76683928300000004</v>
      </c>
      <c r="AA22">
        <v>0.76848857699999995</v>
      </c>
      <c r="AB22">
        <v>0.73286724999999997</v>
      </c>
      <c r="AC22">
        <v>0.73231882400000003</v>
      </c>
      <c r="AD22">
        <v>0.72904498299999998</v>
      </c>
      <c r="AE22">
        <v>0.73407577199999996</v>
      </c>
      <c r="AF22">
        <v>0.73113047399999997</v>
      </c>
      <c r="AG22">
        <v>0.72926141899999997</v>
      </c>
      <c r="AH22">
        <v>0.73323131100000005</v>
      </c>
      <c r="AI22">
        <v>0.72919000099999998</v>
      </c>
      <c r="AJ22">
        <v>0.72855729400000002</v>
      </c>
      <c r="AK22">
        <v>0.73156942599999997</v>
      </c>
      <c r="AL22">
        <v>0.73018771000000005</v>
      </c>
      <c r="AM22">
        <v>0.72860813899999999</v>
      </c>
      <c r="AN22">
        <v>0.72932985299999997</v>
      </c>
    </row>
    <row r="23" spans="1:40" x14ac:dyDescent="0.25">
      <c r="A23" t="s">
        <v>434</v>
      </c>
      <c r="B23">
        <v>0.73234164199999996</v>
      </c>
      <c r="C23">
        <v>0.72164530199999999</v>
      </c>
      <c r="D23">
        <v>0.75059059500000003</v>
      </c>
      <c r="E23">
        <v>0.77240720600000001</v>
      </c>
      <c r="F23">
        <v>0.72164530199999999</v>
      </c>
      <c r="G23">
        <v>0.73229019666517747</v>
      </c>
      <c r="H23">
        <v>0.73330263924176653</v>
      </c>
      <c r="I23">
        <v>0.73008115699999998</v>
      </c>
      <c r="J23">
        <v>0.72402611400000005</v>
      </c>
      <c r="K23">
        <v>0.73031860599999998</v>
      </c>
      <c r="L23">
        <v>0.73037982499999998</v>
      </c>
      <c r="M23">
        <v>0.72592558200000001</v>
      </c>
      <c r="N23">
        <v>0.72771622499999999</v>
      </c>
      <c r="O23">
        <v>0.72565031700000004</v>
      </c>
      <c r="P23">
        <v>0.73157202700000001</v>
      </c>
      <c r="Q23">
        <v>0.731970181</v>
      </c>
      <c r="R23">
        <v>0.73491863899999998</v>
      </c>
      <c r="S23">
        <v>0.72965437200000005</v>
      </c>
      <c r="T23">
        <v>0.73290398499999998</v>
      </c>
      <c r="U23">
        <v>0</v>
      </c>
      <c r="V23">
        <v>0.72378735599999999</v>
      </c>
      <c r="W23">
        <v>0.73302737900000003</v>
      </c>
      <c r="X23">
        <v>0.73880247899999996</v>
      </c>
      <c r="Y23">
        <v>0.75837511000000002</v>
      </c>
      <c r="Z23">
        <v>0.76017153199999998</v>
      </c>
      <c r="AA23">
        <v>0.75940119800000006</v>
      </c>
      <c r="AB23">
        <v>0.724728441</v>
      </c>
      <c r="AC23">
        <v>0.72520366199999997</v>
      </c>
      <c r="AD23">
        <v>0.72305637899999997</v>
      </c>
      <c r="AE23">
        <v>0.72550899700000004</v>
      </c>
      <c r="AF23">
        <v>0.72751392699999995</v>
      </c>
      <c r="AG23">
        <v>0.72491652500000003</v>
      </c>
      <c r="AH23">
        <v>0.72787984999999999</v>
      </c>
      <c r="AI23">
        <v>0.72662890899999999</v>
      </c>
      <c r="AJ23">
        <v>0.72633639500000002</v>
      </c>
      <c r="AK23">
        <v>0.72414489900000001</v>
      </c>
      <c r="AL23">
        <v>0.72323025299999999</v>
      </c>
      <c r="AM23">
        <v>0.72681056200000005</v>
      </c>
      <c r="AN23">
        <v>0.726002708</v>
      </c>
    </row>
    <row r="24" spans="1:40" x14ac:dyDescent="0.25">
      <c r="A24" t="s">
        <v>438</v>
      </c>
      <c r="B24">
        <v>0.73302113800000002</v>
      </c>
      <c r="C24">
        <v>0.72589218</v>
      </c>
      <c r="D24">
        <v>0.74989807600000002</v>
      </c>
      <c r="E24">
        <v>0.76168359100000005</v>
      </c>
      <c r="F24">
        <v>0.72589218</v>
      </c>
      <c r="G24">
        <v>0.73122155150844925</v>
      </c>
      <c r="H24">
        <v>0.73034051479168083</v>
      </c>
      <c r="I24">
        <v>0.72904064400000002</v>
      </c>
      <c r="J24">
        <v>0.72642507199999995</v>
      </c>
      <c r="K24">
        <v>0.73068754400000002</v>
      </c>
      <c r="L24">
        <v>0.73196025600000003</v>
      </c>
      <c r="M24">
        <v>0.72774915900000003</v>
      </c>
      <c r="N24">
        <v>0.73005037800000006</v>
      </c>
      <c r="O24">
        <v>0.72961947000000005</v>
      </c>
      <c r="P24">
        <v>0.73553891299999996</v>
      </c>
      <c r="Q24">
        <v>0.73558606699999995</v>
      </c>
      <c r="R24">
        <v>0.73412787899999998</v>
      </c>
      <c r="S24">
        <v>0.73597189600000001</v>
      </c>
      <c r="T24">
        <v>0.73845604200000003</v>
      </c>
      <c r="U24">
        <v>0.72378735599999999</v>
      </c>
      <c r="V24">
        <v>0</v>
      </c>
      <c r="W24">
        <v>0.73796630200000002</v>
      </c>
      <c r="X24">
        <v>0.73913882500000005</v>
      </c>
      <c r="Y24">
        <v>0.75890067100000003</v>
      </c>
      <c r="Z24">
        <v>0.75649546899999998</v>
      </c>
      <c r="AA24">
        <v>0.758660742</v>
      </c>
      <c r="AB24">
        <v>0.72696424400000004</v>
      </c>
      <c r="AC24">
        <v>0.72752530599999998</v>
      </c>
      <c r="AD24">
        <v>0.72682059399999999</v>
      </c>
      <c r="AE24">
        <v>0.72670723100000001</v>
      </c>
      <c r="AF24">
        <v>0.728964642</v>
      </c>
      <c r="AG24">
        <v>0.72110003899999997</v>
      </c>
      <c r="AH24">
        <v>0.73338756000000005</v>
      </c>
      <c r="AI24">
        <v>0.72976704299999995</v>
      </c>
      <c r="AJ24">
        <v>0.729135431</v>
      </c>
      <c r="AK24">
        <v>0.72914768799999996</v>
      </c>
      <c r="AL24">
        <v>0.72566445899999998</v>
      </c>
      <c r="AM24">
        <v>0.72772123099999997</v>
      </c>
      <c r="AN24">
        <v>0.72888687299999999</v>
      </c>
    </row>
    <row r="25" spans="1:40" x14ac:dyDescent="0.25">
      <c r="A25" t="s">
        <v>454</v>
      </c>
      <c r="B25">
        <v>0.73518762000000004</v>
      </c>
      <c r="C25">
        <v>0.72620088999999999</v>
      </c>
      <c r="D25">
        <v>0.74270303999999998</v>
      </c>
      <c r="E25">
        <v>0.73860548299999995</v>
      </c>
      <c r="F25">
        <v>0.72620088999999999</v>
      </c>
      <c r="G25">
        <v>0.73375503342094794</v>
      </c>
      <c r="H25">
        <v>0.73599824719259521</v>
      </c>
      <c r="I25">
        <v>0.73875948999999996</v>
      </c>
      <c r="J25">
        <v>0.73729537199999995</v>
      </c>
      <c r="K25">
        <v>0.73683298799999997</v>
      </c>
      <c r="L25">
        <v>0.73439254899999995</v>
      </c>
      <c r="M25">
        <v>0.73049760799999996</v>
      </c>
      <c r="N25">
        <v>0.73118353000000003</v>
      </c>
      <c r="O25">
        <v>0.72965932899999997</v>
      </c>
      <c r="P25">
        <v>0.73936083500000005</v>
      </c>
      <c r="Q25">
        <v>0.73142766299999995</v>
      </c>
      <c r="R25">
        <v>0.73159468000000005</v>
      </c>
      <c r="S25">
        <v>0.732114343</v>
      </c>
      <c r="T25">
        <v>0.74264091499999996</v>
      </c>
      <c r="U25">
        <v>0.73302737900000003</v>
      </c>
      <c r="V25">
        <v>0.73796630200000002</v>
      </c>
      <c r="W25">
        <v>0</v>
      </c>
      <c r="X25">
        <v>0.72791049100000005</v>
      </c>
      <c r="Y25">
        <v>0.74468820899999999</v>
      </c>
      <c r="Z25">
        <v>0.74840459400000003</v>
      </c>
      <c r="AA25">
        <v>0.75052402900000004</v>
      </c>
      <c r="AB25">
        <v>0.73168791200000005</v>
      </c>
      <c r="AC25">
        <v>0.736178157</v>
      </c>
      <c r="AD25">
        <v>0.729369724</v>
      </c>
      <c r="AE25">
        <v>0.73288289299999998</v>
      </c>
      <c r="AF25">
        <v>0.73021776900000002</v>
      </c>
      <c r="AG25">
        <v>0.72612894699999997</v>
      </c>
      <c r="AH25">
        <v>0.74226880299999998</v>
      </c>
      <c r="AI25">
        <v>0.72947626899999995</v>
      </c>
      <c r="AJ25">
        <v>0.73113492499999999</v>
      </c>
      <c r="AK25">
        <v>0.73230547800000001</v>
      </c>
      <c r="AL25">
        <v>0.733704095</v>
      </c>
      <c r="AM25">
        <v>0.731308925</v>
      </c>
      <c r="AN25">
        <v>0.73918675300000003</v>
      </c>
    </row>
    <row r="26" spans="1:40" x14ac:dyDescent="0.25">
      <c r="A26" t="s">
        <v>456</v>
      </c>
      <c r="B26">
        <v>0.74102325199999997</v>
      </c>
      <c r="C26">
        <v>0.73015275599999996</v>
      </c>
      <c r="D26">
        <v>0.74163138799999995</v>
      </c>
      <c r="E26">
        <v>0.75747349900000005</v>
      </c>
      <c r="F26">
        <v>0.73015275599999996</v>
      </c>
      <c r="G26">
        <v>0.73970898277644781</v>
      </c>
      <c r="H26">
        <v>0.74091142831561851</v>
      </c>
      <c r="I26">
        <v>0.740643563</v>
      </c>
      <c r="J26">
        <v>0.740223403</v>
      </c>
      <c r="K26">
        <v>0.74223113100000004</v>
      </c>
      <c r="L26">
        <v>0.74011007600000001</v>
      </c>
      <c r="M26">
        <v>0.73673060300000004</v>
      </c>
      <c r="N26">
        <v>0.74003563400000005</v>
      </c>
      <c r="O26">
        <v>0.73310967199999999</v>
      </c>
      <c r="P26">
        <v>0.74031585</v>
      </c>
      <c r="Q26">
        <v>0.74598631900000001</v>
      </c>
      <c r="R26">
        <v>0.73721960099999995</v>
      </c>
      <c r="S26">
        <v>0.74548724799999999</v>
      </c>
      <c r="T26">
        <v>0.74539705999999994</v>
      </c>
      <c r="U26">
        <v>0.73880247899999996</v>
      </c>
      <c r="V26">
        <v>0.73913882500000005</v>
      </c>
      <c r="W26">
        <v>0.72791049100000005</v>
      </c>
      <c r="X26">
        <v>0</v>
      </c>
      <c r="Y26">
        <v>0.74410085500000001</v>
      </c>
      <c r="Z26">
        <v>0.74583579700000002</v>
      </c>
      <c r="AA26">
        <v>0.74664512400000005</v>
      </c>
      <c r="AB26">
        <v>0.74422474900000002</v>
      </c>
      <c r="AC26">
        <v>0.74073911299999995</v>
      </c>
      <c r="AD26">
        <v>0.73743428899999997</v>
      </c>
      <c r="AE26">
        <v>0.73511061899999997</v>
      </c>
      <c r="AF26">
        <v>0.73848939999999996</v>
      </c>
      <c r="AG26">
        <v>0.750349084</v>
      </c>
      <c r="AH26">
        <v>0.746960603</v>
      </c>
      <c r="AI26">
        <v>0.74109106800000002</v>
      </c>
      <c r="AJ26">
        <v>0.73750775000000002</v>
      </c>
      <c r="AK26">
        <v>0.73499013700000004</v>
      </c>
      <c r="AL26">
        <v>0.73829921099999996</v>
      </c>
      <c r="AM26">
        <v>0.73846735399999996</v>
      </c>
      <c r="AN26">
        <v>0.73997811800000002</v>
      </c>
    </row>
    <row r="27" spans="1:40" x14ac:dyDescent="0.25">
      <c r="A27" t="s">
        <v>471</v>
      </c>
      <c r="B27">
        <v>0.76051422400000002</v>
      </c>
      <c r="C27">
        <v>0.75702989099999995</v>
      </c>
      <c r="D27">
        <v>0.74233144299999998</v>
      </c>
      <c r="E27">
        <v>0.73901660400000002</v>
      </c>
      <c r="F27">
        <v>0.75702989099999995</v>
      </c>
      <c r="G27">
        <v>0.75763295104470041</v>
      </c>
      <c r="H27">
        <v>0.7592567191901638</v>
      </c>
      <c r="I27">
        <v>0.75804890999999996</v>
      </c>
      <c r="J27">
        <v>0.75953852300000002</v>
      </c>
      <c r="K27">
        <v>0.75576984199999997</v>
      </c>
      <c r="L27">
        <v>0.75811089700000001</v>
      </c>
      <c r="M27">
        <v>0.75491254799999996</v>
      </c>
      <c r="N27">
        <v>0.75753574800000001</v>
      </c>
      <c r="O27">
        <v>0.75643156700000003</v>
      </c>
      <c r="P27">
        <v>0.76370596300000004</v>
      </c>
      <c r="Q27">
        <v>0.76565377099999998</v>
      </c>
      <c r="R27">
        <v>0.76246049699999996</v>
      </c>
      <c r="S27">
        <v>0.76275994599999997</v>
      </c>
      <c r="T27">
        <v>0.76480572099999999</v>
      </c>
      <c r="U27">
        <v>0.75837511000000002</v>
      </c>
      <c r="V27">
        <v>0.75890067100000003</v>
      </c>
      <c r="W27">
        <v>0.74468820899999999</v>
      </c>
      <c r="X27">
        <v>0.74410085500000001</v>
      </c>
      <c r="Y27">
        <v>0</v>
      </c>
      <c r="Z27">
        <v>0.72513360199999999</v>
      </c>
      <c r="AA27">
        <v>0.72873131400000002</v>
      </c>
      <c r="AB27">
        <v>0.75951250599999998</v>
      </c>
      <c r="AC27">
        <v>0.76006405799999999</v>
      </c>
      <c r="AD27">
        <v>0.75693603300000001</v>
      </c>
      <c r="AE27">
        <v>0.75504843499999996</v>
      </c>
      <c r="AF27">
        <v>0.755912425</v>
      </c>
      <c r="AG27">
        <v>0.75670035199999997</v>
      </c>
      <c r="AH27">
        <v>0.76297685999999998</v>
      </c>
      <c r="AI27">
        <v>0.757305691</v>
      </c>
      <c r="AJ27">
        <v>0.755866327</v>
      </c>
      <c r="AK27">
        <v>0.75658963800000001</v>
      </c>
      <c r="AL27">
        <v>0.75651883900000005</v>
      </c>
      <c r="AM27">
        <v>0.75569018700000001</v>
      </c>
      <c r="AN27">
        <v>0.75779649900000001</v>
      </c>
    </row>
    <row r="28" spans="1:40" x14ac:dyDescent="0.25">
      <c r="A28" t="s">
        <v>496</v>
      </c>
      <c r="B28">
        <v>0.76379747799999997</v>
      </c>
      <c r="C28">
        <v>0.7573569</v>
      </c>
      <c r="D28">
        <v>0.74112030600000001</v>
      </c>
      <c r="E28">
        <v>0.73627717299999995</v>
      </c>
      <c r="F28">
        <v>0.7573569</v>
      </c>
      <c r="G28">
        <v>0.75737473663834354</v>
      </c>
      <c r="H28">
        <v>0.76061731360269413</v>
      </c>
      <c r="I28">
        <v>0.757550116</v>
      </c>
      <c r="J28">
        <v>0.75792983899999999</v>
      </c>
      <c r="K28">
        <v>0.75506159299999998</v>
      </c>
      <c r="L28">
        <v>0.75855041300000003</v>
      </c>
      <c r="M28">
        <v>0.75773297399999995</v>
      </c>
      <c r="N28">
        <v>0.76158832799999998</v>
      </c>
      <c r="O28">
        <v>0.76010111199999997</v>
      </c>
      <c r="P28">
        <v>0.76571719900000002</v>
      </c>
      <c r="Q28">
        <v>0.76920227500000005</v>
      </c>
      <c r="R28">
        <v>0.76589928699999998</v>
      </c>
      <c r="S28">
        <v>0.76576232099999997</v>
      </c>
      <c r="T28">
        <v>0.76683928300000004</v>
      </c>
      <c r="U28">
        <v>0.76017153199999998</v>
      </c>
      <c r="V28">
        <v>0.75649546899999998</v>
      </c>
      <c r="W28">
        <v>0.74840459400000003</v>
      </c>
      <c r="X28">
        <v>0.74583579700000002</v>
      </c>
      <c r="Y28">
        <v>0.72513360199999999</v>
      </c>
      <c r="Z28">
        <v>0</v>
      </c>
      <c r="AA28">
        <v>0.73026841200000003</v>
      </c>
      <c r="AB28">
        <v>0.75817896600000001</v>
      </c>
      <c r="AC28">
        <v>0.75876649500000004</v>
      </c>
      <c r="AD28">
        <v>0.75766137200000006</v>
      </c>
      <c r="AE28">
        <v>0.757040198</v>
      </c>
      <c r="AF28">
        <v>0.76066348100000003</v>
      </c>
      <c r="AG28">
        <v>0.75896732899999997</v>
      </c>
      <c r="AH28">
        <v>0.76361369400000001</v>
      </c>
      <c r="AI28">
        <v>0.761381737</v>
      </c>
      <c r="AJ28">
        <v>0.76058452399999998</v>
      </c>
      <c r="AK28">
        <v>0.759468488</v>
      </c>
      <c r="AL28">
        <v>0.75710751300000001</v>
      </c>
      <c r="AM28">
        <v>0.75916855000000005</v>
      </c>
      <c r="AN28">
        <v>0.76085619199999999</v>
      </c>
    </row>
    <row r="29" spans="1:40" x14ac:dyDescent="0.25">
      <c r="A29" t="s">
        <v>506</v>
      </c>
      <c r="B29">
        <v>0.76244908499999997</v>
      </c>
      <c r="C29">
        <v>0.76586119900000005</v>
      </c>
      <c r="D29">
        <v>0.74472906100000003</v>
      </c>
      <c r="E29">
        <v>0.74825036300000003</v>
      </c>
      <c r="F29">
        <v>0.76586119900000005</v>
      </c>
      <c r="G29">
        <v>0.75740548035266864</v>
      </c>
      <c r="H29">
        <v>0.76094499609089672</v>
      </c>
      <c r="I29">
        <v>0.75752907700000005</v>
      </c>
      <c r="J29">
        <v>0.75763371700000004</v>
      </c>
      <c r="K29">
        <v>0.75703577300000002</v>
      </c>
      <c r="L29">
        <v>0.75911298000000005</v>
      </c>
      <c r="M29">
        <v>0.75753862500000002</v>
      </c>
      <c r="N29">
        <v>0.76086443500000001</v>
      </c>
      <c r="O29">
        <v>0.76134486300000004</v>
      </c>
      <c r="P29">
        <v>0.76857953999999995</v>
      </c>
      <c r="Q29">
        <v>0.76720271799999995</v>
      </c>
      <c r="R29">
        <v>0.76811902300000001</v>
      </c>
      <c r="S29">
        <v>0.76808078000000002</v>
      </c>
      <c r="T29">
        <v>0.76848857699999995</v>
      </c>
      <c r="U29">
        <v>0.75940119800000006</v>
      </c>
      <c r="V29">
        <v>0.758660742</v>
      </c>
      <c r="W29">
        <v>0.75052402900000004</v>
      </c>
      <c r="X29">
        <v>0.74664512400000005</v>
      </c>
      <c r="Y29">
        <v>0.72873131400000002</v>
      </c>
      <c r="Z29">
        <v>0.73026841200000003</v>
      </c>
      <c r="AA29">
        <v>0</v>
      </c>
      <c r="AB29">
        <v>0.76111359300000003</v>
      </c>
      <c r="AC29">
        <v>0.75907500699999997</v>
      </c>
      <c r="AD29">
        <v>0.76148250699999998</v>
      </c>
      <c r="AE29">
        <v>0.75736316999999997</v>
      </c>
      <c r="AF29">
        <v>0.75911587300000005</v>
      </c>
      <c r="AG29">
        <v>0.76192525799999999</v>
      </c>
      <c r="AH29">
        <v>0.76050813399999995</v>
      </c>
      <c r="AI29">
        <v>0.76228481199999998</v>
      </c>
      <c r="AJ29">
        <v>0.76083177899999999</v>
      </c>
      <c r="AK29">
        <v>0.75928825499999997</v>
      </c>
      <c r="AL29">
        <v>0.75718493200000003</v>
      </c>
      <c r="AM29">
        <v>0.76060262199999995</v>
      </c>
      <c r="AN29">
        <v>0.75981718099999995</v>
      </c>
    </row>
    <row r="30" spans="1:40" x14ac:dyDescent="0.25">
      <c r="A30" t="s">
        <v>511</v>
      </c>
      <c r="B30">
        <v>0.71543933400000004</v>
      </c>
      <c r="C30">
        <v>0.70995905999999998</v>
      </c>
      <c r="D30">
        <v>0.74907015899999996</v>
      </c>
      <c r="E30">
        <v>0.76145344299999995</v>
      </c>
      <c r="F30">
        <v>0.70995905999999998</v>
      </c>
      <c r="G30">
        <v>0.7155576523156788</v>
      </c>
      <c r="H30">
        <v>0.72037008130467095</v>
      </c>
      <c r="I30">
        <v>0.72195194100000004</v>
      </c>
      <c r="J30">
        <v>0.71566356600000003</v>
      </c>
      <c r="K30">
        <v>0.72248589299999999</v>
      </c>
      <c r="L30">
        <v>0.71723427399999995</v>
      </c>
      <c r="M30">
        <v>0.71311919700000004</v>
      </c>
      <c r="N30">
        <v>0.71638605300000002</v>
      </c>
      <c r="O30">
        <v>0.71352101999999995</v>
      </c>
      <c r="P30">
        <v>0.72878862</v>
      </c>
      <c r="Q30">
        <v>0.73354075200000002</v>
      </c>
      <c r="R30">
        <v>0.72937683399999997</v>
      </c>
      <c r="S30">
        <v>0.72746175400000002</v>
      </c>
      <c r="T30">
        <v>0.73286724999999997</v>
      </c>
      <c r="U30">
        <v>0.724728441</v>
      </c>
      <c r="V30">
        <v>0.72696424400000004</v>
      </c>
      <c r="W30">
        <v>0.73168791200000005</v>
      </c>
      <c r="X30">
        <v>0.74422474900000002</v>
      </c>
      <c r="Y30">
        <v>0.75951250599999998</v>
      </c>
      <c r="Z30">
        <v>0.75817896600000001</v>
      </c>
      <c r="AA30">
        <v>0.76111359300000003</v>
      </c>
      <c r="AB30">
        <v>0</v>
      </c>
      <c r="AC30">
        <v>0.71159826400000004</v>
      </c>
      <c r="AD30">
        <v>0.71471160199999995</v>
      </c>
      <c r="AE30">
        <v>0.70995815600000001</v>
      </c>
      <c r="AF30">
        <v>0.71458939499999996</v>
      </c>
      <c r="AG30">
        <v>0.71368266899999999</v>
      </c>
      <c r="AH30">
        <v>0.71677592300000004</v>
      </c>
      <c r="AI30">
        <v>0.714839055</v>
      </c>
      <c r="AJ30">
        <v>0.71118510000000001</v>
      </c>
      <c r="AK30">
        <v>0.71166791500000004</v>
      </c>
      <c r="AL30">
        <v>0.70943923600000003</v>
      </c>
      <c r="AM30">
        <v>0.71175276600000004</v>
      </c>
      <c r="AN30">
        <v>0.71467398199999999</v>
      </c>
    </row>
    <row r="31" spans="1:40" x14ac:dyDescent="0.25">
      <c r="A31" t="s">
        <v>515</v>
      </c>
      <c r="B31">
        <v>0.71575175899999999</v>
      </c>
      <c r="C31">
        <v>0.71285311399999995</v>
      </c>
      <c r="D31">
        <v>0.74644698099999995</v>
      </c>
      <c r="E31">
        <v>0.76100086600000005</v>
      </c>
      <c r="F31">
        <v>0.71285311399999995</v>
      </c>
      <c r="G31">
        <v>0.71487299546829242</v>
      </c>
      <c r="H31">
        <v>0.71962302990756333</v>
      </c>
      <c r="I31">
        <v>0.71917601399999997</v>
      </c>
      <c r="J31">
        <v>0.71888867999999995</v>
      </c>
      <c r="K31">
        <v>0.71981565199999997</v>
      </c>
      <c r="L31">
        <v>0.71583375699999996</v>
      </c>
      <c r="M31">
        <v>0.711844327</v>
      </c>
      <c r="N31">
        <v>0.71324765999999995</v>
      </c>
      <c r="O31">
        <v>0.71446823999999998</v>
      </c>
      <c r="P31">
        <v>0.727322052</v>
      </c>
      <c r="Q31">
        <v>0.73251686199999999</v>
      </c>
      <c r="R31">
        <v>0.72862086800000003</v>
      </c>
      <c r="S31">
        <v>0.72713022800000005</v>
      </c>
      <c r="T31">
        <v>0.73231882400000003</v>
      </c>
      <c r="U31">
        <v>0.72520366199999997</v>
      </c>
      <c r="V31">
        <v>0.72752530599999998</v>
      </c>
      <c r="W31">
        <v>0.736178157</v>
      </c>
      <c r="X31">
        <v>0.74073911299999995</v>
      </c>
      <c r="Y31">
        <v>0.76006405799999999</v>
      </c>
      <c r="Z31">
        <v>0.75876649500000004</v>
      </c>
      <c r="AA31">
        <v>0.75907500699999997</v>
      </c>
      <c r="AB31">
        <v>0.71159826400000004</v>
      </c>
      <c r="AC31">
        <v>0</v>
      </c>
      <c r="AD31">
        <v>0.71050246299999997</v>
      </c>
      <c r="AE31">
        <v>0.70966763600000005</v>
      </c>
      <c r="AF31">
        <v>0.715109997</v>
      </c>
      <c r="AG31">
        <v>0.70840722599999995</v>
      </c>
      <c r="AH31">
        <v>0.713740033</v>
      </c>
      <c r="AI31">
        <v>0.71220497100000002</v>
      </c>
      <c r="AJ31">
        <v>0.70931777500000004</v>
      </c>
      <c r="AK31">
        <v>0.71362977100000002</v>
      </c>
      <c r="AL31">
        <v>0.70913108400000002</v>
      </c>
      <c r="AM31">
        <v>0.71163291500000003</v>
      </c>
      <c r="AN31">
        <v>0.71143476100000003</v>
      </c>
    </row>
    <row r="32" spans="1:40" x14ac:dyDescent="0.25">
      <c r="A32" t="s">
        <v>521</v>
      </c>
      <c r="B32">
        <v>0.71166909300000003</v>
      </c>
      <c r="C32">
        <v>0.71266940400000001</v>
      </c>
      <c r="D32">
        <v>0.74782718299999995</v>
      </c>
      <c r="E32">
        <v>0.75740431900000005</v>
      </c>
      <c r="F32">
        <v>0.71266940400000001</v>
      </c>
      <c r="G32">
        <v>0.71533016318318787</v>
      </c>
      <c r="H32">
        <v>0.720791858496172</v>
      </c>
      <c r="I32">
        <v>0.720553047</v>
      </c>
      <c r="J32">
        <v>0.71632477699999997</v>
      </c>
      <c r="K32">
        <v>0.719631782</v>
      </c>
      <c r="L32">
        <v>0.71430490999999996</v>
      </c>
      <c r="M32">
        <v>0.70971424000000005</v>
      </c>
      <c r="N32">
        <v>0.71093272299999999</v>
      </c>
      <c r="O32">
        <v>0.71007033600000002</v>
      </c>
      <c r="P32">
        <v>0.72421782000000001</v>
      </c>
      <c r="Q32">
        <v>0.73173930700000001</v>
      </c>
      <c r="R32">
        <v>0.72376352600000005</v>
      </c>
      <c r="S32">
        <v>0.72808331000000004</v>
      </c>
      <c r="T32">
        <v>0.72904498299999998</v>
      </c>
      <c r="U32">
        <v>0.72305637899999997</v>
      </c>
      <c r="V32">
        <v>0.72682059399999999</v>
      </c>
      <c r="W32">
        <v>0.729369724</v>
      </c>
      <c r="X32">
        <v>0.73743428899999997</v>
      </c>
      <c r="Y32">
        <v>0.75693603300000001</v>
      </c>
      <c r="Z32">
        <v>0.75766137200000006</v>
      </c>
      <c r="AA32">
        <v>0.76148250699999998</v>
      </c>
      <c r="AB32">
        <v>0.71471160199999995</v>
      </c>
      <c r="AC32">
        <v>0.71050246299999997</v>
      </c>
      <c r="AD32">
        <v>0</v>
      </c>
      <c r="AE32">
        <v>0.70988405399999999</v>
      </c>
      <c r="AF32">
        <v>0.70859926600000001</v>
      </c>
      <c r="AG32">
        <v>0.70265796700000005</v>
      </c>
      <c r="AH32">
        <v>0.71565562299999996</v>
      </c>
      <c r="AI32">
        <v>0.70893526600000001</v>
      </c>
      <c r="AJ32">
        <v>0.706844892</v>
      </c>
      <c r="AK32">
        <v>0.70848013700000001</v>
      </c>
      <c r="AL32">
        <v>0.71010837100000002</v>
      </c>
      <c r="AM32">
        <v>0.70649602099999997</v>
      </c>
      <c r="AN32">
        <v>0.70874768700000002</v>
      </c>
    </row>
    <row r="33" spans="1:40" x14ac:dyDescent="0.25">
      <c r="A33" t="s">
        <v>840</v>
      </c>
      <c r="B33">
        <v>0.71170430900000003</v>
      </c>
      <c r="C33">
        <v>0.71180866799999998</v>
      </c>
      <c r="D33">
        <v>0.74476312200000006</v>
      </c>
      <c r="E33">
        <v>0.76266693399999996</v>
      </c>
      <c r="F33">
        <v>0.71180866799999998</v>
      </c>
      <c r="G33">
        <v>0.71247294942127359</v>
      </c>
      <c r="H33">
        <v>0.71659412525005228</v>
      </c>
      <c r="I33">
        <v>0.71840832700000001</v>
      </c>
      <c r="J33">
        <v>0.71786427600000002</v>
      </c>
      <c r="K33">
        <v>0.71822979799999997</v>
      </c>
      <c r="L33">
        <v>0.71602337699999996</v>
      </c>
      <c r="M33">
        <v>0.711676525</v>
      </c>
      <c r="N33">
        <v>0.71349561399999994</v>
      </c>
      <c r="O33">
        <v>0.71415752899999996</v>
      </c>
      <c r="P33">
        <v>0.72471020799999997</v>
      </c>
      <c r="Q33">
        <v>0.72831444999999995</v>
      </c>
      <c r="R33">
        <v>0.72835433100000002</v>
      </c>
      <c r="S33">
        <v>0.72483922300000003</v>
      </c>
      <c r="T33">
        <v>0.73407577199999996</v>
      </c>
      <c r="U33">
        <v>0.72550899700000004</v>
      </c>
      <c r="V33">
        <v>0.72670723100000001</v>
      </c>
      <c r="W33">
        <v>0.73288289299999998</v>
      </c>
      <c r="X33">
        <v>0.73511061899999997</v>
      </c>
      <c r="Y33">
        <v>0.75504843499999996</v>
      </c>
      <c r="Z33">
        <v>0.757040198</v>
      </c>
      <c r="AA33">
        <v>0.75736316999999997</v>
      </c>
      <c r="AB33">
        <v>0.70995815600000001</v>
      </c>
      <c r="AC33">
        <v>0.70966763600000005</v>
      </c>
      <c r="AD33">
        <v>0.70988405399999999</v>
      </c>
      <c r="AE33">
        <v>0</v>
      </c>
      <c r="AF33">
        <v>0.71346870799999995</v>
      </c>
      <c r="AG33">
        <v>0.70290342900000002</v>
      </c>
      <c r="AH33">
        <v>0.71061293299999995</v>
      </c>
      <c r="AI33">
        <v>0.70938733899999995</v>
      </c>
      <c r="AJ33">
        <v>0.71019403599999997</v>
      </c>
      <c r="AK33">
        <v>0.70946122</v>
      </c>
      <c r="AL33">
        <v>0.70618323900000002</v>
      </c>
      <c r="AM33">
        <v>0.70915455699999996</v>
      </c>
      <c r="AN33">
        <v>0.710525136</v>
      </c>
    </row>
    <row r="34" spans="1:40" x14ac:dyDescent="0.25">
      <c r="A34" t="s">
        <v>527</v>
      </c>
      <c r="B34">
        <v>0.712882558</v>
      </c>
      <c r="C34">
        <v>0.70585079399999995</v>
      </c>
      <c r="D34">
        <v>0.75049137899999996</v>
      </c>
      <c r="E34">
        <v>0.76543847399999998</v>
      </c>
      <c r="F34">
        <v>0.70585079399999995</v>
      </c>
      <c r="G34">
        <v>0.71751346494543089</v>
      </c>
      <c r="H34">
        <v>0.72438271409705002</v>
      </c>
      <c r="I34">
        <v>0.72184089299999998</v>
      </c>
      <c r="J34">
        <v>0.71792972200000005</v>
      </c>
      <c r="K34">
        <v>0.71989884800000004</v>
      </c>
      <c r="L34">
        <v>0.71878206899999997</v>
      </c>
      <c r="M34">
        <v>0.71172783100000003</v>
      </c>
      <c r="N34">
        <v>0.71238022999999995</v>
      </c>
      <c r="O34">
        <v>0.71086098600000003</v>
      </c>
      <c r="P34">
        <v>0.72276668899999996</v>
      </c>
      <c r="Q34">
        <v>0.72435198899999997</v>
      </c>
      <c r="R34">
        <v>0.72551441699999997</v>
      </c>
      <c r="S34">
        <v>0.72479492599999995</v>
      </c>
      <c r="T34">
        <v>0.73113047399999997</v>
      </c>
      <c r="U34">
        <v>0.72751392699999995</v>
      </c>
      <c r="V34">
        <v>0.728964642</v>
      </c>
      <c r="W34">
        <v>0.73021776900000002</v>
      </c>
      <c r="X34">
        <v>0.73848939999999996</v>
      </c>
      <c r="Y34">
        <v>0.755912425</v>
      </c>
      <c r="Z34">
        <v>0.76066348100000003</v>
      </c>
      <c r="AA34">
        <v>0.75911587300000005</v>
      </c>
      <c r="AB34">
        <v>0.71458939499999996</v>
      </c>
      <c r="AC34">
        <v>0.715109997</v>
      </c>
      <c r="AD34">
        <v>0.70859926600000001</v>
      </c>
      <c r="AE34">
        <v>0.71346870799999995</v>
      </c>
      <c r="AF34">
        <v>0</v>
      </c>
      <c r="AG34">
        <v>0.70523705699999995</v>
      </c>
      <c r="AH34">
        <v>0.71816590899999999</v>
      </c>
      <c r="AI34">
        <v>0.71083096199999996</v>
      </c>
      <c r="AJ34">
        <v>0.70877020599999996</v>
      </c>
      <c r="AK34">
        <v>0.70942673899999997</v>
      </c>
      <c r="AL34">
        <v>0.71216084599999996</v>
      </c>
      <c r="AM34">
        <v>0.71083126299999999</v>
      </c>
      <c r="AN34">
        <v>0.71267142100000003</v>
      </c>
    </row>
    <row r="35" spans="1:40" x14ac:dyDescent="0.25">
      <c r="A35" t="s">
        <v>531</v>
      </c>
      <c r="B35">
        <v>0.70729012000000002</v>
      </c>
      <c r="C35">
        <v>0.70985654399999998</v>
      </c>
      <c r="D35">
        <v>0.74011145499999997</v>
      </c>
      <c r="E35">
        <v>0.77193233400000005</v>
      </c>
      <c r="F35">
        <v>0.70985654399999998</v>
      </c>
      <c r="G35">
        <v>0.710159983679576</v>
      </c>
      <c r="H35">
        <v>0.7130792148675158</v>
      </c>
      <c r="I35">
        <v>0.71373476599999996</v>
      </c>
      <c r="J35">
        <v>0.70967296800000002</v>
      </c>
      <c r="K35">
        <v>0.71482334599999997</v>
      </c>
      <c r="L35">
        <v>0.71030660999999995</v>
      </c>
      <c r="M35">
        <v>0.70526906899999997</v>
      </c>
      <c r="N35">
        <v>0.70981006800000002</v>
      </c>
      <c r="O35">
        <v>0.71264536199999995</v>
      </c>
      <c r="P35">
        <v>0.71893514800000002</v>
      </c>
      <c r="Q35">
        <v>0.72382467500000003</v>
      </c>
      <c r="R35">
        <v>0.72215262300000005</v>
      </c>
      <c r="S35">
        <v>0.729554963</v>
      </c>
      <c r="T35">
        <v>0.72926141899999997</v>
      </c>
      <c r="U35">
        <v>0.72491652500000003</v>
      </c>
      <c r="V35">
        <v>0.72110003899999997</v>
      </c>
      <c r="W35">
        <v>0.72612894699999997</v>
      </c>
      <c r="X35">
        <v>0.750349084</v>
      </c>
      <c r="Y35">
        <v>0.75670035199999997</v>
      </c>
      <c r="Z35">
        <v>0.75896732899999997</v>
      </c>
      <c r="AA35">
        <v>0.76192525799999999</v>
      </c>
      <c r="AB35">
        <v>0.71368266899999999</v>
      </c>
      <c r="AC35">
        <v>0.70840722599999995</v>
      </c>
      <c r="AD35">
        <v>0.70265796700000005</v>
      </c>
      <c r="AE35">
        <v>0.70290342900000002</v>
      </c>
      <c r="AF35">
        <v>0.70523705699999995</v>
      </c>
      <c r="AG35">
        <v>0</v>
      </c>
      <c r="AH35">
        <v>0.70602399400000004</v>
      </c>
      <c r="AI35">
        <v>0.70105856600000005</v>
      </c>
      <c r="AJ35">
        <v>0.70694433000000001</v>
      </c>
      <c r="AK35">
        <v>0.70614806399999996</v>
      </c>
      <c r="AL35">
        <v>0.70355440800000002</v>
      </c>
      <c r="AM35">
        <v>0.70289390699999998</v>
      </c>
      <c r="AN35">
        <v>0.70532131499999995</v>
      </c>
    </row>
    <row r="36" spans="1:40" x14ac:dyDescent="0.25">
      <c r="A36" t="s">
        <v>535</v>
      </c>
      <c r="B36">
        <v>0.71615678599999999</v>
      </c>
      <c r="C36">
        <v>0.70965896100000003</v>
      </c>
      <c r="D36">
        <v>0.74682404999999996</v>
      </c>
      <c r="E36">
        <v>0.77052437200000001</v>
      </c>
      <c r="F36">
        <v>0.70965896100000003</v>
      </c>
      <c r="G36">
        <v>0.71807396761291153</v>
      </c>
      <c r="H36">
        <v>0.72413590605089562</v>
      </c>
      <c r="I36">
        <v>0.72360234800000001</v>
      </c>
      <c r="J36">
        <v>0.72260948599999997</v>
      </c>
      <c r="K36">
        <v>0.72364097199999999</v>
      </c>
      <c r="L36">
        <v>0.71970235299999996</v>
      </c>
      <c r="M36">
        <v>0.71387653500000003</v>
      </c>
      <c r="N36">
        <v>0.70695540999999995</v>
      </c>
      <c r="O36">
        <v>0.71386092300000004</v>
      </c>
      <c r="P36">
        <v>0.723280123</v>
      </c>
      <c r="Q36">
        <v>0.73831504299999995</v>
      </c>
      <c r="R36">
        <v>0.72779377099999998</v>
      </c>
      <c r="S36">
        <v>0.72773707899999995</v>
      </c>
      <c r="T36">
        <v>0.73323131100000005</v>
      </c>
      <c r="U36">
        <v>0.72787984999999999</v>
      </c>
      <c r="V36">
        <v>0.73338756000000005</v>
      </c>
      <c r="W36">
        <v>0.74226880299999998</v>
      </c>
      <c r="X36">
        <v>0.746960603</v>
      </c>
      <c r="Y36">
        <v>0.76297685999999998</v>
      </c>
      <c r="Z36">
        <v>0.76361369400000001</v>
      </c>
      <c r="AA36">
        <v>0.76050813399999995</v>
      </c>
      <c r="AB36">
        <v>0.71677592300000004</v>
      </c>
      <c r="AC36">
        <v>0.713740033</v>
      </c>
      <c r="AD36">
        <v>0.71565562299999996</v>
      </c>
      <c r="AE36">
        <v>0.71061293299999995</v>
      </c>
      <c r="AF36">
        <v>0.71816590899999999</v>
      </c>
      <c r="AG36">
        <v>0.70602399400000004</v>
      </c>
      <c r="AH36">
        <v>0</v>
      </c>
      <c r="AI36">
        <v>0.71370855099999997</v>
      </c>
      <c r="AJ36">
        <v>0.71501193299999999</v>
      </c>
      <c r="AK36">
        <v>0.70948630000000001</v>
      </c>
      <c r="AL36">
        <v>0.71192429999999995</v>
      </c>
      <c r="AM36">
        <v>0.71097579600000005</v>
      </c>
      <c r="AN36">
        <v>0.70937110999999997</v>
      </c>
    </row>
    <row r="37" spans="1:40" x14ac:dyDescent="0.25">
      <c r="A37" t="s">
        <v>545</v>
      </c>
      <c r="B37">
        <v>0.71231013700000001</v>
      </c>
      <c r="C37">
        <v>0.704787783</v>
      </c>
      <c r="D37">
        <v>0.75117189299999998</v>
      </c>
      <c r="E37">
        <v>0.75917753600000004</v>
      </c>
      <c r="F37">
        <v>0.704787783</v>
      </c>
      <c r="G37">
        <v>0.71511179949138048</v>
      </c>
      <c r="H37">
        <v>0.72052265352440514</v>
      </c>
      <c r="I37">
        <v>0.72247345200000002</v>
      </c>
      <c r="J37">
        <v>0.71930543999999996</v>
      </c>
      <c r="K37">
        <v>0.72045753400000001</v>
      </c>
      <c r="L37">
        <v>0.719125817</v>
      </c>
      <c r="M37">
        <v>0.71037448000000003</v>
      </c>
      <c r="N37">
        <v>0.71124293699999996</v>
      </c>
      <c r="O37">
        <v>0.70899914500000005</v>
      </c>
      <c r="P37">
        <v>0.72257551099999995</v>
      </c>
      <c r="Q37">
        <v>0.72613911600000003</v>
      </c>
      <c r="R37">
        <v>0.72592504400000002</v>
      </c>
      <c r="S37">
        <v>0.72541591999999999</v>
      </c>
      <c r="T37">
        <v>0.72919000099999998</v>
      </c>
      <c r="U37">
        <v>0.72662890899999999</v>
      </c>
      <c r="V37">
        <v>0.72976704299999995</v>
      </c>
      <c r="W37">
        <v>0.72947626899999995</v>
      </c>
      <c r="X37">
        <v>0.74109106800000002</v>
      </c>
      <c r="Y37">
        <v>0.757305691</v>
      </c>
      <c r="Z37">
        <v>0.761381737</v>
      </c>
      <c r="AA37">
        <v>0.76228481199999998</v>
      </c>
      <c r="AB37">
        <v>0.714839055</v>
      </c>
      <c r="AC37">
        <v>0.71220497100000002</v>
      </c>
      <c r="AD37">
        <v>0.70893526600000001</v>
      </c>
      <c r="AE37">
        <v>0.70938733899999995</v>
      </c>
      <c r="AF37">
        <v>0.71083096199999996</v>
      </c>
      <c r="AG37">
        <v>0.70105856600000005</v>
      </c>
      <c r="AH37">
        <v>0.71370855099999997</v>
      </c>
      <c r="AI37">
        <v>0</v>
      </c>
      <c r="AJ37">
        <v>0.70975925699999998</v>
      </c>
      <c r="AK37">
        <v>0.70893572599999999</v>
      </c>
      <c r="AL37">
        <v>0.70776579399999995</v>
      </c>
      <c r="AM37">
        <v>0.70759338299999996</v>
      </c>
      <c r="AN37">
        <v>0.70813268100000004</v>
      </c>
    </row>
    <row r="38" spans="1:40" x14ac:dyDescent="0.25">
      <c r="A38" t="s">
        <v>748</v>
      </c>
      <c r="B38">
        <v>0.71179145200000005</v>
      </c>
      <c r="C38">
        <v>0.70336929699999995</v>
      </c>
      <c r="D38">
        <v>0.74761294700000003</v>
      </c>
      <c r="E38">
        <v>0.76305151999999998</v>
      </c>
      <c r="F38">
        <v>0.70336929699999995</v>
      </c>
      <c r="G38">
        <v>0.71552047267832886</v>
      </c>
      <c r="H38">
        <v>0.71912713890234126</v>
      </c>
      <c r="I38">
        <v>0.71631919399999999</v>
      </c>
      <c r="J38">
        <v>0.71856863500000001</v>
      </c>
      <c r="K38">
        <v>0.71840638300000004</v>
      </c>
      <c r="L38">
        <v>0.71625599299999998</v>
      </c>
      <c r="M38">
        <v>0.70830540600000003</v>
      </c>
      <c r="N38">
        <v>0.70919612799999998</v>
      </c>
      <c r="O38">
        <v>0.70818495699999995</v>
      </c>
      <c r="P38">
        <v>0.720615271</v>
      </c>
      <c r="Q38">
        <v>0.72677296499999999</v>
      </c>
      <c r="R38">
        <v>0.72212507800000003</v>
      </c>
      <c r="S38">
        <v>0.72313464400000005</v>
      </c>
      <c r="T38">
        <v>0.72855729400000002</v>
      </c>
      <c r="U38">
        <v>0.72633639500000002</v>
      </c>
      <c r="V38">
        <v>0.729135431</v>
      </c>
      <c r="W38">
        <v>0.73113492499999999</v>
      </c>
      <c r="X38">
        <v>0.73750775000000002</v>
      </c>
      <c r="Y38">
        <v>0.755866327</v>
      </c>
      <c r="Z38">
        <v>0.76058452399999998</v>
      </c>
      <c r="AA38">
        <v>0.76083177899999999</v>
      </c>
      <c r="AB38">
        <v>0.71118510000000001</v>
      </c>
      <c r="AC38">
        <v>0.70931777500000004</v>
      </c>
      <c r="AD38">
        <v>0.706844892</v>
      </c>
      <c r="AE38">
        <v>0.71019403599999997</v>
      </c>
      <c r="AF38">
        <v>0.70877020599999996</v>
      </c>
      <c r="AG38">
        <v>0.70694433000000001</v>
      </c>
      <c r="AH38">
        <v>0.71501193299999999</v>
      </c>
      <c r="AI38">
        <v>0.70975925699999998</v>
      </c>
      <c r="AJ38">
        <v>0</v>
      </c>
      <c r="AK38">
        <v>0.70514176699999997</v>
      </c>
      <c r="AL38">
        <v>0.70710079599999998</v>
      </c>
      <c r="AM38">
        <v>0.70581654699999996</v>
      </c>
      <c r="AN38">
        <v>0.70777513700000005</v>
      </c>
    </row>
    <row r="39" spans="1:40" x14ac:dyDescent="0.25">
      <c r="A39" t="s">
        <v>551</v>
      </c>
      <c r="B39">
        <v>0.71216516799999996</v>
      </c>
      <c r="C39">
        <v>0.70950550599999995</v>
      </c>
      <c r="D39">
        <v>0.74650130599999998</v>
      </c>
      <c r="E39">
        <v>0.77582176800000002</v>
      </c>
      <c r="F39">
        <v>0.70950550599999995</v>
      </c>
      <c r="G39">
        <v>0.71343156723829626</v>
      </c>
      <c r="H39">
        <v>0.71840329261375002</v>
      </c>
      <c r="I39">
        <v>0.71862451999999999</v>
      </c>
      <c r="J39">
        <v>0.71981162099999996</v>
      </c>
      <c r="K39">
        <v>0.71828486800000002</v>
      </c>
      <c r="L39">
        <v>0.717534122</v>
      </c>
      <c r="M39">
        <v>0.71024212799999997</v>
      </c>
      <c r="N39">
        <v>0.70953940900000001</v>
      </c>
      <c r="O39">
        <v>0.71034555099999996</v>
      </c>
      <c r="P39">
        <v>0.72357455100000001</v>
      </c>
      <c r="Q39">
        <v>0.72935344700000004</v>
      </c>
      <c r="R39">
        <v>0.72612544999999995</v>
      </c>
      <c r="S39">
        <v>0.72597795300000001</v>
      </c>
      <c r="T39">
        <v>0.73156942599999997</v>
      </c>
      <c r="U39">
        <v>0.72414489900000001</v>
      </c>
      <c r="V39">
        <v>0.72914768799999996</v>
      </c>
      <c r="W39">
        <v>0.73230547800000001</v>
      </c>
      <c r="X39">
        <v>0.73499013700000004</v>
      </c>
      <c r="Y39">
        <v>0.75658963800000001</v>
      </c>
      <c r="Z39">
        <v>0.759468488</v>
      </c>
      <c r="AA39">
        <v>0.75928825499999997</v>
      </c>
      <c r="AB39">
        <v>0.71166791500000004</v>
      </c>
      <c r="AC39">
        <v>0.71362977100000002</v>
      </c>
      <c r="AD39">
        <v>0.70848013700000001</v>
      </c>
      <c r="AE39">
        <v>0.70946122</v>
      </c>
      <c r="AF39">
        <v>0.70942673899999997</v>
      </c>
      <c r="AG39">
        <v>0.70614806399999996</v>
      </c>
      <c r="AH39">
        <v>0.70948630000000001</v>
      </c>
      <c r="AI39">
        <v>0.70893572599999999</v>
      </c>
      <c r="AJ39">
        <v>0.70514176699999997</v>
      </c>
      <c r="AK39">
        <v>0</v>
      </c>
      <c r="AL39">
        <v>0.70767248000000005</v>
      </c>
      <c r="AM39">
        <v>0.70815130299999995</v>
      </c>
      <c r="AN39">
        <v>0.70914556299999998</v>
      </c>
    </row>
    <row r="40" spans="1:40" x14ac:dyDescent="0.25">
      <c r="A40" t="s">
        <v>556</v>
      </c>
      <c r="B40">
        <v>0.71089774999999999</v>
      </c>
      <c r="C40">
        <v>0.70768842700000001</v>
      </c>
      <c r="D40">
        <v>0.745709654</v>
      </c>
      <c r="E40">
        <v>0.76418551000000001</v>
      </c>
      <c r="F40">
        <v>0.70768842700000001</v>
      </c>
      <c r="G40">
        <v>0.71285317186879671</v>
      </c>
      <c r="H40">
        <v>0.71781748861809758</v>
      </c>
      <c r="I40">
        <v>0.71747879299999995</v>
      </c>
      <c r="J40">
        <v>0.71514261199999996</v>
      </c>
      <c r="K40">
        <v>0.71555389700000005</v>
      </c>
      <c r="L40">
        <v>0.71498071100000005</v>
      </c>
      <c r="M40">
        <v>0.70914463999999999</v>
      </c>
      <c r="N40">
        <v>0.71029918000000003</v>
      </c>
      <c r="O40">
        <v>0.71426015099999995</v>
      </c>
      <c r="P40">
        <v>0.72424315500000003</v>
      </c>
      <c r="Q40">
        <v>0.73042151</v>
      </c>
      <c r="R40">
        <v>0.72695513700000003</v>
      </c>
      <c r="S40">
        <v>0.72676262700000005</v>
      </c>
      <c r="T40">
        <v>0.73018771000000005</v>
      </c>
      <c r="U40">
        <v>0.72323025299999999</v>
      </c>
      <c r="V40">
        <v>0.72566445899999998</v>
      </c>
      <c r="W40">
        <v>0.733704095</v>
      </c>
      <c r="X40">
        <v>0.73829921099999996</v>
      </c>
      <c r="Y40">
        <v>0.75651883900000005</v>
      </c>
      <c r="Z40">
        <v>0.75710751300000001</v>
      </c>
      <c r="AA40">
        <v>0.75718493200000003</v>
      </c>
      <c r="AB40">
        <v>0.70943923600000003</v>
      </c>
      <c r="AC40">
        <v>0.70913108400000002</v>
      </c>
      <c r="AD40">
        <v>0.71010837100000002</v>
      </c>
      <c r="AE40">
        <v>0.70618323900000002</v>
      </c>
      <c r="AF40">
        <v>0.71216084599999996</v>
      </c>
      <c r="AG40">
        <v>0.70355440800000002</v>
      </c>
      <c r="AH40">
        <v>0.71192429999999995</v>
      </c>
      <c r="AI40">
        <v>0.70776579399999995</v>
      </c>
      <c r="AJ40">
        <v>0.70710079599999998</v>
      </c>
      <c r="AK40">
        <v>0.70767248000000005</v>
      </c>
      <c r="AL40">
        <v>0</v>
      </c>
      <c r="AM40">
        <v>0.708378917</v>
      </c>
      <c r="AN40">
        <v>0.70672779799999996</v>
      </c>
    </row>
    <row r="41" spans="1:40" x14ac:dyDescent="0.25">
      <c r="A41" t="s">
        <v>567</v>
      </c>
      <c r="B41">
        <v>0.711588785</v>
      </c>
      <c r="C41">
        <v>0.70768446100000004</v>
      </c>
      <c r="D41">
        <v>0.74754695299999996</v>
      </c>
      <c r="E41">
        <v>0.76621044500000002</v>
      </c>
      <c r="F41">
        <v>0.70768446100000004</v>
      </c>
      <c r="G41">
        <v>0.71372424900936871</v>
      </c>
      <c r="H41">
        <v>0.71924255901916423</v>
      </c>
      <c r="I41">
        <v>0.71841382799999998</v>
      </c>
      <c r="J41">
        <v>0.71805080799999998</v>
      </c>
      <c r="K41">
        <v>0.718208399</v>
      </c>
      <c r="L41">
        <v>0.71503948100000003</v>
      </c>
      <c r="M41">
        <v>0.70877040899999999</v>
      </c>
      <c r="N41">
        <v>0.71132430199999996</v>
      </c>
      <c r="O41">
        <v>0.71099448899999995</v>
      </c>
      <c r="P41">
        <v>0.72151364100000004</v>
      </c>
      <c r="Q41">
        <v>0.73162921199999997</v>
      </c>
      <c r="R41">
        <v>0.72117616799999995</v>
      </c>
      <c r="S41">
        <v>0.72359832099999999</v>
      </c>
      <c r="T41">
        <v>0.72860813899999999</v>
      </c>
      <c r="U41">
        <v>0.72681056200000005</v>
      </c>
      <c r="V41">
        <v>0.72772123099999997</v>
      </c>
      <c r="W41">
        <v>0.731308925</v>
      </c>
      <c r="X41">
        <v>0.73846735399999996</v>
      </c>
      <c r="Y41">
        <v>0.75569018700000001</v>
      </c>
      <c r="Z41">
        <v>0.75916855000000005</v>
      </c>
      <c r="AA41">
        <v>0.76060262199999995</v>
      </c>
      <c r="AB41">
        <v>0.71175276600000004</v>
      </c>
      <c r="AC41">
        <v>0.71163291500000003</v>
      </c>
      <c r="AD41">
        <v>0.70649602099999997</v>
      </c>
      <c r="AE41">
        <v>0.70915455699999996</v>
      </c>
      <c r="AF41">
        <v>0.71083126299999999</v>
      </c>
      <c r="AG41">
        <v>0.70289390699999998</v>
      </c>
      <c r="AH41">
        <v>0.71097579600000005</v>
      </c>
      <c r="AI41">
        <v>0.70759338299999996</v>
      </c>
      <c r="AJ41">
        <v>0.70581654699999996</v>
      </c>
      <c r="AK41">
        <v>0.70815130299999995</v>
      </c>
      <c r="AL41">
        <v>0.708378917</v>
      </c>
      <c r="AM41">
        <v>0</v>
      </c>
      <c r="AN41">
        <v>0.70849505099999999</v>
      </c>
    </row>
    <row r="42" spans="1:40" x14ac:dyDescent="0.25">
      <c r="A42" t="s">
        <v>576</v>
      </c>
      <c r="B42">
        <v>0.71347344400000001</v>
      </c>
      <c r="C42">
        <v>0.70496662499999996</v>
      </c>
      <c r="D42">
        <v>0.74746595699999996</v>
      </c>
      <c r="E42">
        <v>0.76981707200000005</v>
      </c>
      <c r="F42">
        <v>0.70496662499999996</v>
      </c>
      <c r="G42">
        <v>0.71530457734157449</v>
      </c>
      <c r="H42">
        <v>0.71992578991641043</v>
      </c>
      <c r="I42">
        <v>0.72034593899999999</v>
      </c>
      <c r="J42">
        <v>0.71894537400000003</v>
      </c>
      <c r="K42">
        <v>0.71804931999999999</v>
      </c>
      <c r="L42">
        <v>0.71619744299999999</v>
      </c>
      <c r="M42">
        <v>0.710201423</v>
      </c>
      <c r="N42">
        <v>0.71183375699999996</v>
      </c>
      <c r="O42">
        <v>0.711545541</v>
      </c>
      <c r="P42">
        <v>0.72263207299999999</v>
      </c>
      <c r="Q42">
        <v>0.73217094999999999</v>
      </c>
      <c r="R42">
        <v>0.726837815</v>
      </c>
      <c r="S42">
        <v>0.72680788799999996</v>
      </c>
      <c r="T42">
        <v>0.72932985299999997</v>
      </c>
      <c r="U42">
        <v>0.726002708</v>
      </c>
      <c r="V42">
        <v>0.72888687299999999</v>
      </c>
      <c r="W42">
        <v>0.73918675300000003</v>
      </c>
      <c r="X42">
        <v>0.73997811800000002</v>
      </c>
      <c r="Y42">
        <v>0.75779649900000001</v>
      </c>
      <c r="Z42">
        <v>0.76085619199999999</v>
      </c>
      <c r="AA42">
        <v>0.75981718099999995</v>
      </c>
      <c r="AB42">
        <v>0.71467398199999999</v>
      </c>
      <c r="AC42">
        <v>0.71143476100000003</v>
      </c>
      <c r="AD42">
        <v>0.70874768700000002</v>
      </c>
      <c r="AE42">
        <v>0.710525136</v>
      </c>
      <c r="AF42">
        <v>0.71267142100000003</v>
      </c>
      <c r="AG42">
        <v>0.70532131499999995</v>
      </c>
      <c r="AH42">
        <v>0.70937110999999997</v>
      </c>
      <c r="AI42">
        <v>0.70813268100000004</v>
      </c>
      <c r="AJ42">
        <v>0.70777513700000005</v>
      </c>
      <c r="AK42">
        <v>0.70914556299999998</v>
      </c>
      <c r="AL42">
        <v>0.70672779799999996</v>
      </c>
      <c r="AM42">
        <v>0.70849505099999999</v>
      </c>
      <c r="AN4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636E-8449-481B-A6C1-21C792919FED}">
  <dimension ref="A1:M35"/>
  <sheetViews>
    <sheetView zoomScale="80" zoomScaleNormal="80" workbookViewId="0">
      <selection activeCell="A2" sqref="A2"/>
    </sheetView>
  </sheetViews>
  <sheetFormatPr defaultRowHeight="15" x14ac:dyDescent="0.25"/>
  <cols>
    <col min="1" max="1" width="13.28515625" customWidth="1"/>
    <col min="2" max="2" width="25.28515625" customWidth="1"/>
    <col min="3" max="3" width="34.140625" bestFit="1" customWidth="1"/>
    <col min="4" max="4" width="36.28515625" bestFit="1" customWidth="1"/>
    <col min="5" max="5" width="14.5703125" customWidth="1"/>
    <col min="6" max="6" width="13" bestFit="1" customWidth="1"/>
    <col min="8" max="8" width="10.5703125" customWidth="1"/>
  </cols>
  <sheetData>
    <row r="1" spans="1:9" ht="15.75" x14ac:dyDescent="0.25">
      <c r="A1" s="65" t="s">
        <v>1050</v>
      </c>
    </row>
    <row r="3" spans="1:9" x14ac:dyDescent="0.25">
      <c r="A3" s="79" t="s">
        <v>738</v>
      </c>
      <c r="B3" s="79" t="s">
        <v>739</v>
      </c>
      <c r="C3" s="79" t="s">
        <v>740</v>
      </c>
      <c r="D3" s="79" t="s">
        <v>782</v>
      </c>
      <c r="E3" s="79" t="s">
        <v>741</v>
      </c>
      <c r="F3" s="79" t="s">
        <v>742</v>
      </c>
      <c r="G3" s="79" t="s">
        <v>743</v>
      </c>
      <c r="H3" s="79" t="s">
        <v>744</v>
      </c>
      <c r="I3" s="79" t="s">
        <v>745</v>
      </c>
    </row>
    <row r="4" spans="1:9" x14ac:dyDescent="0.25">
      <c r="A4" s="11" t="s">
        <v>851</v>
      </c>
      <c r="B4" s="68"/>
      <c r="C4" s="68"/>
      <c r="D4" s="68"/>
      <c r="E4" s="68"/>
      <c r="F4" s="68"/>
      <c r="G4" s="68"/>
      <c r="H4" s="68"/>
      <c r="I4" s="68"/>
    </row>
    <row r="5" spans="1:9" x14ac:dyDescent="0.25">
      <c r="A5" s="63" t="s">
        <v>746</v>
      </c>
      <c r="B5" s="63" t="s">
        <v>237</v>
      </c>
      <c r="C5" s="63" t="s">
        <v>26</v>
      </c>
      <c r="D5" s="63" t="s">
        <v>247</v>
      </c>
      <c r="E5" s="63">
        <v>-7.2088632502901803E-4</v>
      </c>
      <c r="F5" s="63">
        <v>7.9042045628925498E-4</v>
      </c>
      <c r="G5" s="63">
        <v>-0.91202893256751405</v>
      </c>
      <c r="H5" s="63">
        <v>0.36175348719196199</v>
      </c>
      <c r="I5" s="63">
        <v>95590</v>
      </c>
    </row>
    <row r="6" spans="1:9" x14ac:dyDescent="0.25">
      <c r="A6" s="18" t="s">
        <v>746</v>
      </c>
      <c r="B6" s="18" t="s">
        <v>237</v>
      </c>
      <c r="C6" s="18" t="s">
        <v>26</v>
      </c>
      <c r="D6" s="18" t="s">
        <v>259</v>
      </c>
      <c r="E6" s="18">
        <v>-2.1747765207067501E-3</v>
      </c>
      <c r="F6" s="18">
        <v>1.0079905107722199E-3</v>
      </c>
      <c r="G6" s="18">
        <v>-2.1575367004602399</v>
      </c>
      <c r="H6" s="18">
        <v>3.09638707501813E-2</v>
      </c>
      <c r="I6" s="18">
        <v>95460</v>
      </c>
    </row>
    <row r="7" spans="1:9" x14ac:dyDescent="0.25">
      <c r="A7" s="18" t="s">
        <v>746</v>
      </c>
      <c r="B7" s="18" t="s">
        <v>237</v>
      </c>
      <c r="C7" s="18" t="s">
        <v>26</v>
      </c>
      <c r="D7" s="18" t="s">
        <v>268</v>
      </c>
      <c r="E7" s="18">
        <v>-3.1533064039976437E-3</v>
      </c>
      <c r="F7" s="18">
        <v>1.0054033760663248E-3</v>
      </c>
      <c r="G7" s="18">
        <v>-3.136359474278934</v>
      </c>
      <c r="H7" s="18">
        <v>1.7105939211036298E-3</v>
      </c>
      <c r="I7" s="63">
        <v>92588</v>
      </c>
    </row>
    <row r="8" spans="1:9" x14ac:dyDescent="0.25">
      <c r="A8" s="18" t="s">
        <v>746</v>
      </c>
      <c r="B8" s="18" t="s">
        <v>237</v>
      </c>
      <c r="C8" s="18" t="s">
        <v>26</v>
      </c>
      <c r="D8" s="18" t="s">
        <v>275</v>
      </c>
      <c r="E8" s="18">
        <v>-1.7964765878535009E-3</v>
      </c>
      <c r="F8" s="18">
        <v>9.9046143717333441E-4</v>
      </c>
      <c r="G8" s="18">
        <v>-1.8137774177058756</v>
      </c>
      <c r="H8" s="18">
        <v>6.9712000532180463E-2</v>
      </c>
      <c r="I8" s="63">
        <v>94908</v>
      </c>
    </row>
    <row r="9" spans="1:9" x14ac:dyDescent="0.25">
      <c r="A9" s="18" t="s">
        <v>746</v>
      </c>
      <c r="B9" s="18" t="s">
        <v>237</v>
      </c>
      <c r="C9" s="18" t="s">
        <v>247</v>
      </c>
      <c r="D9" s="18" t="s">
        <v>259</v>
      </c>
      <c r="E9" s="18">
        <v>-1.44756511918739E-3</v>
      </c>
      <c r="F9" s="18">
        <v>7.2193345770354901E-4</v>
      </c>
      <c r="G9" s="18">
        <v>-2.0051226380227098</v>
      </c>
      <c r="H9" s="18">
        <v>4.4949937888222602E-2</v>
      </c>
      <c r="I9" s="18">
        <v>111288</v>
      </c>
    </row>
    <row r="10" spans="1:9" x14ac:dyDescent="0.25">
      <c r="A10" s="18" t="s">
        <v>746</v>
      </c>
      <c r="B10" s="18" t="s">
        <v>237</v>
      </c>
      <c r="C10" s="18" t="s">
        <v>247</v>
      </c>
      <c r="D10" s="18" t="s">
        <v>268</v>
      </c>
      <c r="E10" s="18">
        <v>-2.64717513837232E-3</v>
      </c>
      <c r="F10" s="18">
        <v>7.1036415054443402E-4</v>
      </c>
      <c r="G10" s="18">
        <v>-3.7265044081172798</v>
      </c>
      <c r="H10" s="18">
        <v>1.9415367823151801E-4</v>
      </c>
      <c r="I10" s="18">
        <v>107778</v>
      </c>
    </row>
    <row r="11" spans="1:9" x14ac:dyDescent="0.25">
      <c r="A11" s="18" t="s">
        <v>746</v>
      </c>
      <c r="B11" s="18" t="s">
        <v>237</v>
      </c>
      <c r="C11" s="18" t="s">
        <v>247</v>
      </c>
      <c r="D11" s="18" t="s">
        <v>275</v>
      </c>
      <c r="E11" s="18">
        <v>-1.0016269973971801E-3</v>
      </c>
      <c r="F11" s="18">
        <v>7.8641405714915502E-4</v>
      </c>
      <c r="G11" s="18">
        <v>-1.27366364867408</v>
      </c>
      <c r="H11" s="18">
        <v>0.20278264458799999</v>
      </c>
      <c r="I11" s="18">
        <v>110643</v>
      </c>
    </row>
    <row r="12" spans="1:9" x14ac:dyDescent="0.25">
      <c r="A12" s="11" t="s">
        <v>852</v>
      </c>
    </row>
    <row r="13" spans="1:9" x14ac:dyDescent="0.25">
      <c r="A13" s="18" t="s">
        <v>746</v>
      </c>
      <c r="B13" s="18" t="s">
        <v>237</v>
      </c>
      <c r="C13" s="18" t="s">
        <v>35</v>
      </c>
      <c r="D13" s="18" t="s">
        <v>755</v>
      </c>
      <c r="E13" s="18">
        <v>2.943217540520278E-3</v>
      </c>
      <c r="F13" s="18">
        <v>1.586696168674796E-3</v>
      </c>
      <c r="G13" s="18">
        <v>1.854934548041699</v>
      </c>
      <c r="H13" s="18">
        <v>6.360557374387113E-2</v>
      </c>
      <c r="I13" s="63">
        <v>23116</v>
      </c>
    </row>
    <row r="14" spans="1:9" x14ac:dyDescent="0.25">
      <c r="A14" s="18" t="s">
        <v>746</v>
      </c>
      <c r="B14" s="18" t="s">
        <v>237</v>
      </c>
      <c r="C14" s="18" t="s">
        <v>35</v>
      </c>
      <c r="D14" s="18" t="s">
        <v>397</v>
      </c>
      <c r="E14" s="18">
        <v>4.7419592015518252E-3</v>
      </c>
      <c r="F14" s="18">
        <v>3.5705260471557807E-3</v>
      </c>
      <c r="G14" s="18">
        <v>1.3280841923360811</v>
      </c>
      <c r="H14" s="18">
        <v>0.18415029499660038</v>
      </c>
      <c r="I14" s="63">
        <v>5327</v>
      </c>
    </row>
    <row r="15" spans="1:9" x14ac:dyDescent="0.25">
      <c r="A15" s="18" t="s">
        <v>746</v>
      </c>
      <c r="B15" s="18" t="s">
        <v>237</v>
      </c>
      <c r="C15" s="18" t="s">
        <v>35</v>
      </c>
      <c r="D15" s="18" t="s">
        <v>425</v>
      </c>
      <c r="E15" s="18">
        <v>3.3177199144262604E-4</v>
      </c>
      <c r="F15" s="18">
        <v>1.5150122773746608E-3</v>
      </c>
      <c r="G15" s="18">
        <v>0.2189896388282398</v>
      </c>
      <c r="H15" s="18">
        <v>0.82665811890555962</v>
      </c>
      <c r="I15" s="63">
        <v>26384</v>
      </c>
    </row>
    <row r="16" spans="1:9" x14ac:dyDescent="0.25">
      <c r="A16" s="18" t="s">
        <v>746</v>
      </c>
      <c r="B16" s="18" t="s">
        <v>237</v>
      </c>
      <c r="C16" s="18" t="s">
        <v>35</v>
      </c>
      <c r="D16" s="18" t="s">
        <v>392</v>
      </c>
      <c r="E16" s="18">
        <v>4.1273900829731809E-4</v>
      </c>
      <c r="F16" s="18">
        <v>1.5866078483555313E-3</v>
      </c>
      <c r="G16" s="18">
        <v>0.26013927053563296</v>
      </c>
      <c r="H16" s="18">
        <v>0.79475634688299279</v>
      </c>
      <c r="I16" s="63">
        <v>29032</v>
      </c>
    </row>
    <row r="17" spans="1:13" x14ac:dyDescent="0.25">
      <c r="A17" s="18" t="s">
        <v>746</v>
      </c>
      <c r="B17" s="18" t="s">
        <v>237</v>
      </c>
      <c r="C17" s="18" t="s">
        <v>755</v>
      </c>
      <c r="D17" s="18" t="s">
        <v>397</v>
      </c>
      <c r="E17" s="18">
        <v>-3.3123868091627435E-4</v>
      </c>
      <c r="F17" s="18">
        <v>2.1930334941374684E-3</v>
      </c>
      <c r="G17" s="18">
        <v>-0.15104132326376177</v>
      </c>
      <c r="H17" s="18">
        <v>0.87994311855923335</v>
      </c>
      <c r="I17" s="63">
        <v>11166</v>
      </c>
    </row>
    <row r="18" spans="1:13" x14ac:dyDescent="0.25">
      <c r="A18" s="18" t="s">
        <v>746</v>
      </c>
      <c r="B18" s="18" t="s">
        <v>237</v>
      </c>
      <c r="C18" s="18" t="s">
        <v>755</v>
      </c>
      <c r="D18" s="18" t="s">
        <v>425</v>
      </c>
      <c r="E18" s="18">
        <v>-1.9337565342369683E-3</v>
      </c>
      <c r="F18" s="18">
        <v>9.8147685884027039E-4</v>
      </c>
      <c r="G18" s="18">
        <v>-1.9702517861928275</v>
      </c>
      <c r="H18" s="18">
        <v>4.8809521110583128E-2</v>
      </c>
      <c r="I18" s="63">
        <v>59218</v>
      </c>
    </row>
    <row r="19" spans="1:13" x14ac:dyDescent="0.25">
      <c r="A19" s="18" t="s">
        <v>746</v>
      </c>
      <c r="B19" s="18" t="s">
        <v>237</v>
      </c>
      <c r="C19" s="18" t="s">
        <v>755</v>
      </c>
      <c r="D19" s="18" t="s">
        <v>392</v>
      </c>
      <c r="E19" s="18">
        <v>-7.72202457928543E-4</v>
      </c>
      <c r="F19" s="18">
        <v>1.0176568228284682E-3</v>
      </c>
      <c r="G19" s="18">
        <v>-0.7588043833699154</v>
      </c>
      <c r="H19" s="18">
        <v>0.44796958314118152</v>
      </c>
      <c r="I19" s="63">
        <v>65213</v>
      </c>
    </row>
    <row r="20" spans="1:13" x14ac:dyDescent="0.25">
      <c r="A20" s="11" t="s">
        <v>857</v>
      </c>
    </row>
    <row r="21" spans="1:13" x14ac:dyDescent="0.25">
      <c r="A21" s="18" t="s">
        <v>746</v>
      </c>
      <c r="B21" s="18" t="s">
        <v>237</v>
      </c>
      <c r="C21" s="18" t="s">
        <v>756</v>
      </c>
      <c r="D21" s="18" t="s">
        <v>471</v>
      </c>
      <c r="E21" s="18">
        <v>2.9117850002406752E-3</v>
      </c>
      <c r="F21" s="18">
        <v>2.8060426427751208E-3</v>
      </c>
      <c r="G21" s="18">
        <v>1.0376838027525401</v>
      </c>
      <c r="H21" s="18">
        <v>0.29941728817404989</v>
      </c>
      <c r="I21" s="63">
        <v>5613</v>
      </c>
    </row>
    <row r="22" spans="1:13" x14ac:dyDescent="0.25">
      <c r="A22" s="18" t="s">
        <v>746</v>
      </c>
      <c r="B22" s="18" t="s">
        <v>237</v>
      </c>
      <c r="C22" s="18" t="s">
        <v>756</v>
      </c>
      <c r="D22" s="18" t="s">
        <v>496</v>
      </c>
      <c r="E22" s="18">
        <v>4.0266320399226048E-3</v>
      </c>
      <c r="F22" s="18">
        <v>3.1403905572885108E-3</v>
      </c>
      <c r="G22" s="18">
        <v>1.2822074090680289</v>
      </c>
      <c r="H22" s="18">
        <v>0.19976989784142515</v>
      </c>
      <c r="I22" s="63">
        <v>5455</v>
      </c>
    </row>
    <row r="23" spans="1:13" x14ac:dyDescent="0.25">
      <c r="A23" s="18" t="s">
        <v>746</v>
      </c>
      <c r="B23" s="18" t="s">
        <v>237</v>
      </c>
      <c r="C23" s="18" t="s">
        <v>756</v>
      </c>
      <c r="D23" s="18" t="s">
        <v>506</v>
      </c>
      <c r="E23" s="18">
        <v>4.747492730401711E-4</v>
      </c>
      <c r="F23" s="18">
        <v>3.5414959525463894E-3</v>
      </c>
      <c r="G23" s="18">
        <v>0.13405331515311183</v>
      </c>
      <c r="H23" s="18">
        <v>0.89336041545704614</v>
      </c>
      <c r="I23" s="63">
        <v>5617</v>
      </c>
    </row>
    <row r="24" spans="1:13" x14ac:dyDescent="0.25">
      <c r="A24" s="18" t="s">
        <v>746</v>
      </c>
      <c r="B24" s="18" t="s">
        <v>237</v>
      </c>
      <c r="C24" s="18" t="s">
        <v>496</v>
      </c>
      <c r="D24" s="18" t="s">
        <v>464</v>
      </c>
      <c r="E24" s="18">
        <v>4.1540356195528729E-3</v>
      </c>
      <c r="F24" s="18">
        <v>2.0619130110190445E-3</v>
      </c>
      <c r="G24" s="18">
        <v>2.0146512473384384</v>
      </c>
      <c r="H24" s="18">
        <v>4.3941203801339285E-2</v>
      </c>
      <c r="I24" s="63">
        <v>13195</v>
      </c>
    </row>
    <row r="25" spans="1:13" x14ac:dyDescent="0.25">
      <c r="A25" s="18" t="s">
        <v>746</v>
      </c>
      <c r="B25" s="18" t="s">
        <v>237</v>
      </c>
      <c r="C25" s="18" t="s">
        <v>496</v>
      </c>
      <c r="D25" s="18" t="s">
        <v>456</v>
      </c>
      <c r="E25" s="18">
        <v>6.4693169012862871E-3</v>
      </c>
      <c r="F25" s="18">
        <v>1.2002737487604657E-3</v>
      </c>
      <c r="G25" s="18">
        <v>5.3898678597005167</v>
      </c>
      <c r="H25" s="18">
        <v>7.0509509596382577E-8</v>
      </c>
      <c r="I25" s="63">
        <v>45061</v>
      </c>
    </row>
    <row r="26" spans="1:13" x14ac:dyDescent="0.25">
      <c r="A26" s="18" t="s">
        <v>746</v>
      </c>
      <c r="B26" s="18" t="s">
        <v>237</v>
      </c>
      <c r="C26" s="18" t="s">
        <v>496</v>
      </c>
      <c r="D26" s="18" t="s">
        <v>454</v>
      </c>
      <c r="E26" s="18">
        <v>9.2988625136727846E-3</v>
      </c>
      <c r="F26" s="18">
        <v>1.4948188503073425E-3</v>
      </c>
      <c r="G26" s="18">
        <v>6.2207286934874348</v>
      </c>
      <c r="H26" s="18">
        <v>4.9485120375172262E-10</v>
      </c>
      <c r="I26" s="63">
        <v>25192</v>
      </c>
    </row>
    <row r="27" spans="1:13" x14ac:dyDescent="0.25">
      <c r="A27" s="18" t="s">
        <v>746</v>
      </c>
      <c r="B27" s="18" t="s">
        <v>237</v>
      </c>
      <c r="C27" s="18" t="s">
        <v>496</v>
      </c>
      <c r="D27" s="18" t="s">
        <v>438</v>
      </c>
      <c r="E27" s="18">
        <v>8.364726010763367E-3</v>
      </c>
      <c r="F27" s="18">
        <v>8.4405738643256124E-4</v>
      </c>
      <c r="G27" s="18">
        <v>9.9101389848825097</v>
      </c>
      <c r="H27" s="18">
        <v>3.7612258559072763E-23</v>
      </c>
      <c r="I27" s="63">
        <v>81700</v>
      </c>
    </row>
    <row r="28" spans="1:13" x14ac:dyDescent="0.25">
      <c r="A28" s="18" t="s">
        <v>746</v>
      </c>
      <c r="B28" s="18" t="s">
        <v>237</v>
      </c>
      <c r="C28" s="18" t="s">
        <v>496</v>
      </c>
      <c r="D28" s="18" t="s">
        <v>434</v>
      </c>
      <c r="E28" s="18">
        <v>8.5988811539922314E-3</v>
      </c>
      <c r="F28" s="18">
        <v>9.4660627732070526E-4</v>
      </c>
      <c r="G28" s="18">
        <v>9.083904639139611</v>
      </c>
      <c r="H28" s="18">
        <v>1.0474805386504281E-19</v>
      </c>
      <c r="I28" s="63">
        <v>81880</v>
      </c>
    </row>
    <row r="29" spans="1:13" x14ac:dyDescent="0.25">
      <c r="A29" s="11" t="s">
        <v>859</v>
      </c>
    </row>
    <row r="30" spans="1:13" x14ac:dyDescent="0.25">
      <c r="A30" s="18" t="s">
        <v>746</v>
      </c>
      <c r="B30" s="18" t="s">
        <v>237</v>
      </c>
      <c r="C30" s="18" t="s">
        <v>860</v>
      </c>
      <c r="D30" s="18" t="s">
        <v>861</v>
      </c>
      <c r="E30" s="18">
        <v>6.1810486166025257E-3</v>
      </c>
      <c r="F30" s="18">
        <v>9.1003572526869082E-4</v>
      </c>
      <c r="G30" s="18">
        <v>6.7920944694534411</v>
      </c>
      <c r="H30" s="18">
        <v>1.1051713617827424E-11</v>
      </c>
      <c r="I30" s="63">
        <v>54115</v>
      </c>
      <c r="K30" s="130"/>
      <c r="M30" s="130"/>
    </row>
    <row r="31" spans="1:13" x14ac:dyDescent="0.25">
      <c r="A31" s="18" t="s">
        <v>746</v>
      </c>
      <c r="B31" s="18" t="s">
        <v>237</v>
      </c>
      <c r="C31" s="18" t="s">
        <v>860</v>
      </c>
      <c r="D31" s="18" t="s">
        <v>862</v>
      </c>
      <c r="E31" s="18">
        <v>8.7784751959890887E-3</v>
      </c>
      <c r="F31" s="18">
        <v>5.8936370211304368E-4</v>
      </c>
      <c r="G31" s="18">
        <v>14.894835166325397</v>
      </c>
      <c r="H31" s="18">
        <v>3.5606166037614967E-50</v>
      </c>
      <c r="I31" s="63">
        <v>105495</v>
      </c>
    </row>
    <row r="32" spans="1:13" x14ac:dyDescent="0.25">
      <c r="A32" s="18" t="s">
        <v>746</v>
      </c>
      <c r="B32" s="18" t="s">
        <v>237</v>
      </c>
      <c r="C32" s="18" t="s">
        <v>860</v>
      </c>
      <c r="D32" s="18" t="s">
        <v>863</v>
      </c>
      <c r="E32" s="18">
        <v>9.8048798311719497E-3</v>
      </c>
      <c r="F32" s="18">
        <v>5.3834491356999999E-4</v>
      </c>
      <c r="G32" s="18">
        <v>18.213007282050299</v>
      </c>
      <c r="H32" s="100">
        <v>4.0696626833862901E-74</v>
      </c>
      <c r="I32" s="63">
        <v>107827</v>
      </c>
    </row>
    <row r="33" spans="1:9" x14ac:dyDescent="0.25">
      <c r="A33" s="80" t="s">
        <v>746</v>
      </c>
      <c r="B33" s="80" t="s">
        <v>237</v>
      </c>
      <c r="C33" s="80" t="s">
        <v>860</v>
      </c>
      <c r="D33" s="80" t="s">
        <v>864</v>
      </c>
      <c r="E33" s="80">
        <v>1.12865393637448E-2</v>
      </c>
      <c r="F33" s="80">
        <v>4.78510074812951E-4</v>
      </c>
      <c r="G33" s="80">
        <v>23.5868374728718</v>
      </c>
      <c r="H33" s="131">
        <v>5.26060383928522E-123</v>
      </c>
      <c r="I33" s="81">
        <v>111676</v>
      </c>
    </row>
    <row r="35" spans="1:9" x14ac:dyDescent="0.25">
      <c r="A35" t="s">
        <v>858</v>
      </c>
    </row>
  </sheetData>
  <conditionalFormatting sqref="I5:I11 I13:I19">
    <cfRule type="cellIs" dxfId="60" priority="11" operator="lessThan">
      <formula>10000</formula>
    </cfRule>
    <cfRule type="cellIs" dxfId="59" priority="12" operator="lessThan">
      <formula>20000</formula>
    </cfRule>
  </conditionalFormatting>
  <conditionalFormatting sqref="I21:I28">
    <cfRule type="cellIs" dxfId="58" priority="3" operator="lessThan">
      <formula>10000</formula>
    </cfRule>
    <cfRule type="cellIs" dxfId="57" priority="4" operator="lessThan">
      <formula>20000</formula>
    </cfRule>
  </conditionalFormatting>
  <conditionalFormatting sqref="I30:I33">
    <cfRule type="cellIs" dxfId="56" priority="1" operator="lessThan">
      <formula>10000</formula>
    </cfRule>
    <cfRule type="cellIs" dxfId="55" priority="2" operator="lessThan">
      <formula>20000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9D62-67CC-47CA-8453-D43B0618E438}">
  <dimension ref="A1:M111"/>
  <sheetViews>
    <sheetView topLeftCell="B44" zoomScale="80" zoomScaleNormal="80" workbookViewId="0">
      <selection activeCell="K10" sqref="K10"/>
    </sheetView>
  </sheetViews>
  <sheetFormatPr defaultRowHeight="15" x14ac:dyDescent="0.25"/>
  <cols>
    <col min="1" max="1" width="26.42578125" customWidth="1"/>
    <col min="2" max="2" width="27.140625" bestFit="1" customWidth="1"/>
    <col min="3" max="3" width="38" bestFit="1" customWidth="1"/>
    <col min="4" max="4" width="50.28515625" bestFit="1" customWidth="1"/>
    <col min="5" max="6" width="16.140625" style="18" customWidth="1"/>
    <col min="7" max="7" width="16" style="18" customWidth="1"/>
    <col min="8" max="10" width="13.42578125" style="18" customWidth="1"/>
    <col min="11" max="11" width="10.85546875" style="18" customWidth="1"/>
    <col min="12" max="12" width="63.42578125" style="13" bestFit="1" customWidth="1"/>
    <col min="13" max="13" width="18.7109375" bestFit="1" customWidth="1"/>
  </cols>
  <sheetData>
    <row r="1" spans="1:12" ht="15.75" x14ac:dyDescent="0.25">
      <c r="A1" s="65" t="s">
        <v>1036</v>
      </c>
    </row>
    <row r="3" spans="1:12" s="20" customFormat="1" ht="36.75" customHeight="1" x14ac:dyDescent="0.25">
      <c r="A3" s="20" t="s">
        <v>758</v>
      </c>
      <c r="B3" s="20" t="s">
        <v>759</v>
      </c>
      <c r="C3" s="20" t="s">
        <v>760</v>
      </c>
      <c r="D3" s="20" t="s">
        <v>761</v>
      </c>
      <c r="E3" s="21" t="s">
        <v>762</v>
      </c>
      <c r="F3" s="21" t="s">
        <v>763</v>
      </c>
      <c r="G3" s="21" t="s">
        <v>764</v>
      </c>
      <c r="H3" s="21" t="s">
        <v>765</v>
      </c>
      <c r="I3" s="21" t="s">
        <v>766</v>
      </c>
      <c r="J3" s="21" t="s">
        <v>767</v>
      </c>
      <c r="K3" s="21" t="s">
        <v>704</v>
      </c>
      <c r="L3" s="20" t="s">
        <v>963</v>
      </c>
    </row>
    <row r="4" spans="1:12" x14ac:dyDescent="0.25">
      <c r="A4" s="39" t="s">
        <v>784</v>
      </c>
      <c r="B4" s="31"/>
      <c r="C4" s="39"/>
      <c r="D4" s="39"/>
      <c r="E4" s="35"/>
      <c r="F4" s="35"/>
      <c r="G4" s="35"/>
      <c r="H4" s="35"/>
      <c r="I4" s="35"/>
      <c r="J4" s="35"/>
      <c r="K4" s="35"/>
      <c r="L4" s="40"/>
    </row>
    <row r="5" spans="1:12" x14ac:dyDescent="0.25">
      <c r="A5" s="95" t="s">
        <v>906</v>
      </c>
      <c r="B5" s="31"/>
      <c r="C5" s="39"/>
      <c r="D5" s="39"/>
      <c r="E5" s="34"/>
      <c r="F5" s="34"/>
      <c r="G5" s="34"/>
      <c r="H5" s="36"/>
      <c r="I5" s="36"/>
      <c r="J5" s="36"/>
      <c r="K5" s="36"/>
      <c r="L5" s="40"/>
    </row>
    <row r="6" spans="1:12" s="3" customFormat="1" x14ac:dyDescent="0.25">
      <c r="A6" s="30" t="s">
        <v>237</v>
      </c>
      <c r="B6" s="30" t="s">
        <v>26</v>
      </c>
      <c r="C6" s="44"/>
      <c r="D6" s="44"/>
      <c r="E6" s="101">
        <v>1</v>
      </c>
      <c r="F6" s="102"/>
      <c r="G6" s="102"/>
      <c r="H6" s="128">
        <v>1.03E-13</v>
      </c>
      <c r="I6" s="46"/>
      <c r="J6" s="47"/>
      <c r="K6" s="32">
        <v>5.3999999999999999E-2</v>
      </c>
      <c r="L6" s="77" t="s">
        <v>964</v>
      </c>
    </row>
    <row r="7" spans="1:12" s="3" customFormat="1" x14ac:dyDescent="0.25">
      <c r="A7" s="30" t="s">
        <v>237</v>
      </c>
      <c r="B7" s="44"/>
      <c r="C7" s="30" t="s">
        <v>35</v>
      </c>
      <c r="D7" s="44"/>
      <c r="E7" s="102"/>
      <c r="F7" s="101">
        <v>1</v>
      </c>
      <c r="G7" s="102"/>
      <c r="H7" s="46"/>
      <c r="I7" s="128">
        <v>1.03E-13</v>
      </c>
      <c r="J7" s="46"/>
      <c r="K7" s="128">
        <v>2.2299999999999999E-19</v>
      </c>
      <c r="L7" s="127" t="s">
        <v>945</v>
      </c>
    </row>
    <row r="8" spans="1:12" s="3" customFormat="1" x14ac:dyDescent="0.25">
      <c r="A8" s="30" t="s">
        <v>237</v>
      </c>
      <c r="B8" s="44"/>
      <c r="C8" s="44"/>
      <c r="D8" s="31" t="s">
        <v>771</v>
      </c>
      <c r="E8" s="102"/>
      <c r="F8" s="102"/>
      <c r="G8" s="101">
        <v>1</v>
      </c>
      <c r="H8" s="46"/>
      <c r="I8" s="46"/>
      <c r="J8" s="128">
        <v>3.2000000000000002E-14</v>
      </c>
      <c r="K8" s="128">
        <v>4.1800000000000001E-277</v>
      </c>
      <c r="L8" s="127" t="s">
        <v>945</v>
      </c>
    </row>
    <row r="9" spans="1:12" s="3" customFormat="1" x14ac:dyDescent="0.25">
      <c r="A9" s="95" t="s">
        <v>907</v>
      </c>
      <c r="B9" s="31"/>
      <c r="C9" s="31"/>
      <c r="D9" s="31"/>
      <c r="E9" s="101"/>
      <c r="F9" s="101"/>
      <c r="G9" s="101"/>
      <c r="H9" s="32"/>
      <c r="I9" s="32"/>
      <c r="J9" s="32"/>
      <c r="K9" s="32"/>
      <c r="L9" s="86"/>
    </row>
    <row r="10" spans="1:12" s="3" customFormat="1" x14ac:dyDescent="0.25">
      <c r="A10" s="30" t="s">
        <v>237</v>
      </c>
      <c r="B10" s="30" t="s">
        <v>26</v>
      </c>
      <c r="C10" s="30" t="s">
        <v>35</v>
      </c>
      <c r="D10" s="44"/>
      <c r="E10" s="101">
        <v>0.76</v>
      </c>
      <c r="F10" s="101">
        <v>0.24</v>
      </c>
      <c r="G10" s="102"/>
      <c r="H10" s="32">
        <v>5.5E-2</v>
      </c>
      <c r="I10" s="32">
        <v>5.5E-2</v>
      </c>
      <c r="J10" s="47"/>
      <c r="K10" s="32">
        <v>3.4000000000000002E-2</v>
      </c>
      <c r="L10" s="127" t="s">
        <v>945</v>
      </c>
    </row>
    <row r="11" spans="1:12" s="3" customFormat="1" x14ac:dyDescent="0.25">
      <c r="A11" s="30" t="s">
        <v>237</v>
      </c>
      <c r="B11" s="30" t="s">
        <v>26</v>
      </c>
      <c r="C11" s="30" t="s">
        <v>770</v>
      </c>
      <c r="D11" s="44"/>
      <c r="E11" s="101">
        <v>0.89</v>
      </c>
      <c r="F11" s="101">
        <v>0.11</v>
      </c>
      <c r="G11" s="102"/>
      <c r="H11" s="32">
        <v>5.8999999999999997E-2</v>
      </c>
      <c r="I11" s="32">
        <v>5.8999999999999997E-2</v>
      </c>
      <c r="J11" s="47"/>
      <c r="K11" s="32">
        <v>0.108</v>
      </c>
      <c r="L11" s="75" t="s">
        <v>769</v>
      </c>
    </row>
    <row r="12" spans="1:12" s="3" customFormat="1" x14ac:dyDescent="0.25">
      <c r="A12" s="95" t="s">
        <v>908</v>
      </c>
      <c r="B12" s="30"/>
      <c r="C12" s="30"/>
      <c r="D12" s="31"/>
      <c r="E12" s="101"/>
      <c r="F12" s="101"/>
      <c r="G12" s="101"/>
      <c r="H12" s="32"/>
      <c r="I12" s="32"/>
      <c r="J12" s="32"/>
      <c r="K12" s="32"/>
      <c r="L12" s="75"/>
    </row>
    <row r="13" spans="1:12" x14ac:dyDescent="0.25">
      <c r="A13" s="30" t="s">
        <v>237</v>
      </c>
      <c r="B13" s="30" t="s">
        <v>26</v>
      </c>
      <c r="C13" s="30" t="s">
        <v>35</v>
      </c>
      <c r="D13" s="30" t="s">
        <v>771</v>
      </c>
      <c r="E13" s="103">
        <v>0.68</v>
      </c>
      <c r="F13" s="103">
        <v>0.2</v>
      </c>
      <c r="G13" s="103">
        <v>0.12</v>
      </c>
      <c r="H13" s="38">
        <v>7.1999999999999995E-2</v>
      </c>
      <c r="I13" s="38">
        <v>5.6000000000000001E-2</v>
      </c>
      <c r="J13" s="38">
        <v>6.3E-2</v>
      </c>
      <c r="K13" s="32">
        <v>0.46899999999999997</v>
      </c>
      <c r="L13" s="75" t="s">
        <v>769</v>
      </c>
    </row>
    <row r="14" spans="1:12" x14ac:dyDescent="0.25">
      <c r="A14" s="39" t="s">
        <v>785</v>
      </c>
      <c r="B14" s="39"/>
      <c r="C14" s="39"/>
      <c r="D14" s="39"/>
      <c r="E14" s="104"/>
      <c r="F14" s="104"/>
      <c r="G14" s="104"/>
      <c r="H14" s="35"/>
      <c r="I14" s="35"/>
      <c r="J14" s="35"/>
      <c r="K14" s="40"/>
      <c r="L14" s="40"/>
    </row>
    <row r="15" spans="1:12" x14ac:dyDescent="0.25">
      <c r="A15" s="95" t="s">
        <v>906</v>
      </c>
      <c r="B15" s="31"/>
      <c r="C15" s="31"/>
      <c r="D15" s="31"/>
      <c r="E15" s="101"/>
      <c r="F15" s="101"/>
      <c r="G15" s="101"/>
      <c r="H15" s="32"/>
      <c r="I15" s="32"/>
      <c r="J15" s="32"/>
      <c r="K15" s="40"/>
      <c r="L15" s="75"/>
    </row>
    <row r="16" spans="1:12" x14ac:dyDescent="0.25">
      <c r="A16" s="30" t="s">
        <v>237</v>
      </c>
      <c r="B16" s="30" t="s">
        <v>772</v>
      </c>
      <c r="C16" s="44"/>
      <c r="D16" s="44"/>
      <c r="E16" s="101">
        <v>1</v>
      </c>
      <c r="F16" s="105"/>
      <c r="G16" s="105"/>
      <c r="H16" s="145">
        <v>1.03E-13</v>
      </c>
      <c r="I16" s="44"/>
      <c r="J16" s="44"/>
      <c r="K16" s="32">
        <v>1.84E-2</v>
      </c>
      <c r="L16" s="76" t="s">
        <v>945</v>
      </c>
    </row>
    <row r="17" spans="1:12" x14ac:dyDescent="0.25">
      <c r="A17" s="30" t="s">
        <v>237</v>
      </c>
      <c r="B17" s="30" t="s">
        <v>259</v>
      </c>
      <c r="C17" s="44"/>
      <c r="D17" s="44"/>
      <c r="E17" s="101">
        <v>1</v>
      </c>
      <c r="F17" s="105"/>
      <c r="G17" s="105"/>
      <c r="H17" s="145">
        <v>1.03E-13</v>
      </c>
      <c r="I17" s="44"/>
      <c r="J17" s="44"/>
      <c r="K17" s="32">
        <v>4.0000000000000001E-3</v>
      </c>
      <c r="L17" s="76" t="s">
        <v>945</v>
      </c>
    </row>
    <row r="18" spans="1:12" x14ac:dyDescent="0.25">
      <c r="A18" s="30" t="s">
        <v>237</v>
      </c>
      <c r="B18" s="30" t="s">
        <v>268</v>
      </c>
      <c r="C18" s="44"/>
      <c r="D18" s="44"/>
      <c r="E18" s="101">
        <v>1</v>
      </c>
      <c r="F18" s="105"/>
      <c r="G18" s="105"/>
      <c r="H18" s="146">
        <v>1.03E-13</v>
      </c>
      <c r="I18" s="44"/>
      <c r="J18" s="44"/>
      <c r="K18" s="128">
        <v>5.7399999999999999E-5</v>
      </c>
      <c r="L18" s="76" t="s">
        <v>945</v>
      </c>
    </row>
    <row r="19" spans="1:12" x14ac:dyDescent="0.25">
      <c r="A19" s="30" t="s">
        <v>237</v>
      </c>
      <c r="B19" s="44"/>
      <c r="C19" s="30" t="s">
        <v>401</v>
      </c>
      <c r="D19" s="44"/>
      <c r="E19" s="105"/>
      <c r="F19" s="101">
        <v>1</v>
      </c>
      <c r="G19" s="105"/>
      <c r="H19" s="44"/>
      <c r="I19" s="128">
        <v>3.2000000000000002E-14</v>
      </c>
      <c r="J19" s="44"/>
      <c r="K19" s="128">
        <v>1.4100000000000001E-12</v>
      </c>
      <c r="L19" s="76" t="s">
        <v>945</v>
      </c>
    </row>
    <row r="20" spans="1:12" x14ac:dyDescent="0.25">
      <c r="A20" s="30" t="s">
        <v>237</v>
      </c>
      <c r="B20" s="44"/>
      <c r="C20" s="30" t="s">
        <v>397</v>
      </c>
      <c r="D20" s="44"/>
      <c r="E20" s="105"/>
      <c r="F20" s="101">
        <v>1</v>
      </c>
      <c r="G20" s="105"/>
      <c r="H20" s="44"/>
      <c r="I20" s="128">
        <v>8.1800000000000002E-14</v>
      </c>
      <c r="J20" s="44"/>
      <c r="K20" s="32">
        <v>0.58799999999999997</v>
      </c>
      <c r="L20" s="77" t="s">
        <v>965</v>
      </c>
    </row>
    <row r="21" spans="1:12" x14ac:dyDescent="0.25">
      <c r="A21" s="30" t="s">
        <v>237</v>
      </c>
      <c r="B21" s="44"/>
      <c r="C21" s="30" t="s">
        <v>773</v>
      </c>
      <c r="D21" s="44"/>
      <c r="E21" s="105"/>
      <c r="F21" s="101">
        <v>1</v>
      </c>
      <c r="G21" s="105"/>
      <c r="H21" s="44"/>
      <c r="I21" s="128">
        <v>3.2000000000000002E-14</v>
      </c>
      <c r="J21" s="44"/>
      <c r="K21" s="128">
        <v>1.04E-19</v>
      </c>
      <c r="L21" s="127" t="s">
        <v>945</v>
      </c>
    </row>
    <row r="22" spans="1:12" x14ac:dyDescent="0.25">
      <c r="A22" s="30" t="s">
        <v>237</v>
      </c>
      <c r="B22" s="44"/>
      <c r="C22" s="30" t="s">
        <v>774</v>
      </c>
      <c r="D22" s="44"/>
      <c r="E22" s="105"/>
      <c r="F22" s="101">
        <v>1</v>
      </c>
      <c r="G22" s="105"/>
      <c r="H22" s="44"/>
      <c r="I22" s="128">
        <v>3.2000000000000002E-14</v>
      </c>
      <c r="J22" s="44"/>
      <c r="K22" s="128">
        <v>1.2900000000000001E-14</v>
      </c>
      <c r="L22" s="127" t="s">
        <v>945</v>
      </c>
    </row>
    <row r="23" spans="1:12" x14ac:dyDescent="0.25">
      <c r="A23" s="30" t="s">
        <v>237</v>
      </c>
      <c r="B23" s="44"/>
      <c r="C23" s="44"/>
      <c r="D23" s="30" t="s">
        <v>779</v>
      </c>
      <c r="E23" s="105"/>
      <c r="F23" s="105"/>
      <c r="G23" s="101">
        <v>1</v>
      </c>
      <c r="H23" s="128">
        <v>1.03E-13</v>
      </c>
      <c r="I23" s="44"/>
      <c r="J23" s="32"/>
      <c r="K23" s="32">
        <v>9.5699999999999995E-4</v>
      </c>
      <c r="L23" s="127" t="s">
        <v>945</v>
      </c>
    </row>
    <row r="24" spans="1:12" x14ac:dyDescent="0.25">
      <c r="A24" s="30" t="s">
        <v>237</v>
      </c>
      <c r="B24" s="44"/>
      <c r="C24" s="44"/>
      <c r="D24" s="30" t="s">
        <v>776</v>
      </c>
      <c r="E24" s="105"/>
      <c r="F24" s="105"/>
      <c r="G24" s="101">
        <v>1</v>
      </c>
      <c r="H24" s="128">
        <v>1.1399999999999999E-13</v>
      </c>
      <c r="I24" s="44"/>
      <c r="J24" s="32"/>
      <c r="K24" s="32">
        <v>8.0000000000000002E-3</v>
      </c>
      <c r="L24" s="127" t="s">
        <v>945</v>
      </c>
    </row>
    <row r="25" spans="1:12" x14ac:dyDescent="0.25">
      <c r="A25" s="30" t="s">
        <v>237</v>
      </c>
      <c r="B25" s="44"/>
      <c r="C25" s="44"/>
      <c r="D25" s="30" t="s">
        <v>777</v>
      </c>
      <c r="E25" s="105"/>
      <c r="F25" s="105"/>
      <c r="G25" s="101">
        <v>1</v>
      </c>
      <c r="H25" s="128">
        <v>6.7599999999999997E-14</v>
      </c>
      <c r="I25" s="44"/>
      <c r="J25" s="32"/>
      <c r="K25" s="128">
        <v>1.5299999999999999E-5</v>
      </c>
      <c r="L25" s="127" t="s">
        <v>945</v>
      </c>
    </row>
    <row r="26" spans="1:12" x14ac:dyDescent="0.25">
      <c r="A26" s="30" t="s">
        <v>237</v>
      </c>
      <c r="B26" s="44"/>
      <c r="C26" s="44"/>
      <c r="D26" s="30" t="s">
        <v>778</v>
      </c>
      <c r="E26" s="105"/>
      <c r="F26" s="105"/>
      <c r="G26" s="101">
        <v>1</v>
      </c>
      <c r="H26" s="128">
        <v>1.42E-14</v>
      </c>
      <c r="I26" s="44"/>
      <c r="J26" s="32"/>
      <c r="K26" s="128">
        <v>9.1099999999999996E-10</v>
      </c>
      <c r="L26" s="127" t="s">
        <v>945</v>
      </c>
    </row>
    <row r="27" spans="1:12" x14ac:dyDescent="0.25">
      <c r="A27" s="30" t="s">
        <v>237</v>
      </c>
      <c r="B27" s="44"/>
      <c r="C27" s="44"/>
      <c r="D27" s="30" t="s">
        <v>780</v>
      </c>
      <c r="E27" s="105"/>
      <c r="F27" s="105"/>
      <c r="G27" s="101">
        <v>1</v>
      </c>
      <c r="H27" s="128">
        <v>1.3899999999999999E-13</v>
      </c>
      <c r="I27" s="44"/>
      <c r="J27" s="32"/>
      <c r="K27" s="32">
        <v>0.16800000000000001</v>
      </c>
      <c r="L27" s="77" t="s">
        <v>965</v>
      </c>
    </row>
    <row r="28" spans="1:12" x14ac:dyDescent="0.25">
      <c r="A28" s="95" t="s">
        <v>907</v>
      </c>
      <c r="B28" s="30"/>
      <c r="C28" s="30"/>
      <c r="D28" s="30"/>
      <c r="E28" s="105"/>
      <c r="F28" s="105"/>
      <c r="G28" s="101"/>
      <c r="H28" s="38"/>
      <c r="I28" s="38"/>
      <c r="J28" s="32"/>
      <c r="K28" s="32"/>
      <c r="L28" s="41"/>
    </row>
    <row r="29" spans="1:12" x14ac:dyDescent="0.25">
      <c r="A29" s="3" t="s">
        <v>237</v>
      </c>
      <c r="B29" s="30" t="s">
        <v>26</v>
      </c>
      <c r="C29" s="3" t="s">
        <v>401</v>
      </c>
      <c r="D29" s="45"/>
      <c r="E29" s="106">
        <v>0.64</v>
      </c>
      <c r="F29" s="106">
        <v>0.36</v>
      </c>
      <c r="G29" s="102"/>
      <c r="H29" s="38">
        <v>7.3999999999999996E-2</v>
      </c>
      <c r="I29" s="38">
        <v>7.3999999999999996E-2</v>
      </c>
      <c r="J29" s="47"/>
      <c r="K29" s="82">
        <v>0.114</v>
      </c>
      <c r="L29" s="75" t="s">
        <v>769</v>
      </c>
    </row>
    <row r="30" spans="1:12" x14ac:dyDescent="0.25">
      <c r="A30" s="71" t="s">
        <v>237</v>
      </c>
      <c r="B30" s="30" t="s">
        <v>26</v>
      </c>
      <c r="C30" s="30" t="s">
        <v>397</v>
      </c>
      <c r="D30" s="44"/>
      <c r="E30" s="106">
        <v>0.28000000000000003</v>
      </c>
      <c r="F30" s="106">
        <v>0.72</v>
      </c>
      <c r="G30" s="102"/>
      <c r="H30" s="69">
        <v>0.318</v>
      </c>
      <c r="I30" s="69">
        <v>0.318</v>
      </c>
      <c r="J30" s="47"/>
      <c r="K30" s="69">
        <v>0.35499999999999998</v>
      </c>
      <c r="L30" s="76" t="s">
        <v>967</v>
      </c>
    </row>
    <row r="31" spans="1:12" x14ac:dyDescent="0.25">
      <c r="A31" s="71" t="s">
        <v>237</v>
      </c>
      <c r="B31" s="30" t="s">
        <v>26</v>
      </c>
      <c r="C31" s="30" t="s">
        <v>773</v>
      </c>
      <c r="D31" s="44"/>
      <c r="E31" s="106">
        <v>0.67</v>
      </c>
      <c r="F31" s="106">
        <v>0.33</v>
      </c>
      <c r="G31" s="102"/>
      <c r="H31" s="38">
        <v>6.4000000000000001E-2</v>
      </c>
      <c r="I31" s="38">
        <v>6.4000000000000001E-2</v>
      </c>
      <c r="J31" s="47"/>
      <c r="K31" s="82">
        <v>0.13800000000000001</v>
      </c>
      <c r="L31" s="75" t="s">
        <v>769</v>
      </c>
    </row>
    <row r="32" spans="1:12" x14ac:dyDescent="0.25">
      <c r="A32" s="71" t="s">
        <v>237</v>
      </c>
      <c r="B32" s="30" t="s">
        <v>26</v>
      </c>
      <c r="C32" s="30" t="s">
        <v>774</v>
      </c>
      <c r="D32" s="44"/>
      <c r="E32" s="106">
        <v>0.68</v>
      </c>
      <c r="F32" s="106">
        <v>0.32</v>
      </c>
      <c r="G32" s="102"/>
      <c r="H32" s="69">
        <v>7.4999999999999997E-2</v>
      </c>
      <c r="I32" s="69">
        <v>7.4999999999999997E-2</v>
      </c>
      <c r="J32" s="47"/>
      <c r="K32" s="69">
        <v>0.35599999999999998</v>
      </c>
      <c r="L32" s="75" t="s">
        <v>769</v>
      </c>
    </row>
    <row r="33" spans="1:13" x14ac:dyDescent="0.25">
      <c r="A33" s="1" t="s">
        <v>237</v>
      </c>
      <c r="B33" s="33" t="s">
        <v>26</v>
      </c>
      <c r="C33" s="33" t="s">
        <v>853</v>
      </c>
      <c r="D33" s="97"/>
      <c r="E33" s="107">
        <v>0.65</v>
      </c>
      <c r="F33" s="107">
        <v>0.35</v>
      </c>
      <c r="G33" s="108"/>
      <c r="H33" s="98">
        <v>6.2E-2</v>
      </c>
      <c r="I33" s="98">
        <v>6.2E-2</v>
      </c>
      <c r="J33" s="99"/>
      <c r="K33" s="98">
        <v>6.5000000000000002E-2</v>
      </c>
      <c r="L33" s="75" t="s">
        <v>769</v>
      </c>
    </row>
    <row r="34" spans="1:13" x14ac:dyDescent="0.25">
      <c r="A34" s="96" t="s">
        <v>237</v>
      </c>
      <c r="B34" s="96" t="s">
        <v>772</v>
      </c>
      <c r="C34" s="96" t="s">
        <v>35</v>
      </c>
      <c r="D34" s="97"/>
      <c r="E34" s="107">
        <v>0.83</v>
      </c>
      <c r="F34" s="107">
        <v>0.17</v>
      </c>
      <c r="G34" s="108"/>
      <c r="H34" s="98">
        <v>5.1999999999999998E-2</v>
      </c>
      <c r="I34" s="98">
        <v>5.1999999999999998E-2</v>
      </c>
      <c r="J34" s="99"/>
      <c r="K34" s="98">
        <v>0.46300000000000002</v>
      </c>
      <c r="L34" s="75" t="s">
        <v>769</v>
      </c>
    </row>
    <row r="35" spans="1:13" x14ac:dyDescent="0.25">
      <c r="A35" s="30" t="s">
        <v>237</v>
      </c>
      <c r="B35" s="71" t="s">
        <v>772</v>
      </c>
      <c r="C35" s="3" t="s">
        <v>401</v>
      </c>
      <c r="D35" s="44"/>
      <c r="E35" s="106">
        <v>0.66</v>
      </c>
      <c r="F35" s="106">
        <v>0.34</v>
      </c>
      <c r="G35" s="102"/>
      <c r="H35" s="82">
        <v>0.10299999999999999</v>
      </c>
      <c r="I35" s="82">
        <v>0.10299999999999999</v>
      </c>
      <c r="J35" s="47"/>
      <c r="K35" s="69">
        <v>0.28199999999999997</v>
      </c>
      <c r="L35" s="77" t="s">
        <v>966</v>
      </c>
      <c r="M35" s="2"/>
    </row>
    <row r="36" spans="1:13" x14ac:dyDescent="0.25">
      <c r="A36" s="30" t="s">
        <v>237</v>
      </c>
      <c r="B36" s="71" t="s">
        <v>772</v>
      </c>
      <c r="C36" s="71" t="s">
        <v>397</v>
      </c>
      <c r="D36" s="44"/>
      <c r="E36" s="106">
        <v>0.31</v>
      </c>
      <c r="F36" s="106">
        <v>0.69</v>
      </c>
      <c r="G36" s="102"/>
      <c r="H36" s="69">
        <v>0.46</v>
      </c>
      <c r="I36" s="69">
        <v>0.46</v>
      </c>
      <c r="J36" s="47"/>
      <c r="K36" s="69">
        <v>0.65300000000000002</v>
      </c>
      <c r="L36" s="76" t="s">
        <v>967</v>
      </c>
      <c r="M36" s="2"/>
    </row>
    <row r="37" spans="1:13" x14ac:dyDescent="0.25">
      <c r="A37" s="30" t="s">
        <v>237</v>
      </c>
      <c r="B37" s="71" t="s">
        <v>772</v>
      </c>
      <c r="C37" s="71" t="s">
        <v>773</v>
      </c>
      <c r="D37" s="44"/>
      <c r="E37" s="106">
        <v>0.77</v>
      </c>
      <c r="F37" s="106">
        <v>0.23</v>
      </c>
      <c r="G37" s="102"/>
      <c r="H37" s="69">
        <v>7.0999999999999994E-2</v>
      </c>
      <c r="I37" s="69">
        <v>7.0999999999999994E-2</v>
      </c>
      <c r="J37" s="47"/>
      <c r="K37" s="69">
        <v>0.13200000000000001</v>
      </c>
      <c r="L37" s="75" t="s">
        <v>769</v>
      </c>
      <c r="M37" s="2"/>
    </row>
    <row r="38" spans="1:13" x14ac:dyDescent="0.25">
      <c r="A38" s="30" t="s">
        <v>237</v>
      </c>
      <c r="B38" s="71" t="s">
        <v>772</v>
      </c>
      <c r="C38" s="71" t="s">
        <v>774</v>
      </c>
      <c r="D38" s="44"/>
      <c r="E38" s="106">
        <v>0.76</v>
      </c>
      <c r="F38" s="106">
        <v>0.24</v>
      </c>
      <c r="G38" s="102"/>
      <c r="H38" s="69">
        <v>7.1999999999999995E-2</v>
      </c>
      <c r="I38" s="69">
        <v>7.1999999999999995E-2</v>
      </c>
      <c r="J38" s="47"/>
      <c r="K38" s="69">
        <v>0.216</v>
      </c>
      <c r="L38" s="75" t="s">
        <v>769</v>
      </c>
      <c r="M38" s="2"/>
    </row>
    <row r="39" spans="1:13" x14ac:dyDescent="0.25">
      <c r="A39" s="1" t="s">
        <v>237</v>
      </c>
      <c r="B39" s="96" t="s">
        <v>772</v>
      </c>
      <c r="C39" s="96" t="s">
        <v>853</v>
      </c>
      <c r="D39" s="97"/>
      <c r="E39" s="107">
        <v>0.74</v>
      </c>
      <c r="F39" s="107">
        <v>0.26</v>
      </c>
      <c r="G39" s="108"/>
      <c r="H39" s="98">
        <v>7.1999999999999995E-2</v>
      </c>
      <c r="I39" s="98">
        <v>7.1999999999999995E-2</v>
      </c>
      <c r="J39" s="99"/>
      <c r="K39" s="98">
        <v>0.41299999999999998</v>
      </c>
      <c r="L39" s="75" t="s">
        <v>769</v>
      </c>
    </row>
    <row r="40" spans="1:13" x14ac:dyDescent="0.25">
      <c r="A40" s="96" t="s">
        <v>237</v>
      </c>
      <c r="B40" s="96" t="s">
        <v>259</v>
      </c>
      <c r="C40" s="96" t="s">
        <v>35</v>
      </c>
      <c r="D40" s="97"/>
      <c r="E40" s="107">
        <v>0.95</v>
      </c>
      <c r="F40" s="107">
        <v>0.05</v>
      </c>
      <c r="G40" s="108"/>
      <c r="H40" s="98">
        <v>7.0999999999999994E-2</v>
      </c>
      <c r="I40" s="98">
        <v>7.0999999999999994E-2</v>
      </c>
      <c r="J40" s="99"/>
      <c r="K40" s="98">
        <v>0.42</v>
      </c>
      <c r="L40" s="75" t="s">
        <v>769</v>
      </c>
    </row>
    <row r="41" spans="1:13" x14ac:dyDescent="0.25">
      <c r="A41" s="30" t="s">
        <v>237</v>
      </c>
      <c r="B41" s="71" t="s">
        <v>259</v>
      </c>
      <c r="C41" s="71" t="s">
        <v>401</v>
      </c>
      <c r="D41" s="44"/>
      <c r="E41" s="106">
        <v>0.92</v>
      </c>
      <c r="F41" s="106">
        <v>0.08</v>
      </c>
      <c r="G41" s="102"/>
      <c r="H41" s="69">
        <v>0.184</v>
      </c>
      <c r="I41" s="69">
        <v>0.184</v>
      </c>
      <c r="J41" s="47"/>
      <c r="K41" s="69">
        <v>0.25</v>
      </c>
      <c r="L41" s="127" t="s">
        <v>967</v>
      </c>
    </row>
    <row r="42" spans="1:13" x14ac:dyDescent="0.25">
      <c r="A42" s="30" t="s">
        <v>237</v>
      </c>
      <c r="B42" s="71" t="s">
        <v>259</v>
      </c>
      <c r="C42" s="71" t="s">
        <v>397</v>
      </c>
      <c r="D42" s="44"/>
      <c r="E42" s="106">
        <v>0.26</v>
      </c>
      <c r="F42" s="106">
        <v>0.74</v>
      </c>
      <c r="G42" s="102"/>
      <c r="H42" s="69">
        <v>1.1299999999999999</v>
      </c>
      <c r="I42" s="69">
        <v>1.1299999999999999</v>
      </c>
      <c r="J42" s="47"/>
      <c r="K42" s="69">
        <v>0.749</v>
      </c>
      <c r="L42" s="127" t="s">
        <v>967</v>
      </c>
    </row>
    <row r="43" spans="1:13" x14ac:dyDescent="0.25">
      <c r="A43" s="30" t="s">
        <v>237</v>
      </c>
      <c r="B43" s="71" t="s">
        <v>259</v>
      </c>
      <c r="C43" s="71" t="s">
        <v>773</v>
      </c>
      <c r="D43" s="44"/>
      <c r="E43" s="109">
        <v>1.01</v>
      </c>
      <c r="F43" s="109">
        <v>-0.01</v>
      </c>
      <c r="G43" s="102"/>
      <c r="H43" s="69">
        <v>0.121</v>
      </c>
      <c r="I43" s="69">
        <v>0.121</v>
      </c>
      <c r="J43" s="47"/>
      <c r="K43" s="69">
        <v>0.23200000000000001</v>
      </c>
      <c r="L43" s="127" t="s">
        <v>856</v>
      </c>
    </row>
    <row r="44" spans="1:13" x14ac:dyDescent="0.25">
      <c r="A44" s="30" t="s">
        <v>237</v>
      </c>
      <c r="B44" s="71" t="s">
        <v>259</v>
      </c>
      <c r="C44" s="71" t="s">
        <v>774</v>
      </c>
      <c r="D44" s="44"/>
      <c r="E44" s="106">
        <v>0.92</v>
      </c>
      <c r="F44" s="106">
        <v>0.08</v>
      </c>
      <c r="G44" s="102"/>
      <c r="H44" s="69">
        <v>0.112</v>
      </c>
      <c r="I44" s="69">
        <v>0.112</v>
      </c>
      <c r="J44" s="47"/>
      <c r="K44" s="69">
        <v>0.26700000000000002</v>
      </c>
      <c r="L44" s="88" t="s">
        <v>1022</v>
      </c>
    </row>
    <row r="45" spans="1:13" x14ac:dyDescent="0.25">
      <c r="A45" s="30" t="s">
        <v>237</v>
      </c>
      <c r="B45" s="71" t="s">
        <v>259</v>
      </c>
      <c r="C45" s="71" t="s">
        <v>882</v>
      </c>
      <c r="D45" s="72"/>
      <c r="E45" s="109">
        <v>0.97</v>
      </c>
      <c r="F45" s="109">
        <v>0.03</v>
      </c>
      <c r="G45" s="102"/>
      <c r="H45" s="70">
        <v>0.121</v>
      </c>
      <c r="I45" s="70">
        <v>0.121</v>
      </c>
      <c r="J45" s="47"/>
      <c r="K45" s="69">
        <v>0.35199999999999998</v>
      </c>
      <c r="L45" s="88" t="s">
        <v>1022</v>
      </c>
    </row>
    <row r="46" spans="1:13" x14ac:dyDescent="0.25">
      <c r="A46" s="30" t="s">
        <v>237</v>
      </c>
      <c r="B46" s="71" t="s">
        <v>268</v>
      </c>
      <c r="C46" s="71" t="s">
        <v>35</v>
      </c>
      <c r="D46" s="45"/>
      <c r="E46" s="109">
        <v>1.05</v>
      </c>
      <c r="F46" s="109">
        <v>-5.0000000000000001E-3</v>
      </c>
      <c r="G46" s="102"/>
      <c r="H46" s="70">
        <v>0.124</v>
      </c>
      <c r="I46" s="70">
        <v>0.124</v>
      </c>
      <c r="J46" s="47"/>
      <c r="K46" s="70">
        <v>3.1E-2</v>
      </c>
      <c r="L46" s="127" t="s">
        <v>856</v>
      </c>
    </row>
    <row r="47" spans="1:13" x14ac:dyDescent="0.25">
      <c r="A47" s="30" t="s">
        <v>237</v>
      </c>
      <c r="B47" s="71" t="s">
        <v>268</v>
      </c>
      <c r="C47" s="71" t="s">
        <v>401</v>
      </c>
      <c r="D47" s="44"/>
      <c r="E47" s="106">
        <v>0.98</v>
      </c>
      <c r="F47" s="106">
        <v>0.02</v>
      </c>
      <c r="G47" s="102"/>
      <c r="H47" s="69">
        <v>0.28000000000000003</v>
      </c>
      <c r="I47" s="69">
        <v>0.28000000000000003</v>
      </c>
      <c r="J47" s="47"/>
      <c r="K47" s="69">
        <v>2.5999999999999999E-2</v>
      </c>
      <c r="L47" s="127" t="s">
        <v>945</v>
      </c>
    </row>
    <row r="48" spans="1:13" x14ac:dyDescent="0.25">
      <c r="A48" s="30" t="s">
        <v>237</v>
      </c>
      <c r="B48" s="71" t="s">
        <v>268</v>
      </c>
      <c r="C48" s="71" t="s">
        <v>397</v>
      </c>
      <c r="D48" s="44"/>
      <c r="E48" s="106">
        <v>1.08</v>
      </c>
      <c r="F48" s="109">
        <v>-8.0000000000000002E-3</v>
      </c>
      <c r="G48" s="102"/>
      <c r="H48" s="69">
        <v>3.36</v>
      </c>
      <c r="I48" s="69">
        <v>3.36</v>
      </c>
      <c r="J48" s="47"/>
      <c r="K48" s="69">
        <v>0.65800000000000003</v>
      </c>
      <c r="L48" s="127" t="s">
        <v>856</v>
      </c>
    </row>
    <row r="49" spans="1:12" x14ac:dyDescent="0.25">
      <c r="A49" s="30" t="s">
        <v>237</v>
      </c>
      <c r="B49" s="71" t="s">
        <v>268</v>
      </c>
      <c r="C49" s="71" t="s">
        <v>773</v>
      </c>
      <c r="D49" s="44"/>
      <c r="E49" s="106">
        <v>1.17</v>
      </c>
      <c r="F49" s="109">
        <v>-1.6999999999999999E-3</v>
      </c>
      <c r="G49" s="102"/>
      <c r="H49" s="69">
        <v>0.19500000000000001</v>
      </c>
      <c r="I49" s="69">
        <v>0.19500000000000001</v>
      </c>
      <c r="J49" s="47"/>
      <c r="K49" s="69">
        <v>0.04</v>
      </c>
      <c r="L49" s="127" t="s">
        <v>856</v>
      </c>
    </row>
    <row r="50" spans="1:12" x14ac:dyDescent="0.25">
      <c r="A50" s="30" t="s">
        <v>237</v>
      </c>
      <c r="B50" s="71" t="s">
        <v>268</v>
      </c>
      <c r="C50" s="71" t="s">
        <v>774</v>
      </c>
      <c r="D50" s="44"/>
      <c r="E50" s="106">
        <v>0.98</v>
      </c>
      <c r="F50" s="106">
        <v>0.02</v>
      </c>
      <c r="G50" s="102"/>
      <c r="H50" s="69">
        <v>0.14799999999999999</v>
      </c>
      <c r="I50" s="69">
        <v>0.14799999999999999</v>
      </c>
      <c r="J50" s="47"/>
      <c r="K50" s="69">
        <v>2.5999999999999999E-2</v>
      </c>
      <c r="L50" s="127" t="s">
        <v>945</v>
      </c>
    </row>
    <row r="51" spans="1:12" x14ac:dyDescent="0.25">
      <c r="A51" s="30" t="s">
        <v>237</v>
      </c>
      <c r="B51" s="71" t="s">
        <v>268</v>
      </c>
      <c r="C51" s="71" t="s">
        <v>882</v>
      </c>
      <c r="D51" s="45"/>
      <c r="E51" s="106">
        <v>1.0900000000000001</v>
      </c>
      <c r="F51" s="109">
        <v>-8.9999999999999993E-3</v>
      </c>
      <c r="G51" s="102"/>
      <c r="H51" s="70">
        <v>0.17699999999999999</v>
      </c>
      <c r="I51" s="70">
        <v>0.17699999999999999</v>
      </c>
      <c r="J51" s="47"/>
      <c r="K51" s="70">
        <v>0.03</v>
      </c>
      <c r="L51" s="127" t="s">
        <v>856</v>
      </c>
    </row>
    <row r="52" spans="1:12" x14ac:dyDescent="0.25">
      <c r="A52" s="71" t="s">
        <v>237</v>
      </c>
      <c r="B52" s="30" t="s">
        <v>26</v>
      </c>
      <c r="C52" s="45"/>
      <c r="D52" s="30" t="s">
        <v>779</v>
      </c>
      <c r="E52" s="101">
        <v>0.67</v>
      </c>
      <c r="F52" s="102"/>
      <c r="G52" s="101">
        <v>0.33</v>
      </c>
      <c r="H52" s="32">
        <v>0.184</v>
      </c>
      <c r="I52" s="47"/>
      <c r="J52" s="32">
        <v>0.184</v>
      </c>
      <c r="K52" s="32">
        <v>9.5000000000000001E-2</v>
      </c>
      <c r="L52" s="88" t="s">
        <v>967</v>
      </c>
    </row>
    <row r="53" spans="1:12" x14ac:dyDescent="0.25">
      <c r="A53" s="71" t="s">
        <v>237</v>
      </c>
      <c r="B53" s="30" t="s">
        <v>26</v>
      </c>
      <c r="C53" s="44"/>
      <c r="D53" s="30" t="s">
        <v>776</v>
      </c>
      <c r="E53" s="101">
        <v>0.54</v>
      </c>
      <c r="F53" s="102"/>
      <c r="G53" s="101">
        <v>0.46</v>
      </c>
      <c r="H53" s="38">
        <v>0.14000000000000001</v>
      </c>
      <c r="I53" s="47"/>
      <c r="J53" s="38">
        <v>0.14000000000000001</v>
      </c>
      <c r="K53" s="38">
        <v>0.48899999999999999</v>
      </c>
      <c r="L53" s="88" t="s">
        <v>967</v>
      </c>
    </row>
    <row r="54" spans="1:12" x14ac:dyDescent="0.25">
      <c r="A54" s="71" t="s">
        <v>237</v>
      </c>
      <c r="B54" s="30" t="s">
        <v>26</v>
      </c>
      <c r="C54" s="44"/>
      <c r="D54" s="30" t="s">
        <v>777</v>
      </c>
      <c r="E54" s="101">
        <v>0.82</v>
      </c>
      <c r="F54" s="102"/>
      <c r="G54" s="101">
        <v>0.18</v>
      </c>
      <c r="H54" s="38">
        <v>9.9000000000000005E-2</v>
      </c>
      <c r="I54" s="47"/>
      <c r="J54" s="32">
        <v>9.9000000000000005E-2</v>
      </c>
      <c r="K54" s="38">
        <v>0.153</v>
      </c>
      <c r="L54" s="78" t="s">
        <v>966</v>
      </c>
    </row>
    <row r="55" spans="1:12" x14ac:dyDescent="0.25">
      <c r="A55" s="71" t="s">
        <v>237</v>
      </c>
      <c r="B55" s="30" t="s">
        <v>26</v>
      </c>
      <c r="C55" s="44"/>
      <c r="D55" s="30" t="s">
        <v>879</v>
      </c>
      <c r="E55" s="101">
        <v>0.62</v>
      </c>
      <c r="F55" s="102"/>
      <c r="G55" s="101">
        <v>0.38</v>
      </c>
      <c r="H55" s="38">
        <v>0.13100000000000001</v>
      </c>
      <c r="I55" s="47"/>
      <c r="J55" s="32">
        <v>0.13100000000000001</v>
      </c>
      <c r="K55" s="38">
        <v>0.26200000000000001</v>
      </c>
      <c r="L55" s="88" t="s">
        <v>967</v>
      </c>
    </row>
    <row r="56" spans="1:12" x14ac:dyDescent="0.25">
      <c r="A56" s="71" t="s">
        <v>237</v>
      </c>
      <c r="B56" s="30" t="s">
        <v>26</v>
      </c>
      <c r="C56" s="44"/>
      <c r="D56" s="30" t="s">
        <v>778</v>
      </c>
      <c r="E56" s="101">
        <v>0.79</v>
      </c>
      <c r="F56" s="102"/>
      <c r="G56" s="101">
        <v>0.21</v>
      </c>
      <c r="H56" s="38">
        <v>8.6999999999999994E-2</v>
      </c>
      <c r="I56" s="47"/>
      <c r="J56" s="32">
        <v>8.6999999999999994E-2</v>
      </c>
      <c r="K56" s="38">
        <v>0.11600000000000001</v>
      </c>
      <c r="L56" s="78" t="s">
        <v>966</v>
      </c>
    </row>
    <row r="57" spans="1:12" x14ac:dyDescent="0.25">
      <c r="A57" s="71" t="s">
        <v>237</v>
      </c>
      <c r="B57" s="30" t="s">
        <v>26</v>
      </c>
      <c r="C57" s="45"/>
      <c r="D57" s="30" t="s">
        <v>780</v>
      </c>
      <c r="E57" s="101">
        <v>0.7</v>
      </c>
      <c r="F57" s="102"/>
      <c r="G57" s="101">
        <v>0.3</v>
      </c>
      <c r="H57" s="38">
        <v>0.13200000000000001</v>
      </c>
      <c r="I57" s="47"/>
      <c r="J57" s="32">
        <v>0.13200000000000001</v>
      </c>
      <c r="K57" s="38">
        <v>0.38500000000000001</v>
      </c>
      <c r="L57" s="88" t="s">
        <v>967</v>
      </c>
    </row>
    <row r="58" spans="1:12" x14ac:dyDescent="0.25">
      <c r="A58" s="71" t="s">
        <v>237</v>
      </c>
      <c r="B58" s="30" t="s">
        <v>26</v>
      </c>
      <c r="C58" s="45"/>
      <c r="D58" s="30" t="s">
        <v>883</v>
      </c>
      <c r="E58" s="101">
        <v>0.82</v>
      </c>
      <c r="F58" s="102"/>
      <c r="G58" s="101">
        <v>0.18</v>
      </c>
      <c r="H58" s="38">
        <v>0.08</v>
      </c>
      <c r="I58" s="47"/>
      <c r="J58" s="32">
        <v>0.08</v>
      </c>
      <c r="K58" s="38">
        <v>0.126</v>
      </c>
      <c r="L58" s="78" t="s">
        <v>966</v>
      </c>
    </row>
    <row r="59" spans="1:12" x14ac:dyDescent="0.25">
      <c r="A59" s="71" t="s">
        <v>237</v>
      </c>
      <c r="B59" s="30" t="s">
        <v>772</v>
      </c>
      <c r="C59" s="45"/>
      <c r="D59" s="30" t="s">
        <v>779</v>
      </c>
      <c r="E59" s="101">
        <v>2.36</v>
      </c>
      <c r="F59" s="102"/>
      <c r="G59" s="101">
        <v>1.36</v>
      </c>
      <c r="H59" s="38">
        <v>20.8</v>
      </c>
      <c r="I59" s="47"/>
      <c r="J59" s="32">
        <v>20.8</v>
      </c>
      <c r="K59" s="38">
        <v>0.122</v>
      </c>
      <c r="L59" s="127" t="s">
        <v>856</v>
      </c>
    </row>
    <row r="60" spans="1:12" x14ac:dyDescent="0.25">
      <c r="A60" s="71" t="s">
        <v>237</v>
      </c>
      <c r="B60" s="30" t="s">
        <v>772</v>
      </c>
      <c r="C60" s="44"/>
      <c r="D60" s="30" t="s">
        <v>776</v>
      </c>
      <c r="E60" s="101">
        <v>0.45</v>
      </c>
      <c r="F60" s="102"/>
      <c r="G60" s="101">
        <v>0.55000000000000004</v>
      </c>
      <c r="H60" s="38">
        <v>0.39300000000000002</v>
      </c>
      <c r="I60" s="47"/>
      <c r="J60" s="38">
        <v>0.39300000000000002</v>
      </c>
      <c r="K60" s="38">
        <v>7.4999999999999997E-2</v>
      </c>
      <c r="L60" s="88" t="s">
        <v>967</v>
      </c>
    </row>
    <row r="61" spans="1:12" x14ac:dyDescent="0.25">
      <c r="A61" s="71" t="s">
        <v>237</v>
      </c>
      <c r="B61" s="30" t="s">
        <v>772</v>
      </c>
      <c r="C61" s="44"/>
      <c r="D61" s="30" t="s">
        <v>777</v>
      </c>
      <c r="E61" s="101">
        <v>1.05</v>
      </c>
      <c r="F61" s="102"/>
      <c r="G61" s="101">
        <v>-0.05</v>
      </c>
      <c r="H61" s="38">
        <v>0.31900000000000001</v>
      </c>
      <c r="I61" s="47"/>
      <c r="J61" s="32">
        <v>0.31900000000000001</v>
      </c>
      <c r="K61" s="38">
        <v>1.0999999999999999E-2</v>
      </c>
      <c r="L61" s="127" t="s">
        <v>945</v>
      </c>
    </row>
    <row r="62" spans="1:12" x14ac:dyDescent="0.25">
      <c r="A62" s="71" t="s">
        <v>237</v>
      </c>
      <c r="B62" s="30" t="s">
        <v>772</v>
      </c>
      <c r="C62" s="44"/>
      <c r="D62" s="30" t="s">
        <v>879</v>
      </c>
      <c r="E62" s="101">
        <v>0.74</v>
      </c>
      <c r="F62" s="102"/>
      <c r="G62" s="101">
        <v>0.26</v>
      </c>
      <c r="H62" s="38">
        <v>0.26800000000000002</v>
      </c>
      <c r="I62" s="47"/>
      <c r="J62" s="32">
        <v>0.26800000000000002</v>
      </c>
      <c r="K62" s="38">
        <v>1.4E-2</v>
      </c>
      <c r="L62" s="127" t="s">
        <v>945</v>
      </c>
    </row>
    <row r="63" spans="1:12" x14ac:dyDescent="0.25">
      <c r="A63" s="71" t="s">
        <v>237</v>
      </c>
      <c r="B63" s="30" t="s">
        <v>772</v>
      </c>
      <c r="C63" s="44"/>
      <c r="D63" s="30" t="s">
        <v>778</v>
      </c>
      <c r="E63" s="101">
        <v>0.95</v>
      </c>
      <c r="F63" s="102"/>
      <c r="G63" s="101">
        <v>0.05</v>
      </c>
      <c r="H63" s="32">
        <v>0.151</v>
      </c>
      <c r="I63" s="47"/>
      <c r="J63" s="32">
        <v>0.151</v>
      </c>
      <c r="K63" s="38">
        <v>8.9999999999999993E-3</v>
      </c>
      <c r="L63" s="127" t="s">
        <v>945</v>
      </c>
    </row>
    <row r="64" spans="1:12" x14ac:dyDescent="0.25">
      <c r="A64" s="71" t="s">
        <v>237</v>
      </c>
      <c r="B64" s="30" t="s">
        <v>772</v>
      </c>
      <c r="C64" s="45"/>
      <c r="D64" s="30" t="s">
        <v>780</v>
      </c>
      <c r="E64" s="101">
        <v>3.21</v>
      </c>
      <c r="F64" s="102"/>
      <c r="G64" s="101">
        <v>-2.21</v>
      </c>
      <c r="H64" s="38">
        <v>22.9</v>
      </c>
      <c r="I64" s="47"/>
      <c r="J64" s="32">
        <v>22.9</v>
      </c>
      <c r="K64" s="38">
        <v>0.13400000000000001</v>
      </c>
      <c r="L64" s="127" t="s">
        <v>856</v>
      </c>
    </row>
    <row r="65" spans="1:12" x14ac:dyDescent="0.25">
      <c r="A65" s="71" t="s">
        <v>237</v>
      </c>
      <c r="B65" s="30" t="s">
        <v>772</v>
      </c>
      <c r="C65" s="45"/>
      <c r="D65" s="30" t="s">
        <v>883</v>
      </c>
      <c r="E65" s="101">
        <v>1.01</v>
      </c>
      <c r="F65" s="102"/>
      <c r="G65" s="101">
        <v>-0.01</v>
      </c>
      <c r="H65" s="38">
        <v>0.13600000000000001</v>
      </c>
      <c r="I65" s="47"/>
      <c r="J65" s="32">
        <v>0.13600000000000001</v>
      </c>
      <c r="K65" s="38">
        <v>8.0000000000000002E-3</v>
      </c>
      <c r="L65" s="127" t="s">
        <v>856</v>
      </c>
    </row>
    <row r="66" spans="1:12" x14ac:dyDescent="0.25">
      <c r="A66" s="95" t="s">
        <v>908</v>
      </c>
      <c r="B66" s="30"/>
      <c r="C66" s="30"/>
      <c r="D66" s="30"/>
      <c r="E66" s="101"/>
      <c r="F66" s="101"/>
      <c r="G66" s="101"/>
      <c r="H66" s="38"/>
      <c r="I66" s="32"/>
      <c r="J66" s="32"/>
      <c r="K66" s="32"/>
      <c r="L66" s="88"/>
    </row>
    <row r="67" spans="1:12" x14ac:dyDescent="0.25">
      <c r="A67" s="30" t="s">
        <v>237</v>
      </c>
      <c r="B67" s="30" t="s">
        <v>26</v>
      </c>
      <c r="C67" s="30" t="s">
        <v>35</v>
      </c>
      <c r="D67" s="71" t="s">
        <v>779</v>
      </c>
      <c r="E67" s="106">
        <v>0.65</v>
      </c>
      <c r="F67" s="106">
        <v>0.08</v>
      </c>
      <c r="G67" s="106">
        <v>0.27</v>
      </c>
      <c r="H67" s="70">
        <v>8.5999999999999993E-2</v>
      </c>
      <c r="I67" s="69">
        <v>0.127</v>
      </c>
      <c r="J67" s="69">
        <v>0.188</v>
      </c>
      <c r="K67" s="69">
        <v>0.10100000000000001</v>
      </c>
      <c r="L67" s="88" t="s">
        <v>967</v>
      </c>
    </row>
    <row r="68" spans="1:12" x14ac:dyDescent="0.25">
      <c r="A68" s="30" t="s">
        <v>237</v>
      </c>
      <c r="B68" s="30" t="s">
        <v>26</v>
      </c>
      <c r="C68" s="30" t="s">
        <v>35</v>
      </c>
      <c r="D68" s="71" t="s">
        <v>776</v>
      </c>
      <c r="E68" s="106">
        <v>0.56999999999999995</v>
      </c>
      <c r="F68" s="106">
        <v>0.1</v>
      </c>
      <c r="G68" s="106">
        <v>0.33</v>
      </c>
      <c r="H68" s="70">
        <v>7.3999999999999996E-2</v>
      </c>
      <c r="I68" s="69">
        <v>6.4000000000000001E-2</v>
      </c>
      <c r="J68" s="69">
        <v>0.105</v>
      </c>
      <c r="K68" s="69">
        <v>0.49399999999999999</v>
      </c>
      <c r="L68" s="78" t="s">
        <v>966</v>
      </c>
    </row>
    <row r="69" spans="1:12" x14ac:dyDescent="0.25">
      <c r="A69" s="30" t="s">
        <v>237</v>
      </c>
      <c r="B69" s="30" t="s">
        <v>26</v>
      </c>
      <c r="C69" s="30" t="s">
        <v>35</v>
      </c>
      <c r="D69" s="71" t="s">
        <v>777</v>
      </c>
      <c r="E69" s="106">
        <v>0.69</v>
      </c>
      <c r="F69" s="106">
        <v>0.16</v>
      </c>
      <c r="G69" s="106">
        <v>0.15</v>
      </c>
      <c r="H69" s="70">
        <v>5.8000000000000003E-2</v>
      </c>
      <c r="I69" s="69">
        <v>6.2E-2</v>
      </c>
      <c r="J69" s="69">
        <v>6.6000000000000003E-2</v>
      </c>
      <c r="K69" s="69">
        <v>0.219</v>
      </c>
      <c r="L69" s="75" t="s">
        <v>769</v>
      </c>
    </row>
    <row r="70" spans="1:12" x14ac:dyDescent="0.25">
      <c r="A70" s="30" t="s">
        <v>237</v>
      </c>
      <c r="B70" s="30" t="s">
        <v>26</v>
      </c>
      <c r="C70" s="30" t="s">
        <v>35</v>
      </c>
      <c r="D70" s="71" t="s">
        <v>879</v>
      </c>
      <c r="E70" s="106">
        <v>0.63</v>
      </c>
      <c r="F70" s="106">
        <v>0.09</v>
      </c>
      <c r="G70" s="106">
        <v>0.28000000000000003</v>
      </c>
      <c r="H70" s="70">
        <v>6.6000000000000003E-2</v>
      </c>
      <c r="I70" s="69">
        <v>7.4999999999999997E-2</v>
      </c>
      <c r="J70" s="69">
        <v>0.107</v>
      </c>
      <c r="K70" s="69">
        <v>0.24199999999999999</v>
      </c>
      <c r="L70" s="78" t="s">
        <v>966</v>
      </c>
    </row>
    <row r="71" spans="1:12" x14ac:dyDescent="0.25">
      <c r="A71" s="30" t="s">
        <v>237</v>
      </c>
      <c r="B71" s="30" t="s">
        <v>26</v>
      </c>
      <c r="C71" s="30" t="s">
        <v>35</v>
      </c>
      <c r="D71" s="71" t="s">
        <v>778</v>
      </c>
      <c r="E71" s="106">
        <v>0.7</v>
      </c>
      <c r="F71" s="106">
        <v>0.14000000000000001</v>
      </c>
      <c r="G71" s="106">
        <v>0.16</v>
      </c>
      <c r="H71" s="70">
        <v>5.0999999999999997E-2</v>
      </c>
      <c r="I71" s="69">
        <v>6.3E-2</v>
      </c>
      <c r="J71" s="69">
        <v>5.8999999999999997E-2</v>
      </c>
      <c r="K71" s="69">
        <v>0.33700000000000002</v>
      </c>
      <c r="L71" s="75" t="s">
        <v>769</v>
      </c>
    </row>
    <row r="72" spans="1:12" x14ac:dyDescent="0.25">
      <c r="A72" s="30" t="s">
        <v>237</v>
      </c>
      <c r="B72" s="30" t="s">
        <v>26</v>
      </c>
      <c r="C72" s="30" t="s">
        <v>35</v>
      </c>
      <c r="D72" s="71" t="s">
        <v>780</v>
      </c>
      <c r="E72" s="106">
        <v>0.72</v>
      </c>
      <c r="F72" s="106">
        <v>0.15</v>
      </c>
      <c r="G72" s="106">
        <v>0.13</v>
      </c>
      <c r="H72" s="70">
        <v>5.1999999999999998E-2</v>
      </c>
      <c r="I72" s="69">
        <v>6.2E-2</v>
      </c>
      <c r="J72" s="69">
        <v>0.05</v>
      </c>
      <c r="K72" s="69">
        <v>0.38800000000000001</v>
      </c>
      <c r="L72" s="75" t="s">
        <v>769</v>
      </c>
    </row>
    <row r="73" spans="1:12" x14ac:dyDescent="0.25">
      <c r="A73" s="30" t="s">
        <v>237</v>
      </c>
      <c r="B73" s="30" t="s">
        <v>26</v>
      </c>
      <c r="C73" s="30" t="s">
        <v>35</v>
      </c>
      <c r="D73" s="71" t="s">
        <v>781</v>
      </c>
      <c r="E73" s="106">
        <v>0.7</v>
      </c>
      <c r="F73" s="106">
        <v>0.15</v>
      </c>
      <c r="G73" s="106">
        <v>0.15</v>
      </c>
      <c r="H73" s="70">
        <v>5.0999999999999997E-2</v>
      </c>
      <c r="I73" s="69">
        <v>6.0999999999999999E-2</v>
      </c>
      <c r="J73" s="69">
        <v>5.3999999999999999E-2</v>
      </c>
      <c r="K73" s="69">
        <v>0.32400000000000001</v>
      </c>
      <c r="L73" s="75" t="s">
        <v>769</v>
      </c>
    </row>
    <row r="74" spans="1:12" x14ac:dyDescent="0.25">
      <c r="A74" s="30" t="s">
        <v>237</v>
      </c>
      <c r="B74" s="30" t="s">
        <v>26</v>
      </c>
      <c r="C74" s="30" t="s">
        <v>775</v>
      </c>
      <c r="D74" s="71" t="s">
        <v>779</v>
      </c>
      <c r="E74" s="106">
        <v>0.63</v>
      </c>
      <c r="F74" s="106">
        <v>7.0000000000000007E-2</v>
      </c>
      <c r="G74" s="106">
        <v>0.3</v>
      </c>
      <c r="H74" s="70">
        <v>7.8E-2</v>
      </c>
      <c r="I74" s="69">
        <v>0.30399999999999999</v>
      </c>
      <c r="J74" s="69">
        <v>0.34200000000000003</v>
      </c>
      <c r="K74" s="69">
        <v>8.5999999999999993E-2</v>
      </c>
      <c r="L74" s="88" t="s">
        <v>967</v>
      </c>
    </row>
    <row r="75" spans="1:12" x14ac:dyDescent="0.25">
      <c r="A75" s="30" t="s">
        <v>237</v>
      </c>
      <c r="B75" s="30" t="s">
        <v>26</v>
      </c>
      <c r="C75" s="30" t="s">
        <v>775</v>
      </c>
      <c r="D75" s="71" t="s">
        <v>776</v>
      </c>
      <c r="E75" s="106">
        <v>0.56000000000000005</v>
      </c>
      <c r="F75" s="106">
        <v>0.13</v>
      </c>
      <c r="G75" s="106">
        <v>0.31</v>
      </c>
      <c r="H75" s="70">
        <v>7.2999999999999995E-2</v>
      </c>
      <c r="I75" s="69">
        <v>0.105</v>
      </c>
      <c r="J75" s="69">
        <v>0.129</v>
      </c>
      <c r="K75" s="69">
        <v>0.34599999999999997</v>
      </c>
      <c r="L75" s="88" t="s">
        <v>967</v>
      </c>
    </row>
    <row r="76" spans="1:12" x14ac:dyDescent="0.25">
      <c r="A76" s="30" t="s">
        <v>237</v>
      </c>
      <c r="B76" s="30" t="s">
        <v>26</v>
      </c>
      <c r="C76" s="30" t="s">
        <v>775</v>
      </c>
      <c r="D76" s="71" t="s">
        <v>777</v>
      </c>
      <c r="E76" s="106">
        <v>0.65</v>
      </c>
      <c r="F76" s="106">
        <v>0.23</v>
      </c>
      <c r="G76" s="106">
        <v>0.12</v>
      </c>
      <c r="H76" s="70">
        <v>6.4000000000000001E-2</v>
      </c>
      <c r="I76" s="69">
        <v>9.6000000000000002E-2</v>
      </c>
      <c r="J76" s="69">
        <v>8.1000000000000003E-2</v>
      </c>
      <c r="K76" s="69">
        <v>0.13400000000000001</v>
      </c>
      <c r="L76" s="78" t="s">
        <v>966</v>
      </c>
    </row>
    <row r="77" spans="1:12" x14ac:dyDescent="0.25">
      <c r="A77" s="30" t="s">
        <v>237</v>
      </c>
      <c r="B77" s="30" t="s">
        <v>26</v>
      </c>
      <c r="C77" s="30" t="s">
        <v>775</v>
      </c>
      <c r="D77" s="71" t="s">
        <v>879</v>
      </c>
      <c r="E77" s="109">
        <v>0.61</v>
      </c>
      <c r="F77" s="109">
        <v>0.12</v>
      </c>
      <c r="G77" s="109">
        <v>0.27</v>
      </c>
      <c r="H77" s="70">
        <v>6.6000000000000003E-2</v>
      </c>
      <c r="I77" s="70">
        <v>0.122</v>
      </c>
      <c r="J77" s="69">
        <v>0.13300000000000001</v>
      </c>
      <c r="K77" s="70">
        <v>0.192</v>
      </c>
      <c r="L77" s="88" t="s">
        <v>967</v>
      </c>
    </row>
    <row r="78" spans="1:12" x14ac:dyDescent="0.25">
      <c r="A78" s="30" t="s">
        <v>237</v>
      </c>
      <c r="B78" s="30" t="s">
        <v>26</v>
      </c>
      <c r="C78" s="30" t="s">
        <v>775</v>
      </c>
      <c r="D78" s="71" t="s">
        <v>778</v>
      </c>
      <c r="E78" s="109">
        <v>0.66</v>
      </c>
      <c r="F78" s="109">
        <v>0.19</v>
      </c>
      <c r="G78" s="109">
        <v>0.15</v>
      </c>
      <c r="H78" s="70">
        <v>6.3E-2</v>
      </c>
      <c r="I78" s="70">
        <v>9.8000000000000004E-2</v>
      </c>
      <c r="J78" s="69">
        <v>7.0999999999999994E-2</v>
      </c>
      <c r="K78" s="70">
        <v>0.41799999999999998</v>
      </c>
      <c r="L78" s="78" t="s">
        <v>966</v>
      </c>
    </row>
    <row r="79" spans="1:12" x14ac:dyDescent="0.25">
      <c r="A79" s="30" t="s">
        <v>237</v>
      </c>
      <c r="B79" s="30" t="s">
        <v>26</v>
      </c>
      <c r="C79" s="30" t="s">
        <v>775</v>
      </c>
      <c r="D79" s="71" t="s">
        <v>780</v>
      </c>
      <c r="E79" s="109">
        <v>0.68</v>
      </c>
      <c r="F79" s="109">
        <v>0.21</v>
      </c>
      <c r="G79" s="109">
        <v>0.11</v>
      </c>
      <c r="H79" s="70">
        <v>6.5000000000000002E-2</v>
      </c>
      <c r="I79" s="70">
        <v>9.5000000000000001E-2</v>
      </c>
      <c r="J79" s="69">
        <v>0.06</v>
      </c>
      <c r="K79" s="70">
        <v>0.24399999999999999</v>
      </c>
      <c r="L79" s="78" t="s">
        <v>966</v>
      </c>
    </row>
    <row r="80" spans="1:12" x14ac:dyDescent="0.25">
      <c r="A80" s="30" t="s">
        <v>237</v>
      </c>
      <c r="B80" s="30" t="s">
        <v>26</v>
      </c>
      <c r="C80" s="30" t="s">
        <v>775</v>
      </c>
      <c r="D80" s="71" t="s">
        <v>781</v>
      </c>
      <c r="E80" s="109">
        <v>0.67</v>
      </c>
      <c r="F80" s="109">
        <v>0.2</v>
      </c>
      <c r="G80" s="109">
        <v>0.13</v>
      </c>
      <c r="H80" s="70">
        <v>6.3E-2</v>
      </c>
      <c r="I80" s="70">
        <v>9.4E-2</v>
      </c>
      <c r="J80" s="69">
        <v>6.4000000000000001E-2</v>
      </c>
      <c r="K80" s="70">
        <v>0.19800000000000001</v>
      </c>
      <c r="L80" s="78" t="s">
        <v>966</v>
      </c>
    </row>
    <row r="81" spans="1:12" x14ac:dyDescent="0.25">
      <c r="A81" s="30" t="s">
        <v>237</v>
      </c>
      <c r="B81" s="30" t="s">
        <v>772</v>
      </c>
      <c r="C81" s="30" t="s">
        <v>35</v>
      </c>
      <c r="D81" s="71" t="s">
        <v>779</v>
      </c>
      <c r="E81" s="101">
        <v>0.79</v>
      </c>
      <c r="F81" s="101">
        <v>0.14000000000000001</v>
      </c>
      <c r="G81" s="101">
        <v>7.0000000000000007E-2</v>
      </c>
      <c r="H81" s="38">
        <v>0.152</v>
      </c>
      <c r="I81" s="32">
        <v>0.112</v>
      </c>
      <c r="J81" s="32">
        <v>0.24399999999999999</v>
      </c>
      <c r="K81" s="32">
        <v>0.35</v>
      </c>
      <c r="L81" s="88" t="s">
        <v>967</v>
      </c>
    </row>
    <row r="82" spans="1:12" x14ac:dyDescent="0.25">
      <c r="A82" s="30" t="s">
        <v>237</v>
      </c>
      <c r="B82" s="30" t="s">
        <v>772</v>
      </c>
      <c r="C82" s="30" t="s">
        <v>35</v>
      </c>
      <c r="D82" s="71" t="s">
        <v>776</v>
      </c>
      <c r="E82" s="106">
        <v>0.76</v>
      </c>
      <c r="F82" s="106">
        <v>0.15</v>
      </c>
      <c r="G82" s="106">
        <v>0.09</v>
      </c>
      <c r="H82" s="38">
        <v>9.8000000000000004E-2</v>
      </c>
      <c r="I82" s="69">
        <v>6.0999999999999999E-2</v>
      </c>
      <c r="J82" s="32">
        <v>0.11899999999999999</v>
      </c>
      <c r="K82" s="69">
        <v>0.38900000000000001</v>
      </c>
      <c r="L82" s="78" t="s">
        <v>966</v>
      </c>
    </row>
    <row r="83" spans="1:12" x14ac:dyDescent="0.25">
      <c r="A83" s="30" t="s">
        <v>237</v>
      </c>
      <c r="B83" s="30" t="s">
        <v>772</v>
      </c>
      <c r="C83" s="30" t="s">
        <v>35</v>
      </c>
      <c r="D83" s="71" t="s">
        <v>777</v>
      </c>
      <c r="E83" s="106">
        <v>0.81</v>
      </c>
      <c r="F83" s="106">
        <v>0.17</v>
      </c>
      <c r="G83" s="106">
        <v>0.03</v>
      </c>
      <c r="H83" s="38">
        <v>8.2000000000000003E-2</v>
      </c>
      <c r="I83" s="69">
        <v>5.3999999999999999E-2</v>
      </c>
      <c r="J83" s="32">
        <v>0.08</v>
      </c>
      <c r="K83" s="69">
        <v>0.38100000000000001</v>
      </c>
      <c r="L83" s="78" t="s">
        <v>966</v>
      </c>
    </row>
    <row r="84" spans="1:12" x14ac:dyDescent="0.25">
      <c r="A84" s="30" t="s">
        <v>237</v>
      </c>
      <c r="B84" s="30" t="s">
        <v>772</v>
      </c>
      <c r="C84" s="30" t="s">
        <v>35</v>
      </c>
      <c r="D84" s="71" t="s">
        <v>879</v>
      </c>
      <c r="E84" s="106">
        <v>0.78</v>
      </c>
      <c r="F84" s="106">
        <v>0.14000000000000001</v>
      </c>
      <c r="G84" s="106">
        <v>0.08</v>
      </c>
      <c r="H84" s="38">
        <v>9.9000000000000005E-2</v>
      </c>
      <c r="I84" s="69">
        <v>7.0999999999999994E-2</v>
      </c>
      <c r="J84" s="32">
        <v>0.113</v>
      </c>
      <c r="K84" s="69">
        <v>0.36599999999999999</v>
      </c>
      <c r="L84" s="78" t="s">
        <v>966</v>
      </c>
    </row>
    <row r="85" spans="1:12" x14ac:dyDescent="0.25">
      <c r="A85" s="30" t="s">
        <v>237</v>
      </c>
      <c r="B85" s="30" t="s">
        <v>772</v>
      </c>
      <c r="C85" s="30" t="s">
        <v>35</v>
      </c>
      <c r="D85" s="71" t="s">
        <v>778</v>
      </c>
      <c r="E85" s="106">
        <v>0.81</v>
      </c>
      <c r="F85" s="106">
        <v>0.15</v>
      </c>
      <c r="G85" s="106">
        <v>0.04</v>
      </c>
      <c r="H85" s="38">
        <v>6.8000000000000005E-2</v>
      </c>
      <c r="I85" s="69">
        <v>5.7000000000000002E-2</v>
      </c>
      <c r="J85" s="32">
        <v>7.0999999999999994E-2</v>
      </c>
      <c r="K85" s="69">
        <v>0.375</v>
      </c>
      <c r="L85" s="75" t="s">
        <v>769</v>
      </c>
    </row>
    <row r="86" spans="1:12" x14ac:dyDescent="0.25">
      <c r="A86" s="30" t="s">
        <v>237</v>
      </c>
      <c r="B86" s="30" t="s">
        <v>772</v>
      </c>
      <c r="C86" s="30" t="s">
        <v>35</v>
      </c>
      <c r="D86" s="71" t="s">
        <v>780</v>
      </c>
      <c r="E86" s="106">
        <v>0.82</v>
      </c>
      <c r="F86" s="106">
        <v>0.15</v>
      </c>
      <c r="G86" s="106">
        <v>0.03</v>
      </c>
      <c r="H86" s="38">
        <v>5.8999999999999997E-2</v>
      </c>
      <c r="I86" s="69">
        <v>5.7000000000000002E-2</v>
      </c>
      <c r="J86" s="32">
        <v>5.5E-2</v>
      </c>
      <c r="K86" s="69">
        <v>0.441</v>
      </c>
      <c r="L86" s="75" t="s">
        <v>769</v>
      </c>
    </row>
    <row r="87" spans="1:12" x14ac:dyDescent="0.25">
      <c r="A87" s="30" t="s">
        <v>237</v>
      </c>
      <c r="B87" s="30" t="s">
        <v>772</v>
      </c>
      <c r="C87" s="30" t="s">
        <v>35</v>
      </c>
      <c r="D87" s="71" t="s">
        <v>781</v>
      </c>
      <c r="E87" s="106">
        <v>0.8</v>
      </c>
      <c r="F87" s="106">
        <v>0.16</v>
      </c>
      <c r="G87" s="106">
        <v>0.04</v>
      </c>
      <c r="H87" s="38">
        <v>6.5000000000000002E-2</v>
      </c>
      <c r="I87" s="69">
        <v>5.7000000000000002E-2</v>
      </c>
      <c r="J87" s="32">
        <v>6.6000000000000003E-2</v>
      </c>
      <c r="K87" s="69">
        <v>0.36799999999999999</v>
      </c>
      <c r="L87" s="75" t="s">
        <v>769</v>
      </c>
    </row>
    <row r="88" spans="1:12" x14ac:dyDescent="0.25">
      <c r="A88" s="30" t="s">
        <v>237</v>
      </c>
      <c r="B88" s="30" t="s">
        <v>772</v>
      </c>
      <c r="C88" s="30" t="s">
        <v>775</v>
      </c>
      <c r="D88" s="71" t="s">
        <v>779</v>
      </c>
      <c r="E88" s="106">
        <v>0.72</v>
      </c>
      <c r="F88" s="106">
        <v>0.21</v>
      </c>
      <c r="G88" s="106">
        <v>7.0000000000000007E-2</v>
      </c>
      <c r="H88" s="38">
        <v>0.13</v>
      </c>
      <c r="I88" s="69">
        <v>0.20699999999999999</v>
      </c>
      <c r="J88" s="32">
        <v>0.30299999999999999</v>
      </c>
      <c r="K88" s="69">
        <v>0.27500000000000002</v>
      </c>
      <c r="L88" s="88" t="s">
        <v>967</v>
      </c>
    </row>
    <row r="89" spans="1:12" x14ac:dyDescent="0.25">
      <c r="A89" s="30" t="s">
        <v>237</v>
      </c>
      <c r="B89" s="30" t="s">
        <v>772</v>
      </c>
      <c r="C89" s="30" t="s">
        <v>775</v>
      </c>
      <c r="D89" s="71" t="s">
        <v>776</v>
      </c>
      <c r="E89" s="106">
        <v>0.72</v>
      </c>
      <c r="F89" s="106">
        <v>0.23</v>
      </c>
      <c r="G89" s="106">
        <v>0.05</v>
      </c>
      <c r="H89" s="38">
        <v>9.5000000000000001E-2</v>
      </c>
      <c r="I89" s="69">
        <v>9.9000000000000005E-2</v>
      </c>
      <c r="J89" s="32">
        <v>0.113</v>
      </c>
      <c r="K89" s="69">
        <v>0.28100000000000003</v>
      </c>
      <c r="L89" s="78" t="s">
        <v>966</v>
      </c>
    </row>
    <row r="90" spans="1:12" x14ac:dyDescent="0.25">
      <c r="A90" s="30" t="s">
        <v>237</v>
      </c>
      <c r="B90" s="30" t="s">
        <v>772</v>
      </c>
      <c r="C90" s="30" t="s">
        <v>775</v>
      </c>
      <c r="D90" s="71" t="s">
        <v>777</v>
      </c>
      <c r="E90" s="106">
        <v>0.74</v>
      </c>
      <c r="F90" s="106">
        <v>0.25</v>
      </c>
      <c r="G90" s="106">
        <v>0.01</v>
      </c>
      <c r="H90" s="38">
        <v>8.4000000000000005E-2</v>
      </c>
      <c r="I90" s="69">
        <v>8.2000000000000003E-2</v>
      </c>
      <c r="J90" s="32">
        <v>8.3000000000000004E-2</v>
      </c>
      <c r="K90" s="69">
        <v>0.29799999999999999</v>
      </c>
      <c r="L90" s="78" t="s">
        <v>966</v>
      </c>
    </row>
    <row r="91" spans="1:12" x14ac:dyDescent="0.25">
      <c r="A91" s="30" t="s">
        <v>237</v>
      </c>
      <c r="B91" s="30" t="s">
        <v>772</v>
      </c>
      <c r="C91" s="30" t="s">
        <v>775</v>
      </c>
      <c r="D91" s="71" t="s">
        <v>879</v>
      </c>
      <c r="E91" s="109">
        <v>0.72</v>
      </c>
      <c r="F91" s="109">
        <v>0.22</v>
      </c>
      <c r="G91" s="109">
        <v>0.06</v>
      </c>
      <c r="H91" s="38">
        <v>9.1999999999999998E-2</v>
      </c>
      <c r="I91" s="70">
        <v>0.113</v>
      </c>
      <c r="J91" s="32">
        <v>0.14499999999999999</v>
      </c>
      <c r="K91" s="70">
        <v>0.27700000000000002</v>
      </c>
      <c r="L91" s="88" t="s">
        <v>967</v>
      </c>
    </row>
    <row r="92" spans="1:12" x14ac:dyDescent="0.25">
      <c r="A92" s="30" t="s">
        <v>237</v>
      </c>
      <c r="B92" s="30" t="s">
        <v>772</v>
      </c>
      <c r="C92" s="30" t="s">
        <v>775</v>
      </c>
      <c r="D92" s="71" t="s">
        <v>778</v>
      </c>
      <c r="E92" s="109">
        <v>0.74</v>
      </c>
      <c r="F92" s="109">
        <v>0.24</v>
      </c>
      <c r="G92" s="109">
        <v>0.02</v>
      </c>
      <c r="H92" s="38">
        <v>7.5999999999999998E-2</v>
      </c>
      <c r="I92" s="70">
        <v>8.5999999999999993E-2</v>
      </c>
      <c r="J92" s="32">
        <v>7.2999999999999995E-2</v>
      </c>
      <c r="K92" s="70">
        <v>0.28999999999999998</v>
      </c>
      <c r="L92" s="78" t="s">
        <v>966</v>
      </c>
    </row>
    <row r="93" spans="1:12" x14ac:dyDescent="0.25">
      <c r="A93" s="30" t="s">
        <v>237</v>
      </c>
      <c r="B93" s="30" t="s">
        <v>772</v>
      </c>
      <c r="C93" s="30" t="s">
        <v>775</v>
      </c>
      <c r="D93" s="71" t="s">
        <v>780</v>
      </c>
      <c r="E93" s="109">
        <v>0.75</v>
      </c>
      <c r="F93" s="109">
        <v>0.23</v>
      </c>
      <c r="G93" s="109">
        <v>0.02</v>
      </c>
      <c r="H93" s="38">
        <v>7.1999999999999995E-2</v>
      </c>
      <c r="I93" s="70">
        <v>8.8999999999999996E-2</v>
      </c>
      <c r="J93" s="32">
        <v>5.8000000000000003E-2</v>
      </c>
      <c r="K93" s="70">
        <v>0.374</v>
      </c>
      <c r="L93" s="78" t="s">
        <v>966</v>
      </c>
    </row>
    <row r="94" spans="1:12" x14ac:dyDescent="0.25">
      <c r="A94" s="30" t="s">
        <v>237</v>
      </c>
      <c r="B94" s="30" t="s">
        <v>772</v>
      </c>
      <c r="C94" s="30" t="s">
        <v>775</v>
      </c>
      <c r="D94" s="71" t="s">
        <v>781</v>
      </c>
      <c r="E94" s="109">
        <v>0.74</v>
      </c>
      <c r="F94" s="109">
        <v>0.24</v>
      </c>
      <c r="G94" s="109">
        <v>0.02</v>
      </c>
      <c r="H94" s="38">
        <v>7.4999999999999997E-2</v>
      </c>
      <c r="I94" s="70">
        <v>8.5999999999999993E-2</v>
      </c>
      <c r="J94" s="32">
        <v>6.8000000000000005E-2</v>
      </c>
      <c r="K94" s="70">
        <v>0.27800000000000002</v>
      </c>
      <c r="L94" s="78" t="s">
        <v>966</v>
      </c>
    </row>
    <row r="95" spans="1:12" x14ac:dyDescent="0.25">
      <c r="A95" s="39" t="s">
        <v>854</v>
      </c>
      <c r="B95" s="31"/>
      <c r="C95" s="31"/>
      <c r="D95" s="31"/>
      <c r="E95" s="101"/>
      <c r="F95" s="101"/>
      <c r="G95" s="101"/>
      <c r="H95" s="32"/>
      <c r="I95" s="32"/>
      <c r="J95" s="32"/>
      <c r="K95" s="32"/>
      <c r="L95" s="136"/>
    </row>
    <row r="96" spans="1:12" x14ac:dyDescent="0.25">
      <c r="A96" s="95" t="s">
        <v>906</v>
      </c>
      <c r="B96" s="31"/>
      <c r="C96" s="31"/>
      <c r="D96" s="31"/>
      <c r="E96" s="101"/>
      <c r="F96" s="101"/>
      <c r="G96" s="101"/>
      <c r="H96" s="32"/>
      <c r="I96" s="32"/>
      <c r="J96" s="32"/>
      <c r="K96" s="32"/>
      <c r="L96" s="136"/>
    </row>
    <row r="97" spans="1:12" x14ac:dyDescent="0.25">
      <c r="A97" s="30" t="s">
        <v>237</v>
      </c>
      <c r="B97" s="30" t="s">
        <v>909</v>
      </c>
      <c r="C97" s="45"/>
      <c r="D97" s="45"/>
      <c r="E97" s="101">
        <v>1</v>
      </c>
      <c r="F97" s="110"/>
      <c r="G97" s="110"/>
      <c r="H97" s="63" t="s">
        <v>723</v>
      </c>
      <c r="I97" s="45"/>
      <c r="J97" s="45"/>
      <c r="K97" s="32">
        <v>0.91900000000000004</v>
      </c>
      <c r="L97" s="78" t="s">
        <v>968</v>
      </c>
    </row>
    <row r="98" spans="1:12" x14ac:dyDescent="0.25">
      <c r="A98" s="30" t="s">
        <v>237</v>
      </c>
      <c r="B98" s="30" t="s">
        <v>855</v>
      </c>
      <c r="C98" s="45"/>
      <c r="D98" s="45"/>
      <c r="E98" s="101">
        <v>1</v>
      </c>
      <c r="F98" s="110"/>
      <c r="G98" s="110"/>
      <c r="H98" s="63" t="s">
        <v>723</v>
      </c>
      <c r="I98" s="45"/>
      <c r="J98" s="45"/>
      <c r="K98" s="38">
        <v>5.7999999999999996E-3</v>
      </c>
      <c r="L98" s="127" t="s">
        <v>945</v>
      </c>
    </row>
    <row r="99" spans="1:12" x14ac:dyDescent="0.25">
      <c r="A99" s="30" t="s">
        <v>237</v>
      </c>
      <c r="B99" s="30" t="s">
        <v>783</v>
      </c>
      <c r="C99" s="45"/>
      <c r="D99" s="45"/>
      <c r="E99" s="101">
        <v>1</v>
      </c>
      <c r="F99" s="110"/>
      <c r="G99" s="110"/>
      <c r="H99" s="63" t="s">
        <v>723</v>
      </c>
      <c r="I99" s="45"/>
      <c r="J99" s="45"/>
      <c r="K99" s="32">
        <v>0.32700000000000001</v>
      </c>
      <c r="L99" s="78" t="s">
        <v>969</v>
      </c>
    </row>
    <row r="100" spans="1:12" x14ac:dyDescent="0.25">
      <c r="A100" s="95" t="s">
        <v>907</v>
      </c>
      <c r="B100" s="30"/>
      <c r="C100" s="30"/>
      <c r="D100" s="30"/>
      <c r="E100" s="103"/>
      <c r="F100" s="103"/>
      <c r="G100" s="103"/>
      <c r="H100" s="38"/>
      <c r="I100" s="38"/>
      <c r="J100" s="38"/>
      <c r="K100" s="38"/>
      <c r="L100" s="78"/>
    </row>
    <row r="101" spans="1:12" x14ac:dyDescent="0.25">
      <c r="A101" s="30" t="s">
        <v>237</v>
      </c>
      <c r="B101" s="30" t="s">
        <v>909</v>
      </c>
      <c r="C101" s="30" t="s">
        <v>26</v>
      </c>
      <c r="D101" s="45"/>
      <c r="E101" s="101">
        <v>0.74</v>
      </c>
      <c r="F101" s="101">
        <v>0.26</v>
      </c>
      <c r="G101" s="111"/>
      <c r="H101" s="32">
        <v>0.24</v>
      </c>
      <c r="I101" s="32">
        <v>0.24</v>
      </c>
      <c r="J101" s="73"/>
      <c r="K101" s="32">
        <v>0.95499999999999996</v>
      </c>
      <c r="L101" s="88" t="s">
        <v>967</v>
      </c>
    </row>
    <row r="102" spans="1:12" x14ac:dyDescent="0.25">
      <c r="A102" s="30" t="s">
        <v>237</v>
      </c>
      <c r="B102" s="30" t="s">
        <v>855</v>
      </c>
      <c r="C102" s="30" t="s">
        <v>35</v>
      </c>
      <c r="D102" s="45"/>
      <c r="E102" s="109">
        <v>0.85</v>
      </c>
      <c r="F102" s="109">
        <v>0.15</v>
      </c>
      <c r="G102" s="111"/>
      <c r="H102" s="70">
        <v>7.0999999999999994E-2</v>
      </c>
      <c r="I102" s="70">
        <v>7.0999999999999994E-2</v>
      </c>
      <c r="J102" s="74"/>
      <c r="K102" s="70">
        <v>7.8E-2</v>
      </c>
      <c r="L102" s="78" t="s">
        <v>970</v>
      </c>
    </row>
    <row r="103" spans="1:12" x14ac:dyDescent="0.25">
      <c r="A103" s="71" t="s">
        <v>237</v>
      </c>
      <c r="B103" s="71" t="s">
        <v>855</v>
      </c>
      <c r="C103" s="71" t="s">
        <v>775</v>
      </c>
      <c r="D103" s="45"/>
      <c r="E103" s="109">
        <v>0.76</v>
      </c>
      <c r="F103" s="109">
        <v>0.24</v>
      </c>
      <c r="G103" s="111"/>
      <c r="H103" s="70">
        <v>9.6000000000000002E-2</v>
      </c>
      <c r="I103" s="70">
        <v>9.6000000000000002E-2</v>
      </c>
      <c r="J103" s="74"/>
      <c r="K103" s="70">
        <v>8.5000000000000006E-2</v>
      </c>
      <c r="L103" s="78" t="s">
        <v>970</v>
      </c>
    </row>
    <row r="104" spans="1:12" x14ac:dyDescent="0.25">
      <c r="A104" s="30" t="s">
        <v>237</v>
      </c>
      <c r="B104" s="30" t="s">
        <v>783</v>
      </c>
      <c r="C104" s="30" t="s">
        <v>35</v>
      </c>
      <c r="D104" s="45"/>
      <c r="E104" s="103">
        <v>0.95</v>
      </c>
      <c r="F104" s="103">
        <v>0.05</v>
      </c>
      <c r="G104" s="112"/>
      <c r="H104" s="38">
        <v>5.2999999999999999E-2</v>
      </c>
      <c r="I104" s="38">
        <v>5.2999999999999999E-2</v>
      </c>
      <c r="J104" s="48"/>
      <c r="K104" s="38">
        <v>0.61699999999999999</v>
      </c>
      <c r="L104" s="78" t="s">
        <v>969</v>
      </c>
    </row>
    <row r="105" spans="1:12" x14ac:dyDescent="0.25">
      <c r="A105" s="30" t="s">
        <v>237</v>
      </c>
      <c r="B105" s="30" t="s">
        <v>783</v>
      </c>
      <c r="C105" s="30" t="s">
        <v>775</v>
      </c>
      <c r="D105" s="45"/>
      <c r="E105" s="103">
        <v>0.93</v>
      </c>
      <c r="F105" s="103">
        <v>7.0000000000000007E-2</v>
      </c>
      <c r="G105" s="112"/>
      <c r="H105" s="38">
        <v>8.5000000000000006E-2</v>
      </c>
      <c r="I105" s="38">
        <v>8.5000000000000006E-2</v>
      </c>
      <c r="J105" s="48"/>
      <c r="K105" s="38">
        <v>0.55400000000000005</v>
      </c>
      <c r="L105" s="78" t="s">
        <v>966</v>
      </c>
    </row>
    <row r="107" spans="1:12" x14ac:dyDescent="0.25">
      <c r="A107" t="s">
        <v>975</v>
      </c>
    </row>
    <row r="108" spans="1:12" x14ac:dyDescent="0.25">
      <c r="A108" t="s">
        <v>972</v>
      </c>
    </row>
    <row r="109" spans="1:12" x14ac:dyDescent="0.25">
      <c r="A109" t="s">
        <v>973</v>
      </c>
    </row>
    <row r="110" spans="1:12" x14ac:dyDescent="0.25">
      <c r="A110" t="s">
        <v>974</v>
      </c>
    </row>
    <row r="111" spans="1:12" x14ac:dyDescent="0.25">
      <c r="A111" t="s">
        <v>971</v>
      </c>
    </row>
  </sheetData>
  <conditionalFormatting sqref="E43:F43">
    <cfRule type="cellIs" dxfId="54" priority="9" operator="lessThan">
      <formula>0</formula>
    </cfRule>
    <cfRule type="cellIs" dxfId="53" priority="10" operator="greaterThan">
      <formula>1</formula>
    </cfRule>
  </conditionalFormatting>
  <conditionalFormatting sqref="E46:F51 E52:E66 E67:F94">
    <cfRule type="cellIs" dxfId="52" priority="33" operator="lessThan">
      <formula>0</formula>
    </cfRule>
    <cfRule type="cellIs" dxfId="51" priority="34" operator="greaterThan">
      <formula>1</formula>
    </cfRule>
  </conditionalFormatting>
  <conditionalFormatting sqref="G52:G66">
    <cfRule type="cellIs" dxfId="50" priority="27" operator="lessThan">
      <formula>0</formula>
    </cfRule>
    <cfRule type="cellIs" dxfId="49" priority="28" operator="greaterThan">
      <formula>1</formula>
    </cfRule>
  </conditionalFormatting>
  <conditionalFormatting sqref="H3">
    <cfRule type="cellIs" dxfId="48" priority="37" operator="lessThan">
      <formula>0.01</formula>
    </cfRule>
    <cfRule type="cellIs" dxfId="47" priority="38" operator="lessThan">
      <formula>0.05</formula>
    </cfRule>
  </conditionalFormatting>
  <conditionalFormatting sqref="H52:H66 H100:I100 H102:I105">
    <cfRule type="cellIs" dxfId="46" priority="24" operator="greaterThan">
      <formula>0.1</formula>
    </cfRule>
  </conditionalFormatting>
  <conditionalFormatting sqref="H10:I12 H32:I51 H67:I94 H106:J110">
    <cfRule type="cellIs" dxfId="45" priority="40" operator="greaterThan">
      <formula>0.1</formula>
    </cfRule>
  </conditionalFormatting>
  <conditionalFormatting sqref="H28:I29">
    <cfRule type="cellIs" dxfId="44" priority="32" operator="greaterThan">
      <formula>0.099</formula>
    </cfRule>
  </conditionalFormatting>
  <conditionalFormatting sqref="H30:I30">
    <cfRule type="cellIs" dxfId="43" priority="31" operator="greaterThan">
      <formula>0.1</formula>
    </cfRule>
  </conditionalFormatting>
  <conditionalFormatting sqref="H31:I31">
    <cfRule type="cellIs" dxfId="42" priority="30" operator="greaterThan">
      <formula>0.099</formula>
    </cfRule>
  </conditionalFormatting>
  <conditionalFormatting sqref="H13:J13">
    <cfRule type="cellIs" dxfId="41" priority="39" operator="greaterThan">
      <formula>0.099</formula>
    </cfRule>
  </conditionalFormatting>
  <conditionalFormatting sqref="J52:J94">
    <cfRule type="cellIs" dxfId="40" priority="23" operator="greaterThan">
      <formula>0.1</formula>
    </cfRule>
  </conditionalFormatting>
  <conditionalFormatting sqref="J9:K9">
    <cfRule type="cellIs" dxfId="39" priority="22" operator="greaterThan">
      <formula>0.1</formula>
    </cfRule>
  </conditionalFormatting>
  <conditionalFormatting sqref="K6 K10:K11 K13 K16:K17 K20 K24 K29:K65 K67:K94 K102:K105 K172:K1048576">
    <cfRule type="cellIs" dxfId="38" priority="41" operator="lessThan">
      <formula>0.051</formula>
    </cfRule>
  </conditionalFormatting>
  <conditionalFormatting sqref="K6:K8">
    <cfRule type="cellIs" dxfId="37" priority="7" operator="lessThan">
      <formula>0.05</formula>
    </cfRule>
  </conditionalFormatting>
  <conditionalFormatting sqref="K10:K11 K13 K29:K65 K67:K94 K102:K105">
    <cfRule type="cellIs" dxfId="36" priority="16" operator="lessThan">
      <formula>0.05</formula>
    </cfRule>
  </conditionalFormatting>
  <conditionalFormatting sqref="K16:K27">
    <cfRule type="cellIs" dxfId="35" priority="1" operator="lessThan">
      <formula>0.05</formula>
    </cfRule>
  </conditionalFormatting>
  <conditionalFormatting sqref="K23">
    <cfRule type="cellIs" dxfId="34" priority="14" operator="greaterThan">
      <formula>0.1</formula>
    </cfRule>
  </conditionalFormatting>
  <conditionalFormatting sqref="K27">
    <cfRule type="cellIs" dxfId="33" priority="2" operator="lessThan">
      <formula>0.051</formula>
    </cfRule>
  </conditionalFormatting>
  <conditionalFormatting sqref="K66">
    <cfRule type="cellIs" dxfId="32" priority="8" operator="greaterThan">
      <formula>0.1</formula>
    </cfRule>
  </conditionalFormatting>
  <conditionalFormatting sqref="K98">
    <cfRule type="cellIs" dxfId="31" priority="12" operator="lessThan">
      <formula>0.05</formula>
    </cfRule>
    <cfRule type="cellIs" dxfId="30" priority="13" operator="lessThan">
      <formula>0.051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36D3-AA81-4025-B4C4-04F60F3E1E12}">
  <dimension ref="A1:H12"/>
  <sheetViews>
    <sheetView zoomScale="80" zoomScaleNormal="80" workbookViewId="0">
      <selection activeCell="A15" sqref="A15"/>
    </sheetView>
  </sheetViews>
  <sheetFormatPr defaultRowHeight="15" x14ac:dyDescent="0.25"/>
  <cols>
    <col min="1" max="1" width="59.28515625" customWidth="1"/>
    <col min="2" max="2" width="26.42578125" customWidth="1"/>
    <col min="3" max="3" width="22.42578125" bestFit="1" customWidth="1"/>
    <col min="4" max="4" width="18.5703125" customWidth="1"/>
    <col min="5" max="5" width="17.28515625" customWidth="1"/>
    <col min="6" max="6" width="14.85546875" customWidth="1"/>
    <col min="7" max="7" width="14.28515625" customWidth="1"/>
    <col min="8" max="8" width="14" customWidth="1"/>
  </cols>
  <sheetData>
    <row r="1" spans="1:8" ht="15.75" x14ac:dyDescent="0.25">
      <c r="A1" s="65" t="s">
        <v>962</v>
      </c>
      <c r="D1" s="18"/>
      <c r="E1" s="18"/>
      <c r="F1" s="18"/>
      <c r="G1" s="18"/>
      <c r="H1" s="18"/>
    </row>
    <row r="2" spans="1:8" x14ac:dyDescent="0.25">
      <c r="D2" s="18"/>
      <c r="E2" s="18"/>
      <c r="F2" s="18"/>
      <c r="G2" s="18"/>
    </row>
    <row r="3" spans="1:8" ht="30" x14ac:dyDescent="0.25">
      <c r="A3" s="20" t="s">
        <v>948</v>
      </c>
      <c r="B3" s="21" t="s">
        <v>953</v>
      </c>
      <c r="C3" s="21" t="s">
        <v>954</v>
      </c>
      <c r="D3" s="21" t="s">
        <v>952</v>
      </c>
      <c r="E3" s="21" t="s">
        <v>955</v>
      </c>
      <c r="F3" s="21" t="s">
        <v>960</v>
      </c>
      <c r="G3" s="21" t="s">
        <v>957</v>
      </c>
      <c r="H3" s="21" t="s">
        <v>959</v>
      </c>
    </row>
    <row r="4" spans="1:8" x14ac:dyDescent="0.25">
      <c r="A4" s="30" t="s">
        <v>949</v>
      </c>
      <c r="B4" s="122">
        <v>1</v>
      </c>
      <c r="C4" s="122">
        <v>6.4212018822185996E-2</v>
      </c>
      <c r="D4" s="103">
        <v>0.118753401114206</v>
      </c>
      <c r="E4" s="103">
        <v>7.6253956275440004E-3</v>
      </c>
      <c r="F4" s="38" t="s">
        <v>713</v>
      </c>
      <c r="G4" s="38">
        <v>-1.46000704727</v>
      </c>
      <c r="H4" s="38" t="s">
        <v>958</v>
      </c>
    </row>
    <row r="5" spans="1:8" x14ac:dyDescent="0.25">
      <c r="A5" s="30" t="s">
        <v>950</v>
      </c>
      <c r="B5" s="122">
        <v>1</v>
      </c>
      <c r="C5" s="122">
        <v>4.0194033770763103E-2</v>
      </c>
      <c r="D5" s="103">
        <v>0.22040022392638001</v>
      </c>
      <c r="E5" s="103">
        <v>8.8587740435806007E-3</v>
      </c>
      <c r="F5" s="38" t="s">
        <v>713</v>
      </c>
      <c r="G5" s="38">
        <v>-2.3324357175700001</v>
      </c>
      <c r="H5" s="38" t="s">
        <v>958</v>
      </c>
    </row>
    <row r="6" spans="1:8" x14ac:dyDescent="0.25">
      <c r="A6" s="66" t="s">
        <v>951</v>
      </c>
      <c r="B6" s="134">
        <v>1</v>
      </c>
      <c r="C6" s="134">
        <v>2.8513737335404798E-2</v>
      </c>
      <c r="D6" s="135">
        <v>0.21694593237582299</v>
      </c>
      <c r="E6" s="135">
        <v>6.1859393317488104E-3</v>
      </c>
      <c r="F6" s="90" t="s">
        <v>713</v>
      </c>
      <c r="G6" s="90">
        <v>-3.2878888830799999</v>
      </c>
      <c r="H6" s="90" t="s">
        <v>958</v>
      </c>
    </row>
    <row r="8" spans="1:8" ht="30" x14ac:dyDescent="0.25">
      <c r="A8" s="20" t="s">
        <v>956</v>
      </c>
      <c r="B8" s="21" t="s">
        <v>759</v>
      </c>
      <c r="C8" s="21" t="s">
        <v>760</v>
      </c>
      <c r="D8" s="21" t="s">
        <v>762</v>
      </c>
      <c r="E8" s="21" t="s">
        <v>763</v>
      </c>
      <c r="F8" s="21" t="s">
        <v>765</v>
      </c>
      <c r="G8" s="21" t="s">
        <v>766</v>
      </c>
      <c r="H8" s="21" t="s">
        <v>704</v>
      </c>
    </row>
    <row r="9" spans="1:8" x14ac:dyDescent="0.25">
      <c r="A9" s="33" t="s">
        <v>843</v>
      </c>
      <c r="B9" s="35" t="s">
        <v>772</v>
      </c>
      <c r="C9" s="35" t="s">
        <v>35</v>
      </c>
      <c r="D9" s="104">
        <v>0.83</v>
      </c>
      <c r="E9" s="104">
        <v>0.17</v>
      </c>
      <c r="F9" s="36">
        <v>5.1999999999999998E-2</v>
      </c>
      <c r="G9" s="36">
        <v>5.1999999999999998E-2</v>
      </c>
      <c r="H9" s="38">
        <v>0.46899999999999997</v>
      </c>
    </row>
    <row r="10" spans="1:8" x14ac:dyDescent="0.25">
      <c r="A10" s="30" t="s">
        <v>844</v>
      </c>
      <c r="B10" s="122" t="s">
        <v>772</v>
      </c>
      <c r="C10" s="122" t="s">
        <v>35</v>
      </c>
      <c r="D10" s="103">
        <v>0.8</v>
      </c>
      <c r="E10" s="103">
        <v>0.2</v>
      </c>
      <c r="F10" s="38">
        <v>9.7000000000000003E-2</v>
      </c>
      <c r="G10" s="38">
        <v>9.7000000000000003E-2</v>
      </c>
      <c r="H10" s="38">
        <v>0.19600000000000001</v>
      </c>
    </row>
    <row r="11" spans="1:8" x14ac:dyDescent="0.25">
      <c r="A11" s="30" t="s">
        <v>845</v>
      </c>
      <c r="B11" s="122" t="s">
        <v>772</v>
      </c>
      <c r="C11" s="122" t="s">
        <v>35</v>
      </c>
      <c r="D11" s="103">
        <v>0.81</v>
      </c>
      <c r="E11" s="103">
        <v>0.19</v>
      </c>
      <c r="F11" s="38">
        <v>0.14299999999999999</v>
      </c>
      <c r="G11" s="38">
        <v>0.14299999999999999</v>
      </c>
      <c r="H11" s="38">
        <v>0.21299999999999999</v>
      </c>
    </row>
    <row r="12" spans="1:8" x14ac:dyDescent="0.25">
      <c r="A12" s="66" t="s">
        <v>846</v>
      </c>
      <c r="B12" s="133" t="s">
        <v>772</v>
      </c>
      <c r="C12" s="133" t="s">
        <v>35</v>
      </c>
      <c r="D12" s="132">
        <v>0.85</v>
      </c>
      <c r="E12" s="132">
        <v>0.15</v>
      </c>
      <c r="F12" s="67">
        <v>8.3000000000000004E-2</v>
      </c>
      <c r="G12" s="67">
        <v>8.3000000000000004E-2</v>
      </c>
      <c r="H12" s="67">
        <v>0.18</v>
      </c>
    </row>
  </sheetData>
  <conditionalFormatting sqref="F12:G12">
    <cfRule type="cellIs" dxfId="29" priority="2" operator="greaterThan">
      <formula>0.1</formula>
    </cfRule>
  </conditionalFormatting>
  <conditionalFormatting sqref="H12">
    <cfRule type="cellIs" dxfId="28" priority="1" operator="lessThan">
      <formula>0.051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F A A B Q S w M E F A A C A A g A 0 F Q S V x z I d W 6 l A A A A 9 g A A A B I A H A B D b 2 5 m a W c v U G F j a 2 F n Z S 5 4 b W w g o h g A K K A U A A A A A A A A A A A A A A A A A A A A A A A A A A A A h Y + 9 D o I w G E V f h X S n P 8 i g 5 K M k O r h I Y m J i X J t S o R G K o c X y b g 4 + k q 8 g R l E 3 x 3 v u G e 6 9 X 2 + Q D U 0 d X F R n d W t S x D B F g T K y L b Q p U 9 S 7 Y z h H G Y e t k C d R q m C U j U 0 G W 6 S o c u 6 c E O K 9 x 3 6 G 2 6 4 k E a W M H P L N T l a q E e g j 6 / 9 y q I 1 1 w k i F O O x f Y 3 i E G V v g m M a Y A p k g 5 N p 8 h W j c + 2 x / I K z 6 2 v W d 4 s q E 6 y W Q K Q J 5 f + A P U E s D B B Q A A g A I A N B U E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V B J X I W Z 6 I w s C A A B v D g A A E w A c A E Z v c m 1 1 b G F z L 1 N l Y 3 R p b 2 4 x L m 0 g o h g A K K A U A A A A A A A A A A A A A A A A A A A A A A A A A A A A 7 Z b P a 9 s w F I D P C + R / E O 4 l A W N I m o 3 9 w I f E a e i g F G 9 O D 6 M e Q r G f H V F Z c q X n k q z k f 5 / c p C Q j L s s u 2 U b j i 6 3 v C e k 9 6 + M h A w l y J U m 0 f v c + t V v t l p k z D S m Z n N P g W 0 j D 8 H p E m R A 0 B S Q + E Y D t F r F P p C q d g C W B e f D G K q k K k N i Z c A F e o C T a g e k 4 w c f 4 x o A 2 8 d C 7 B M 0 S w V M w 8 V i r c q Y W c R i Q T r 8 b j 8 H c o S r j o U 7 m D F Q O E p A n J m 5 I w M M F O l 3 3 d g y C F x x B + 8 4 b x y W B E l U h j f / e J R c y U S m X u d / r v + 2 7 5 E u l E C J c C v C 3 n 9 6 1 k v C 9 6 6 4 L O X N C r Q o b S 8 k l s N R m 6 9 i q p m x m J 2 4 i G 9 5 Z 1 + y S 2 w 0 f C h E l T D B t f N T V 7 p L B n M n c r j h d l r B d b q q Z N J n S x T r h O m g 6 D f u 7 j 4 9 O q c q e L Q 3 t H I K w w J V L n m C / C Z 7 v Q T D 4 z G R V z E A / U Q M N 8 E c D K x u Y t O y z x H c D r 0 5 8 t e q 2 W 1 w 2 F r y r 0 Z n T J J I 9 d + d k 0 8 m m P 7 V J K 2 Q I 9 L 5 k a U G H V y M a q j R X m g O V o O h I S R o s S 1 o e V 6 0 D k / L Q P L w S 3 Q R k u C e R 5 v l 8 n y L T O e z j b G C 3 u / v V k Z q n K t u H y Z y b + w O 9 y 4 A Z b u t 5 D g m V c / s b D h W w o Y 3 Q j M u / 3 s v q J E 7 9 7 L / r Z 5 P B 9 i R D L p m e W T v r 4 X G F + n o R 3 V x N o 3 g y i K 1 H T M Q v 5 v U b x z 6 c H N u B g 3 9 X P H s t e 1 G 9 4 1 / O T v 6 9 C v 9 + A l B L A Q I t A B Q A A g A I A N B U E l c c y H V u p Q A A A P Y A A A A S A A A A A A A A A A A A A A A A A A A A A A B D b 2 5 m a W c v U G F j a 2 F n Z S 5 4 b W x Q S w E C L Q A U A A I A C A D Q V B J X D 8 r p q 6 Q A A A D p A A A A E w A A A A A A A A A A A A A A A A D x A A A A W 0 N v b n R l b n R f V H l w Z X N d L n h t b F B L A Q I t A B Q A A g A I A N B U E l c h Z n o j C w I A A G 8 O A A A T A A A A A A A A A A A A A A A A A O I B A A B G b 3 J t d W x h c y 9 T Z W N 0 a W 9 u M S 5 t U E s F B g A A A A A D A A M A w g A A A D o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p K A A A A A A A A K E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Y z X 0 N Z U F 9 Q U E 5 C X 2 F s b F 9 k Z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x N V Q w N z o x N j o y O S 4 1 M T I 0 M T Y 3 W i I g L z 4 8 R W 5 0 c n k g V H l w Z T 0 i R m l s b E N v b H V t b l R 5 c G V z I i B W Y W x 1 Z T 0 i c 0 J n W U d C U V V G Q l F N P S I g L z 4 8 R W 5 0 c n k g V H l w Z T 0 i R m l s b E N v b H V t b k 5 h b W V z I i B W Y W x 1 Z T 0 i c 1 s m c X V v d D t w b 3 A x J n F 1 b 3 Q 7 L C Z x d W 9 0 O 3 B v c D I m c X V v d D s s J n F 1 b 3 Q 7 c G 9 w M y Z x d W 9 0 O y w m c X V v d D t l c 3 Q m c X V v d D s s J n F 1 b 3 Q 7 c 2 U m c X V v d D s s J n F 1 b 3 Q 7 e i Z x d W 9 0 O y w m c X V v d D t w J n F 1 b 3 Q 7 L C Z x d W 9 0 O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M 1 9 D W V B f U F B O Q l 9 h b G x f Z G V 0 L 0 F 1 d G 9 S Z W 1 v d m V k Q 2 9 s d W 1 u c z E u e 3 B v c D E s M H 0 m c X V v d D s s J n F 1 b 3 Q 7 U 2 V j d G l v b j E v R j N f Q 1 l Q X 1 B Q T k J f Y W x s X 2 R l d C 9 B d X R v U m V t b 3 Z l Z E N v b H V t b n M x L n t w b 3 A y L D F 9 J n F 1 b 3 Q 7 L C Z x d W 9 0 O 1 N l Y 3 R p b 2 4 x L 0 Y z X 0 N Z U F 9 Q U E 5 C X 2 F s b F 9 k Z X Q v Q X V 0 b 1 J l b W 9 2 Z W R D b 2 x 1 b W 5 z M S 5 7 c G 9 w M y w y f S Z x d W 9 0 O y w m c X V v d D t T Z W N 0 a W 9 u M S 9 G M 1 9 D W V B f U F B O Q l 9 h b G x f Z G V 0 L 0 F 1 d G 9 S Z W 1 v d m V k Q 2 9 s d W 1 u c z E u e 2 V z d C w z f S Z x d W 9 0 O y w m c X V v d D t T Z W N 0 a W 9 u M S 9 G M 1 9 D W V B f U F B O Q l 9 h b G x f Z G V 0 L 0 F 1 d G 9 S Z W 1 v d m V k Q 2 9 s d W 1 u c z E u e 3 N l L D R 9 J n F 1 b 3 Q 7 L C Z x d W 9 0 O 1 N l Y 3 R p b 2 4 x L 0 Y z X 0 N Z U F 9 Q U E 5 C X 2 F s b F 9 k Z X Q v Q X V 0 b 1 J l b W 9 2 Z W R D b 2 x 1 b W 5 z M S 5 7 e i w 1 f S Z x d W 9 0 O y w m c X V v d D t T Z W N 0 a W 9 u M S 9 G M 1 9 D W V B f U F B O Q l 9 h b G x f Z G V 0 L 0 F 1 d G 9 S Z W 1 v d m V k Q 2 9 s d W 1 u c z E u e 3 A s N n 0 m c X V v d D s s J n F 1 b 3 Q 7 U 2 V j d G l v b j E v R j N f Q 1 l Q X 1 B Q T k J f Y W x s X 2 R l d C 9 B d X R v U m V t b 3 Z l Z E N v b H V t b n M x L n t u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Y z X 0 N Z U F 9 Q U E 5 C X 2 F s b F 9 k Z X Q v Q X V 0 b 1 J l b W 9 2 Z W R D b 2 x 1 b W 5 z M S 5 7 c G 9 w M S w w f S Z x d W 9 0 O y w m c X V v d D t T Z W N 0 a W 9 u M S 9 G M 1 9 D W V B f U F B O Q l 9 h b G x f Z G V 0 L 0 F 1 d G 9 S Z W 1 v d m V k Q 2 9 s d W 1 u c z E u e 3 B v c D I s M X 0 m c X V v d D s s J n F 1 b 3 Q 7 U 2 V j d G l v b j E v R j N f Q 1 l Q X 1 B Q T k J f Y W x s X 2 R l d C 9 B d X R v U m V t b 3 Z l Z E N v b H V t b n M x L n t w b 3 A z L D J 9 J n F 1 b 3 Q 7 L C Z x d W 9 0 O 1 N l Y 3 R p b 2 4 x L 0 Y z X 0 N Z U F 9 Q U E 5 C X 2 F s b F 9 k Z X Q v Q X V 0 b 1 J l b W 9 2 Z W R D b 2 x 1 b W 5 z M S 5 7 Z X N 0 L D N 9 J n F 1 b 3 Q 7 L C Z x d W 9 0 O 1 N l Y 3 R p b 2 4 x L 0 Y z X 0 N Z U F 9 Q U E 5 C X 2 F s b F 9 k Z X Q v Q X V 0 b 1 J l b W 9 2 Z W R D b 2 x 1 b W 5 z M S 5 7 c 2 U s N H 0 m c X V v d D s s J n F 1 b 3 Q 7 U 2 V j d G l v b j E v R j N f Q 1 l Q X 1 B Q T k J f Y W x s X 2 R l d C 9 B d X R v U m V t b 3 Z l Z E N v b H V t b n M x L n t 6 L D V 9 J n F 1 b 3 Q 7 L C Z x d W 9 0 O 1 N l Y 3 R p b 2 4 x L 0 Y z X 0 N Z U F 9 Q U E 5 C X 2 F s b F 9 k Z X Q v Q X V 0 b 1 J l b W 9 2 Z W R D b 2 x 1 b W 5 z M S 5 7 c C w 2 f S Z x d W 9 0 O y w m c X V v d D t T Z W N 0 a W 9 u M S 9 G M 1 9 D W V B f U F B O Q l 9 h b G x f Z G V 0 L 0 F 1 d G 9 S Z W 1 v d m V k Q 2 9 s d W 1 u c z E u e 2 4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Y z X 0 N Z U F 9 Q U E 5 C X 2 F s b F 9 k Z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j N f Q 1 l Q X 1 B Q T k J f Y W x s X 2 R l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M 1 9 D W V B f U F B O Q l 9 h b G x f Z G V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j N f Q 1 l Q X 1 B Q T k J f Y W x s X 2 R l d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E 1 V D A 3 O j Q 1 O j A 1 L j Y 3 N D E 5 M j B a I i A v P j x F b n R y e S B U e X B l P S J G a W x s Q 2 9 s d W 1 u V H l w Z X M i I F Z h b H V l P S J z Q m d Z R 0 J R V U Z C U U 0 9 I i A v P j x F b n R y e S B U e X B l P S J G a W x s Q 2 9 s d W 1 u T m F t Z X M i I F Z h b H V l P S J z W y Z x d W 9 0 O 3 B v c D E m c X V v d D s s J n F 1 b 3 Q 7 c G 9 w M i Z x d W 9 0 O y w m c X V v d D t w b 3 A z J n F 1 b 3 Q 7 L C Z x d W 9 0 O 2 V z d C Z x d W 9 0 O y w m c X V v d D t z Z S Z x d W 9 0 O y w m c X V v d D t 6 J n F 1 b 3 Q 7 L C Z x d W 9 0 O 3 A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Y z X 0 N Z U F 9 Q U E 5 C X 2 F s b F 9 k Z X Q g K D I p L 0 F 1 d G 9 S Z W 1 v d m V k Q 2 9 s d W 1 u c z E u e 3 B v c D E s M H 0 m c X V v d D s s J n F 1 b 3 Q 7 U 2 V j d G l v b j E v R j N f Q 1 l Q X 1 B Q T k J f Y W x s X 2 R l d C A o M i k v Q X V 0 b 1 J l b W 9 2 Z W R D b 2 x 1 b W 5 z M S 5 7 c G 9 w M i w x f S Z x d W 9 0 O y w m c X V v d D t T Z W N 0 a W 9 u M S 9 G M 1 9 D W V B f U F B O Q l 9 h b G x f Z G V 0 I C g y K S 9 B d X R v U m V t b 3 Z l Z E N v b H V t b n M x L n t w b 3 A z L D J 9 J n F 1 b 3 Q 7 L C Z x d W 9 0 O 1 N l Y 3 R p b 2 4 x L 0 Y z X 0 N Z U F 9 Q U E 5 C X 2 F s b F 9 k Z X Q g K D I p L 0 F 1 d G 9 S Z W 1 v d m V k Q 2 9 s d W 1 u c z E u e 2 V z d C w z f S Z x d W 9 0 O y w m c X V v d D t T Z W N 0 a W 9 u M S 9 G M 1 9 D W V B f U F B O Q l 9 h b G x f Z G V 0 I C g y K S 9 B d X R v U m V t b 3 Z l Z E N v b H V t b n M x L n t z Z S w 0 f S Z x d W 9 0 O y w m c X V v d D t T Z W N 0 a W 9 u M S 9 G M 1 9 D W V B f U F B O Q l 9 h b G x f Z G V 0 I C g y K S 9 B d X R v U m V t b 3 Z l Z E N v b H V t b n M x L n t 6 L D V 9 J n F 1 b 3 Q 7 L C Z x d W 9 0 O 1 N l Y 3 R p b 2 4 x L 0 Y z X 0 N Z U F 9 Q U E 5 C X 2 F s b F 9 k Z X Q g K D I p L 0 F 1 d G 9 S Z W 1 v d m V k Q 2 9 s d W 1 u c z E u e 3 A s N n 0 m c X V v d D s s J n F 1 b 3 Q 7 U 2 V j d G l v b j E v R j N f Q 1 l Q X 1 B Q T k J f Y W x s X 2 R l d C A o M i k v Q X V 0 b 1 J l b W 9 2 Z W R D b 2 x 1 b W 5 z M S 5 7 b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G M 1 9 D W V B f U F B O Q l 9 h b G x f Z G V 0 I C g y K S 9 B d X R v U m V t b 3 Z l Z E N v b H V t b n M x L n t w b 3 A x L D B 9 J n F 1 b 3 Q 7 L C Z x d W 9 0 O 1 N l Y 3 R p b 2 4 x L 0 Y z X 0 N Z U F 9 Q U E 5 C X 2 F s b F 9 k Z X Q g K D I p L 0 F 1 d G 9 S Z W 1 v d m V k Q 2 9 s d W 1 u c z E u e 3 B v c D I s M X 0 m c X V v d D s s J n F 1 b 3 Q 7 U 2 V j d G l v b j E v R j N f Q 1 l Q X 1 B Q T k J f Y W x s X 2 R l d C A o M i k v Q X V 0 b 1 J l b W 9 2 Z W R D b 2 x 1 b W 5 z M S 5 7 c G 9 w M y w y f S Z x d W 9 0 O y w m c X V v d D t T Z W N 0 a W 9 u M S 9 G M 1 9 D W V B f U F B O Q l 9 h b G x f Z G V 0 I C g y K S 9 B d X R v U m V t b 3 Z l Z E N v b H V t b n M x L n t l c 3 Q s M 3 0 m c X V v d D s s J n F 1 b 3 Q 7 U 2 V j d G l v b j E v R j N f Q 1 l Q X 1 B Q T k J f Y W x s X 2 R l d C A o M i k v Q X V 0 b 1 J l b W 9 2 Z W R D b 2 x 1 b W 5 z M S 5 7 c 2 U s N H 0 m c X V v d D s s J n F 1 b 3 Q 7 U 2 V j d G l v b j E v R j N f Q 1 l Q X 1 B Q T k J f Y W x s X 2 R l d C A o M i k v Q X V 0 b 1 J l b W 9 2 Z W R D b 2 x 1 b W 5 z M S 5 7 e i w 1 f S Z x d W 9 0 O y w m c X V v d D t T Z W N 0 a W 9 u M S 9 G M 1 9 D W V B f U F B O Q l 9 h b G x f Z G V 0 I C g y K S 9 B d X R v U m V t b 3 Z l Z E N v b H V t b n M x L n t w L D Z 9 J n F 1 b 3 Q 7 L C Z x d W 9 0 O 1 N l Y 3 R p b 2 4 x L 0 Y z X 0 N Z U F 9 Q U E 5 C X 2 F s b F 9 k Z X Q g K D I p L 0 F 1 d G 9 S Z W 1 v d m V k Q 2 9 s d W 1 u c z E u e 2 4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Y z X 0 N Z U F 9 Q U E 5 C X 2 F s b F 9 k Z X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j N f Q 1 l Q X 1 B Q T k J f Y W x s X 2 R l d C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M 1 9 D W V B f U F B O Q l 9 h b G x f Z G V 0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9 0 Y X R l X 3 F w Y W R t X 0 F M Q l 9 Q b 2 R n b 3 J p Z V 9 u Z W 9 f Q m 9 u X 0 N 5 c F 9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y N V Q w N z o y M j o 1 N S 4 1 N z Y 1 M z g y W i I g L z 4 8 R W 5 0 c n k g V H l w Z T 0 i R m l s b E N v b H V t b l R 5 c G V z I i B W Y W x 1 Z T 0 i c 0 J n W U d B d 0 1 G Q l F F P S I g L z 4 8 R W 5 0 c n k g V H l w Z T 0 i R m l s b E N v b H V t b k 5 h b W V z I i B W Y W x 1 Z T 0 i c 1 s m c X V v d D t s Z W Z 0 J n F 1 b 3 Q 7 L C Z x d W 9 0 O 3 J p Z 2 h 0 J n F 1 b 3 Q 7 L C Z x d W 9 0 O 3 R h c m d l d C Z x d W 9 0 O y w m c X V v d D t m N H J h b m s m c X V v d D s s J n F 1 b 3 Q 7 Z G 9 m J n F 1 b 3 Q 7 L C Z x d W 9 0 O 2 N o a X N x J n F 1 b 3 Q 7 L C Z x d W 9 0 O 3 A m c X V v d D s s J n F 1 b 3 Q 7 Z m V h c 2 l i b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b 3 R h d G V f c X B h Z G 1 f Q U x C X 1 B v Z G d v c m l l X 2 5 l b 1 9 C b 2 5 f Q 3 l w X 3 A v Q X V 0 b 1 J l b W 9 2 Z W R D b 2 x 1 b W 5 z M S 5 7 b G V m d C w w f S Z x d W 9 0 O y w m c X V v d D t T Z W N 0 a W 9 u M S 9 y b 3 R h d G V f c X B h Z G 1 f Q U x C X 1 B v Z G d v c m l l X 2 5 l b 1 9 C b 2 5 f Q 3 l w X 3 A v Q X V 0 b 1 J l b W 9 2 Z W R D b 2 x 1 b W 5 z M S 5 7 c m l n a H Q s M X 0 m c X V v d D s s J n F 1 b 3 Q 7 U 2 V j d G l v b j E v c m 9 0 Y X R l X 3 F w Y W R t X 0 F M Q l 9 Q b 2 R n b 3 J p Z V 9 u Z W 9 f Q m 9 u X 0 N 5 c F 9 w L 0 F 1 d G 9 S Z W 1 v d m V k Q 2 9 s d W 1 u c z E u e 3 R h c m d l d C w y f S Z x d W 9 0 O y w m c X V v d D t T Z W N 0 a W 9 u M S 9 y b 3 R h d G V f c X B h Z G 1 f Q U x C X 1 B v Z G d v c m l l X 2 5 l b 1 9 C b 2 5 f Q 3 l w X 3 A v Q X V 0 b 1 J l b W 9 2 Z W R D b 2 x 1 b W 5 z M S 5 7 Z j R y Y W 5 r L D N 9 J n F 1 b 3 Q 7 L C Z x d W 9 0 O 1 N l Y 3 R p b 2 4 x L 3 J v d G F 0 Z V 9 x c G F k b V 9 B T E J f U G 9 k Z 2 9 y a W V f b m V v X 0 J v b l 9 D e X B f c C 9 B d X R v U m V t b 3 Z l Z E N v b H V t b n M x L n t k b 2 Y s N H 0 m c X V v d D s s J n F 1 b 3 Q 7 U 2 V j d G l v b j E v c m 9 0 Y X R l X 3 F w Y W R t X 0 F M Q l 9 Q b 2 R n b 3 J p Z V 9 u Z W 9 f Q m 9 u X 0 N 5 c F 9 w L 0 F 1 d G 9 S Z W 1 v d m V k Q 2 9 s d W 1 u c z E u e 2 N o a X N x L D V 9 J n F 1 b 3 Q 7 L C Z x d W 9 0 O 1 N l Y 3 R p b 2 4 x L 3 J v d G F 0 Z V 9 x c G F k b V 9 B T E J f U G 9 k Z 2 9 y a W V f b m V v X 0 J v b l 9 D e X B f c C 9 B d X R v U m V t b 3 Z l Z E N v b H V t b n M x L n t w L D Z 9 J n F 1 b 3 Q 7 L C Z x d W 9 0 O 1 N l Y 3 R p b 2 4 x L 3 J v d G F 0 Z V 9 x c G F k b V 9 B T E J f U G 9 k Z 2 9 y a W V f b m V v X 0 J v b l 9 D e X B f c C 9 B d X R v U m V t b 3 Z l Z E N v b H V t b n M x L n t m Z W F z a W J s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y b 3 R h d G V f c X B h Z G 1 f Q U x C X 1 B v Z G d v c m l l X 2 5 l b 1 9 C b 2 5 f Q 3 l w X 3 A v Q X V 0 b 1 J l b W 9 2 Z W R D b 2 x 1 b W 5 z M S 5 7 b G V m d C w w f S Z x d W 9 0 O y w m c X V v d D t T Z W N 0 a W 9 u M S 9 y b 3 R h d G V f c X B h Z G 1 f Q U x C X 1 B v Z G d v c m l l X 2 5 l b 1 9 C b 2 5 f Q 3 l w X 3 A v Q X V 0 b 1 J l b W 9 2 Z W R D b 2 x 1 b W 5 z M S 5 7 c m l n a H Q s M X 0 m c X V v d D s s J n F 1 b 3 Q 7 U 2 V j d G l v b j E v c m 9 0 Y X R l X 3 F w Y W R t X 0 F M Q l 9 Q b 2 R n b 3 J p Z V 9 u Z W 9 f Q m 9 u X 0 N 5 c F 9 w L 0 F 1 d G 9 S Z W 1 v d m V k Q 2 9 s d W 1 u c z E u e 3 R h c m d l d C w y f S Z x d W 9 0 O y w m c X V v d D t T Z W N 0 a W 9 u M S 9 y b 3 R h d G V f c X B h Z G 1 f Q U x C X 1 B v Z G d v c m l l X 2 5 l b 1 9 C b 2 5 f Q 3 l w X 3 A v Q X V 0 b 1 J l b W 9 2 Z W R D b 2 x 1 b W 5 z M S 5 7 Z j R y Y W 5 r L D N 9 J n F 1 b 3 Q 7 L C Z x d W 9 0 O 1 N l Y 3 R p b 2 4 x L 3 J v d G F 0 Z V 9 x c G F k b V 9 B T E J f U G 9 k Z 2 9 y a W V f b m V v X 0 J v b l 9 D e X B f c C 9 B d X R v U m V t b 3 Z l Z E N v b H V t b n M x L n t k b 2 Y s N H 0 m c X V v d D s s J n F 1 b 3 Q 7 U 2 V j d G l v b j E v c m 9 0 Y X R l X 3 F w Y W R t X 0 F M Q l 9 Q b 2 R n b 3 J p Z V 9 u Z W 9 f Q m 9 u X 0 N 5 c F 9 w L 0 F 1 d G 9 S Z W 1 v d m V k Q 2 9 s d W 1 u c z E u e 2 N o a X N x L D V 9 J n F 1 b 3 Q 7 L C Z x d W 9 0 O 1 N l Y 3 R p b 2 4 x L 3 J v d G F 0 Z V 9 x c G F k b V 9 B T E J f U G 9 k Z 2 9 y a W V f b m V v X 0 J v b l 9 D e X B f c C 9 B d X R v U m V t b 3 Z l Z E N v b H V t b n M x L n t w L D Z 9 J n F 1 b 3 Q 7 L C Z x d W 9 0 O 1 N l Y 3 R p b 2 4 x L 3 J v d G F 0 Z V 9 x c G F k b V 9 B T E J f U G 9 k Z 2 9 y a W V f b m V v X 0 J v b l 9 D e X B f c C 9 B d X R v U m V t b 3 Z l Z E N v b H V t b n M x L n t m Z W F z a W J s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9 0 Y X R l X 3 F w Y W R t X 0 F M Q l 9 Q b 2 R n b 3 J p Z V 9 u Z W 9 f Q m 9 u X 0 N 5 c F 9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v d G F 0 Z V 9 x c G F k b V 9 B T E J f U G 9 k Z 2 9 y a W V f b m V v X 0 J v b l 9 D e X B f c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b 3 R h d G V f c X B h Z G 1 f Q U x C X 1 B v Z G d v c m l l X 2 5 l b 1 9 C b 2 5 f Q 3 l w X 3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M 1 9 D W V B f U F B O Q l 9 h b G x f Z G V 0 X 2 Z p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Y z X 0 N Z U F 9 Q U E 5 C X 2 F s b F 9 k Z X R f Z m l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A 0 V D I w O j M x O j M z L j A z N T I 0 M j Z a I i A v P j x F b n R y e S B U e X B l P S J G a W x s Q 2 9 s d W 1 u V H l w Z X M i I F Z h b H V l P S J z Q m d Z R 0 J R V U Z C U U 0 9 I i A v P j x F b n R y e S B U e X B l P S J G a W x s Q 2 9 s d W 1 u T m F t Z X M i I F Z h b H V l P S J z W y Z x d W 9 0 O 3 B v c D E m c X V v d D s s J n F 1 b 3 Q 7 c G 9 w M i Z x d W 9 0 O y w m c X V v d D t w b 3 A z J n F 1 b 3 Q 7 L C Z x d W 9 0 O 2 V z d C Z x d W 9 0 O y w m c X V v d D t z Z S Z x d W 9 0 O y w m c X V v d D t 6 J n F 1 b 3 Q 7 L C Z x d W 9 0 O 3 A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Y z X 0 N Z U F 9 Q U E 5 C X 2 F s b F 9 k Z X R f Z m l u L 0 F 1 d G 9 S Z W 1 v d m V k Q 2 9 s d W 1 u c z E u e 3 B v c D E s M H 0 m c X V v d D s s J n F 1 b 3 Q 7 U 2 V j d G l v b j E v R j N f Q 1 l Q X 1 B Q T k J f Y W x s X 2 R l d F 9 m a W 4 v Q X V 0 b 1 J l b W 9 2 Z W R D b 2 x 1 b W 5 z M S 5 7 c G 9 w M i w x f S Z x d W 9 0 O y w m c X V v d D t T Z W N 0 a W 9 u M S 9 G M 1 9 D W V B f U F B O Q l 9 h b G x f Z G V 0 X 2 Z p b i 9 B d X R v U m V t b 3 Z l Z E N v b H V t b n M x L n t w b 3 A z L D J 9 J n F 1 b 3 Q 7 L C Z x d W 9 0 O 1 N l Y 3 R p b 2 4 x L 0 Y z X 0 N Z U F 9 Q U E 5 C X 2 F s b F 9 k Z X R f Z m l u L 0 F 1 d G 9 S Z W 1 v d m V k Q 2 9 s d W 1 u c z E u e 2 V z d C w z f S Z x d W 9 0 O y w m c X V v d D t T Z W N 0 a W 9 u M S 9 G M 1 9 D W V B f U F B O Q l 9 h b G x f Z G V 0 X 2 Z p b i 9 B d X R v U m V t b 3 Z l Z E N v b H V t b n M x L n t z Z S w 0 f S Z x d W 9 0 O y w m c X V v d D t T Z W N 0 a W 9 u M S 9 G M 1 9 D W V B f U F B O Q l 9 h b G x f Z G V 0 X 2 Z p b i 9 B d X R v U m V t b 3 Z l Z E N v b H V t b n M x L n t 6 L D V 9 J n F 1 b 3 Q 7 L C Z x d W 9 0 O 1 N l Y 3 R p b 2 4 x L 0 Y z X 0 N Z U F 9 Q U E 5 C X 2 F s b F 9 k Z X R f Z m l u L 0 F 1 d G 9 S Z W 1 v d m V k Q 2 9 s d W 1 u c z E u e 3 A s N n 0 m c X V v d D s s J n F 1 b 3 Q 7 U 2 V j d G l v b j E v R j N f Q 1 l Q X 1 B Q T k J f Y W x s X 2 R l d F 9 m a W 4 v Q X V 0 b 1 J l b W 9 2 Z W R D b 2 x 1 b W 5 z M S 5 7 b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G M 1 9 D W V B f U F B O Q l 9 h b G x f Z G V 0 X 2 Z p b i 9 B d X R v U m V t b 3 Z l Z E N v b H V t b n M x L n t w b 3 A x L D B 9 J n F 1 b 3 Q 7 L C Z x d W 9 0 O 1 N l Y 3 R p b 2 4 x L 0 Y z X 0 N Z U F 9 Q U E 5 C X 2 F s b F 9 k Z X R f Z m l u L 0 F 1 d G 9 S Z W 1 v d m V k Q 2 9 s d W 1 u c z E u e 3 B v c D I s M X 0 m c X V v d D s s J n F 1 b 3 Q 7 U 2 V j d G l v b j E v R j N f Q 1 l Q X 1 B Q T k J f Y W x s X 2 R l d F 9 m a W 4 v Q X V 0 b 1 J l b W 9 2 Z W R D b 2 x 1 b W 5 z M S 5 7 c G 9 w M y w y f S Z x d W 9 0 O y w m c X V v d D t T Z W N 0 a W 9 u M S 9 G M 1 9 D W V B f U F B O Q l 9 h b G x f Z G V 0 X 2 Z p b i 9 B d X R v U m V t b 3 Z l Z E N v b H V t b n M x L n t l c 3 Q s M 3 0 m c X V v d D s s J n F 1 b 3 Q 7 U 2 V j d G l v b j E v R j N f Q 1 l Q X 1 B Q T k J f Y W x s X 2 R l d F 9 m a W 4 v Q X V 0 b 1 J l b W 9 2 Z W R D b 2 x 1 b W 5 z M S 5 7 c 2 U s N H 0 m c X V v d D s s J n F 1 b 3 Q 7 U 2 V j d G l v b j E v R j N f Q 1 l Q X 1 B Q T k J f Y W x s X 2 R l d F 9 m a W 4 v Q X V 0 b 1 J l b W 9 2 Z W R D b 2 x 1 b W 5 z M S 5 7 e i w 1 f S Z x d W 9 0 O y w m c X V v d D t T Z W N 0 a W 9 u M S 9 G M 1 9 D W V B f U F B O Q l 9 h b G x f Z G V 0 X 2 Z p b i 9 B d X R v U m V t b 3 Z l Z E N v b H V t b n M x L n t w L D Z 9 J n F 1 b 3 Q 7 L C Z x d W 9 0 O 1 N l Y 3 R p b 2 4 x L 0 Y z X 0 N Z U F 9 Q U E 5 C X 2 F s b F 9 k Z X R f Z m l u L 0 F 1 d G 9 S Z W 1 v d m V k Q 2 9 s d W 1 u c z E u e 2 4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Y z X 0 N Z U F 9 Q U E 5 C X 2 F s b F 9 k Z X R f Z m l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Y z X 0 N Z U F 9 Q U E 5 C X 2 F s b F 9 k Z X R f Z m l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Y z X 0 N Z U F 9 Q U E 5 C X 2 F s b F 9 k Z X R f Z m l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j R f Q 1 l Q X 1 B Q T k J f U G l u Y X J i Y X N p X 1 B Q T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Y 0 X 0 N Z U F 9 Q U E 5 C X 1 B p b m F y Y m F z a V 9 Q U E 4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j R f Q 1 l Q X 1 B Q T k J f U G l u Y X J i Y X N p X 1 B Q T i 9 B d X R v U m V t b 3 Z l Z E N v b H V t b n M x L n t w b 3 A x L D B 9 J n F 1 b 3 Q 7 L C Z x d W 9 0 O 1 N l Y 3 R p b 2 4 x L 0 Y 0 X 0 N Z U F 9 Q U E 5 C X 1 B p b m F y Y m F z a V 9 Q U E 4 v Q X V 0 b 1 J l b W 9 2 Z W R D b 2 x 1 b W 5 z M S 5 7 c G 9 w M i w x f S Z x d W 9 0 O y w m c X V v d D t T Z W N 0 a W 9 u M S 9 G N F 9 D W V B f U F B O Q l 9 Q a W 5 h c m J h c 2 l f U F B O L 0 F 1 d G 9 S Z W 1 v d m V k Q 2 9 s d W 1 u c z E u e 3 B v c D M s M n 0 m c X V v d D s s J n F 1 b 3 Q 7 U 2 V j d G l v b j E v R j R f Q 1 l Q X 1 B Q T k J f U G l u Y X J i Y X N p X 1 B Q T i 9 B d X R v U m V t b 3 Z l Z E N v b H V t b n M x L n t w b 3 A 0 L D N 9 J n F 1 b 3 Q 7 L C Z x d W 9 0 O 1 N l Y 3 R p b 2 4 x L 0 Y 0 X 0 N Z U F 9 Q U E 5 C X 1 B p b m F y Y m F z a V 9 Q U E 4 v Q X V 0 b 1 J l b W 9 2 Z W R D b 2 x 1 b W 5 z M S 5 7 Z X N 0 L D R 9 J n F 1 b 3 Q 7 L C Z x d W 9 0 O 1 N l Y 3 R p b 2 4 x L 0 Y 0 X 0 N Z U F 9 Q U E 5 C X 1 B p b m F y Y m F z a V 9 Q U E 4 v Q X V 0 b 1 J l b W 9 2 Z W R D b 2 x 1 b W 5 z M S 5 7 c 2 U s N X 0 m c X V v d D s s J n F 1 b 3 Q 7 U 2 V j d G l v b j E v R j R f Q 1 l Q X 1 B Q T k J f U G l u Y X J i Y X N p X 1 B Q T i 9 B d X R v U m V t b 3 Z l Z E N v b H V t b n M x L n t 6 L D Z 9 J n F 1 b 3 Q 7 L C Z x d W 9 0 O 1 N l Y 3 R p b 2 4 x L 0 Y 0 X 0 N Z U F 9 Q U E 5 C X 1 B p b m F y Y m F z a V 9 Q U E 4 v Q X V 0 b 1 J l b W 9 2 Z W R D b 2 x 1 b W 5 z M S 5 7 c C w 3 f S Z x d W 9 0 O y w m c X V v d D t T Z W N 0 a W 9 u M S 9 G N F 9 D W V B f U F B O Q l 9 Q a W 5 h c m J h c 2 l f U F B O L 0 F 1 d G 9 S Z W 1 v d m V k Q 2 9 s d W 1 u c z E u e 2 4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j R f Q 1 l Q X 1 B Q T k J f U G l u Y X J i Y X N p X 1 B Q T i 9 B d X R v U m V t b 3 Z l Z E N v b H V t b n M x L n t w b 3 A x L D B 9 J n F 1 b 3 Q 7 L C Z x d W 9 0 O 1 N l Y 3 R p b 2 4 x L 0 Y 0 X 0 N Z U F 9 Q U E 5 C X 1 B p b m F y Y m F z a V 9 Q U E 4 v Q X V 0 b 1 J l b W 9 2 Z W R D b 2 x 1 b W 5 z M S 5 7 c G 9 w M i w x f S Z x d W 9 0 O y w m c X V v d D t T Z W N 0 a W 9 u M S 9 G N F 9 D W V B f U F B O Q l 9 Q a W 5 h c m J h c 2 l f U F B O L 0 F 1 d G 9 S Z W 1 v d m V k Q 2 9 s d W 1 u c z E u e 3 B v c D M s M n 0 m c X V v d D s s J n F 1 b 3 Q 7 U 2 V j d G l v b j E v R j R f Q 1 l Q X 1 B Q T k J f U G l u Y X J i Y X N p X 1 B Q T i 9 B d X R v U m V t b 3 Z l Z E N v b H V t b n M x L n t w b 3 A 0 L D N 9 J n F 1 b 3 Q 7 L C Z x d W 9 0 O 1 N l Y 3 R p b 2 4 x L 0 Y 0 X 0 N Z U F 9 Q U E 5 C X 1 B p b m F y Y m F z a V 9 Q U E 4 v Q X V 0 b 1 J l b W 9 2 Z W R D b 2 x 1 b W 5 z M S 5 7 Z X N 0 L D R 9 J n F 1 b 3 Q 7 L C Z x d W 9 0 O 1 N l Y 3 R p b 2 4 x L 0 Y 0 X 0 N Z U F 9 Q U E 5 C X 1 B p b m F y Y m F z a V 9 Q U E 4 v Q X V 0 b 1 J l b W 9 2 Z W R D b 2 x 1 b W 5 z M S 5 7 c 2 U s N X 0 m c X V v d D s s J n F 1 b 3 Q 7 U 2 V j d G l v b j E v R j R f Q 1 l Q X 1 B Q T k J f U G l u Y X J i Y X N p X 1 B Q T i 9 B d X R v U m V t b 3 Z l Z E N v b H V t b n M x L n t 6 L D Z 9 J n F 1 b 3 Q 7 L C Z x d W 9 0 O 1 N l Y 3 R p b 2 4 x L 0 Y 0 X 0 N Z U F 9 Q U E 5 C X 1 B p b m F y Y m F z a V 9 Q U E 4 v Q X V 0 b 1 J l b W 9 2 Z W R D b 2 x 1 b W 5 z M S 5 7 c C w 3 f S Z x d W 9 0 O y w m c X V v d D t T Z W N 0 a W 9 u M S 9 G N F 9 D W V B f U F B O Q l 9 Q a W 5 h c m J h c 2 l f U F B O L 0 F 1 d G 9 S Z W 1 v d m V k Q 2 9 s d W 1 u c z E u e 2 4 s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3 B v c D E m c X V v d D s s J n F 1 b 3 Q 7 c G 9 w M i Z x d W 9 0 O y w m c X V v d D t w b 3 A z J n F 1 b 3 Q 7 L C Z x d W 9 0 O 3 B v c D Q m c X V v d D s s J n F 1 b 3 Q 7 Z X N 0 J n F 1 b 3 Q 7 L C Z x d W 9 0 O 3 N l J n F 1 b 3 Q 7 L C Z x d W 9 0 O 3 o m c X V v d D s s J n F 1 b 3 Q 7 c C Z x d W 9 0 O y w m c X V v d D t u J n F 1 b 3 Q 7 X S I g L z 4 8 R W 5 0 c n k g V H l w Z T 0 i R m l s b E N v b H V t b l R 5 c G V z I i B W Y W x 1 Z T 0 i c 0 J n W U d C Z 1 V G Q l F V R C I g L z 4 8 R W 5 0 c n k g V H l w Z T 0 i R m l s b E x h c 3 R V c G R h d G V k I i B W Y W x 1 Z T 0 i Z D I w M j M t M D M t M D R U M j I 6 M T A 6 M j c u N D E x N z E z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j R f Q 1 l Q X 1 B Q T k J f U G l u Y X J i Y X N p X 1 B Q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N F 9 D W V B f U F B O Q l 9 Q a W 5 h c m J h c 2 l f U F B O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Y 0 X 0 N Z U F 9 Q U E 5 C X 1 B p b m F y Y m F z a V 9 Q U E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N F 9 D W V B f U F B O Q l 9 Q a W 5 h c m J h c 2 l f U F B O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R j R f Q 1 l Q X 1 B Q T k J f U G l u Y X J i Y X N p X 1 B Q T j M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j R f Q 1 l Q X 1 B Q T k J f U G l u Y X J i Y X N p X 1 B Q T i 9 B d X R v U m V t b 3 Z l Z E N v b H V t b n M x L n t w b 3 A x L D B 9 J n F 1 b 3 Q 7 L C Z x d W 9 0 O 1 N l Y 3 R p b 2 4 x L 0 Y 0 X 0 N Z U F 9 Q U E 5 C X 1 B p b m F y Y m F z a V 9 Q U E 4 v Q X V 0 b 1 J l b W 9 2 Z W R D b 2 x 1 b W 5 z M S 5 7 c G 9 w M i w x f S Z x d W 9 0 O y w m c X V v d D t T Z W N 0 a W 9 u M S 9 G N F 9 D W V B f U F B O Q l 9 Q a W 5 h c m J h c 2 l f U F B O L 0 F 1 d G 9 S Z W 1 v d m V k Q 2 9 s d W 1 u c z E u e 3 B v c D M s M n 0 m c X V v d D s s J n F 1 b 3 Q 7 U 2 V j d G l v b j E v R j R f Q 1 l Q X 1 B Q T k J f U G l u Y X J i Y X N p X 1 B Q T i 9 B d X R v U m V t b 3 Z l Z E N v b H V t b n M x L n t w b 3 A 0 L D N 9 J n F 1 b 3 Q 7 L C Z x d W 9 0 O 1 N l Y 3 R p b 2 4 x L 0 Y 0 X 0 N Z U F 9 Q U E 5 C X 1 B p b m F y Y m F z a V 9 Q U E 4 v Q X V 0 b 1 J l b W 9 2 Z W R D b 2 x 1 b W 5 z M S 5 7 Z X N 0 L D R 9 J n F 1 b 3 Q 7 L C Z x d W 9 0 O 1 N l Y 3 R p b 2 4 x L 0 Y 0 X 0 N Z U F 9 Q U E 5 C X 1 B p b m F y Y m F z a V 9 Q U E 4 v Q X V 0 b 1 J l b W 9 2 Z W R D b 2 x 1 b W 5 z M S 5 7 c 2 U s N X 0 m c X V v d D s s J n F 1 b 3 Q 7 U 2 V j d G l v b j E v R j R f Q 1 l Q X 1 B Q T k J f U G l u Y X J i Y X N p X 1 B Q T i 9 B d X R v U m V t b 3 Z l Z E N v b H V t b n M x L n t 6 L D Z 9 J n F 1 b 3 Q 7 L C Z x d W 9 0 O 1 N l Y 3 R p b 2 4 x L 0 Y 0 X 0 N Z U F 9 Q U E 5 C X 1 B p b m F y Y m F z a V 9 Q U E 4 v Q X V 0 b 1 J l b W 9 2 Z W R D b 2 x 1 b W 5 z M S 5 7 c C w 3 f S Z x d W 9 0 O y w m c X V v d D t T Z W N 0 a W 9 u M S 9 G N F 9 D W V B f U F B O Q l 9 Q a W 5 h c m J h c 2 l f U F B O L 0 F 1 d G 9 S Z W 1 v d m V k Q 2 9 s d W 1 u c z E u e 2 4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j R f Q 1 l Q X 1 B Q T k J f U G l u Y X J i Y X N p X 1 B Q T i 9 B d X R v U m V t b 3 Z l Z E N v b H V t b n M x L n t w b 3 A x L D B 9 J n F 1 b 3 Q 7 L C Z x d W 9 0 O 1 N l Y 3 R p b 2 4 x L 0 Y 0 X 0 N Z U F 9 Q U E 5 C X 1 B p b m F y Y m F z a V 9 Q U E 4 v Q X V 0 b 1 J l b W 9 2 Z W R D b 2 x 1 b W 5 z M S 5 7 c G 9 w M i w x f S Z x d W 9 0 O y w m c X V v d D t T Z W N 0 a W 9 u M S 9 G N F 9 D W V B f U F B O Q l 9 Q a W 5 h c m J h c 2 l f U F B O L 0 F 1 d G 9 S Z W 1 v d m V k Q 2 9 s d W 1 u c z E u e 3 B v c D M s M n 0 m c X V v d D s s J n F 1 b 3 Q 7 U 2 V j d G l v b j E v R j R f Q 1 l Q X 1 B Q T k J f U G l u Y X J i Y X N p X 1 B Q T i 9 B d X R v U m V t b 3 Z l Z E N v b H V t b n M x L n t w b 3 A 0 L D N 9 J n F 1 b 3 Q 7 L C Z x d W 9 0 O 1 N l Y 3 R p b 2 4 x L 0 Y 0 X 0 N Z U F 9 Q U E 5 C X 1 B p b m F y Y m F z a V 9 Q U E 4 v Q X V 0 b 1 J l b W 9 2 Z W R D b 2 x 1 b W 5 z M S 5 7 Z X N 0 L D R 9 J n F 1 b 3 Q 7 L C Z x d W 9 0 O 1 N l Y 3 R p b 2 4 x L 0 Y 0 X 0 N Z U F 9 Q U E 5 C X 1 B p b m F y Y m F z a V 9 Q U E 4 v Q X V 0 b 1 J l b W 9 2 Z W R D b 2 x 1 b W 5 z M S 5 7 c 2 U s N X 0 m c X V v d D s s J n F 1 b 3 Q 7 U 2 V j d G l v b j E v R j R f Q 1 l Q X 1 B Q T k J f U G l u Y X J i Y X N p X 1 B Q T i 9 B d X R v U m V t b 3 Z l Z E N v b H V t b n M x L n t 6 L D Z 9 J n F 1 b 3 Q 7 L C Z x d W 9 0 O 1 N l Y 3 R p b 2 4 x L 0 Y 0 X 0 N Z U F 9 Q U E 5 C X 1 B p b m F y Y m F z a V 9 Q U E 4 v Q X V 0 b 1 J l b W 9 2 Z W R D b 2 x 1 b W 5 z M S 5 7 c C w 3 f S Z x d W 9 0 O y w m c X V v d D t T Z W N 0 a W 9 u M S 9 G N F 9 D W V B f U F B O Q l 9 Q a W 5 h c m J h c 2 l f U F B O L 0 F 1 d G 9 S Z W 1 v d m V k Q 2 9 s d W 1 u c z E u e 2 4 s O H 0 m c X V v d D t d L C Z x d W 9 0 O 1 J l b G F 0 a W 9 u c 2 h p c E l u Z m 8 m c X V v d D s 6 W 1 1 9 I i A v P j x F b n R y e S B U e X B l P S J G a W x s Q 2 9 1 b n Q i I F Z h b H V l P S J s M T Q i I C 8 + P E V u d H J 5 I F R 5 c G U 9 I k Z p b G x T d G F 0 d X M i I F Z h b H V l P S J z Q 2 9 t c G x l d G U i I C 8 + P E V u d H J 5 I F R 5 c G U 9 I k Z p b G x D b 2 x 1 b W 5 O Y W 1 l c y I g V m F s d W U 9 I n N b J n F 1 b 3 Q 7 c G 9 w M S Z x d W 9 0 O y w m c X V v d D t w b 3 A y J n F 1 b 3 Q 7 L C Z x d W 9 0 O 3 B v c D M m c X V v d D s s J n F 1 b 3 Q 7 c G 9 w N C Z x d W 9 0 O y w m c X V v d D t l c 3 Q m c X V v d D s s J n F 1 b 3 Q 7 c 2 U m c X V v d D s s J n F 1 b 3 Q 7 e i Z x d W 9 0 O y w m c X V v d D t w J n F 1 b 3 Q 7 L C Z x d W 9 0 O 2 4 m c X V v d D t d I i A v P j x F b n R y e S B U e X B l P S J G a W x s Q 2 9 s d W 1 u V H l w Z X M i I F Z h b H V l P S J z Q m d Z R 0 J n V U Z C U V V E I i A v P j x F b n R y e S B U e X B l P S J G a W x s T G F z d F V w Z G F 0 Z W Q i I F Z h b H V l P S J k M j A y M y 0 w M y 0 w N F Q y M j o x M D o y N y 4 0 M T E 3 M T M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Y 0 X 0 N Z U F 9 Q U E 5 C X 1 B p b m F y Y m F z a V 9 Q U E 4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j R f Q 1 l Q X 1 B Q T k J f U G l u Y X J i Y X N p X 1 B Q T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N F 9 D W V B f U F B O Q l 9 Q a W 5 h c m J h c 2 l f U F B O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K 9 q 4 I 8 o V K h A O Z i x O 4 B r A A A A A A A g A A A A A A A 2 Y A A M A A A A A Q A A A A 7 a 0 Q k M s c O x y U 5 / u i h u S 6 S g A A A A A E g A A A o A A A A B A A A A D m I 7 u 3 f 3 z B M 1 o H n K m t 7 m q S U A A A A E w a C 3 r K 3 4 1 b K 3 g G + U h K M 3 L o O a 3 4 E H 5 A R B T l L S H m N k 5 5 s r V R 2 + S 8 V a E y K m t l A G 2 8 s S s N t 2 n t k l g f m F Y g X i H t u s 1 f s i M 7 l z v e j r G R r 5 a j y K i u F A A A A C k J + R Z w k g 0 W M v D C z O Y g R i o k s + D m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58cf378-d482-4549-a454-caa69ba1df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E2EA55851A354B9978AAB9DFC5A8EE" ma:contentTypeVersion="16" ma:contentTypeDescription="Create a new document." ma:contentTypeScope="" ma:versionID="e33a975b8f10f224d86ca9eef6bf847b">
  <xsd:schema xmlns:xsd="http://www.w3.org/2001/XMLSchema" xmlns:xs="http://www.w3.org/2001/XMLSchema" xmlns:p="http://schemas.microsoft.com/office/2006/metadata/properties" xmlns:ns3="d58cf378-d482-4549-a454-caa69ba1df74" xmlns:ns4="a2c32a7a-c6a0-48c3-9d6d-c9d01dc52678" targetNamespace="http://schemas.microsoft.com/office/2006/metadata/properties" ma:root="true" ma:fieldsID="cff42b614284904e5157474508ebe6e4" ns3:_="" ns4:_="">
    <xsd:import namespace="d58cf378-d482-4549-a454-caa69ba1df74"/>
    <xsd:import namespace="a2c32a7a-c6a0-48c3-9d6d-c9d01dc526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cf378-d482-4549-a454-caa69ba1d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32a7a-c6a0-48c3-9d6d-c9d01dc5267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BC7467-921D-4073-897A-4CBD245FE1B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A369EAA-AB8D-4059-A020-32B35AEFAA90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a2c32a7a-c6a0-48c3-9d6d-c9d01dc52678"/>
    <ds:schemaRef ds:uri="d58cf378-d482-4549-a454-caa69ba1df74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8145B38-C447-486D-AC25-1BB79E67EA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81F5520-A8C7-4CA1-8826-D9E283C15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8cf378-d482-4549-a454-caa69ba1df74"/>
    <ds:schemaRef ds:uri="a2c32a7a-c6a0-48c3-9d6d-c9d01dc52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of Contents</vt:lpstr>
      <vt:lpstr>S1_sample characteristics</vt:lpstr>
      <vt:lpstr>S2_population characteristics</vt:lpstr>
      <vt:lpstr>S3_qpAdm_distal model all sampl</vt:lpstr>
      <vt:lpstr>S4_outgroup F3-stats CYP vs all</vt:lpstr>
      <vt:lpstr>S5_outgroup F3 matrix_all</vt:lpstr>
      <vt:lpstr>S6_outgroup F4 CYP vs sources</vt:lpstr>
      <vt:lpstr>S7_qpAdm proximal models CYP</vt:lpstr>
      <vt:lpstr>S8_kinship and individual admix</vt:lpstr>
      <vt:lpstr>S9_qpAdm proximal CYPvsAnatolia</vt:lpstr>
      <vt:lpstr>S10_Admixture graphs</vt:lpstr>
      <vt:lpstr>S11_DATES admixture timing</vt:lpstr>
      <vt:lpstr>S12_F4-stat VEEF vs CYP vs Anat</vt:lpstr>
      <vt:lpstr>S13_Y-Haplogroup frequencies</vt:lpstr>
      <vt:lpstr>S14_mtDNA Haplogroupfrequencies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Alexandros Heraclides</dc:creator>
  <cp:keywords/>
  <dc:description/>
  <cp:lastModifiedBy>Alexandros Heraclides</cp:lastModifiedBy>
  <cp:revision/>
  <dcterms:created xsi:type="dcterms:W3CDTF">2023-02-04T16:50:29Z</dcterms:created>
  <dcterms:modified xsi:type="dcterms:W3CDTF">2024-04-05T19:27:43Z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0x0101001FE2EA55851A354B9978AAB9DFC5A8EE</vt:lpwstr>
  </property>
</Properties>
</file>