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Beata\Desktop\"/>
    </mc:Choice>
  </mc:AlternateContent>
  <xr:revisionPtr revIDLastSave="0" documentId="13_ncr:1_{BBE0978F-D9DC-40C5-95BA-AA3C2CE3A8F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th campaign" sheetId="3" r:id="rId1"/>
    <sheet name="2nd campaign" sheetId="2" r:id="rId2"/>
    <sheet name="3rd campaign" sheetId="4" r:id="rId3"/>
    <sheet name="PM_meteo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6" l="1"/>
  <c r="G12" i="6"/>
  <c r="G11" i="6"/>
  <c r="H14" i="6"/>
  <c r="E13" i="4"/>
  <c r="D13" i="4"/>
  <c r="C13" i="4"/>
  <c r="B13" i="4"/>
  <c r="E23" i="3"/>
  <c r="D23" i="3"/>
  <c r="C23" i="3"/>
  <c r="B23" i="3"/>
  <c r="C25" i="2" l="1"/>
  <c r="D25" i="2"/>
  <c r="E25" i="2"/>
  <c r="F25" i="2"/>
  <c r="C26" i="2"/>
  <c r="D26" i="2"/>
  <c r="E26" i="2"/>
  <c r="F26" i="2"/>
  <c r="C27" i="2"/>
  <c r="D27" i="2"/>
  <c r="E27" i="2"/>
  <c r="F27" i="2"/>
  <c r="C28" i="2"/>
  <c r="D28" i="2"/>
  <c r="E28" i="2"/>
  <c r="F28" i="2"/>
  <c r="C29" i="2"/>
  <c r="D29" i="2"/>
  <c r="E29" i="2"/>
  <c r="F29" i="2"/>
  <c r="C30" i="2"/>
  <c r="D30" i="2"/>
  <c r="E30" i="2"/>
  <c r="F30" i="2"/>
  <c r="C31" i="2"/>
  <c r="D31" i="2"/>
  <c r="E31" i="2"/>
  <c r="F31" i="2"/>
  <c r="C26" i="3"/>
  <c r="D26" i="3"/>
  <c r="E26" i="3"/>
  <c r="F26" i="3"/>
  <c r="C27" i="3"/>
  <c r="D27" i="3"/>
  <c r="E27" i="3"/>
  <c r="F27" i="3"/>
  <c r="C28" i="3"/>
  <c r="D28" i="3"/>
  <c r="E28" i="3"/>
  <c r="F28" i="3"/>
  <c r="C29" i="3"/>
  <c r="D29" i="3"/>
  <c r="E29" i="3"/>
  <c r="F29" i="3"/>
  <c r="C30" i="3"/>
  <c r="D30" i="3"/>
  <c r="E30" i="3"/>
  <c r="F30" i="3"/>
  <c r="C31" i="3"/>
  <c r="D31" i="3"/>
  <c r="E31" i="3"/>
  <c r="F31" i="3"/>
  <c r="C32" i="3"/>
  <c r="D32" i="3"/>
  <c r="E32" i="3"/>
  <c r="F32" i="3"/>
  <c r="C15" i="4"/>
  <c r="D15" i="4"/>
  <c r="E15" i="4"/>
  <c r="F15" i="4"/>
  <c r="C16" i="4"/>
  <c r="D16" i="4"/>
  <c r="E16" i="4"/>
  <c r="F16" i="4"/>
  <c r="C17" i="4"/>
  <c r="D17" i="4"/>
  <c r="E17" i="4"/>
  <c r="F17" i="4"/>
  <c r="C18" i="4"/>
  <c r="D18" i="4"/>
  <c r="E18" i="4"/>
  <c r="F18" i="4"/>
  <c r="C19" i="4"/>
  <c r="D19" i="4"/>
  <c r="E19" i="4"/>
  <c r="F19" i="4"/>
  <c r="C20" i="4"/>
  <c r="D20" i="4"/>
  <c r="E20" i="4"/>
  <c r="F20" i="4"/>
  <c r="C21" i="4"/>
  <c r="D21" i="4"/>
  <c r="E21" i="4"/>
  <c r="F21" i="4"/>
  <c r="B18" i="4"/>
  <c r="B17" i="4"/>
  <c r="B21" i="4" l="1"/>
  <c r="B20" i="4"/>
  <c r="B19" i="4"/>
  <c r="B16" i="4"/>
  <c r="B15" i="4"/>
  <c r="B30" i="2"/>
  <c r="B27" i="2"/>
  <c r="B26" i="2"/>
  <c r="B31" i="2"/>
  <c r="B29" i="2"/>
  <c r="B28" i="2"/>
  <c r="B25" i="2"/>
  <c r="B29" i="3"/>
  <c r="B27" i="3"/>
  <c r="B26" i="3"/>
  <c r="K2" i="6" l="1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H3" i="6" l="1"/>
  <c r="H4" i="6"/>
  <c r="H5" i="6"/>
  <c r="H6" i="6"/>
  <c r="G7" i="6"/>
  <c r="H7" i="6"/>
  <c r="G8" i="6"/>
  <c r="H8" i="6"/>
  <c r="G9" i="6"/>
  <c r="H9" i="6"/>
  <c r="G10" i="6"/>
  <c r="H10" i="6"/>
  <c r="H11" i="6"/>
  <c r="H12" i="6"/>
  <c r="G13" i="6"/>
  <c r="H13" i="6"/>
  <c r="G14" i="6"/>
  <c r="G15" i="6"/>
  <c r="H15" i="6"/>
  <c r="G16" i="6"/>
  <c r="H16" i="6"/>
  <c r="G17" i="6"/>
  <c r="H17" i="6"/>
  <c r="H18" i="6"/>
  <c r="G19" i="6"/>
  <c r="H19" i="6"/>
  <c r="G20" i="6"/>
  <c r="H20" i="6"/>
  <c r="G21" i="6"/>
  <c r="H21" i="6"/>
  <c r="G22" i="6"/>
  <c r="H22" i="6"/>
  <c r="G23" i="6"/>
  <c r="H23" i="6"/>
  <c r="G24" i="6"/>
  <c r="H24" i="6"/>
  <c r="G25" i="6"/>
  <c r="H25" i="6"/>
  <c r="G26" i="6"/>
  <c r="H26" i="6"/>
  <c r="G27" i="6"/>
  <c r="G28" i="6"/>
  <c r="H28" i="6"/>
  <c r="G29" i="6"/>
  <c r="G30" i="6"/>
  <c r="G31" i="6"/>
  <c r="H31" i="6"/>
  <c r="G32" i="6"/>
  <c r="H32" i="6"/>
  <c r="G33" i="6"/>
  <c r="H33" i="6"/>
  <c r="H2" i="6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" i="2"/>
  <c r="G2" i="2"/>
  <c r="B28" i="3" l="1"/>
  <c r="B30" i="3"/>
  <c r="B31" i="3"/>
  <c r="B32" i="3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<sst xmlns="http://schemas.openxmlformats.org/spreadsheetml/2006/main" count="95" uniqueCount="31">
  <si>
    <t>DATE</t>
  </si>
  <si>
    <t>PM10 I</t>
  </si>
  <si>
    <t>PM2.5 I</t>
  </si>
  <si>
    <t>PM1 O</t>
  </si>
  <si>
    <t>PM1 I</t>
  </si>
  <si>
    <t>PM10 O</t>
  </si>
  <si>
    <t>max</t>
  </si>
  <si>
    <t>min</t>
  </si>
  <si>
    <t>std</t>
  </si>
  <si>
    <t>PM10i/PM10out</t>
  </si>
  <si>
    <t>PM1i/PM1out</t>
  </si>
  <si>
    <t>Cog</t>
  </si>
  <si>
    <t>P</t>
  </si>
  <si>
    <t>PM10inout</t>
  </si>
  <si>
    <t>PM1inout</t>
  </si>
  <si>
    <t>Tdiv</t>
  </si>
  <si>
    <t>Vi</t>
  </si>
  <si>
    <t>Vmax</t>
  </si>
  <si>
    <t>Ti</t>
  </si>
  <si>
    <t>Tmin</t>
  </si>
  <si>
    <t>Tmax</t>
  </si>
  <si>
    <t>e</t>
  </si>
  <si>
    <t>RH</t>
  </si>
  <si>
    <t>SD</t>
  </si>
  <si>
    <t>kwartyl1</t>
  </si>
  <si>
    <t>kwartyl3</t>
  </si>
  <si>
    <t>PM10 O SEM</t>
  </si>
  <si>
    <t>T_OUTDOOR - G</t>
  </si>
  <si>
    <t>T_INDOOR</t>
  </si>
  <si>
    <t>T_OUT.-G.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</si>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</sst>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2" borderId="0" xfId="0" applyFill="1"/>
    <xf numFmtId="0" fontId="0" fillId="0" borderId="0" xfId="0" applyAlignment="1">
      <alignment vertical="center" wrapText="1"/>
    </xf>
    <xf numFmtId="14" fontId="0" fillId="0" borderId="0" xfId="0" applyNumberFormat="1"/>
    <xf numFmtId="2" fontId="0" fillId="3" borderId="0" xfId="0" applyNumberFormat="1" applyFill="1"/>
    <xf numFmtId="0" fontId="0" fillId="3" borderId="0" xfId="0" applyFill="1"/>
    <xf numFmtId="2" fontId="0" fillId="0" borderId="0" xfId="0" applyNumberFormat="1" applyAlignment="1">
      <alignment horizontal="right" vertical="center" wrapText="1"/>
    </xf>
    <xf numFmtId="164" fontId="0" fillId="0" borderId="0" xfId="0" applyNumberFormat="1"/>
    <xf numFmtId="1" fontId="0" fillId="0" borderId="0" xfId="0" applyNumberFormat="1"/>
    <xf numFmtId="2" fontId="1" fillId="0" borderId="0" xfId="1" applyNumberFormat="1"/>
    <xf numFmtId="0" fontId="0" fillId="0" borderId="3" xfId="0" applyBorder="1"/>
    <xf numFmtId="0" fontId="3" fillId="0" borderId="4" xfId="0" applyFont="1" applyBorder="1" applyAlignment="1">
      <alignment horizontal="center"/>
    </xf>
    <xf numFmtId="2" fontId="0" fillId="2" borderId="0" xfId="0" applyNumberFormat="1" applyFill="1"/>
    <xf numFmtId="14" fontId="0" fillId="2" borderId="0" xfId="0" applyNumberFormat="1" applyFill="1"/>
    <xf numFmtId="2" fontId="4" fillId="2" borderId="0" xfId="0" applyNumberFormat="1" applyFont="1" applyFill="1" applyAlignment="1">
      <alignment horizontal="right" vertical="center" wrapText="1"/>
    </xf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2" fontId="4" fillId="0" borderId="2" xfId="0" applyNumberFormat="1" applyFont="1" applyBorder="1"/>
    <xf numFmtId="14" fontId="4" fillId="0" borderId="0" xfId="0" applyNumberFormat="1" applyFont="1"/>
    <xf numFmtId="14" fontId="4" fillId="2" borderId="0" xfId="0" applyNumberFormat="1" applyFont="1" applyFill="1"/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colors>
    <mruColors>
      <color rgb="FF0000FF"/>
      <color rgb="FF000099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topLeftCell="A10" workbookViewId="0">
      <selection activeCell="I35" sqref="I35"/>
    </sheetView>
  </sheetViews>
  <sheetFormatPr defaultRowHeight="14.4"/>
  <cols>
    <col min="1" max="1" width="12.5546875" customWidth="1"/>
    <col min="7" max="7" width="17" customWidth="1"/>
    <col min="8" max="8" width="15.21875" customWidth="1"/>
  </cols>
  <sheetData>
    <row r="1" spans="1:7">
      <c r="A1" t="s">
        <v>0</v>
      </c>
      <c r="B1" s="1" t="s">
        <v>4</v>
      </c>
      <c r="C1" s="14" t="s">
        <v>3</v>
      </c>
      <c r="D1" s="6" t="s">
        <v>2</v>
      </c>
      <c r="E1" s="6" t="s">
        <v>1</v>
      </c>
      <c r="F1" s="7" t="s">
        <v>26</v>
      </c>
    </row>
    <row r="2" spans="1:7">
      <c r="A2" s="20">
        <v>44232</v>
      </c>
      <c r="B2" s="10">
        <v>0</v>
      </c>
      <c r="C2" s="10">
        <v>0</v>
      </c>
      <c r="D2" s="16">
        <v>27.694087265293394</v>
      </c>
      <c r="E2" s="17">
        <v>32.707774798927538</v>
      </c>
      <c r="F2">
        <v>31</v>
      </c>
      <c r="G2" s="1"/>
    </row>
    <row r="3" spans="1:7">
      <c r="A3" s="20">
        <v>44233</v>
      </c>
      <c r="B3" s="10">
        <v>0</v>
      </c>
      <c r="C3" s="10">
        <v>0</v>
      </c>
      <c r="D3" s="18">
        <v>15.901995025665933</v>
      </c>
      <c r="E3" s="17">
        <v>18.791295387039174</v>
      </c>
      <c r="F3">
        <v>28</v>
      </c>
      <c r="G3" s="1"/>
    </row>
    <row r="4" spans="1:7">
      <c r="A4" s="20">
        <v>44234</v>
      </c>
      <c r="B4" s="10">
        <v>0</v>
      </c>
      <c r="C4" s="10">
        <v>0</v>
      </c>
      <c r="D4" s="18">
        <v>14.824274054745279</v>
      </c>
      <c r="E4" s="17">
        <v>17.714356009348386</v>
      </c>
      <c r="F4">
        <v>28</v>
      </c>
      <c r="G4" s="1"/>
    </row>
    <row r="5" spans="1:7">
      <c r="A5" s="20">
        <v>44235</v>
      </c>
      <c r="B5" s="10">
        <v>0</v>
      </c>
      <c r="C5" s="10">
        <v>0</v>
      </c>
      <c r="D5" s="10">
        <v>25.271649654264216</v>
      </c>
      <c r="E5" s="17">
        <v>29.862570735650397</v>
      </c>
      <c r="F5">
        <v>32</v>
      </c>
      <c r="G5" s="1"/>
    </row>
    <row r="6" spans="1:7">
      <c r="A6" s="20">
        <v>44236</v>
      </c>
      <c r="B6" s="10">
        <v>0</v>
      </c>
      <c r="C6" s="10">
        <v>0</v>
      </c>
      <c r="D6" s="10">
        <v>42.140201805629452</v>
      </c>
      <c r="E6" s="17">
        <v>49.811439346322295</v>
      </c>
      <c r="F6">
        <v>60</v>
      </c>
      <c r="G6" s="1"/>
    </row>
    <row r="7" spans="1:7">
      <c r="A7" s="20">
        <v>44237</v>
      </c>
      <c r="B7" s="1">
        <v>16.763918117466918</v>
      </c>
      <c r="C7" s="10">
        <v>15.255421562030834</v>
      </c>
      <c r="D7" s="10">
        <v>28.629792583280803</v>
      </c>
      <c r="E7" s="17">
        <v>34.711021505377488</v>
      </c>
      <c r="F7">
        <v>46</v>
      </c>
      <c r="G7" s="1"/>
    </row>
    <row r="8" spans="1:7">
      <c r="A8" s="20">
        <v>44238</v>
      </c>
      <c r="B8" s="1">
        <v>9.9321320844579049</v>
      </c>
      <c r="C8" s="1">
        <v>15.255421562030834</v>
      </c>
      <c r="D8" s="17">
        <v>17.416262609374531</v>
      </c>
      <c r="E8" s="17">
        <v>23.666791557386507</v>
      </c>
      <c r="F8">
        <v>22</v>
      </c>
      <c r="G8" s="1"/>
    </row>
    <row r="9" spans="1:7">
      <c r="A9" s="20">
        <v>44239</v>
      </c>
      <c r="B9" s="1">
        <v>8.8842026141063002</v>
      </c>
      <c r="C9" s="1">
        <v>16.784324999999999</v>
      </c>
      <c r="D9" s="17">
        <v>19.40677966101676</v>
      </c>
      <c r="E9" s="17">
        <v>25.745431227959592</v>
      </c>
      <c r="F9">
        <v>30</v>
      </c>
      <c r="G9" s="1"/>
    </row>
    <row r="10" spans="1:7">
      <c r="A10" s="20">
        <v>44240</v>
      </c>
      <c r="B10" s="1">
        <v>4.0153290372977075</v>
      </c>
      <c r="C10" s="1">
        <v>12.775243980187192</v>
      </c>
      <c r="D10" s="17">
        <v>13.755484406498045</v>
      </c>
      <c r="E10" s="17">
        <v>15.5551170744535</v>
      </c>
      <c r="F10">
        <v>14</v>
      </c>
      <c r="G10" s="1"/>
    </row>
    <row r="11" spans="1:7" ht="15" thickBot="1">
      <c r="A11" s="20">
        <v>44241</v>
      </c>
      <c r="B11" s="1">
        <v>0</v>
      </c>
      <c r="C11" s="1">
        <v>21.077086040000001</v>
      </c>
      <c r="D11" s="17">
        <v>24.279787296206706</v>
      </c>
      <c r="E11" s="17">
        <v>30.681447668730598</v>
      </c>
      <c r="F11">
        <v>26</v>
      </c>
      <c r="G11" s="1"/>
    </row>
    <row r="12" spans="1:7" ht="15" thickBot="1">
      <c r="A12" s="20">
        <v>44242</v>
      </c>
      <c r="B12" s="1">
        <v>0</v>
      </c>
      <c r="C12" s="1">
        <v>16.784324999999999</v>
      </c>
      <c r="D12" s="17">
        <v>24.602988343894129</v>
      </c>
      <c r="E12" s="19">
        <v>30.065738589999999</v>
      </c>
      <c r="F12">
        <v>52</v>
      </c>
      <c r="G12" s="1"/>
    </row>
    <row r="13" spans="1:7">
      <c r="A13" s="20">
        <v>44243</v>
      </c>
      <c r="B13" s="1">
        <v>12.79769885186349</v>
      </c>
      <c r="C13" s="1">
        <v>24.721910399020302</v>
      </c>
      <c r="D13" s="17">
        <v>27.384727982435042</v>
      </c>
      <c r="E13" s="17">
        <v>33.437648819645851</v>
      </c>
      <c r="F13">
        <v>30</v>
      </c>
      <c r="G13" s="1"/>
    </row>
    <row r="14" spans="1:7">
      <c r="A14" s="20">
        <v>44244</v>
      </c>
      <c r="B14" s="1">
        <v>4.0860999635170225</v>
      </c>
      <c r="C14" s="14">
        <v>11.571999999999999</v>
      </c>
      <c r="D14" s="1">
        <v>14.020668399106183</v>
      </c>
      <c r="E14" s="10">
        <v>0</v>
      </c>
      <c r="F14">
        <v>13</v>
      </c>
      <c r="G14" s="1"/>
    </row>
    <row r="15" spans="1:7">
      <c r="A15" s="20">
        <v>44245</v>
      </c>
      <c r="B15" s="1">
        <v>8.5025809252736462</v>
      </c>
      <c r="C15" s="1">
        <v>16.231400000000001</v>
      </c>
      <c r="D15" s="1">
        <v>19.95155918861705</v>
      </c>
      <c r="E15" s="1">
        <v>28.908848968729984</v>
      </c>
      <c r="F15">
        <v>32</v>
      </c>
      <c r="G15" s="1"/>
    </row>
    <row r="16" spans="1:7">
      <c r="A16" s="20">
        <v>44246</v>
      </c>
      <c r="B16" s="1">
        <v>23.083175938987015</v>
      </c>
      <c r="C16" s="1">
        <v>39.987877842700001</v>
      </c>
      <c r="D16" s="1">
        <v>42.242934455803294</v>
      </c>
      <c r="E16" s="1">
        <v>48.865734634659248</v>
      </c>
      <c r="F16">
        <v>44</v>
      </c>
      <c r="G16" s="1"/>
    </row>
    <row r="17" spans="1:7">
      <c r="A17" s="20">
        <v>44247</v>
      </c>
      <c r="B17" s="1">
        <v>10.832497492477492</v>
      </c>
      <c r="C17" s="1">
        <v>18.431747018720028</v>
      </c>
      <c r="D17" s="1">
        <v>21.643056060056335</v>
      </c>
      <c r="E17" s="1">
        <v>23.669027012851569</v>
      </c>
      <c r="F17">
        <v>34</v>
      </c>
      <c r="G17" s="1"/>
    </row>
    <row r="18" spans="1:7">
      <c r="A18" s="20">
        <v>44248</v>
      </c>
      <c r="B18" s="1">
        <v>0</v>
      </c>
      <c r="C18" s="1">
        <v>17.718284825594374</v>
      </c>
      <c r="D18" s="1">
        <v>19.899275273308231</v>
      </c>
      <c r="E18" s="1">
        <v>22.538118383381065</v>
      </c>
      <c r="F18">
        <v>21</v>
      </c>
      <c r="G18" s="1"/>
    </row>
    <row r="19" spans="1:7">
      <c r="A19" s="20">
        <v>44249</v>
      </c>
      <c r="B19" s="1">
        <v>13.391098857818518</v>
      </c>
      <c r="C19" s="8">
        <v>24.912097930000002</v>
      </c>
      <c r="D19" s="1">
        <v>34.412202380952344</v>
      </c>
      <c r="E19" s="1">
        <v>40.6520426645193</v>
      </c>
      <c r="F19">
        <v>35</v>
      </c>
      <c r="G19" s="1"/>
    </row>
    <row r="20" spans="1:7">
      <c r="A20" s="20">
        <v>44250</v>
      </c>
      <c r="B20" s="1">
        <v>20.56698165647618</v>
      </c>
      <c r="C20" s="1">
        <v>31.834075420000001</v>
      </c>
      <c r="D20" s="1">
        <v>34.776544782001707</v>
      </c>
      <c r="E20" s="1">
        <v>46.380977266788776</v>
      </c>
      <c r="F20">
        <v>60</v>
      </c>
      <c r="G20" s="1"/>
    </row>
    <row r="21" spans="1:7">
      <c r="A21" s="20">
        <v>44251</v>
      </c>
      <c r="B21" s="1">
        <v>20.874204507392317</v>
      </c>
      <c r="C21" s="1">
        <v>26.943934410000001</v>
      </c>
      <c r="D21" s="1">
        <v>30.868283290209973</v>
      </c>
      <c r="E21" s="1">
        <v>43.998430962344464</v>
      </c>
      <c r="F21">
        <v>62</v>
      </c>
      <c r="G21" s="1"/>
    </row>
    <row r="22" spans="1:7">
      <c r="A22" s="20">
        <v>44252</v>
      </c>
      <c r="B22" s="1">
        <v>17.58118701007858</v>
      </c>
      <c r="C22" s="8">
        <v>23.872056300000001</v>
      </c>
      <c r="D22" s="1">
        <v>31.077000503271812</v>
      </c>
      <c r="E22" s="1">
        <v>44.6754948617154</v>
      </c>
      <c r="F22">
        <v>68</v>
      </c>
      <c r="G22" s="1"/>
    </row>
    <row r="23" spans="1:7">
      <c r="A23" s="5" t="s">
        <v>30</v>
      </c>
      <c r="B23" s="1">
        <f>AVERAGE(B7:B22)</f>
        <v>10.706944191075817</v>
      </c>
      <c r="C23" s="8">
        <f>AVERAGE(C7:C22)</f>
        <v>20.884825455642719</v>
      </c>
      <c r="D23" s="1">
        <f>AVERAGE(D2:D22)</f>
        <v>25.247597858172917</v>
      </c>
      <c r="E23" s="1">
        <f>AVERAGE(E15:E22)</f>
        <v>37.461084344373724</v>
      </c>
      <c r="G23" s="1"/>
    </row>
    <row r="25" spans="1:7">
      <c r="B25" s="1" t="s">
        <v>4</v>
      </c>
      <c r="C25" s="1" t="s">
        <v>3</v>
      </c>
      <c r="D25" s="14" t="s">
        <v>2</v>
      </c>
      <c r="E25" s="14" t="s">
        <v>1</v>
      </c>
      <c r="F25" s="3" t="s">
        <v>5</v>
      </c>
    </row>
    <row r="26" spans="1:7">
      <c r="A26" t="s">
        <v>7</v>
      </c>
      <c r="B26" s="9">
        <f>MIN(B$2:B$22)</f>
        <v>0</v>
      </c>
      <c r="C26" s="9">
        <f t="shared" ref="C26:F26" si="0">MIN(C$2:C$22)</f>
        <v>0</v>
      </c>
      <c r="D26" s="9">
        <f t="shared" si="0"/>
        <v>13.755484406498045</v>
      </c>
      <c r="E26" s="9">
        <f t="shared" si="0"/>
        <v>0</v>
      </c>
      <c r="F26" s="9">
        <f t="shared" si="0"/>
        <v>13</v>
      </c>
    </row>
    <row r="27" spans="1:7">
      <c r="A27" t="s">
        <v>24</v>
      </c>
      <c r="B27" s="1">
        <f>QUARTILE(B$2:B$22,1)</f>
        <v>0</v>
      </c>
      <c r="C27" s="1">
        <f t="shared" ref="C27:F27" si="1">QUARTILE(C$2:C$22,1)</f>
        <v>11.571999999999999</v>
      </c>
      <c r="D27" s="1">
        <f t="shared" si="1"/>
        <v>19.40677966101676</v>
      </c>
      <c r="E27" s="1">
        <f t="shared" si="1"/>
        <v>23.666791557386507</v>
      </c>
      <c r="F27" s="1">
        <f t="shared" si="1"/>
        <v>28</v>
      </c>
    </row>
    <row r="28" spans="1:7">
      <c r="A28" t="s">
        <v>30</v>
      </c>
      <c r="B28" s="9">
        <f>AVERAGE(B$2:B$22)</f>
        <v>8.1576717646291943</v>
      </c>
      <c r="C28" s="9">
        <f t="shared" ref="C28:F28" si="2">AVERAGE(C$2:C$22)</f>
        <v>15.912247966203976</v>
      </c>
      <c r="D28" s="9">
        <f t="shared" si="2"/>
        <v>25.247597858172917</v>
      </c>
      <c r="E28" s="9">
        <f t="shared" si="2"/>
        <v>30.592347975039576</v>
      </c>
      <c r="F28" s="9">
        <f t="shared" si="2"/>
        <v>36.571428571428569</v>
      </c>
    </row>
    <row r="29" spans="1:7">
      <c r="A29" t="s">
        <v>25</v>
      </c>
      <c r="B29" s="1">
        <f>QUARTILE(B$2:B$22,3)</f>
        <v>13.391098857818518</v>
      </c>
      <c r="C29" s="1">
        <f t="shared" ref="C29:F29" si="3">QUARTILE(C$2:C$22,3)</f>
        <v>23.872056300000001</v>
      </c>
      <c r="D29" s="1">
        <f t="shared" si="3"/>
        <v>30.868283290209973</v>
      </c>
      <c r="E29" s="1">
        <f t="shared" si="3"/>
        <v>40.6520426645193</v>
      </c>
      <c r="F29" s="1">
        <f t="shared" si="3"/>
        <v>46</v>
      </c>
    </row>
    <row r="30" spans="1:7">
      <c r="A30" t="s">
        <v>6</v>
      </c>
      <c r="B30" s="9">
        <f>MAX(B$2:B$22)</f>
        <v>23.083175938987015</v>
      </c>
      <c r="C30" s="9">
        <f t="shared" ref="C30:F30" si="4">MAX(C$2:C$22)</f>
        <v>39.987877842700001</v>
      </c>
      <c r="D30" s="9">
        <f t="shared" si="4"/>
        <v>42.242934455803294</v>
      </c>
      <c r="E30" s="9">
        <f t="shared" si="4"/>
        <v>49.811439346322295</v>
      </c>
      <c r="F30" s="9">
        <f t="shared" si="4"/>
        <v>68</v>
      </c>
    </row>
    <row r="31" spans="1:7">
      <c r="A31" t="s">
        <v>8</v>
      </c>
      <c r="B31" s="9">
        <f>STDEV(B$2:B$22)</f>
        <v>8.1465586565384633</v>
      </c>
      <c r="C31" s="9">
        <f t="shared" ref="C31:F31" si="5">STDEV(C$2:C$22)</f>
        <v>11.20324128567094</v>
      </c>
      <c r="D31" s="9">
        <f t="shared" si="5"/>
        <v>8.5355136702585721</v>
      </c>
      <c r="E31" s="9">
        <f t="shared" si="5"/>
        <v>12.482766600121948</v>
      </c>
      <c r="F31" s="9">
        <f t="shared" si="5"/>
        <v>15.907769889495603</v>
      </c>
    </row>
    <row r="32" spans="1:7">
      <c r="B32">
        <f>COUNT(B2:B22)</f>
        <v>21</v>
      </c>
      <c r="C32">
        <f t="shared" ref="C32:F32" si="6">COUNT(C2:C22)</f>
        <v>21</v>
      </c>
      <c r="D32">
        <f t="shared" si="6"/>
        <v>21</v>
      </c>
      <c r="E32">
        <f t="shared" si="6"/>
        <v>21</v>
      </c>
      <c r="F32">
        <f t="shared" si="6"/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topLeftCell="A7" workbookViewId="0">
      <selection activeCell="I30" sqref="I30"/>
    </sheetView>
  </sheetViews>
  <sheetFormatPr defaultRowHeight="14.4"/>
  <cols>
    <col min="1" max="1" width="10.33203125" customWidth="1"/>
    <col min="7" max="7" width="10.5546875" customWidth="1"/>
    <col min="8" max="8" width="13.5546875" customWidth="1"/>
    <col min="9" max="9" width="11.44140625" customWidth="1"/>
  </cols>
  <sheetData>
    <row r="1" spans="1:8">
      <c r="A1" t="s">
        <v>0</v>
      </c>
      <c r="B1" s="1" t="s">
        <v>4</v>
      </c>
      <c r="C1" s="1" t="s">
        <v>3</v>
      </c>
      <c r="D1" s="6" t="s">
        <v>2</v>
      </c>
      <c r="E1" s="6" t="s">
        <v>1</v>
      </c>
      <c r="F1" s="7" t="s">
        <v>26</v>
      </c>
      <c r="G1" t="s">
        <v>9</v>
      </c>
      <c r="H1" t="s">
        <v>10</v>
      </c>
    </row>
    <row r="2" spans="1:8">
      <c r="A2" s="5">
        <v>44413</v>
      </c>
      <c r="B2">
        <v>6.5458856274000725</v>
      </c>
      <c r="C2">
        <v>2.9552282913857475</v>
      </c>
      <c r="D2">
        <v>6.7475925674751496</v>
      </c>
      <c r="E2" s="2">
        <v>10.322580645161</v>
      </c>
      <c r="F2" s="4">
        <v>6.7</v>
      </c>
      <c r="G2" s="1">
        <f t="shared" ref="G2:G22" si="0">F2/E2</f>
        <v>0.64906250000001819</v>
      </c>
      <c r="H2">
        <f t="shared" ref="H2:H22" si="1">B2/C2</f>
        <v>2.215018598218216</v>
      </c>
    </row>
    <row r="3" spans="1:8">
      <c r="A3" s="5">
        <v>44414</v>
      </c>
      <c r="B3">
        <v>6.9778296382728389</v>
      </c>
      <c r="C3">
        <v>3.4504004929143242</v>
      </c>
      <c r="D3">
        <v>6.9730294280274121</v>
      </c>
      <c r="E3" s="2">
        <v>11.775861014253451</v>
      </c>
      <c r="F3" s="4">
        <v>10.6</v>
      </c>
      <c r="G3" s="1">
        <f t="shared" si="0"/>
        <v>0.90014649350648801</v>
      </c>
      <c r="H3">
        <f t="shared" si="1"/>
        <v>2.0223245540923074</v>
      </c>
    </row>
    <row r="4" spans="1:8">
      <c r="A4" s="5">
        <v>44415</v>
      </c>
      <c r="B4">
        <v>10.279819777092781</v>
      </c>
      <c r="C4">
        <v>3.8027768563709774</v>
      </c>
      <c r="D4">
        <v>12.164936005796122</v>
      </c>
      <c r="E4" s="2">
        <v>19.949676491732554</v>
      </c>
      <c r="F4" s="4">
        <v>8.1</v>
      </c>
      <c r="G4" s="1">
        <f t="shared" si="0"/>
        <v>0.40602162162162186</v>
      </c>
      <c r="H4">
        <f t="shared" si="1"/>
        <v>2.7032403334080719</v>
      </c>
    </row>
    <row r="5" spans="1:8">
      <c r="A5" s="5">
        <v>44416</v>
      </c>
      <c r="B5">
        <v>2.9719681033220402</v>
      </c>
      <c r="C5">
        <v>3.0929335565097822</v>
      </c>
      <c r="D5">
        <v>3.8624019312014801</v>
      </c>
      <c r="E5" s="2">
        <v>6.9390207269446611</v>
      </c>
      <c r="F5" s="4"/>
      <c r="G5" s="1">
        <f t="shared" si="0"/>
        <v>0</v>
      </c>
      <c r="H5">
        <f t="shared" si="1"/>
        <v>0.96088973429993585</v>
      </c>
    </row>
    <row r="6" spans="1:8">
      <c r="A6" s="5">
        <v>44417</v>
      </c>
      <c r="B6">
        <v>9.1101694915252853</v>
      </c>
      <c r="C6">
        <v>4.1854767360084768</v>
      </c>
      <c r="D6">
        <v>8.9181627418978966</v>
      </c>
      <c r="E6" s="2">
        <v>16.585084940973235</v>
      </c>
      <c r="F6" s="4"/>
      <c r="G6" s="1">
        <f t="shared" si="0"/>
        <v>0</v>
      </c>
      <c r="H6">
        <f t="shared" si="1"/>
        <v>2.1766145330945723</v>
      </c>
    </row>
    <row r="7" spans="1:8">
      <c r="A7" s="5">
        <v>44418</v>
      </c>
      <c r="B7">
        <v>10.881888987479542</v>
      </c>
      <c r="C7">
        <v>5.0085303436508424</v>
      </c>
      <c r="D7">
        <v>11.986833115955452</v>
      </c>
      <c r="E7">
        <v>17.029763731204962</v>
      </c>
      <c r="F7" s="4"/>
      <c r="G7" s="1">
        <f t="shared" si="0"/>
        <v>0</v>
      </c>
      <c r="H7">
        <f t="shared" si="1"/>
        <v>2.1726710713201873</v>
      </c>
    </row>
    <row r="8" spans="1:8">
      <c r="A8" s="5">
        <v>44419</v>
      </c>
      <c r="B8">
        <v>10.882303699983268</v>
      </c>
      <c r="C8">
        <v>5.7423925066483328</v>
      </c>
      <c r="D8">
        <v>11.226511376598834</v>
      </c>
      <c r="E8">
        <v>21.514681308187694</v>
      </c>
      <c r="F8" s="4">
        <v>12.4</v>
      </c>
      <c r="G8" s="1">
        <f t="shared" si="0"/>
        <v>0.57635062413315963</v>
      </c>
      <c r="H8">
        <f t="shared" si="1"/>
        <v>1.8950818299836059</v>
      </c>
    </row>
    <row r="9" spans="1:8">
      <c r="A9" s="5">
        <v>44420</v>
      </c>
      <c r="B9">
        <v>9.8761341625035985</v>
      </c>
      <c r="C9">
        <v>4.5553306009580323</v>
      </c>
      <c r="D9">
        <v>11.091876642944586</v>
      </c>
      <c r="E9">
        <v>19.024668653686998</v>
      </c>
      <c r="F9" s="4">
        <v>9.5</v>
      </c>
      <c r="G9" s="1">
        <f t="shared" si="0"/>
        <v>0.49935166666668285</v>
      </c>
      <c r="H9">
        <f t="shared" si="1"/>
        <v>2.1680389476949373</v>
      </c>
    </row>
    <row r="10" spans="1:8">
      <c r="A10" s="5">
        <v>44421</v>
      </c>
      <c r="B10">
        <v>12.808281257453668</v>
      </c>
      <c r="C10">
        <v>7.1746062421490038</v>
      </c>
      <c r="D10">
        <v>13.927159458487861</v>
      </c>
      <c r="E10">
        <v>23.017978190391084</v>
      </c>
      <c r="F10" s="4">
        <v>12</v>
      </c>
      <c r="G10" s="1">
        <f t="shared" si="0"/>
        <v>0.52133162612037887</v>
      </c>
      <c r="H10">
        <f t="shared" si="1"/>
        <v>1.7852242792375481</v>
      </c>
    </row>
    <row r="11" spans="1:8">
      <c r="A11" s="5">
        <v>44422</v>
      </c>
      <c r="B11">
        <v>14.257907542579026</v>
      </c>
      <c r="C11">
        <v>8.2250768077024414</v>
      </c>
      <c r="D11">
        <v>15.947915422290597</v>
      </c>
      <c r="E11">
        <v>23.305335383887382</v>
      </c>
      <c r="F11" s="4">
        <v>16.399999999999999</v>
      </c>
      <c r="G11" s="1">
        <f t="shared" si="0"/>
        <v>0.70370152284263943</v>
      </c>
      <c r="H11">
        <f t="shared" si="1"/>
        <v>1.7334680120223425</v>
      </c>
    </row>
    <row r="12" spans="1:8">
      <c r="A12" s="5">
        <v>44423</v>
      </c>
      <c r="B12">
        <v>11.788228944334136</v>
      </c>
      <c r="C12">
        <v>5.0450189489946764</v>
      </c>
      <c r="D12">
        <v>11.957678582607937</v>
      </c>
      <c r="E12">
        <v>17.872603586889074</v>
      </c>
      <c r="F12" s="4"/>
      <c r="G12" s="1">
        <f t="shared" si="0"/>
        <v>0</v>
      </c>
      <c r="H12">
        <f t="shared" si="1"/>
        <v>2.3366074663967682</v>
      </c>
    </row>
    <row r="13" spans="1:8">
      <c r="A13" s="5">
        <v>44424</v>
      </c>
      <c r="B13">
        <v>8.6419483665407917</v>
      </c>
      <c r="C13">
        <v>4.0129508869532327</v>
      </c>
      <c r="D13">
        <v>8.8328460038981405</v>
      </c>
      <c r="E13">
        <v>15.57594783868568</v>
      </c>
      <c r="F13" s="4"/>
      <c r="G13" s="1">
        <f t="shared" si="0"/>
        <v>0</v>
      </c>
      <c r="H13">
        <f t="shared" si="1"/>
        <v>2.1535146105668015</v>
      </c>
    </row>
    <row r="14" spans="1:8">
      <c r="A14" s="5">
        <v>44425</v>
      </c>
      <c r="B14">
        <v>11.071104906066857</v>
      </c>
      <c r="C14">
        <v>4.2020796733298322</v>
      </c>
      <c r="D14">
        <v>11.529278713244731</v>
      </c>
      <c r="E14">
        <v>16.822139303482224</v>
      </c>
      <c r="F14" s="4">
        <v>9.8000000000000007</v>
      </c>
      <c r="G14" s="1">
        <f t="shared" si="0"/>
        <v>0.58256561922367245</v>
      </c>
      <c r="H14">
        <f t="shared" si="1"/>
        <v>2.6346727731827699</v>
      </c>
    </row>
    <row r="15" spans="1:8">
      <c r="A15" s="5">
        <v>44426</v>
      </c>
      <c r="B15">
        <v>9.9103464986672503</v>
      </c>
      <c r="C15">
        <v>4.7539009583062661</v>
      </c>
      <c r="D15">
        <v>10.949594109873971</v>
      </c>
      <c r="E15">
        <v>16.192071468452614</v>
      </c>
      <c r="F15" s="4">
        <v>9.9</v>
      </c>
      <c r="G15" s="1">
        <f t="shared" si="0"/>
        <v>0.61141034482761503</v>
      </c>
      <c r="H15">
        <f t="shared" si="1"/>
        <v>2.0846766867011337</v>
      </c>
    </row>
    <row r="16" spans="1:8">
      <c r="A16" s="5">
        <v>44427</v>
      </c>
      <c r="B16">
        <v>9.9727241732013585</v>
      </c>
      <c r="C16">
        <v>5.0750637333583972</v>
      </c>
      <c r="D16">
        <v>10.742427973405185</v>
      </c>
      <c r="E16" s="3">
        <v>16.102520394497095</v>
      </c>
      <c r="F16" s="4"/>
      <c r="G16" s="1">
        <f t="shared" si="0"/>
        <v>0</v>
      </c>
      <c r="H16">
        <f t="shared" si="1"/>
        <v>1.9650441249930786</v>
      </c>
    </row>
    <row r="17" spans="1:8">
      <c r="A17" s="5">
        <v>44428</v>
      </c>
      <c r="B17">
        <v>7.8872128561569541</v>
      </c>
      <c r="C17">
        <v>5.126989671173984</v>
      </c>
      <c r="D17">
        <v>9.0415913200718361</v>
      </c>
      <c r="E17">
        <v>16.461795046018768</v>
      </c>
      <c r="F17" s="4"/>
      <c r="G17" s="1">
        <f t="shared" si="0"/>
        <v>0</v>
      </c>
      <c r="H17">
        <f t="shared" si="1"/>
        <v>1.5383711226301204</v>
      </c>
    </row>
    <row r="18" spans="1:8">
      <c r="A18" s="5">
        <v>44429</v>
      </c>
      <c r="B18">
        <v>19.744539781590785</v>
      </c>
      <c r="C18">
        <v>6.592643997224215</v>
      </c>
      <c r="D18">
        <v>19.420507056326063</v>
      </c>
      <c r="E18">
        <v>23.110807792529393</v>
      </c>
      <c r="F18" s="4">
        <v>7</v>
      </c>
      <c r="G18" s="1">
        <f t="shared" si="0"/>
        <v>0.302888590604036</v>
      </c>
      <c r="H18">
        <f t="shared" si="1"/>
        <v>2.9949349289760043</v>
      </c>
    </row>
    <row r="19" spans="1:8">
      <c r="A19" s="5">
        <v>44430</v>
      </c>
      <c r="B19">
        <v>8.7684970037917491</v>
      </c>
      <c r="C19">
        <v>8.0180716909937626</v>
      </c>
      <c r="D19">
        <v>9.5723520636508255</v>
      </c>
      <c r="E19">
        <v>15.920613330034607</v>
      </c>
      <c r="F19" s="4">
        <v>15.9</v>
      </c>
      <c r="G19" s="1">
        <f t="shared" si="0"/>
        <v>0.99870524271852523</v>
      </c>
      <c r="H19">
        <f t="shared" si="1"/>
        <v>1.093591743965185</v>
      </c>
    </row>
    <row r="20" spans="1:8">
      <c r="A20" s="5">
        <v>44431</v>
      </c>
      <c r="B20">
        <v>6.0597175389728841</v>
      </c>
      <c r="C20">
        <v>5.523570514713148</v>
      </c>
      <c r="D20">
        <v>7.0747366452660003</v>
      </c>
      <c r="E20">
        <v>14.007951298298179</v>
      </c>
      <c r="F20" s="4">
        <v>14.4</v>
      </c>
      <c r="G20" s="1">
        <f t="shared" si="0"/>
        <v>1.0279875831485401</v>
      </c>
      <c r="H20">
        <f t="shared" si="1"/>
        <v>1.0970652991270049</v>
      </c>
    </row>
    <row r="21" spans="1:8">
      <c r="A21" s="5">
        <v>44432</v>
      </c>
      <c r="B21">
        <v>6.2235678585161791</v>
      </c>
      <c r="C21">
        <v>4.3350836487971272</v>
      </c>
      <c r="D21">
        <v>7.0998278829607262</v>
      </c>
      <c r="E21">
        <v>13.479566203051233</v>
      </c>
      <c r="F21" s="4">
        <v>8</v>
      </c>
      <c r="G21" s="1">
        <f t="shared" si="0"/>
        <v>0.59349090909091129</v>
      </c>
      <c r="H21">
        <f t="shared" si="1"/>
        <v>1.4356280899546325</v>
      </c>
    </row>
    <row r="22" spans="1:8">
      <c r="A22" s="5">
        <v>44433</v>
      </c>
      <c r="B22">
        <v>7.9838088852467273</v>
      </c>
      <c r="C22">
        <v>4.8445245606127587</v>
      </c>
      <c r="D22">
        <v>9.606904371928918</v>
      </c>
      <c r="E22">
        <v>15.097915350600392</v>
      </c>
      <c r="F22" s="4">
        <v>9.4</v>
      </c>
      <c r="G22" s="1">
        <f t="shared" si="0"/>
        <v>0.62260251046024018</v>
      </c>
      <c r="H22">
        <f t="shared" si="1"/>
        <v>1.6480066898942292</v>
      </c>
    </row>
    <row r="24" spans="1:8">
      <c r="B24" s="1" t="s">
        <v>4</v>
      </c>
      <c r="C24" s="1" t="s">
        <v>3</v>
      </c>
      <c r="D24" s="6" t="s">
        <v>2</v>
      </c>
      <c r="E24" s="6" t="s">
        <v>1</v>
      </c>
      <c r="F24" s="7" t="s">
        <v>5</v>
      </c>
    </row>
    <row r="25" spans="1:8">
      <c r="A25" t="s">
        <v>7</v>
      </c>
      <c r="B25" s="9">
        <f>MIN(B$2:B$22)</f>
        <v>2.9719681033220402</v>
      </c>
      <c r="C25" s="9">
        <f>MIN(C$2:C$22)</f>
        <v>2.9552282913857475</v>
      </c>
      <c r="D25" s="9">
        <f>MIN(D$2:D$22)</f>
        <v>3.8624019312014801</v>
      </c>
      <c r="E25" s="9">
        <f>MIN(E$2:E$22)</f>
        <v>6.9390207269446611</v>
      </c>
      <c r="F25" s="9">
        <f>MIN(F$2:F$22)</f>
        <v>6.7</v>
      </c>
    </row>
    <row r="26" spans="1:8">
      <c r="A26" t="s">
        <v>24</v>
      </c>
      <c r="B26" s="1">
        <f>QUARTILE(B$2:B$22,1)</f>
        <v>7.8872128561569541</v>
      </c>
      <c r="C26" s="1">
        <f>QUARTILE(C$2:C$22,1)</f>
        <v>4.1854767360084768</v>
      </c>
      <c r="D26" s="1">
        <f>QUARTILE(D$2:D$22,1)</f>
        <v>8.8328460038981405</v>
      </c>
      <c r="E26" s="1">
        <f>QUARTILE(E$2:E$22,1)</f>
        <v>15.097915350600392</v>
      </c>
      <c r="F26" s="1">
        <f>QUARTILE(F$2:F$22,1)</f>
        <v>8.4250000000000007</v>
      </c>
    </row>
    <row r="27" spans="1:8">
      <c r="A27" t="s">
        <v>30</v>
      </c>
      <c r="B27" s="9">
        <f>AVERAGE(B$2:B$22)</f>
        <v>9.6497088143189416</v>
      </c>
      <c r="C27" s="9">
        <f>AVERAGE(C$2:C$22)</f>
        <v>5.0344119389883497</v>
      </c>
      <c r="D27" s="9">
        <f>AVERAGE(D$2:D$22)</f>
        <v>10.413055400662367</v>
      </c>
      <c r="E27" s="9">
        <f>AVERAGE(E$2:E$22)</f>
        <v>16.671837271379154</v>
      </c>
      <c r="F27" s="9">
        <f>AVERAGE(F$2:F$22)</f>
        <v>10.721428571428572</v>
      </c>
    </row>
    <row r="28" spans="1:8">
      <c r="A28" t="s">
        <v>25</v>
      </c>
      <c r="B28" s="1">
        <f>QUARTILE(B$2:B$22,3)</f>
        <v>10.882303699983268</v>
      </c>
      <c r="C28" s="1">
        <f>QUARTILE(C$2:C$22,3)</f>
        <v>5.523570514713148</v>
      </c>
      <c r="D28" s="1">
        <f>QUARTILE(D$2:D$22,3)</f>
        <v>11.957678582607937</v>
      </c>
      <c r="E28" s="1">
        <f>QUARTILE(E$2:E$22,3)</f>
        <v>19.024668653686998</v>
      </c>
      <c r="F28" s="1">
        <f>QUARTILE(F$2:F$22,3)</f>
        <v>12.3</v>
      </c>
    </row>
    <row r="29" spans="1:8">
      <c r="A29" t="s">
        <v>6</v>
      </c>
      <c r="B29" s="9">
        <f>MAX(B$2:B$22)</f>
        <v>19.744539781590785</v>
      </c>
      <c r="C29" s="9">
        <f>MAX(C$2:C$22)</f>
        <v>8.2250768077024414</v>
      </c>
      <c r="D29" s="9">
        <f>MAX(D$2:D$22)</f>
        <v>19.420507056326063</v>
      </c>
      <c r="E29" s="9">
        <f>MAX(E$2:E$22)</f>
        <v>23.305335383887382</v>
      </c>
      <c r="F29" s="9">
        <f>MAX(F$2:F$22)</f>
        <v>16.399999999999999</v>
      </c>
    </row>
    <row r="30" spans="1:8">
      <c r="A30" t="s">
        <v>8</v>
      </c>
      <c r="B30" s="9">
        <f>STDEV(B$2:B$22)</f>
        <v>3.444747085924992</v>
      </c>
      <c r="C30" s="9">
        <f>STDEV(C$2:C$22)</f>
        <v>1.453463763748609</v>
      </c>
      <c r="D30" s="9">
        <f>STDEV(D$2:D$22)</f>
        <v>3.41383934494251</v>
      </c>
      <c r="E30" s="9">
        <f>STDEV(E$2:E$22)</f>
        <v>4.1725866967337417</v>
      </c>
      <c r="F30" s="9">
        <f>STDEV(F$2:F$22)</f>
        <v>3.1147733764775234</v>
      </c>
    </row>
    <row r="31" spans="1:8">
      <c r="B31">
        <f>COUNT(B2:B22)</f>
        <v>21</v>
      </c>
      <c r="C31">
        <f>COUNT(C2:C22)</f>
        <v>21</v>
      </c>
      <c r="D31">
        <f>COUNT(D2:D22)</f>
        <v>21</v>
      </c>
      <c r="E31">
        <f>COUNT(E2:E22)</f>
        <v>21</v>
      </c>
      <c r="F31">
        <f>COUNT(F2:F22)</f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tabSelected="1" workbookViewId="0">
      <selection activeCell="K25" sqref="K25"/>
    </sheetView>
  </sheetViews>
  <sheetFormatPr defaultRowHeight="14.4"/>
  <cols>
    <col min="1" max="1" width="13.5546875" customWidth="1"/>
    <col min="2" max="2" width="9.109375" bestFit="1" customWidth="1"/>
  </cols>
  <sheetData>
    <row r="1" spans="1:7">
      <c r="B1" s="1" t="s">
        <v>4</v>
      </c>
      <c r="C1" s="1" t="s">
        <v>3</v>
      </c>
      <c r="D1" s="14" t="s">
        <v>2</v>
      </c>
      <c r="E1" s="14" t="s">
        <v>1</v>
      </c>
      <c r="F1" s="3" t="s">
        <v>26</v>
      </c>
    </row>
    <row r="2" spans="1:7">
      <c r="A2" s="5">
        <v>44596</v>
      </c>
      <c r="B2">
        <v>4.1783153032701756</v>
      </c>
      <c r="C2">
        <v>8.4375655090488237</v>
      </c>
      <c r="D2">
        <v>6.6136704241865267</v>
      </c>
      <c r="E2">
        <v>10.337521917006708</v>
      </c>
      <c r="F2" s="1">
        <v>8.9</v>
      </c>
      <c r="G2" s="1"/>
    </row>
    <row r="3" spans="1:7">
      <c r="A3" s="5">
        <v>44597</v>
      </c>
      <c r="B3">
        <v>2.6387740827875779</v>
      </c>
      <c r="C3">
        <v>7.2880612294641169</v>
      </c>
      <c r="D3">
        <v>5.7024530105123974</v>
      </c>
      <c r="E3">
        <v>8.7332053742795157</v>
      </c>
      <c r="F3" s="1">
        <v>6.2</v>
      </c>
      <c r="G3" s="1"/>
    </row>
    <row r="4" spans="1:7">
      <c r="A4" s="5">
        <v>44598</v>
      </c>
      <c r="B4">
        <v>2.2595067544828402</v>
      </c>
      <c r="C4">
        <v>4.4675570263563955</v>
      </c>
      <c r="D4">
        <v>4.9028911241851185</v>
      </c>
      <c r="E4">
        <v>7.2802281138138589</v>
      </c>
      <c r="F4" s="1">
        <v>6.3</v>
      </c>
      <c r="G4" s="1"/>
    </row>
    <row r="5" spans="1:7">
      <c r="A5" s="5">
        <v>44599</v>
      </c>
      <c r="B5">
        <v>0.50034169676835083</v>
      </c>
      <c r="C5">
        <v>6.318745611982103</v>
      </c>
      <c r="D5">
        <v>2.0620519002595605</v>
      </c>
      <c r="E5">
        <v>11.80722891566379</v>
      </c>
      <c r="F5" s="1">
        <v>2.9</v>
      </c>
      <c r="G5" s="1"/>
    </row>
    <row r="6" spans="1:7">
      <c r="A6" s="5">
        <v>44600</v>
      </c>
      <c r="B6">
        <v>3.7809968082495216</v>
      </c>
      <c r="C6">
        <v>4.6504833093913227</v>
      </c>
      <c r="D6">
        <v>7.2383073496659085</v>
      </c>
      <c r="E6">
        <v>14.359840714371581</v>
      </c>
      <c r="F6" s="1"/>
      <c r="G6" s="1"/>
    </row>
    <row r="7" spans="1:7">
      <c r="A7" s="5">
        <v>44601</v>
      </c>
      <c r="B7">
        <v>5.9461730111822817</v>
      </c>
      <c r="C7">
        <v>10.062868601085061</v>
      </c>
      <c r="D7">
        <v>8.3466071997455042</v>
      </c>
      <c r="E7">
        <v>11.177076391834282</v>
      </c>
      <c r="F7" s="1">
        <v>8.9</v>
      </c>
      <c r="G7" s="1"/>
    </row>
    <row r="8" spans="1:7">
      <c r="A8" s="5">
        <v>44602</v>
      </c>
      <c r="B8">
        <v>3.4529726629705606</v>
      </c>
      <c r="C8">
        <v>7.4303835559357658</v>
      </c>
      <c r="D8">
        <v>5.3361451942749234</v>
      </c>
      <c r="E8">
        <v>11.305637982197423</v>
      </c>
      <c r="F8" s="1"/>
      <c r="G8" s="1"/>
    </row>
    <row r="9" spans="1:7">
      <c r="A9" s="5">
        <v>44603</v>
      </c>
      <c r="B9">
        <v>4.612662706937944</v>
      </c>
      <c r="C9">
        <v>11.553565442268345</v>
      </c>
      <c r="D9">
        <v>6.7134268537076789</v>
      </c>
      <c r="E9">
        <v>11.524118114567921</v>
      </c>
      <c r="F9" s="1"/>
      <c r="G9" s="1"/>
    </row>
    <row r="10" spans="1:7">
      <c r="A10" s="5">
        <v>44604</v>
      </c>
      <c r="B10">
        <v>5.9746171544495175</v>
      </c>
      <c r="C10">
        <v>13.122663128692945</v>
      </c>
      <c r="D10">
        <v>10.472042528662669</v>
      </c>
      <c r="E10">
        <v>12.370558690396397</v>
      </c>
      <c r="F10" s="1">
        <v>19.399999999999999</v>
      </c>
      <c r="G10" s="1"/>
    </row>
    <row r="11" spans="1:7">
      <c r="A11" s="5">
        <v>44605</v>
      </c>
      <c r="B11">
        <v>8.7684582848946739</v>
      </c>
      <c r="C11">
        <v>15.269294836202723</v>
      </c>
      <c r="D11">
        <v>14.507870282571224</v>
      </c>
      <c r="E11">
        <v>15.409495911143429</v>
      </c>
      <c r="F11" s="1">
        <v>15</v>
      </c>
      <c r="G11" s="1"/>
    </row>
    <row r="12" spans="1:7">
      <c r="A12" s="5">
        <v>44606</v>
      </c>
      <c r="B12">
        <v>8.1249691768998318</v>
      </c>
      <c r="C12">
        <v>17.589584444552305</v>
      </c>
      <c r="D12">
        <v>11.481735017736215</v>
      </c>
      <c r="E12">
        <v>18.689626207476827</v>
      </c>
      <c r="F12" s="1">
        <v>21.7</v>
      </c>
      <c r="G12" s="1"/>
    </row>
    <row r="13" spans="1:7">
      <c r="A13" t="s">
        <v>30</v>
      </c>
      <c r="B13">
        <f>AVERAGE(B2:B12)</f>
        <v>4.5670716038993886</v>
      </c>
      <c r="C13">
        <f>AVERAGE(C2:C12)</f>
        <v>9.6537066086345344</v>
      </c>
      <c r="D13">
        <f>AVERAGE(D2:D12)</f>
        <v>7.5797455350461576</v>
      </c>
      <c r="E13">
        <f>AVERAGE(E2:E12)</f>
        <v>12.090412575704702</v>
      </c>
    </row>
    <row r="14" spans="1:7">
      <c r="B14" s="1" t="s">
        <v>4</v>
      </c>
      <c r="C14" s="1" t="s">
        <v>3</v>
      </c>
      <c r="D14" s="14" t="s">
        <v>2</v>
      </c>
      <c r="E14" s="14" t="s">
        <v>1</v>
      </c>
      <c r="F14" s="3" t="s">
        <v>5</v>
      </c>
    </row>
    <row r="15" spans="1:7">
      <c r="A15" t="s">
        <v>7</v>
      </c>
      <c r="B15" s="9">
        <f>MIN(B$2:B$12)</f>
        <v>0.50034169676835083</v>
      </c>
      <c r="C15" s="9">
        <f t="shared" ref="C15:F15" si="0">MIN(C$2:C$12)</f>
        <v>4.4675570263563955</v>
      </c>
      <c r="D15" s="9">
        <f t="shared" si="0"/>
        <v>2.0620519002595605</v>
      </c>
      <c r="E15" s="9">
        <f t="shared" si="0"/>
        <v>7.2802281138138589</v>
      </c>
      <c r="F15" s="9">
        <f t="shared" si="0"/>
        <v>2.9</v>
      </c>
    </row>
    <row r="16" spans="1:7">
      <c r="A16" t="s">
        <v>24</v>
      </c>
      <c r="B16" s="1">
        <f>QUARTILE(B$2:B$12,1)</f>
        <v>3.0458733728790692</v>
      </c>
      <c r="C16" s="1">
        <f t="shared" ref="C16:F16" si="1">QUARTILE(C$2:C$12,1)</f>
        <v>6.80340342072311</v>
      </c>
      <c r="D16" s="1">
        <f t="shared" si="1"/>
        <v>5.51929910239366</v>
      </c>
      <c r="E16" s="1">
        <f t="shared" si="1"/>
        <v>10.757299154420494</v>
      </c>
      <c r="F16" s="1">
        <f t="shared" si="1"/>
        <v>6.2750000000000004</v>
      </c>
    </row>
    <row r="17" spans="1:6">
      <c r="A17" t="s">
        <v>30</v>
      </c>
      <c r="B17" s="9">
        <f>AVERAGE(B$2:B$12)</f>
        <v>4.5670716038993886</v>
      </c>
      <c r="C17" s="9">
        <f t="shared" ref="C17:F17" si="2">AVERAGE(C$2:C$12)</f>
        <v>9.6537066086345344</v>
      </c>
      <c r="D17" s="9">
        <f t="shared" si="2"/>
        <v>7.5797455350461576</v>
      </c>
      <c r="E17" s="9">
        <f t="shared" si="2"/>
        <v>12.090412575704702</v>
      </c>
      <c r="F17" s="9">
        <f t="shared" si="2"/>
        <v>11.1625</v>
      </c>
    </row>
    <row r="18" spans="1:6">
      <c r="A18" t="s">
        <v>25</v>
      </c>
      <c r="B18" s="1">
        <f>QUARTILE(B$2:B$12,3)</f>
        <v>5.9603950828159</v>
      </c>
      <c r="C18" s="1">
        <f t="shared" ref="C18:F18" si="3">QUARTILE(C$2:C$12,3)</f>
        <v>12.338114285480646</v>
      </c>
      <c r="D18" s="1">
        <f t="shared" si="3"/>
        <v>9.4093248642040876</v>
      </c>
      <c r="E18" s="1">
        <f t="shared" si="3"/>
        <v>13.36519970238399</v>
      </c>
      <c r="F18" s="1">
        <f t="shared" si="3"/>
        <v>16.100000000000001</v>
      </c>
    </row>
    <row r="19" spans="1:6">
      <c r="A19" t="s">
        <v>6</v>
      </c>
      <c r="B19" s="9">
        <f>MAX(B$2:B$12)</f>
        <v>8.7684582848946739</v>
      </c>
      <c r="C19" s="9">
        <f t="shared" ref="C19:F19" si="4">MAX(C$2:C$12)</f>
        <v>17.589584444552305</v>
      </c>
      <c r="D19" s="9">
        <f t="shared" si="4"/>
        <v>14.507870282571224</v>
      </c>
      <c r="E19" s="9">
        <f t="shared" si="4"/>
        <v>18.689626207476827</v>
      </c>
      <c r="F19" s="9">
        <f t="shared" si="4"/>
        <v>21.7</v>
      </c>
    </row>
    <row r="20" spans="1:6">
      <c r="A20" t="s">
        <v>8</v>
      </c>
      <c r="B20" s="9">
        <f>STDEV(B$2:B$12)</f>
        <v>2.4857033088822749</v>
      </c>
      <c r="C20" s="9">
        <f t="shared" ref="C20:F20" si="5">STDEV(C$2:C$12)</f>
        <v>4.3057208801996492</v>
      </c>
      <c r="D20" s="9">
        <f t="shared" si="5"/>
        <v>3.4662190447279251</v>
      </c>
      <c r="E20" s="9">
        <f t="shared" si="5"/>
        <v>3.1484440225130581</v>
      </c>
      <c r="F20" s="9">
        <f t="shared" si="5"/>
        <v>6.7654452920705825</v>
      </c>
    </row>
    <row r="21" spans="1:6">
      <c r="B21">
        <f>COUNT(B2:B12)</f>
        <v>11</v>
      </c>
      <c r="C21">
        <f t="shared" ref="C21:F21" si="6">COUNT(C2:C12)</f>
        <v>11</v>
      </c>
      <c r="D21">
        <f t="shared" si="6"/>
        <v>11</v>
      </c>
      <c r="E21">
        <f t="shared" si="6"/>
        <v>11</v>
      </c>
      <c r="F21">
        <f t="shared" si="6"/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9"/>
  <sheetViews>
    <sheetView topLeftCell="A25" workbookViewId="0">
      <selection activeCell="K38" sqref="K38"/>
    </sheetView>
  </sheetViews>
  <sheetFormatPr defaultRowHeight="14.4"/>
  <cols>
    <col min="1" max="1" width="12.33203125" customWidth="1"/>
    <col min="8" max="8" width="12.44140625" bestFit="1" customWidth="1"/>
  </cols>
  <sheetData>
    <row r="1" spans="1:21">
      <c r="A1" t="s">
        <v>0</v>
      </c>
      <c r="B1" s="1" t="s">
        <v>4</v>
      </c>
      <c r="C1" s="1" t="s">
        <v>3</v>
      </c>
      <c r="D1" s="6" t="s">
        <v>2</v>
      </c>
      <c r="E1" s="6" t="s">
        <v>5</v>
      </c>
      <c r="F1" s="7" t="s">
        <v>26</v>
      </c>
      <c r="G1" s="7" t="s">
        <v>14</v>
      </c>
      <c r="H1" s="7" t="s">
        <v>13</v>
      </c>
      <c r="I1" s="1" t="s">
        <v>27</v>
      </c>
      <c r="J1" s="1" t="s">
        <v>28</v>
      </c>
      <c r="K1" s="1" t="s">
        <v>15</v>
      </c>
      <c r="L1" t="s">
        <v>11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12</v>
      </c>
      <c r="U1" t="s">
        <v>23</v>
      </c>
    </row>
    <row r="2" spans="1:21">
      <c r="A2" s="20">
        <v>44232</v>
      </c>
      <c r="B2">
        <v>0</v>
      </c>
      <c r="C2">
        <v>0</v>
      </c>
      <c r="D2">
        <v>27.694087265293394</v>
      </c>
      <c r="E2">
        <v>32.707774798927538</v>
      </c>
      <c r="F2">
        <v>31</v>
      </c>
      <c r="G2">
        <v>0</v>
      </c>
      <c r="H2">
        <f>E2/F2</f>
        <v>1.0550895096428239</v>
      </c>
      <c r="I2" s="1">
        <v>-0.35550694444444458</v>
      </c>
      <c r="J2" s="1">
        <v>19.55066666666665</v>
      </c>
      <c r="K2" s="1">
        <f>J2-I2</f>
        <v>19.906173611111097</v>
      </c>
      <c r="L2">
        <v>5.333333333333333</v>
      </c>
      <c r="M2">
        <v>2.7916666666666665</v>
      </c>
      <c r="N2">
        <v>5</v>
      </c>
      <c r="O2">
        <v>0.88750000000000018</v>
      </c>
      <c r="P2">
        <v>0</v>
      </c>
      <c r="Q2">
        <v>2.7</v>
      </c>
      <c r="R2">
        <v>6.0458333333333352</v>
      </c>
      <c r="S2">
        <v>92.666666666666671</v>
      </c>
      <c r="T2">
        <v>1018.5541666666667</v>
      </c>
      <c r="U2">
        <v>0</v>
      </c>
    </row>
    <row r="3" spans="1:21">
      <c r="A3" s="20">
        <v>44233</v>
      </c>
      <c r="B3">
        <v>0</v>
      </c>
      <c r="C3">
        <v>0</v>
      </c>
      <c r="D3">
        <v>15.901995025665933</v>
      </c>
      <c r="E3">
        <v>18.791295387039174</v>
      </c>
      <c r="F3">
        <v>28</v>
      </c>
      <c r="G3">
        <v>0</v>
      </c>
      <c r="H3">
        <f t="shared" ref="H3:H33" si="0">E3/F3</f>
        <v>0.67111769239425623</v>
      </c>
      <c r="I3" s="1">
        <v>-3.2803680555555541</v>
      </c>
      <c r="J3" s="1">
        <v>17.541277777777779</v>
      </c>
      <c r="K3" s="1">
        <f t="shared" ref="K3:K33" si="1">J3-I3</f>
        <v>20.821645833333335</v>
      </c>
      <c r="L3">
        <v>5.333333333333333</v>
      </c>
      <c r="M3">
        <v>3.75</v>
      </c>
      <c r="N3">
        <v>5</v>
      </c>
      <c r="O3">
        <v>-2.4624999999999999</v>
      </c>
      <c r="P3">
        <v>-4.8</v>
      </c>
      <c r="Q3">
        <v>-0.4</v>
      </c>
      <c r="R3">
        <v>4.3624999999999998</v>
      </c>
      <c r="S3">
        <v>85.041666666666671</v>
      </c>
      <c r="T3">
        <v>1018.0916666666666</v>
      </c>
      <c r="U3">
        <v>0</v>
      </c>
    </row>
    <row r="4" spans="1:21">
      <c r="A4" s="20">
        <v>44234</v>
      </c>
      <c r="B4">
        <v>0</v>
      </c>
      <c r="C4">
        <v>0</v>
      </c>
      <c r="D4">
        <v>14.824274054745279</v>
      </c>
      <c r="E4">
        <v>17.714356009348386</v>
      </c>
      <c r="F4">
        <v>28</v>
      </c>
      <c r="G4">
        <v>0</v>
      </c>
      <c r="H4">
        <f t="shared" si="0"/>
        <v>0.63265557176244236</v>
      </c>
      <c r="I4" s="1">
        <v>-8.9250763888888915</v>
      </c>
      <c r="J4" s="1">
        <v>14.279062500000002</v>
      </c>
      <c r="K4" s="1">
        <f t="shared" si="1"/>
        <v>23.204138888888892</v>
      </c>
      <c r="L4">
        <v>5.333333333333333</v>
      </c>
      <c r="M4">
        <v>3.75</v>
      </c>
      <c r="N4">
        <v>5</v>
      </c>
      <c r="O4">
        <v>-8.1083333333333325</v>
      </c>
      <c r="P4">
        <v>-9.4</v>
      </c>
      <c r="Q4">
        <v>-5.4</v>
      </c>
      <c r="R4">
        <v>2.6875</v>
      </c>
      <c r="S4">
        <v>80.375</v>
      </c>
      <c r="T4">
        <v>1010.8458333333332</v>
      </c>
      <c r="U4">
        <v>0</v>
      </c>
    </row>
    <row r="5" spans="1:21">
      <c r="A5" s="20">
        <v>44235</v>
      </c>
      <c r="B5">
        <v>0</v>
      </c>
      <c r="C5">
        <v>0</v>
      </c>
      <c r="D5">
        <v>25.271649654264216</v>
      </c>
      <c r="E5">
        <v>29.862570735650397</v>
      </c>
      <c r="F5">
        <v>32</v>
      </c>
      <c r="G5">
        <v>0</v>
      </c>
      <c r="H5">
        <f t="shared" si="0"/>
        <v>0.93320533548907492</v>
      </c>
      <c r="I5" s="1">
        <v>-9.9188541666666641</v>
      </c>
      <c r="J5" s="1">
        <v>17.025006944444453</v>
      </c>
      <c r="K5" s="1">
        <f t="shared" si="1"/>
        <v>26.943861111111119</v>
      </c>
      <c r="L5">
        <v>4.916666666666667</v>
      </c>
      <c r="M5">
        <v>1.9583333333333333</v>
      </c>
      <c r="N5">
        <v>3</v>
      </c>
      <c r="O5">
        <v>-9.5458333333333325</v>
      </c>
      <c r="P5">
        <v>-10.5</v>
      </c>
      <c r="Q5">
        <v>-8.1999999999999993</v>
      </c>
      <c r="R5">
        <v>2.3666666666666658</v>
      </c>
      <c r="S5">
        <v>79.625</v>
      </c>
      <c r="T5">
        <v>1002.3375</v>
      </c>
      <c r="U5">
        <v>1.4000000000000001</v>
      </c>
    </row>
    <row r="6" spans="1:21">
      <c r="A6" s="20">
        <v>44236</v>
      </c>
      <c r="B6">
        <v>0</v>
      </c>
      <c r="C6">
        <v>0</v>
      </c>
      <c r="D6">
        <v>42.140201805629452</v>
      </c>
      <c r="E6">
        <v>49.811439346322295</v>
      </c>
      <c r="F6">
        <v>60</v>
      </c>
      <c r="G6">
        <v>0</v>
      </c>
      <c r="H6">
        <f t="shared" si="0"/>
        <v>0.83019065577203821</v>
      </c>
      <c r="I6" s="1">
        <v>-9.2989583333333332</v>
      </c>
      <c r="J6" s="1">
        <v>18.119208333333333</v>
      </c>
      <c r="K6" s="1">
        <f t="shared" si="1"/>
        <v>27.418166666666664</v>
      </c>
      <c r="L6">
        <v>5.208333333333333</v>
      </c>
      <c r="M6">
        <v>1.2083333333333333</v>
      </c>
      <c r="N6">
        <v>2</v>
      </c>
      <c r="O6">
        <v>-9.4541666666666675</v>
      </c>
      <c r="P6">
        <v>-11</v>
      </c>
      <c r="Q6">
        <v>-7.7</v>
      </c>
      <c r="R6">
        <v>2.4874999999999998</v>
      </c>
      <c r="S6">
        <v>83.291666666666671</v>
      </c>
      <c r="T6">
        <v>1006.1500000000002</v>
      </c>
      <c r="U6">
        <v>0.4</v>
      </c>
    </row>
    <row r="7" spans="1:21">
      <c r="A7" s="20">
        <v>44237</v>
      </c>
      <c r="B7">
        <v>16.763918117466918</v>
      </c>
      <c r="C7">
        <v>15.255421562030834</v>
      </c>
      <c r="D7">
        <v>28.629792583280803</v>
      </c>
      <c r="E7">
        <v>34.711021505377488</v>
      </c>
      <c r="F7">
        <v>46</v>
      </c>
      <c r="G7">
        <f t="shared" ref="G7:G33" si="2">B7/C7</f>
        <v>1.0988826529180009</v>
      </c>
      <c r="H7">
        <f t="shared" si="0"/>
        <v>0.75458742402994539</v>
      </c>
      <c r="I7" s="1">
        <v>-10.117298611111117</v>
      </c>
      <c r="J7" s="1">
        <v>18.446569444444449</v>
      </c>
      <c r="K7" s="1">
        <f t="shared" si="1"/>
        <v>28.563868055555567</v>
      </c>
      <c r="L7">
        <v>5.333333333333333</v>
      </c>
      <c r="M7">
        <v>1.5833333333333333</v>
      </c>
      <c r="N7">
        <v>2</v>
      </c>
      <c r="O7">
        <v>-10.199999999999999</v>
      </c>
      <c r="P7">
        <v>-11.7</v>
      </c>
      <c r="Q7">
        <v>-9.3000000000000007</v>
      </c>
      <c r="R7">
        <v>2.2666666666666666</v>
      </c>
      <c r="S7">
        <v>80.291666666666671</v>
      </c>
      <c r="T7">
        <v>1011.9041666666666</v>
      </c>
      <c r="U7">
        <v>0</v>
      </c>
    </row>
    <row r="8" spans="1:21">
      <c r="A8" s="20">
        <v>44238</v>
      </c>
      <c r="B8">
        <v>9.9321320844579049</v>
      </c>
      <c r="C8">
        <v>15.255421562030834</v>
      </c>
      <c r="D8">
        <v>17.416262609374531</v>
      </c>
      <c r="E8">
        <v>23.666791557386507</v>
      </c>
      <c r="F8">
        <v>22</v>
      </c>
      <c r="G8">
        <f t="shared" si="2"/>
        <v>0.65105589144635334</v>
      </c>
      <c r="H8">
        <f t="shared" si="0"/>
        <v>1.0757632526084775</v>
      </c>
      <c r="I8" s="1">
        <v>-8.8996180555555586</v>
      </c>
      <c r="J8" s="1">
        <v>18.655340277777771</v>
      </c>
      <c r="K8" s="1">
        <f t="shared" si="1"/>
        <v>27.554958333333332</v>
      </c>
      <c r="L8">
        <v>4.916666666666667</v>
      </c>
      <c r="M8">
        <v>2.1666666666666665</v>
      </c>
      <c r="N8">
        <v>4</v>
      </c>
      <c r="O8">
        <v>-9.4</v>
      </c>
      <c r="P8">
        <v>-13.2</v>
      </c>
      <c r="Q8">
        <v>-6.8</v>
      </c>
      <c r="R8">
        <v>2.4666666666666663</v>
      </c>
      <c r="S8">
        <v>81.666666666666671</v>
      </c>
      <c r="T8">
        <v>1025.8374999999999</v>
      </c>
      <c r="U8">
        <v>0.4</v>
      </c>
    </row>
    <row r="9" spans="1:21">
      <c r="A9" s="20">
        <v>44239</v>
      </c>
      <c r="B9">
        <v>8.8842026141063002</v>
      </c>
      <c r="C9">
        <v>16.784324999999999</v>
      </c>
      <c r="D9">
        <v>19.40677966101676</v>
      </c>
      <c r="E9">
        <v>25.745431227959592</v>
      </c>
      <c r="F9">
        <v>30</v>
      </c>
      <c r="G9">
        <f t="shared" si="2"/>
        <v>0.52931545439606897</v>
      </c>
      <c r="H9">
        <f t="shared" si="0"/>
        <v>0.85818104093198644</v>
      </c>
      <c r="I9" s="1">
        <v>-8.9307638888888796</v>
      </c>
      <c r="J9" s="1">
        <v>18.995284722222223</v>
      </c>
      <c r="K9" s="1">
        <f t="shared" si="1"/>
        <v>27.926048611111103</v>
      </c>
      <c r="L9">
        <v>4.875</v>
      </c>
      <c r="M9">
        <v>2.0833333333333335</v>
      </c>
      <c r="N9">
        <v>4</v>
      </c>
      <c r="O9">
        <v>-9.7083333333333339</v>
      </c>
      <c r="P9">
        <v>-13.7</v>
      </c>
      <c r="Q9">
        <v>-7.3</v>
      </c>
      <c r="R9">
        <v>2.495833333333334</v>
      </c>
      <c r="S9">
        <v>84.25</v>
      </c>
      <c r="T9">
        <v>1034.9541666666664</v>
      </c>
      <c r="U9">
        <v>0.6</v>
      </c>
    </row>
    <row r="10" spans="1:21">
      <c r="A10" s="20">
        <v>44240</v>
      </c>
      <c r="B10">
        <v>4.0153290372977075</v>
      </c>
      <c r="C10">
        <v>12.775243980187192</v>
      </c>
      <c r="D10">
        <v>13.755484406498045</v>
      </c>
      <c r="E10">
        <v>15.5551170744535</v>
      </c>
      <c r="F10">
        <v>14</v>
      </c>
      <c r="G10">
        <f t="shared" si="2"/>
        <v>0.31430546794448555</v>
      </c>
      <c r="H10">
        <f t="shared" si="0"/>
        <v>1.1110797910323928</v>
      </c>
      <c r="I10" s="1">
        <v>-5.7092569444444443</v>
      </c>
      <c r="J10" s="1">
        <v>19.06761805555557</v>
      </c>
      <c r="K10" s="1">
        <f t="shared" si="1"/>
        <v>24.776875000000015</v>
      </c>
      <c r="L10">
        <v>4.458333333333333</v>
      </c>
      <c r="M10">
        <v>2.4583333333333335</v>
      </c>
      <c r="N10">
        <v>4</v>
      </c>
      <c r="O10">
        <v>-6.1208333333333336</v>
      </c>
      <c r="P10">
        <v>-8</v>
      </c>
      <c r="Q10">
        <v>-4</v>
      </c>
      <c r="R10">
        <v>3.1583333333333332</v>
      </c>
      <c r="S10">
        <v>81.916666666666671</v>
      </c>
      <c r="T10">
        <v>1039.8541666666667</v>
      </c>
      <c r="U10">
        <v>2.4</v>
      </c>
    </row>
    <row r="11" spans="1:21">
      <c r="A11" s="20">
        <v>44241</v>
      </c>
      <c r="B11">
        <v>0</v>
      </c>
      <c r="C11">
        <v>21.077086040000001</v>
      </c>
      <c r="D11">
        <v>24.279787296206706</v>
      </c>
      <c r="E11">
        <v>30.681447668730598</v>
      </c>
      <c r="F11">
        <v>26</v>
      </c>
      <c r="G11">
        <f t="shared" si="2"/>
        <v>0</v>
      </c>
      <c r="H11">
        <f t="shared" si="0"/>
        <v>1.1800556795665615</v>
      </c>
      <c r="I11" s="1">
        <v>-5.1165902777777763</v>
      </c>
      <c r="J11" s="1">
        <v>18.397569444444432</v>
      </c>
      <c r="K11" s="1">
        <f t="shared" si="1"/>
        <v>23.51415972222221</v>
      </c>
      <c r="L11">
        <v>1.5</v>
      </c>
      <c r="M11">
        <v>2.2916666666666665</v>
      </c>
      <c r="N11">
        <v>5</v>
      </c>
      <c r="O11">
        <v>-7.2583333333333337</v>
      </c>
      <c r="P11">
        <v>-17.600000000000001</v>
      </c>
      <c r="Q11">
        <v>-1.4</v>
      </c>
      <c r="R11">
        <v>2.8416666666666668</v>
      </c>
      <c r="S11">
        <v>78.208333333333329</v>
      </c>
      <c r="T11">
        <v>1042.4625000000001</v>
      </c>
      <c r="U11">
        <v>6.8000000000000007</v>
      </c>
    </row>
    <row r="12" spans="1:21">
      <c r="A12" s="20">
        <v>44242</v>
      </c>
      <c r="B12">
        <v>0</v>
      </c>
      <c r="C12">
        <v>16.784324999999999</v>
      </c>
      <c r="D12">
        <v>24.602988343894129</v>
      </c>
      <c r="E12">
        <v>30.065738589999999</v>
      </c>
      <c r="F12">
        <v>52</v>
      </c>
      <c r="G12">
        <f t="shared" si="2"/>
        <v>0</v>
      </c>
      <c r="H12">
        <f t="shared" si="0"/>
        <v>0.57818728057692304</v>
      </c>
      <c r="I12" s="1">
        <v>-4.2136944444444433</v>
      </c>
      <c r="J12" s="1">
        <v>19.556791666666669</v>
      </c>
      <c r="K12" s="1">
        <f t="shared" si="1"/>
        <v>23.770486111111111</v>
      </c>
      <c r="L12">
        <v>3.5833333333333335</v>
      </c>
      <c r="M12">
        <v>0.91666666666666663</v>
      </c>
      <c r="N12">
        <v>2</v>
      </c>
      <c r="O12">
        <v>-9.5374999999999996</v>
      </c>
      <c r="P12">
        <v>-21.4</v>
      </c>
      <c r="Q12">
        <v>1.3</v>
      </c>
      <c r="R12">
        <v>2.0500000000000003</v>
      </c>
      <c r="S12">
        <v>65.916666666666671</v>
      </c>
      <c r="T12">
        <v>1036.7500000000002</v>
      </c>
      <c r="U12">
        <v>8.2000000000000011</v>
      </c>
    </row>
    <row r="13" spans="1:21">
      <c r="A13" s="20">
        <v>44243</v>
      </c>
      <c r="B13">
        <v>12.79769885186349</v>
      </c>
      <c r="C13">
        <v>24.721910399020302</v>
      </c>
      <c r="D13">
        <v>27.384727982435042</v>
      </c>
      <c r="E13">
        <v>33.437648819645851</v>
      </c>
      <c r="F13">
        <v>30</v>
      </c>
      <c r="G13">
        <f t="shared" si="2"/>
        <v>0.51766625820190038</v>
      </c>
      <c r="H13">
        <f t="shared" si="0"/>
        <v>1.114588293988195</v>
      </c>
      <c r="I13" s="1">
        <v>-0.40537500000000065</v>
      </c>
      <c r="J13" s="1">
        <v>20.236645833333334</v>
      </c>
      <c r="K13" s="1">
        <f t="shared" si="1"/>
        <v>20.642020833333333</v>
      </c>
      <c r="L13">
        <v>4.791666666666667</v>
      </c>
      <c r="M13">
        <v>1</v>
      </c>
      <c r="N13">
        <v>2</v>
      </c>
      <c r="O13">
        <v>-0.44999999999999973</v>
      </c>
      <c r="P13">
        <v>-3.2</v>
      </c>
      <c r="Q13">
        <v>4.3</v>
      </c>
      <c r="R13">
        <v>4.6833333333333318</v>
      </c>
      <c r="S13">
        <v>78.958333333333329</v>
      </c>
      <c r="T13">
        <v>1021.1416666666668</v>
      </c>
      <c r="U13">
        <v>1.5</v>
      </c>
    </row>
    <row r="14" spans="1:21">
      <c r="A14" s="20">
        <v>44244</v>
      </c>
      <c r="B14">
        <v>4.0860999635170225</v>
      </c>
      <c r="C14">
        <v>11.571999999999999</v>
      </c>
      <c r="D14">
        <v>14.020668399106183</v>
      </c>
      <c r="E14">
        <v>0</v>
      </c>
      <c r="F14">
        <v>13</v>
      </c>
      <c r="G14">
        <f t="shared" si="2"/>
        <v>0.35310231278232135</v>
      </c>
      <c r="H14">
        <f t="shared" si="0"/>
        <v>0</v>
      </c>
      <c r="I14" s="1">
        <v>4.043076388888891</v>
      </c>
      <c r="J14" s="1">
        <v>21.014201388888896</v>
      </c>
      <c r="K14" s="1">
        <f t="shared" si="1"/>
        <v>16.971125000000004</v>
      </c>
      <c r="L14">
        <v>5.125</v>
      </c>
      <c r="M14">
        <v>3.2083333333333335</v>
      </c>
      <c r="N14">
        <v>7</v>
      </c>
      <c r="O14">
        <v>3.2291666666666665</v>
      </c>
      <c r="P14">
        <v>-0.6</v>
      </c>
      <c r="Q14">
        <v>5.2</v>
      </c>
      <c r="R14">
        <v>6.6916666666666673</v>
      </c>
      <c r="S14">
        <v>86.583333333333329</v>
      </c>
      <c r="T14">
        <v>1016.7291666666666</v>
      </c>
      <c r="U14">
        <v>0.1</v>
      </c>
    </row>
    <row r="15" spans="1:21">
      <c r="A15" s="20">
        <v>44245</v>
      </c>
      <c r="B15">
        <v>8.5025809252736462</v>
      </c>
      <c r="C15">
        <v>16.231400000000001</v>
      </c>
      <c r="D15">
        <v>19.95155918861705</v>
      </c>
      <c r="E15">
        <v>28.908848968729984</v>
      </c>
      <c r="F15">
        <v>32</v>
      </c>
      <c r="G15">
        <f t="shared" si="2"/>
        <v>0.52383533923590364</v>
      </c>
      <c r="H15">
        <f t="shared" si="0"/>
        <v>0.903401530272812</v>
      </c>
      <c r="I15" s="1">
        <v>5.6884236111111095</v>
      </c>
      <c r="J15" s="1">
        <v>21.220694444444465</v>
      </c>
      <c r="K15" s="1">
        <f t="shared" si="1"/>
        <v>15.532270833333357</v>
      </c>
      <c r="L15">
        <v>4.291666666666667</v>
      </c>
      <c r="M15">
        <v>1.5833333333333333</v>
      </c>
      <c r="N15">
        <v>4</v>
      </c>
      <c r="O15">
        <v>3.8416666666666663</v>
      </c>
      <c r="P15">
        <v>0.8</v>
      </c>
      <c r="Q15">
        <v>8.6</v>
      </c>
      <c r="R15">
        <v>6.3374999999999986</v>
      </c>
      <c r="S15">
        <v>79.916666666666671</v>
      </c>
      <c r="T15">
        <v>1020.1291666666665</v>
      </c>
      <c r="U15">
        <v>6.8</v>
      </c>
    </row>
    <row r="16" spans="1:21">
      <c r="A16" s="20">
        <v>44246</v>
      </c>
      <c r="B16">
        <v>23.083175938987015</v>
      </c>
      <c r="C16">
        <v>39.99</v>
      </c>
      <c r="D16">
        <v>42.242934455803294</v>
      </c>
      <c r="E16">
        <v>48.865734634659248</v>
      </c>
      <c r="F16">
        <v>44</v>
      </c>
      <c r="G16">
        <f t="shared" si="2"/>
        <v>0.57722370440077553</v>
      </c>
      <c r="H16">
        <f t="shared" si="0"/>
        <v>1.1105848780604375</v>
      </c>
      <c r="I16" s="1">
        <v>4.7066875000000001</v>
      </c>
      <c r="J16" s="1">
        <v>21.638784722222233</v>
      </c>
      <c r="K16" s="1">
        <f t="shared" si="1"/>
        <v>16.932097222222232</v>
      </c>
      <c r="L16">
        <v>2.8333333333333335</v>
      </c>
      <c r="M16">
        <v>2.875</v>
      </c>
      <c r="N16">
        <v>6</v>
      </c>
      <c r="O16">
        <v>4.0000000000000009</v>
      </c>
      <c r="P16">
        <v>-3.5</v>
      </c>
      <c r="Q16">
        <v>8.6</v>
      </c>
      <c r="R16">
        <v>5.5458333333333334</v>
      </c>
      <c r="S16">
        <v>69.5</v>
      </c>
      <c r="T16">
        <v>1019.3625000000002</v>
      </c>
      <c r="U16">
        <v>4.9000000000000004</v>
      </c>
    </row>
    <row r="17" spans="1:21">
      <c r="A17" s="20">
        <v>44247</v>
      </c>
      <c r="B17">
        <v>10.832497492477492</v>
      </c>
      <c r="C17">
        <v>18.431747018720028</v>
      </c>
      <c r="D17">
        <v>21.643056060056335</v>
      </c>
      <c r="E17">
        <v>23.669027012851569</v>
      </c>
      <c r="F17">
        <v>34</v>
      </c>
      <c r="G17">
        <f t="shared" si="2"/>
        <v>0.58770866817321055</v>
      </c>
      <c r="H17">
        <f t="shared" si="0"/>
        <v>0.69614785331916373</v>
      </c>
      <c r="I17" s="1">
        <v>4.755749999999999</v>
      </c>
      <c r="J17" s="1">
        <v>21.192638888888887</v>
      </c>
      <c r="K17" s="1">
        <f t="shared" si="1"/>
        <v>16.436888888888888</v>
      </c>
      <c r="L17">
        <v>3.875</v>
      </c>
      <c r="M17">
        <v>1.25</v>
      </c>
      <c r="N17">
        <v>4</v>
      </c>
      <c r="O17">
        <v>2.1125000000000003</v>
      </c>
      <c r="P17">
        <v>-6.3</v>
      </c>
      <c r="Q17">
        <v>12.7</v>
      </c>
      <c r="R17">
        <v>4.9208333333333334</v>
      </c>
      <c r="S17">
        <v>73.666666666666671</v>
      </c>
      <c r="T17">
        <v>1023.8583333333332</v>
      </c>
      <c r="U17">
        <v>9.6</v>
      </c>
    </row>
    <row r="18" spans="1:21">
      <c r="A18" s="20">
        <v>44248</v>
      </c>
      <c r="B18">
        <v>0</v>
      </c>
      <c r="C18">
        <v>17.718284825594374</v>
      </c>
      <c r="D18">
        <v>19.899275273308231</v>
      </c>
      <c r="E18">
        <v>22.538118383381065</v>
      </c>
      <c r="F18">
        <v>21</v>
      </c>
      <c r="G18">
        <f t="shared" si="2"/>
        <v>0</v>
      </c>
      <c r="H18">
        <f t="shared" si="0"/>
        <v>1.0732437325419555</v>
      </c>
      <c r="I18" s="1">
        <v>3.8626736111111106</v>
      </c>
      <c r="J18" s="1">
        <v>20.254125000000002</v>
      </c>
      <c r="K18" s="1">
        <f t="shared" si="1"/>
        <v>16.391451388888893</v>
      </c>
      <c r="L18">
        <v>1.2083333333333333</v>
      </c>
      <c r="M18">
        <v>2.1666666666666665</v>
      </c>
      <c r="N18">
        <v>5</v>
      </c>
      <c r="O18">
        <v>3.3541666666666679</v>
      </c>
      <c r="P18">
        <v>0.4</v>
      </c>
      <c r="Q18">
        <v>8.1999999999999993</v>
      </c>
      <c r="R18">
        <v>6.2416666666666671</v>
      </c>
      <c r="S18">
        <v>80.833333333333329</v>
      </c>
      <c r="T18">
        <v>1023.2458333333334</v>
      </c>
      <c r="U18">
        <v>9.6999999999999993</v>
      </c>
    </row>
    <row r="19" spans="1:21">
      <c r="A19" s="20">
        <v>44249</v>
      </c>
      <c r="B19">
        <v>13.391098857818518</v>
      </c>
      <c r="C19">
        <v>24.912097930000002</v>
      </c>
      <c r="D19">
        <v>34.412202380952344</v>
      </c>
      <c r="E19">
        <v>40.6520426645193</v>
      </c>
      <c r="F19">
        <v>35</v>
      </c>
      <c r="G19">
        <f t="shared" si="2"/>
        <v>0.53753396825293054</v>
      </c>
      <c r="H19">
        <f t="shared" si="0"/>
        <v>1.1614869332719799</v>
      </c>
      <c r="I19" s="1">
        <v>4.3330486111111108</v>
      </c>
      <c r="J19" s="1">
        <v>20.72175</v>
      </c>
      <c r="K19" s="1">
        <f t="shared" si="1"/>
        <v>16.38870138888889</v>
      </c>
      <c r="L19">
        <v>8.3333333333333329E-2</v>
      </c>
      <c r="M19">
        <v>0.95833333333333337</v>
      </c>
      <c r="N19">
        <v>2</v>
      </c>
      <c r="O19">
        <v>1.6583333333333332</v>
      </c>
      <c r="P19">
        <v>-5.0999999999999996</v>
      </c>
      <c r="Q19">
        <v>11.2</v>
      </c>
      <c r="R19">
        <v>5.6124999999999998</v>
      </c>
      <c r="S19">
        <v>82.625</v>
      </c>
      <c r="T19">
        <v>1025.2499999999998</v>
      </c>
      <c r="U19">
        <v>9.7999999999999989</v>
      </c>
    </row>
    <row r="20" spans="1:21">
      <c r="A20" s="20">
        <v>44250</v>
      </c>
      <c r="B20">
        <v>20.56698165647618</v>
      </c>
      <c r="C20">
        <v>31.834075420000001</v>
      </c>
      <c r="D20">
        <v>34.776544782001707</v>
      </c>
      <c r="E20">
        <v>46.380977266788776</v>
      </c>
      <c r="F20">
        <v>60</v>
      </c>
      <c r="G20">
        <f t="shared" si="2"/>
        <v>0.64606813250039663</v>
      </c>
      <c r="H20">
        <f t="shared" si="0"/>
        <v>0.77301628777981291</v>
      </c>
      <c r="I20" s="1">
        <v>8.0259722222222241</v>
      </c>
      <c r="J20" s="1">
        <v>21.456590277777785</v>
      </c>
      <c r="K20" s="1">
        <f t="shared" si="1"/>
        <v>13.430618055555561</v>
      </c>
      <c r="L20">
        <v>3.0416666666666665</v>
      </c>
      <c r="M20">
        <v>1.2083333333333333</v>
      </c>
      <c r="N20">
        <v>3</v>
      </c>
      <c r="O20">
        <v>4.3041666666666671</v>
      </c>
      <c r="P20">
        <v>-4.7</v>
      </c>
      <c r="Q20">
        <v>18.3</v>
      </c>
      <c r="R20">
        <v>6.3499999999999979</v>
      </c>
      <c r="S20">
        <v>78.875</v>
      </c>
      <c r="T20">
        <v>1034.7708333333333</v>
      </c>
      <c r="U20">
        <v>9.1000000000000014</v>
      </c>
    </row>
    <row r="21" spans="1:21">
      <c r="A21" s="20">
        <v>44251</v>
      </c>
      <c r="B21">
        <v>20.874204507392317</v>
      </c>
      <c r="C21">
        <v>26.943934410000001</v>
      </c>
      <c r="D21">
        <v>30.868283290209973</v>
      </c>
      <c r="E21">
        <v>43.998430962344464</v>
      </c>
      <c r="F21">
        <v>62</v>
      </c>
      <c r="G21">
        <f t="shared" si="2"/>
        <v>0.77472740950724117</v>
      </c>
      <c r="H21">
        <f t="shared" si="0"/>
        <v>0.70965211229587843</v>
      </c>
      <c r="I21" s="1">
        <v>11.64555555555555</v>
      </c>
      <c r="J21" s="1">
        <v>21.507361111111116</v>
      </c>
      <c r="K21" s="1">
        <f t="shared" si="1"/>
        <v>9.8618055555555664</v>
      </c>
      <c r="L21">
        <v>4.25</v>
      </c>
      <c r="M21">
        <v>0.91666666666666663</v>
      </c>
      <c r="N21">
        <v>3</v>
      </c>
      <c r="O21">
        <v>6.6458333333333348</v>
      </c>
      <c r="P21">
        <v>-1.9</v>
      </c>
      <c r="Q21">
        <v>21.1</v>
      </c>
      <c r="R21">
        <v>6.3416666666666659</v>
      </c>
      <c r="S21">
        <v>72.208333333333329</v>
      </c>
      <c r="T21">
        <v>1034.9791666666667</v>
      </c>
      <c r="U21">
        <v>9.2000000000000011</v>
      </c>
    </row>
    <row r="22" spans="1:21">
      <c r="A22" s="20">
        <v>44252</v>
      </c>
      <c r="B22">
        <v>17.58118701007858</v>
      </c>
      <c r="C22">
        <v>23.872056300000001</v>
      </c>
      <c r="D22">
        <v>31.077000503271812</v>
      </c>
      <c r="E22">
        <v>44.6754948617154</v>
      </c>
      <c r="F22">
        <v>68</v>
      </c>
      <c r="G22">
        <f t="shared" si="2"/>
        <v>0.73647560097613285</v>
      </c>
      <c r="H22">
        <f t="shared" si="0"/>
        <v>0.65699257149581469</v>
      </c>
      <c r="I22" s="1">
        <v>11.473562499999998</v>
      </c>
      <c r="J22" s="1">
        <v>21.573340277777781</v>
      </c>
      <c r="K22" s="1">
        <f t="shared" si="1"/>
        <v>10.099777777777783</v>
      </c>
      <c r="L22">
        <v>0</v>
      </c>
      <c r="M22">
        <v>1.375</v>
      </c>
      <c r="N22">
        <v>4</v>
      </c>
      <c r="O22">
        <v>6.4375</v>
      </c>
      <c r="P22">
        <v>-2.4</v>
      </c>
      <c r="Q22">
        <v>19.899999999999999</v>
      </c>
      <c r="R22">
        <v>6.6416666666666666</v>
      </c>
      <c r="S22">
        <v>74.291666666666671</v>
      </c>
      <c r="T22">
        <v>1030.4541666666667</v>
      </c>
      <c r="U22">
        <v>9.6</v>
      </c>
    </row>
    <row r="23" spans="1:21">
      <c r="A23" s="21">
        <v>44596</v>
      </c>
      <c r="B23">
        <v>4.1783153032701756</v>
      </c>
      <c r="C23">
        <v>8.4375655090488237</v>
      </c>
      <c r="D23">
        <v>6.6136704241865267</v>
      </c>
      <c r="E23">
        <v>10.337521917006708</v>
      </c>
      <c r="F23">
        <v>8.9</v>
      </c>
      <c r="G23">
        <f t="shared" si="2"/>
        <v>0.49520389486625765</v>
      </c>
      <c r="H23">
        <f t="shared" si="0"/>
        <v>1.1615193165176076</v>
      </c>
      <c r="I23" s="11">
        <v>3.7928362068965544</v>
      </c>
      <c r="J23" s="1">
        <v>23.208284482758632</v>
      </c>
      <c r="K23" s="1">
        <f t="shared" si="1"/>
        <v>19.415448275862076</v>
      </c>
      <c r="L23">
        <v>4.416666666666667</v>
      </c>
      <c r="M23">
        <v>2.875</v>
      </c>
      <c r="N23">
        <v>8</v>
      </c>
      <c r="O23">
        <v>3.9541666666666675</v>
      </c>
      <c r="P23">
        <v>1.2</v>
      </c>
      <c r="Q23">
        <v>6.1</v>
      </c>
      <c r="R23">
        <v>6.6333333333333329</v>
      </c>
      <c r="S23">
        <v>82.625</v>
      </c>
      <c r="T23">
        <v>1011.6791666666664</v>
      </c>
      <c r="U23">
        <v>0.6</v>
      </c>
    </row>
    <row r="24" spans="1:21">
      <c r="A24" s="21">
        <v>44597</v>
      </c>
      <c r="B24">
        <v>2.6387740827875779</v>
      </c>
      <c r="C24">
        <v>7.2880612294641169</v>
      </c>
      <c r="D24">
        <v>5.7024530105123974</v>
      </c>
      <c r="E24">
        <v>8.7332053742795157</v>
      </c>
      <c r="F24">
        <v>6.2</v>
      </c>
      <c r="G24">
        <f t="shared" si="2"/>
        <v>0.3620680452188797</v>
      </c>
      <c r="H24">
        <f t="shared" si="0"/>
        <v>1.4085815119805669</v>
      </c>
      <c r="I24" s="11">
        <v>1.6852638888888889</v>
      </c>
      <c r="J24" s="1">
        <v>22.880371527777775</v>
      </c>
      <c r="K24" s="1">
        <f t="shared" si="1"/>
        <v>21.195107638888885</v>
      </c>
      <c r="L24">
        <v>4.625</v>
      </c>
      <c r="M24">
        <v>5.375</v>
      </c>
      <c r="N24">
        <v>9</v>
      </c>
      <c r="O24">
        <v>2.3916666666666666</v>
      </c>
      <c r="P24">
        <v>0.2</v>
      </c>
      <c r="Q24">
        <v>5.4</v>
      </c>
      <c r="R24">
        <v>5.3625000000000016</v>
      </c>
      <c r="S24">
        <v>74</v>
      </c>
      <c r="T24">
        <v>1016.7791666666667</v>
      </c>
      <c r="U24">
        <v>1.8</v>
      </c>
    </row>
    <row r="25" spans="1:21">
      <c r="A25" s="21">
        <v>44598</v>
      </c>
      <c r="B25">
        <v>2.2595067544828402</v>
      </c>
      <c r="C25">
        <v>4.4675570263563955</v>
      </c>
      <c r="D25">
        <v>4.9028911241851185</v>
      </c>
      <c r="E25">
        <v>7.2802281138138589</v>
      </c>
      <c r="F25">
        <v>6.3</v>
      </c>
      <c r="G25">
        <f t="shared" si="2"/>
        <v>0.5057589060761527</v>
      </c>
      <c r="H25">
        <f t="shared" si="0"/>
        <v>1.155591764097438</v>
      </c>
      <c r="I25" s="11">
        <v>2.5107361111111137</v>
      </c>
      <c r="J25" s="1">
        <v>23.475121527777819</v>
      </c>
      <c r="K25" s="1">
        <f t="shared" si="1"/>
        <v>20.964385416666705</v>
      </c>
      <c r="L25">
        <v>4.916666666666667</v>
      </c>
      <c r="M25">
        <v>6.541666666666667</v>
      </c>
      <c r="N25">
        <v>10</v>
      </c>
      <c r="O25">
        <v>4.1333333333333337</v>
      </c>
      <c r="P25">
        <v>1.9</v>
      </c>
      <c r="Q25">
        <v>5.8</v>
      </c>
      <c r="R25">
        <v>5.8708333333333309</v>
      </c>
      <c r="S25">
        <v>71.333333333333329</v>
      </c>
      <c r="T25">
        <v>1005.8499999999999</v>
      </c>
      <c r="U25">
        <v>0.8</v>
      </c>
    </row>
    <row r="26" spans="1:21">
      <c r="A26" s="15">
        <v>44599</v>
      </c>
      <c r="B26">
        <v>0.50034169676835083</v>
      </c>
      <c r="C26">
        <v>6.318745611982103</v>
      </c>
      <c r="D26">
        <v>2.0620519002595605</v>
      </c>
      <c r="E26">
        <v>11.80722891566379</v>
      </c>
      <c r="F26">
        <v>2.9</v>
      </c>
      <c r="G26">
        <f t="shared" si="2"/>
        <v>7.9183706307081506E-2</v>
      </c>
      <c r="H26">
        <f t="shared" si="0"/>
        <v>4.0714582467806171</v>
      </c>
      <c r="I26" s="11">
        <v>1.1616874999999991</v>
      </c>
      <c r="J26" s="1">
        <v>23.012663194444457</v>
      </c>
      <c r="K26" s="1">
        <f t="shared" si="1"/>
        <v>21.850975694444458</v>
      </c>
      <c r="L26">
        <v>4.583333333333333</v>
      </c>
      <c r="M26">
        <v>6.083333333333333</v>
      </c>
      <c r="N26">
        <v>9</v>
      </c>
      <c r="O26">
        <v>1.7541666666666662</v>
      </c>
      <c r="P26">
        <v>0.6</v>
      </c>
      <c r="Q26">
        <v>4</v>
      </c>
      <c r="R26">
        <v>5.6208333333333327</v>
      </c>
      <c r="S26">
        <v>81.208333333333329</v>
      </c>
      <c r="T26">
        <v>1010.625</v>
      </c>
      <c r="U26">
        <v>0.8</v>
      </c>
    </row>
    <row r="27" spans="1:21">
      <c r="A27" s="15">
        <v>44600</v>
      </c>
      <c r="B27">
        <v>3.7809968082495216</v>
      </c>
      <c r="C27">
        <v>4.6504833093913227</v>
      </c>
      <c r="D27">
        <v>7.2383073496659085</v>
      </c>
      <c r="E27">
        <v>14.359840714371581</v>
      </c>
      <c r="F27">
        <v>0</v>
      </c>
      <c r="G27">
        <f t="shared" si="2"/>
        <v>0.81303308854244583</v>
      </c>
      <c r="H27">
        <v>0</v>
      </c>
      <c r="I27" s="11">
        <v>3.7584479166666673</v>
      </c>
      <c r="J27" s="1">
        <v>23.156020833333343</v>
      </c>
      <c r="K27" s="1">
        <f t="shared" si="1"/>
        <v>19.397572916666675</v>
      </c>
      <c r="L27">
        <v>4.666666666666667</v>
      </c>
      <c r="M27">
        <v>5.208333333333333</v>
      </c>
      <c r="N27">
        <v>7</v>
      </c>
      <c r="O27">
        <v>4.541666666666667</v>
      </c>
      <c r="P27">
        <v>1.4</v>
      </c>
      <c r="Q27">
        <v>6.7</v>
      </c>
      <c r="R27">
        <v>6.7958333333333343</v>
      </c>
      <c r="S27">
        <v>79.458333333333329</v>
      </c>
      <c r="T27">
        <v>1024.333333333333</v>
      </c>
      <c r="U27">
        <v>1.2</v>
      </c>
    </row>
    <row r="28" spans="1:21">
      <c r="A28" s="15">
        <v>44601</v>
      </c>
      <c r="B28">
        <v>5.9461730111822817</v>
      </c>
      <c r="C28">
        <v>10.062868601085061</v>
      </c>
      <c r="D28">
        <v>8.3466071997455042</v>
      </c>
      <c r="E28">
        <v>11.177076391834282</v>
      </c>
      <c r="F28">
        <v>8.9</v>
      </c>
      <c r="G28">
        <f t="shared" si="2"/>
        <v>0.59090238051415245</v>
      </c>
      <c r="H28">
        <f t="shared" si="0"/>
        <v>1.2558512799813799</v>
      </c>
      <c r="I28" s="11">
        <v>6.1993506944444388</v>
      </c>
      <c r="J28" s="1">
        <v>23.451055555555573</v>
      </c>
      <c r="K28" s="1">
        <f t="shared" si="1"/>
        <v>17.251704861111136</v>
      </c>
      <c r="L28">
        <v>4.666666666666667</v>
      </c>
      <c r="M28">
        <v>5.166666666666667</v>
      </c>
      <c r="N28">
        <v>7</v>
      </c>
      <c r="O28">
        <v>6.9375000000000009</v>
      </c>
      <c r="P28">
        <v>6.3</v>
      </c>
      <c r="Q28">
        <v>7.5</v>
      </c>
      <c r="R28">
        <v>7.7541666666666673</v>
      </c>
      <c r="S28">
        <v>77.708333333333329</v>
      </c>
      <c r="T28">
        <v>1025.6166666666666</v>
      </c>
      <c r="U28">
        <v>0</v>
      </c>
    </row>
    <row r="29" spans="1:21">
      <c r="A29" s="15">
        <v>44602</v>
      </c>
      <c r="B29">
        <v>3.4529726629705606</v>
      </c>
      <c r="C29">
        <v>7.4303835559357658</v>
      </c>
      <c r="D29">
        <v>5.3361451942749234</v>
      </c>
      <c r="E29">
        <v>11.305637982197423</v>
      </c>
      <c r="F29">
        <v>0</v>
      </c>
      <c r="G29">
        <f t="shared" si="2"/>
        <v>0.46470988166043614</v>
      </c>
      <c r="H29">
        <v>0</v>
      </c>
      <c r="I29" s="11">
        <v>6.5552673611111061</v>
      </c>
      <c r="J29" s="1">
        <v>23.357711805555557</v>
      </c>
      <c r="K29" s="1">
        <f t="shared" si="1"/>
        <v>16.802444444444451</v>
      </c>
      <c r="L29">
        <v>4.708333333333333</v>
      </c>
      <c r="M29">
        <v>4.333333333333333</v>
      </c>
      <c r="N29">
        <v>7</v>
      </c>
      <c r="O29">
        <v>7.6166666666666663</v>
      </c>
      <c r="P29">
        <v>4</v>
      </c>
      <c r="Q29">
        <v>12</v>
      </c>
      <c r="R29">
        <v>7.0833333333333348</v>
      </c>
      <c r="S29">
        <v>68.916666666666671</v>
      </c>
      <c r="T29">
        <v>1020.1666666666666</v>
      </c>
      <c r="U29">
        <v>6.9</v>
      </c>
    </row>
    <row r="30" spans="1:21">
      <c r="A30" s="15">
        <v>44603</v>
      </c>
      <c r="B30">
        <v>4.612662706937944</v>
      </c>
      <c r="C30">
        <v>11.553565442268345</v>
      </c>
      <c r="D30">
        <v>6.7134268537076789</v>
      </c>
      <c r="E30">
        <v>11.524118114567921</v>
      </c>
      <c r="F30">
        <v>0</v>
      </c>
      <c r="G30">
        <f t="shared" si="2"/>
        <v>0.39924149215987187</v>
      </c>
      <c r="H30">
        <v>0</v>
      </c>
      <c r="I30" s="11">
        <v>1.4800104166666666</v>
      </c>
      <c r="J30" s="1">
        <v>21.863489583333344</v>
      </c>
      <c r="K30" s="1">
        <f t="shared" si="1"/>
        <v>20.383479166666678</v>
      </c>
      <c r="L30">
        <v>4.75</v>
      </c>
      <c r="M30">
        <v>2.375</v>
      </c>
      <c r="N30">
        <v>5</v>
      </c>
      <c r="O30">
        <v>1.6208333333333336</v>
      </c>
      <c r="P30">
        <v>0.3</v>
      </c>
      <c r="Q30">
        <v>3.6</v>
      </c>
      <c r="R30">
        <v>6.3249999999999993</v>
      </c>
      <c r="S30">
        <v>92.083333333333329</v>
      </c>
      <c r="T30">
        <v>1023.5500000000001</v>
      </c>
      <c r="U30">
        <v>1.1000000000000001</v>
      </c>
    </row>
    <row r="31" spans="1:21">
      <c r="A31" s="15">
        <v>44604</v>
      </c>
      <c r="B31">
        <v>5.9746171544495175</v>
      </c>
      <c r="C31">
        <v>13.122663128692945</v>
      </c>
      <c r="D31">
        <v>10.472042528662669</v>
      </c>
      <c r="E31">
        <v>12.370558690396397</v>
      </c>
      <c r="F31">
        <v>19.399999999999999</v>
      </c>
      <c r="G31">
        <f t="shared" si="2"/>
        <v>0.45528998922375036</v>
      </c>
      <c r="H31">
        <f t="shared" si="0"/>
        <v>0.63765766445342253</v>
      </c>
      <c r="I31" s="11">
        <v>0.28889583333333291</v>
      </c>
      <c r="J31" s="1">
        <v>20.81534374999999</v>
      </c>
      <c r="K31" s="1">
        <f t="shared" si="1"/>
        <v>20.526447916666658</v>
      </c>
      <c r="L31">
        <v>1.9166666666666667</v>
      </c>
      <c r="M31">
        <v>1.25</v>
      </c>
      <c r="N31">
        <v>3</v>
      </c>
      <c r="O31">
        <v>-0.60000000000000009</v>
      </c>
      <c r="P31">
        <v>-6.1</v>
      </c>
      <c r="Q31">
        <v>4.2</v>
      </c>
      <c r="R31">
        <v>4.75</v>
      </c>
      <c r="S31">
        <v>82.375</v>
      </c>
      <c r="T31">
        <v>1033.0583333333334</v>
      </c>
      <c r="U31">
        <v>8.9</v>
      </c>
    </row>
    <row r="32" spans="1:21">
      <c r="A32" s="15">
        <v>44605</v>
      </c>
      <c r="B32">
        <v>8.7684582848946739</v>
      </c>
      <c r="C32">
        <v>15.269294836202723</v>
      </c>
      <c r="D32">
        <v>14.507870282571224</v>
      </c>
      <c r="E32">
        <v>15.409495911143429</v>
      </c>
      <c r="F32">
        <v>15</v>
      </c>
      <c r="G32">
        <f t="shared" si="2"/>
        <v>0.57425430440344272</v>
      </c>
      <c r="H32">
        <f t="shared" si="0"/>
        <v>1.0272997274095619</v>
      </c>
      <c r="I32" s="11">
        <v>1.8556527777777789</v>
      </c>
      <c r="J32" s="1">
        <v>17.710513888888887</v>
      </c>
      <c r="K32" s="1">
        <f t="shared" si="1"/>
        <v>15.854861111111108</v>
      </c>
      <c r="L32">
        <v>1.3333333333333333</v>
      </c>
      <c r="M32">
        <v>1.8333333333333333</v>
      </c>
      <c r="N32">
        <v>4</v>
      </c>
      <c r="O32">
        <v>-0.16249999999999987</v>
      </c>
      <c r="P32">
        <v>-6.6</v>
      </c>
      <c r="Q32">
        <v>8.4</v>
      </c>
      <c r="R32">
        <v>3.9083333333333328</v>
      </c>
      <c r="S32">
        <v>68.666666666666671</v>
      </c>
      <c r="T32">
        <v>1021.2083333333334</v>
      </c>
      <c r="U32">
        <v>8.9</v>
      </c>
    </row>
    <row r="33" spans="1:21">
      <c r="A33" s="15">
        <v>44606</v>
      </c>
      <c r="B33">
        <v>8.1249691768998318</v>
      </c>
      <c r="C33">
        <v>17.589584444552305</v>
      </c>
      <c r="D33">
        <v>11.481735017736215</v>
      </c>
      <c r="E33">
        <v>18.689626207476827</v>
      </c>
      <c r="F33">
        <v>21.7</v>
      </c>
      <c r="G33">
        <f t="shared" si="2"/>
        <v>0.46191933655466361</v>
      </c>
      <c r="H33">
        <f t="shared" si="0"/>
        <v>0.86127309711874778</v>
      </c>
      <c r="I33" s="11">
        <v>2.8766111111111106</v>
      </c>
      <c r="J33" s="1">
        <v>18.099576388888899</v>
      </c>
      <c r="K33" s="1">
        <f t="shared" si="1"/>
        <v>15.222965277777789</v>
      </c>
      <c r="L33">
        <v>0.20833333333333334</v>
      </c>
      <c r="M33">
        <v>2.625</v>
      </c>
      <c r="N33">
        <v>5</v>
      </c>
      <c r="O33">
        <v>2.3041666666666667</v>
      </c>
      <c r="P33">
        <v>-4.5</v>
      </c>
      <c r="Q33">
        <v>9</v>
      </c>
      <c r="R33">
        <v>4.2541666666666655</v>
      </c>
      <c r="S33">
        <v>60.125</v>
      </c>
      <c r="T33">
        <v>1011.8416666666668</v>
      </c>
      <c r="U33">
        <v>9.3000000000000007</v>
      </c>
    </row>
    <row r="35" spans="1:21" ht="15" thickBot="1"/>
    <row r="36" spans="1:21">
      <c r="A36" s="13"/>
      <c r="B36" s="13" t="s">
        <v>4</v>
      </c>
      <c r="C36" s="13" t="s">
        <v>3</v>
      </c>
      <c r="D36" s="13" t="s">
        <v>2</v>
      </c>
      <c r="E36" s="13" t="s">
        <v>1</v>
      </c>
      <c r="F36" s="13" t="s">
        <v>26</v>
      </c>
      <c r="G36" s="13" t="s">
        <v>14</v>
      </c>
      <c r="H36" s="13" t="s">
        <v>13</v>
      </c>
    </row>
    <row r="37" spans="1:21">
      <c r="A37" t="s">
        <v>29</v>
      </c>
      <c r="B37">
        <v>0.22029771754423952</v>
      </c>
      <c r="C37">
        <v>0.20137545292623987</v>
      </c>
      <c r="D37">
        <v>-6.5688867447268123E-2</v>
      </c>
      <c r="E37">
        <v>3.9878475014591706E-2</v>
      </c>
      <c r="F37">
        <v>9.9711024546243712E-2</v>
      </c>
      <c r="G37">
        <v>-2.7077673284005746E-2</v>
      </c>
      <c r="H37">
        <v>5.9821870158018264E-2</v>
      </c>
    </row>
    <row r="38" spans="1:21">
      <c r="A38" t="s">
        <v>28</v>
      </c>
      <c r="B38">
        <v>-0.29281186052456987</v>
      </c>
      <c r="C38">
        <v>-0.32226447809830105</v>
      </c>
      <c r="D38">
        <v>-0.32122032753498952</v>
      </c>
      <c r="E38">
        <v>-0.22783562989456907</v>
      </c>
      <c r="F38">
        <v>-0.19203841859137813</v>
      </c>
      <c r="G38">
        <v>-0.22141501389650456</v>
      </c>
      <c r="H38">
        <v>0.37671096103401575</v>
      </c>
    </row>
    <row r="39" spans="1:21">
      <c r="A39" t="s">
        <v>15</v>
      </c>
      <c r="B39">
        <v>-0.36366174001806073</v>
      </c>
      <c r="C39">
        <v>-0.3581964734845044</v>
      </c>
      <c r="D39">
        <v>-6.3809480970940774E-2</v>
      </c>
      <c r="E39">
        <v>-0.15562289629909856</v>
      </c>
      <c r="F39">
        <v>-0.20728100858903575</v>
      </c>
      <c r="G39">
        <v>-5.0163293757681422E-2</v>
      </c>
      <c r="H39">
        <v>8.7564523070517306E-2</v>
      </c>
    </row>
    <row r="40" spans="1:21">
      <c r="A40" t="s">
        <v>11</v>
      </c>
      <c r="B40">
        <v>-0.34645453662240888</v>
      </c>
      <c r="C40">
        <v>-0.43781020785412872</v>
      </c>
      <c r="D40">
        <v>-0.22367662325168125</v>
      </c>
      <c r="E40">
        <v>-0.22625912862348588</v>
      </c>
      <c r="F40">
        <v>-0.1652950781937336</v>
      </c>
      <c r="G40">
        <v>-4.3230008623139062E-2</v>
      </c>
      <c r="H40">
        <v>0.10252211115681718</v>
      </c>
    </row>
    <row r="41" spans="1:21">
      <c r="A41" t="s">
        <v>16</v>
      </c>
      <c r="B41">
        <v>-0.65366013456653504</v>
      </c>
      <c r="C41">
        <v>-0.65146592757426269</v>
      </c>
      <c r="D41">
        <v>-0.69033577548157188</v>
      </c>
      <c r="E41">
        <v>-0.65707179623409862</v>
      </c>
      <c r="F41">
        <v>-0.6860164763234089</v>
      </c>
      <c r="G41">
        <v>-0.36926791331615594</v>
      </c>
      <c r="H41">
        <v>0.56938018023276138</v>
      </c>
    </row>
    <row r="42" spans="1:21">
      <c r="A42" t="s">
        <v>17</v>
      </c>
      <c r="B42">
        <v>-0.63923239387265363</v>
      </c>
      <c r="C42">
        <v>-0.58867797570731173</v>
      </c>
      <c r="D42">
        <v>-0.69688189561790059</v>
      </c>
      <c r="E42">
        <v>-0.65345042374225815</v>
      </c>
      <c r="F42">
        <v>-0.69179107080623148</v>
      </c>
      <c r="G42">
        <v>-0.46538262863776186</v>
      </c>
      <c r="H42">
        <v>0.54099231380574375</v>
      </c>
    </row>
    <row r="43" spans="1:21">
      <c r="A43" t="s">
        <v>18</v>
      </c>
      <c r="B43">
        <v>-3.8523753465512845E-3</v>
      </c>
      <c r="C43">
        <v>-1.8347099249419539E-3</v>
      </c>
      <c r="D43">
        <v>-0.23377463708646073</v>
      </c>
      <c r="E43">
        <v>-0.14223036967363045</v>
      </c>
      <c r="F43">
        <v>-0.10934473310619844</v>
      </c>
      <c r="G43">
        <v>-0.14590044101344279</v>
      </c>
      <c r="H43">
        <v>0.16718865180131273</v>
      </c>
    </row>
    <row r="44" spans="1:21">
      <c r="A44" t="s">
        <v>19</v>
      </c>
      <c r="B44">
        <v>-0.37003720657267936</v>
      </c>
      <c r="C44">
        <v>-0.29770035252739885</v>
      </c>
      <c r="D44">
        <v>-0.41563864752133789</v>
      </c>
      <c r="E44">
        <v>-0.35002082019129965</v>
      </c>
      <c r="F44">
        <v>-0.36146920392485216</v>
      </c>
      <c r="G44">
        <v>-0.29462778056121058</v>
      </c>
      <c r="H44">
        <v>0.31180434677671992</v>
      </c>
    </row>
    <row r="45" spans="1:21">
      <c r="A45" t="s">
        <v>20</v>
      </c>
      <c r="B45">
        <v>0.3603339263456164</v>
      </c>
      <c r="C45">
        <v>0.34053346588511763</v>
      </c>
      <c r="D45">
        <v>5.0002882241564739E-2</v>
      </c>
      <c r="E45">
        <v>0.14660298369792446</v>
      </c>
      <c r="F45">
        <v>0.23418004849382046</v>
      </c>
      <c r="G45">
        <v>4.832504915854953E-2</v>
      </c>
      <c r="H45">
        <v>-1.8008415830414279E-2</v>
      </c>
    </row>
    <row r="46" spans="1:21">
      <c r="A46" t="s">
        <v>21</v>
      </c>
      <c r="B46">
        <v>-0.10810344813824026</v>
      </c>
      <c r="C46">
        <v>-0.10591232743025085</v>
      </c>
      <c r="D46">
        <v>-0.26037048376861616</v>
      </c>
      <c r="E46">
        <v>-0.16455060403264565</v>
      </c>
      <c r="F46">
        <v>-0.14177405898246753</v>
      </c>
      <c r="G46">
        <v>-0.15083040089819519</v>
      </c>
      <c r="H46">
        <v>0.20418013960737968</v>
      </c>
    </row>
    <row r="47" spans="1:21">
      <c r="A47" t="s">
        <v>22</v>
      </c>
      <c r="B47">
        <v>-0.21876327426310679</v>
      </c>
      <c r="C47">
        <v>-0.18307512433933615</v>
      </c>
      <c r="D47">
        <v>6.4289310468046272E-4</v>
      </c>
      <c r="E47">
        <v>-7.620562860641473E-3</v>
      </c>
      <c r="F47">
        <v>-0.1242752091089583</v>
      </c>
      <c r="G47">
        <v>-0.13960294066212389</v>
      </c>
      <c r="H47">
        <v>0.11906521758667844</v>
      </c>
    </row>
    <row r="48" spans="1:21">
      <c r="A48" t="s">
        <v>12</v>
      </c>
      <c r="B48">
        <v>0.34108343334224228</v>
      </c>
      <c r="C48">
        <v>0.37593490200746632</v>
      </c>
      <c r="D48">
        <v>0.15587619671541064</v>
      </c>
      <c r="E48">
        <v>0.17436466206099463</v>
      </c>
      <c r="F48">
        <v>0.25565775982632655</v>
      </c>
      <c r="G48">
        <v>0.13431362844443612</v>
      </c>
      <c r="H48">
        <v>-0.23155821041183966</v>
      </c>
    </row>
    <row r="49" spans="1:8" ht="15" thickBot="1">
      <c r="A49" s="12" t="s">
        <v>23</v>
      </c>
      <c r="B49" s="12">
        <v>0.46428199582766655</v>
      </c>
      <c r="C49" s="12">
        <v>0.50048316030240214</v>
      </c>
      <c r="D49" s="12">
        <v>0.27878648989475013</v>
      </c>
      <c r="E49" s="12">
        <v>0.29431975670565874</v>
      </c>
      <c r="F49" s="12">
        <v>0.37966519507164026</v>
      </c>
      <c r="G49" s="12">
        <v>0.12701044256997993</v>
      </c>
      <c r="H49" s="12">
        <v>-0.25533083268247309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1th campaign</vt:lpstr>
      <vt:lpstr>2nd campaign</vt:lpstr>
      <vt:lpstr>3rd campaign</vt:lpstr>
      <vt:lpstr>PM_meteo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Beata Merenda</cp:lastModifiedBy>
  <dcterms:created xsi:type="dcterms:W3CDTF">2022-12-28T23:49:09Z</dcterms:created>
  <dcterms:modified xsi:type="dcterms:W3CDTF">2023-12-06T21:20:09Z</dcterms:modified>
</cp:coreProperties>
</file>