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git\Documents\09 Papers\65 川合凛太朗SF方向\SciRep\2nd\"/>
    </mc:Choice>
  </mc:AlternateContent>
  <xr:revisionPtr revIDLastSave="0" documentId="13_ncr:1_{F31ACC50-E5AB-4E3D-B1F2-E05C37F53130}" xr6:coauthVersionLast="47" xr6:coauthVersionMax="47" xr10:uidLastSave="{00000000-0000-0000-0000-000000000000}"/>
  <bookViews>
    <workbookView xWindow="24" yWindow="744" windowWidth="23016" windowHeight="14616" xr2:uid="{3235F39B-B54E-4440-9358-4ECF66BD78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0" i="1" l="1"/>
  <c r="D60" i="1"/>
  <c r="E59" i="1"/>
  <c r="D59" i="1"/>
  <c r="C60" i="1"/>
  <c r="C59" i="1"/>
  <c r="V20" i="1"/>
  <c r="V21" i="1" l="1"/>
  <c r="W39" i="1" l="1"/>
  <c r="W30" i="1"/>
  <c r="W20" i="1"/>
  <c r="U21" i="1"/>
  <c r="U20" i="1"/>
  <c r="U30" i="1"/>
  <c r="U29" i="1"/>
  <c r="U39" i="1"/>
  <c r="U38" i="1"/>
  <c r="V39" i="1"/>
  <c r="W38" i="1"/>
  <c r="V38" i="1"/>
  <c r="V30" i="1"/>
  <c r="V29" i="1"/>
  <c r="G12" i="1"/>
  <c r="F12" i="1"/>
  <c r="AA22" i="1"/>
  <c r="AA47" i="1"/>
  <c r="AA46" i="1"/>
  <c r="AA45" i="1"/>
  <c r="AA44" i="1"/>
  <c r="AA43" i="1"/>
  <c r="AA42" i="1"/>
  <c r="AA41" i="1"/>
  <c r="AA39" i="1" s="1"/>
  <c r="AA40" i="1"/>
  <c r="AA36" i="1"/>
  <c r="AA35" i="1"/>
  <c r="AA34" i="1"/>
  <c r="AA33" i="1"/>
  <c r="AA32" i="1"/>
  <c r="AA31" i="1"/>
  <c r="AA30" i="1" s="1"/>
  <c r="AA27" i="1"/>
  <c r="AA26" i="1"/>
  <c r="AA25" i="1"/>
  <c r="AA24" i="1"/>
  <c r="AA23" i="1"/>
  <c r="Z45" i="1"/>
  <c r="Z47" i="1"/>
  <c r="Z46" i="1"/>
  <c r="Z44" i="1"/>
  <c r="Z43" i="1"/>
  <c r="Z42" i="1"/>
  <c r="Z41" i="1"/>
  <c r="Z40" i="1"/>
  <c r="Z39" i="1" s="1"/>
  <c r="Z36" i="1"/>
  <c r="Z35" i="1"/>
  <c r="Z34" i="1"/>
  <c r="Z33" i="1"/>
  <c r="Z32" i="1"/>
  <c r="Z31" i="1"/>
  <c r="Z30" i="1" s="1"/>
  <c r="Z27" i="1"/>
  <c r="Z26" i="1"/>
  <c r="Z25" i="1"/>
  <c r="Z24" i="1"/>
  <c r="Z23" i="1"/>
  <c r="Z22" i="1"/>
  <c r="Z20" i="1" s="1"/>
  <c r="Y47" i="1"/>
  <c r="Y46" i="1"/>
  <c r="Y45" i="1"/>
  <c r="Y44" i="1"/>
  <c r="Y43" i="1"/>
  <c r="Y42" i="1"/>
  <c r="Y41" i="1"/>
  <c r="Y40" i="1"/>
  <c r="Y39" i="1" s="1"/>
  <c r="Y36" i="1"/>
  <c r="Y30" i="1" s="1"/>
  <c r="Y35" i="1"/>
  <c r="Y34" i="1"/>
  <c r="Y33" i="1"/>
  <c r="Y32" i="1"/>
  <c r="Y31" i="1"/>
  <c r="Y27" i="1"/>
  <c r="Y26" i="1"/>
  <c r="Y25" i="1"/>
  <c r="Y24" i="1"/>
  <c r="Y23" i="1"/>
  <c r="Y22" i="1"/>
  <c r="X38" i="1"/>
  <c r="X29" i="1"/>
  <c r="T12" i="1"/>
  <c r="S12" i="1"/>
  <c r="R12" i="1"/>
  <c r="T11" i="1"/>
  <c r="T13" i="1" s="1"/>
  <c r="S11" i="1"/>
  <c r="S13" i="1" s="1"/>
  <c r="R11" i="1"/>
  <c r="G13" i="1"/>
  <c r="F13" i="1"/>
  <c r="I47" i="1"/>
  <c r="I46" i="1"/>
  <c r="I45" i="1"/>
  <c r="I44" i="1"/>
  <c r="I43" i="1"/>
  <c r="I42" i="1"/>
  <c r="I41" i="1"/>
  <c r="I40" i="1"/>
  <c r="I39" i="1" s="1"/>
  <c r="I36" i="1"/>
  <c r="I35" i="1"/>
  <c r="I34" i="1"/>
  <c r="I33" i="1"/>
  <c r="I32" i="1"/>
  <c r="I31" i="1"/>
  <c r="I27" i="1"/>
  <c r="I26" i="1"/>
  <c r="I25" i="1"/>
  <c r="I24" i="1"/>
  <c r="I23" i="1"/>
  <c r="I22" i="1"/>
  <c r="M12" i="1"/>
  <c r="L12" i="1"/>
  <c r="K12" i="1"/>
  <c r="J12" i="1"/>
  <c r="E13" i="1"/>
  <c r="D13" i="1"/>
  <c r="C13" i="1"/>
  <c r="B13" i="1"/>
  <c r="R39" i="1"/>
  <c r="Q39" i="1"/>
  <c r="N39" i="1"/>
  <c r="M39" i="1"/>
  <c r="J39" i="1"/>
  <c r="H39" i="1"/>
  <c r="F39" i="1"/>
  <c r="E39" i="1"/>
  <c r="R38" i="1"/>
  <c r="Q38" i="1"/>
  <c r="N38" i="1"/>
  <c r="M38" i="1"/>
  <c r="J38" i="1"/>
  <c r="H38" i="1"/>
  <c r="F38" i="1"/>
  <c r="E38" i="1"/>
  <c r="D38" i="1"/>
  <c r="D39" i="1"/>
  <c r="T47" i="1"/>
  <c r="S47" i="1"/>
  <c r="P47" i="1"/>
  <c r="O47" i="1"/>
  <c r="L47" i="1"/>
  <c r="K47" i="1"/>
  <c r="G47" i="1"/>
  <c r="T46" i="1"/>
  <c r="S46" i="1"/>
  <c r="P46" i="1"/>
  <c r="O46" i="1"/>
  <c r="L46" i="1"/>
  <c r="K46" i="1"/>
  <c r="G46" i="1"/>
  <c r="T45" i="1"/>
  <c r="S45" i="1"/>
  <c r="P45" i="1"/>
  <c r="O45" i="1"/>
  <c r="L45" i="1"/>
  <c r="K45" i="1"/>
  <c r="G45" i="1"/>
  <c r="T44" i="1"/>
  <c r="S44" i="1"/>
  <c r="P44" i="1"/>
  <c r="O44" i="1"/>
  <c r="L44" i="1"/>
  <c r="K44" i="1"/>
  <c r="G44" i="1"/>
  <c r="T43" i="1"/>
  <c r="S43" i="1"/>
  <c r="P43" i="1"/>
  <c r="O43" i="1"/>
  <c r="L43" i="1"/>
  <c r="K43" i="1"/>
  <c r="G43" i="1"/>
  <c r="T42" i="1"/>
  <c r="S42" i="1"/>
  <c r="P42" i="1"/>
  <c r="O42" i="1"/>
  <c r="L42" i="1"/>
  <c r="K42" i="1"/>
  <c r="G42" i="1"/>
  <c r="T41" i="1"/>
  <c r="S41" i="1"/>
  <c r="P41" i="1"/>
  <c r="O41" i="1"/>
  <c r="L41" i="1"/>
  <c r="K41" i="1"/>
  <c r="G41" i="1"/>
  <c r="T40" i="1"/>
  <c r="S40" i="1"/>
  <c r="P40" i="1"/>
  <c r="O40" i="1"/>
  <c r="L40" i="1"/>
  <c r="K40" i="1"/>
  <c r="G40" i="1"/>
  <c r="O22" i="1"/>
  <c r="F30" i="1"/>
  <c r="E30" i="1"/>
  <c r="D30" i="1"/>
  <c r="M30" i="1"/>
  <c r="M29" i="1"/>
  <c r="R30" i="1"/>
  <c r="Q30" i="1"/>
  <c r="R29" i="1"/>
  <c r="Q29" i="1"/>
  <c r="R21" i="1"/>
  <c r="Q21" i="1"/>
  <c r="R20" i="1"/>
  <c r="Q20" i="1"/>
  <c r="M21" i="1"/>
  <c r="M20" i="1"/>
  <c r="H21" i="1"/>
  <c r="H20" i="1"/>
  <c r="H30" i="1"/>
  <c r="H29" i="1"/>
  <c r="F21" i="1"/>
  <c r="E21" i="1"/>
  <c r="D21" i="1"/>
  <c r="J21" i="1"/>
  <c r="D20" i="1"/>
  <c r="J29" i="1"/>
  <c r="J20" i="1"/>
  <c r="F29" i="1"/>
  <c r="E29" i="1"/>
  <c r="D29" i="1"/>
  <c r="F20" i="1"/>
  <c r="E20" i="1"/>
  <c r="T36" i="1"/>
  <c r="S36" i="1"/>
  <c r="P36" i="1"/>
  <c r="O36" i="1"/>
  <c r="L36" i="1"/>
  <c r="K36" i="1"/>
  <c r="G36" i="1"/>
  <c r="T35" i="1"/>
  <c r="S35" i="1"/>
  <c r="P35" i="1"/>
  <c r="O35" i="1"/>
  <c r="L35" i="1"/>
  <c r="K35" i="1"/>
  <c r="G35" i="1"/>
  <c r="T34" i="1"/>
  <c r="S34" i="1"/>
  <c r="P34" i="1"/>
  <c r="O34" i="1"/>
  <c r="L34" i="1"/>
  <c r="K34" i="1"/>
  <c r="G34" i="1"/>
  <c r="T33" i="1"/>
  <c r="S33" i="1"/>
  <c r="P33" i="1"/>
  <c r="O33" i="1"/>
  <c r="L33" i="1"/>
  <c r="K33" i="1"/>
  <c r="G33" i="1"/>
  <c r="T32" i="1"/>
  <c r="S32" i="1"/>
  <c r="P32" i="1"/>
  <c r="O32" i="1"/>
  <c r="L32" i="1"/>
  <c r="K32" i="1"/>
  <c r="G32" i="1"/>
  <c r="T31" i="1"/>
  <c r="S31" i="1"/>
  <c r="P31" i="1"/>
  <c r="O31" i="1"/>
  <c r="L31" i="1"/>
  <c r="K31" i="1"/>
  <c r="G31" i="1"/>
  <c r="N30" i="1"/>
  <c r="J30" i="1"/>
  <c r="N29" i="1"/>
  <c r="T27" i="1"/>
  <c r="S27" i="1"/>
  <c r="P27" i="1"/>
  <c r="O27" i="1"/>
  <c r="L27" i="1"/>
  <c r="K27" i="1"/>
  <c r="G27" i="1"/>
  <c r="T26" i="1"/>
  <c r="S26" i="1"/>
  <c r="P26" i="1"/>
  <c r="O26" i="1"/>
  <c r="L26" i="1"/>
  <c r="K26" i="1"/>
  <c r="G26" i="1"/>
  <c r="T25" i="1"/>
  <c r="S25" i="1"/>
  <c r="P25" i="1"/>
  <c r="O25" i="1"/>
  <c r="L25" i="1"/>
  <c r="K25" i="1"/>
  <c r="G25" i="1"/>
  <c r="T24" i="1"/>
  <c r="S24" i="1"/>
  <c r="P24" i="1"/>
  <c r="O24" i="1"/>
  <c r="L24" i="1"/>
  <c r="K24" i="1"/>
  <c r="G24" i="1"/>
  <c r="T23" i="1"/>
  <c r="S23" i="1"/>
  <c r="P23" i="1"/>
  <c r="O23" i="1"/>
  <c r="L23" i="1"/>
  <c r="K23" i="1"/>
  <c r="G23" i="1"/>
  <c r="T22" i="1"/>
  <c r="S22" i="1"/>
  <c r="P22" i="1"/>
  <c r="L22" i="1"/>
  <c r="K22" i="1"/>
  <c r="G22" i="1"/>
  <c r="N21" i="1"/>
  <c r="N20" i="1"/>
  <c r="L11" i="1"/>
  <c r="M11" i="1"/>
  <c r="J11" i="1"/>
  <c r="K11" i="1"/>
  <c r="N10" i="1"/>
  <c r="O10" i="1"/>
  <c r="N9" i="1"/>
  <c r="O9" i="1"/>
  <c r="N8" i="1"/>
  <c r="O8" i="1"/>
  <c r="N7" i="1"/>
  <c r="O7" i="1"/>
  <c r="N6" i="1"/>
  <c r="O6" i="1"/>
  <c r="E12" i="1"/>
  <c r="D12" i="1"/>
  <c r="C12" i="1"/>
  <c r="B12" i="1"/>
  <c r="W29" i="1" l="1"/>
  <c r="W21" i="1"/>
  <c r="AA21" i="1"/>
  <c r="AA29" i="1"/>
  <c r="AA20" i="1"/>
  <c r="AA38" i="1"/>
  <c r="Z29" i="1"/>
  <c r="Z38" i="1"/>
  <c r="Z21" i="1"/>
  <c r="Y29" i="1"/>
  <c r="Y38" i="1"/>
  <c r="Y20" i="1"/>
  <c r="Y21" i="1"/>
  <c r="I21" i="1"/>
  <c r="K39" i="1"/>
  <c r="L39" i="1"/>
  <c r="K20" i="1"/>
  <c r="I30" i="1"/>
  <c r="O39" i="1"/>
  <c r="I38" i="1"/>
  <c r="I29" i="1"/>
  <c r="P39" i="1"/>
  <c r="G39" i="1"/>
  <c r="K38" i="1"/>
  <c r="L38" i="1"/>
  <c r="L20" i="1"/>
  <c r="O38" i="1"/>
  <c r="P21" i="1"/>
  <c r="S29" i="1"/>
  <c r="P38" i="1"/>
  <c r="S20" i="1"/>
  <c r="G30" i="1"/>
  <c r="T29" i="1"/>
  <c r="S38" i="1"/>
  <c r="T20" i="1"/>
  <c r="K29" i="1"/>
  <c r="T38" i="1"/>
  <c r="G20" i="1"/>
  <c r="L29" i="1"/>
  <c r="K21" i="1"/>
  <c r="I20" i="1"/>
  <c r="O12" i="1"/>
  <c r="N12" i="1"/>
  <c r="O30" i="1"/>
  <c r="P29" i="1"/>
  <c r="S30" i="1"/>
  <c r="T30" i="1"/>
  <c r="S39" i="1"/>
  <c r="T21" i="1"/>
  <c r="G21" i="1"/>
  <c r="K30" i="1"/>
  <c r="G38" i="1"/>
  <c r="L21" i="1"/>
  <c r="O21" i="1"/>
  <c r="T39" i="1"/>
  <c r="S21" i="1"/>
  <c r="L30" i="1"/>
  <c r="O20" i="1"/>
  <c r="P30" i="1"/>
  <c r="P20" i="1"/>
  <c r="O29" i="1"/>
  <c r="G29" i="1"/>
  <c r="O11" i="1"/>
  <c r="N11" i="1"/>
</calcChain>
</file>

<file path=xl/sharedStrings.xml><?xml version="1.0" encoding="utf-8"?>
<sst xmlns="http://schemas.openxmlformats.org/spreadsheetml/2006/main" count="95" uniqueCount="47">
  <si>
    <t>WKY</t>
    <phoneticPr fontId="1"/>
  </si>
  <si>
    <t>SHR</t>
    <phoneticPr fontId="1"/>
  </si>
  <si>
    <t>Diastolic</t>
    <phoneticPr fontId="1"/>
  </si>
  <si>
    <t>Systolic</t>
    <phoneticPr fontId="1"/>
  </si>
  <si>
    <t>Wall thickness (um)</t>
    <phoneticPr fontId="1"/>
  </si>
  <si>
    <t>Weight (g)</t>
    <phoneticPr fontId="1"/>
  </si>
  <si>
    <t>Normalized weight (g)</t>
    <phoneticPr fontId="1"/>
  </si>
  <si>
    <t>Blood Pressure (mmHg)</t>
    <phoneticPr fontId="1"/>
  </si>
  <si>
    <t>No</t>
    <phoneticPr fontId="1"/>
  </si>
  <si>
    <t>Mean</t>
    <phoneticPr fontId="1"/>
  </si>
  <si>
    <t>SD</t>
    <phoneticPr fontId="1"/>
  </si>
  <si>
    <t>Wall thickness</t>
    <phoneticPr fontId="1"/>
  </si>
  <si>
    <t>αSF</t>
  </si>
  <si>
    <t>εSF</t>
  </si>
  <si>
    <t>α1</t>
  </si>
  <si>
    <t>ε1</t>
  </si>
  <si>
    <t>α２</t>
  </si>
  <si>
    <t>ε2</t>
  </si>
  <si>
    <t>Average</t>
    <phoneticPr fontId="1"/>
  </si>
  <si>
    <t>Image No.</t>
    <phoneticPr fontId="1"/>
  </si>
  <si>
    <t>εSF-x</t>
    <phoneticPr fontId="1"/>
  </si>
  <si>
    <t>εSF-y</t>
    <phoneticPr fontId="1"/>
  </si>
  <si>
    <t>ε1-x</t>
    <phoneticPr fontId="1"/>
  </si>
  <si>
    <t>ε1-y</t>
    <phoneticPr fontId="1"/>
  </si>
  <si>
    <t>ε2-x</t>
    <phoneticPr fontId="1"/>
  </si>
  <si>
    <t>ε2-y</t>
    <phoneticPr fontId="1"/>
  </si>
  <si>
    <t>εθθ</t>
    <phoneticPr fontId="1"/>
  </si>
  <si>
    <t>εrr</t>
    <phoneticPr fontId="1"/>
  </si>
  <si>
    <t>εrθ</t>
    <phoneticPr fontId="1"/>
  </si>
  <si>
    <t>|εrθ|</t>
    <phoneticPr fontId="1"/>
  </si>
  <si>
    <t>Strain &amp; αSF</t>
    <phoneticPr fontId="1"/>
  </si>
  <si>
    <t>10–14-week-old</t>
    <phoneticPr fontId="1"/>
  </si>
  <si>
    <t>22–24-week-old</t>
    <phoneticPr fontId="1"/>
  </si>
  <si>
    <t>WKYphys</t>
    <phoneticPr fontId="1"/>
  </si>
  <si>
    <t>WKYhigh</t>
    <phoneticPr fontId="1"/>
  </si>
  <si>
    <t>SHRphys</t>
    <phoneticPr fontId="1"/>
  </si>
  <si>
    <t>Ratio to WKYphys</t>
    <phoneticPr fontId="1"/>
  </si>
  <si>
    <t xml:space="preserve">εSF ratio to WKYPhys </t>
    <phoneticPr fontId="1"/>
  </si>
  <si>
    <t>εtissue</t>
    <phoneticPr fontId="1"/>
  </si>
  <si>
    <t>εSF:εtissue</t>
    <phoneticPr fontId="1"/>
  </si>
  <si>
    <t>εθθ:εtissue</t>
    <phoneticPr fontId="1"/>
  </si>
  <si>
    <t>εSF:εθθ</t>
    <phoneticPr fontId="1"/>
  </si>
  <si>
    <t>α1-αSF</t>
    <phoneticPr fontId="1"/>
  </si>
  <si>
    <t>αmin-αSF</t>
    <phoneticPr fontId="1"/>
  </si>
  <si>
    <t>αmin</t>
    <phoneticPr fontId="1"/>
  </si>
  <si>
    <t>Fixed samples</t>
    <phoneticPr fontId="1"/>
  </si>
  <si>
    <t>WKYhypertension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</si>
</sst>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1"/>
      <color theme="1"/>
      <name val="游ゴシック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1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2" fontId="0" fillId="2" borderId="1" xfId="0" applyNumberFormat="1" applyFill="1" applyBorder="1">
      <alignment vertical="center"/>
    </xf>
    <xf numFmtId="2" fontId="0" fillId="3" borderId="1" xfId="0" applyNumberFormat="1" applyFill="1" applyBorder="1">
      <alignment vertical="center"/>
    </xf>
    <xf numFmtId="2" fontId="0" fillId="0" borderId="1" xfId="0" applyNumberFormat="1" applyBorder="1">
      <alignment vertical="center"/>
    </xf>
    <xf numFmtId="1" fontId="0" fillId="2" borderId="1" xfId="0" applyNumberFormat="1" applyFill="1" applyBorder="1">
      <alignment vertical="center"/>
    </xf>
    <xf numFmtId="1" fontId="0" fillId="3" borderId="1" xfId="0" applyNumberFormat="1" applyFill="1" applyBorder="1">
      <alignment vertical="center"/>
    </xf>
    <xf numFmtId="1" fontId="0" fillId="4" borderId="1" xfId="0" applyNumberFormat="1" applyFill="1" applyBorder="1">
      <alignment vertical="center"/>
    </xf>
    <xf numFmtId="2" fontId="0" fillId="4" borderId="1" xfId="0" applyNumberFormat="1" applyFill="1" applyBorder="1">
      <alignment vertical="center"/>
    </xf>
    <xf numFmtId="0" fontId="0" fillId="0" borderId="2" xfId="0" applyBorder="1">
      <alignment vertical="center"/>
    </xf>
    <xf numFmtId="2" fontId="0" fillId="0" borderId="2" xfId="0" applyNumberFormat="1" applyBorder="1">
      <alignment vertical="center"/>
    </xf>
    <xf numFmtId="1" fontId="0" fillId="2" borderId="2" xfId="0" applyNumberFormat="1" applyFill="1" applyBorder="1">
      <alignment vertical="center"/>
    </xf>
    <xf numFmtId="2" fontId="0" fillId="2" borderId="2" xfId="0" applyNumberFormat="1" applyFill="1" applyBorder="1">
      <alignment vertical="center"/>
    </xf>
    <xf numFmtId="1" fontId="0" fillId="3" borderId="2" xfId="0" applyNumberFormat="1" applyFill="1" applyBorder="1">
      <alignment vertical="center"/>
    </xf>
    <xf numFmtId="2" fontId="0" fillId="3" borderId="2" xfId="0" applyNumberFormat="1" applyFill="1" applyBorder="1">
      <alignment vertical="center"/>
    </xf>
    <xf numFmtId="1" fontId="0" fillId="4" borderId="2" xfId="0" applyNumberFormat="1" applyFill="1" applyBorder="1">
      <alignment vertical="center"/>
    </xf>
    <xf numFmtId="2" fontId="0" fillId="4" borderId="2" xfId="0" applyNumberFormat="1" applyFill="1" applyBorder="1">
      <alignment vertical="center"/>
    </xf>
    <xf numFmtId="0" fontId="0" fillId="0" borderId="3" xfId="0" applyBorder="1">
      <alignment vertical="center"/>
    </xf>
    <xf numFmtId="2" fontId="0" fillId="0" borderId="3" xfId="0" applyNumberFormat="1" applyBorder="1">
      <alignment vertical="center"/>
    </xf>
    <xf numFmtId="2" fontId="0" fillId="2" borderId="3" xfId="0" applyNumberFormat="1" applyFill="1" applyBorder="1">
      <alignment vertical="center"/>
    </xf>
    <xf numFmtId="2" fontId="0" fillId="3" borderId="3" xfId="0" applyNumberFormat="1" applyFill="1" applyBorder="1">
      <alignment vertical="center"/>
    </xf>
    <xf numFmtId="176" fontId="0" fillId="2" borderId="1" xfId="0" applyNumberFormat="1" applyFill="1" applyBorder="1">
      <alignment vertical="center"/>
    </xf>
    <xf numFmtId="176" fontId="0" fillId="3" borderId="1" xfId="0" applyNumberFormat="1" applyFill="1" applyBorder="1">
      <alignment vertical="center"/>
    </xf>
    <xf numFmtId="176" fontId="0" fillId="4" borderId="1" xfId="0" applyNumberFormat="1" applyFill="1" applyBorder="1">
      <alignment vertical="center"/>
    </xf>
    <xf numFmtId="0" fontId="4" fillId="0" borderId="1" xfId="0" applyFont="1" applyBorder="1">
      <alignment vertical="center"/>
    </xf>
    <xf numFmtId="1" fontId="0" fillId="2" borderId="3" xfId="0" applyNumberFormat="1" applyFill="1" applyBorder="1">
      <alignment vertical="center"/>
    </xf>
    <xf numFmtId="2" fontId="0" fillId="0" borderId="0" xfId="0" applyNumberFormat="1">
      <alignment vertical="center"/>
    </xf>
    <xf numFmtId="1" fontId="0" fillId="0" borderId="0" xfId="0" applyNumberFormat="1">
      <alignment vertical="center"/>
    </xf>
    <xf numFmtId="2" fontId="0" fillId="0" borderId="1" xfId="0" applyNumberForma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0" fillId="5" borderId="1" xfId="0" applyFill="1" applyBorder="1">
      <alignment vertical="center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" fontId="0" fillId="0" borderId="1" xfId="0" applyNumberFormat="1" applyBorder="1">
      <alignment vertical="center"/>
    </xf>
    <xf numFmtId="1" fontId="0" fillId="0" borderId="3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72F69-4180-48DA-B5ED-343E245642DA}">
  <dimension ref="A3:AA60"/>
  <sheetViews>
    <sheetView tabSelected="1" topLeftCell="A31" zoomScale="70" zoomScaleNormal="70" workbookViewId="0">
      <selection activeCell="C54" sqref="C54:E58"/>
    </sheetView>
  </sheetViews>
  <sheetFormatPr defaultRowHeight="18" x14ac:dyDescent="0.45"/>
  <cols>
    <col min="21" max="21" width="8.19921875" customWidth="1"/>
  </cols>
  <sheetData>
    <row r="3" spans="1:20" x14ac:dyDescent="0.45">
      <c r="A3" t="s">
        <v>7</v>
      </c>
      <c r="I3" t="s">
        <v>11</v>
      </c>
    </row>
    <row r="4" spans="1:20" x14ac:dyDescent="0.45">
      <c r="A4" s="47" t="s">
        <v>8</v>
      </c>
      <c r="B4" s="53" t="s">
        <v>0</v>
      </c>
      <c r="C4" s="54"/>
      <c r="D4" s="50" t="s">
        <v>1</v>
      </c>
      <c r="E4" s="52"/>
      <c r="F4" s="52"/>
      <c r="G4" s="51"/>
      <c r="I4" s="4"/>
      <c r="J4" s="4" t="s">
        <v>4</v>
      </c>
      <c r="K4" s="4"/>
      <c r="L4" s="46" t="s">
        <v>5</v>
      </c>
      <c r="M4" s="46"/>
      <c r="N4" s="46" t="s">
        <v>6</v>
      </c>
      <c r="O4" s="46"/>
      <c r="Q4" s="5"/>
      <c r="R4" s="41" t="s">
        <v>38</v>
      </c>
      <c r="S4" s="42"/>
      <c r="T4" s="43"/>
    </row>
    <row r="5" spans="1:20" x14ac:dyDescent="0.45">
      <c r="A5" s="48"/>
      <c r="B5" s="55"/>
      <c r="C5" s="56"/>
      <c r="D5" s="50" t="s">
        <v>31</v>
      </c>
      <c r="E5" s="51"/>
      <c r="F5" s="50" t="s">
        <v>32</v>
      </c>
      <c r="G5" s="51"/>
      <c r="I5" s="6" t="s">
        <v>8</v>
      </c>
      <c r="J5" s="2" t="s">
        <v>0</v>
      </c>
      <c r="K5" s="2" t="s">
        <v>1</v>
      </c>
      <c r="L5" s="2" t="s">
        <v>0</v>
      </c>
      <c r="M5" s="2" t="s">
        <v>1</v>
      </c>
      <c r="N5" s="2" t="s">
        <v>0</v>
      </c>
      <c r="O5" s="2" t="s">
        <v>1</v>
      </c>
      <c r="Q5" s="5" t="s">
        <v>8</v>
      </c>
      <c r="R5" s="5" t="s">
        <v>33</v>
      </c>
      <c r="S5" s="5" t="s">
        <v>34</v>
      </c>
      <c r="T5" s="5" t="s">
        <v>35</v>
      </c>
    </row>
    <row r="6" spans="1:20" x14ac:dyDescent="0.45">
      <c r="A6" s="49"/>
      <c r="B6" s="2" t="s">
        <v>2</v>
      </c>
      <c r="C6" s="2" t="s">
        <v>3</v>
      </c>
      <c r="D6" s="2" t="s">
        <v>2</v>
      </c>
      <c r="E6" s="2" t="s">
        <v>3</v>
      </c>
      <c r="F6" s="2" t="s">
        <v>2</v>
      </c>
      <c r="G6" s="2" t="s">
        <v>3</v>
      </c>
      <c r="I6" s="5">
        <v>1</v>
      </c>
      <c r="J6" s="3">
        <v>70.577666666666673</v>
      </c>
      <c r="K6" s="3">
        <v>79.917666666666662</v>
      </c>
      <c r="L6" s="1">
        <v>324</v>
      </c>
      <c r="M6" s="1">
        <v>250</v>
      </c>
      <c r="N6" s="3">
        <f t="shared" ref="N6:O10" si="0">J6/L6*1000</f>
        <v>217.83230452674897</v>
      </c>
      <c r="O6" s="3">
        <f t="shared" si="0"/>
        <v>319.67066666666665</v>
      </c>
      <c r="Q6" s="5">
        <v>1</v>
      </c>
      <c r="R6" s="36">
        <v>0.14256259204712812</v>
      </c>
      <c r="S6" s="36">
        <v>0.29072164948453605</v>
      </c>
      <c r="T6" s="36">
        <v>9.0492830461501528E-2</v>
      </c>
    </row>
    <row r="7" spans="1:20" x14ac:dyDescent="0.45">
      <c r="A7" s="5">
        <v>1</v>
      </c>
      <c r="B7" s="2">
        <v>98</v>
      </c>
      <c r="C7" s="2">
        <v>127</v>
      </c>
      <c r="D7" s="2">
        <v>161</v>
      </c>
      <c r="E7" s="2">
        <v>195</v>
      </c>
      <c r="F7" s="2">
        <v>142</v>
      </c>
      <c r="G7" s="2">
        <v>195</v>
      </c>
      <c r="I7" s="5">
        <v>2</v>
      </c>
      <c r="J7" s="3">
        <v>83.508666666666656</v>
      </c>
      <c r="K7" s="3">
        <v>104.770333333333</v>
      </c>
      <c r="L7" s="1">
        <v>287.5</v>
      </c>
      <c r="M7" s="1">
        <v>271</v>
      </c>
      <c r="N7" s="3">
        <f t="shared" si="0"/>
        <v>290.46492753623181</v>
      </c>
      <c r="O7" s="3">
        <f t="shared" si="0"/>
        <v>386.60639606395944</v>
      </c>
      <c r="Q7" s="5">
        <v>2</v>
      </c>
      <c r="R7" s="36">
        <v>8.081315095997002E-2</v>
      </c>
      <c r="S7" s="36">
        <v>0.18848036140042682</v>
      </c>
      <c r="T7" s="36">
        <v>6.5070275897969931E-2</v>
      </c>
    </row>
    <row r="8" spans="1:20" x14ac:dyDescent="0.45">
      <c r="A8" s="5">
        <v>2</v>
      </c>
      <c r="B8" s="2">
        <v>66</v>
      </c>
      <c r="C8" s="2">
        <v>120</v>
      </c>
      <c r="D8" s="2">
        <v>152</v>
      </c>
      <c r="E8" s="2">
        <v>201</v>
      </c>
      <c r="F8" s="2">
        <v>146</v>
      </c>
      <c r="G8" s="2">
        <v>188</v>
      </c>
      <c r="I8" s="5">
        <v>3</v>
      </c>
      <c r="J8" s="3">
        <v>91.150333333333336</v>
      </c>
      <c r="K8" s="3">
        <v>96.260666666666665</v>
      </c>
      <c r="L8" s="1">
        <v>300.5</v>
      </c>
      <c r="M8" s="1">
        <v>291.5</v>
      </c>
      <c r="N8" s="3">
        <f t="shared" si="0"/>
        <v>303.32889628397118</v>
      </c>
      <c r="O8" s="3">
        <f t="shared" si="0"/>
        <v>330.22527158376215</v>
      </c>
      <c r="Q8" s="5">
        <v>3</v>
      </c>
      <c r="R8" s="36">
        <v>4.3817736860505913E-2</v>
      </c>
      <c r="S8" s="36">
        <v>0.11385619391679296</v>
      </c>
      <c r="T8" s="36">
        <v>9.8041515187052702E-2</v>
      </c>
    </row>
    <row r="9" spans="1:20" x14ac:dyDescent="0.45">
      <c r="A9" s="5">
        <v>3</v>
      </c>
      <c r="B9" s="2">
        <v>84</v>
      </c>
      <c r="C9" s="2">
        <v>103</v>
      </c>
      <c r="D9" s="2">
        <v>148</v>
      </c>
      <c r="E9" s="2">
        <v>188</v>
      </c>
      <c r="F9" s="2">
        <v>140</v>
      </c>
      <c r="G9" s="2">
        <v>178</v>
      </c>
      <c r="I9" s="5">
        <v>4</v>
      </c>
      <c r="J9" s="3">
        <v>71.63133333333333</v>
      </c>
      <c r="K9" s="3">
        <v>106.61833333333334</v>
      </c>
      <c r="L9" s="1">
        <v>277</v>
      </c>
      <c r="M9" s="1">
        <v>270</v>
      </c>
      <c r="N9" s="3">
        <f t="shared" si="0"/>
        <v>258.59687123947049</v>
      </c>
      <c r="O9" s="3">
        <f t="shared" si="0"/>
        <v>394.88271604938274</v>
      </c>
      <c r="Q9" s="5">
        <v>4</v>
      </c>
      <c r="R9" s="36">
        <v>5.4758488761358221E-2</v>
      </c>
      <c r="S9" s="36">
        <v>0.18125298900047818</v>
      </c>
      <c r="T9" s="36">
        <v>4.2161891655198319E-2</v>
      </c>
    </row>
    <row r="10" spans="1:20" x14ac:dyDescent="0.45">
      <c r="A10" s="5">
        <v>4</v>
      </c>
      <c r="B10" s="2">
        <v>78</v>
      </c>
      <c r="C10" s="2">
        <v>126</v>
      </c>
      <c r="D10" s="2">
        <v>161</v>
      </c>
      <c r="E10" s="2">
        <v>186</v>
      </c>
      <c r="F10" s="2">
        <v>150</v>
      </c>
      <c r="G10" s="2">
        <v>199</v>
      </c>
      <c r="I10" s="5">
        <v>5</v>
      </c>
      <c r="J10" s="3">
        <v>84.935999999999993</v>
      </c>
      <c r="K10" s="3">
        <v>118.08133333333335</v>
      </c>
      <c r="L10" s="1">
        <v>291.5</v>
      </c>
      <c r="M10" s="1">
        <v>281</v>
      </c>
      <c r="N10" s="3">
        <f t="shared" si="0"/>
        <v>291.37564322469979</v>
      </c>
      <c r="O10" s="3">
        <f t="shared" si="0"/>
        <v>420.21826809015425</v>
      </c>
      <c r="Q10" s="5">
        <v>5</v>
      </c>
      <c r="R10" s="36">
        <v>6.8283808368708218E-2</v>
      </c>
      <c r="S10" s="36">
        <v>0.11206791995148568</v>
      </c>
      <c r="T10" s="36">
        <v>0.10977653631284917</v>
      </c>
    </row>
    <row r="11" spans="1:20" x14ac:dyDescent="0.45">
      <c r="A11" s="5">
        <v>5</v>
      </c>
      <c r="B11" s="2">
        <v>74</v>
      </c>
      <c r="C11" s="2">
        <v>105</v>
      </c>
      <c r="D11" s="2">
        <v>156</v>
      </c>
      <c r="E11" s="2">
        <v>195</v>
      </c>
      <c r="F11" s="2">
        <v>153</v>
      </c>
      <c r="G11" s="2">
        <v>193</v>
      </c>
      <c r="I11" s="5" t="s">
        <v>9</v>
      </c>
      <c r="J11" s="3">
        <f t="shared" ref="J11:O11" si="1">AVERAGE(J6:J10)</f>
        <v>80.360799999999998</v>
      </c>
      <c r="K11" s="3">
        <f t="shared" si="1"/>
        <v>101.12966666666661</v>
      </c>
      <c r="L11" s="3">
        <f t="shared" si="1"/>
        <v>296.10000000000002</v>
      </c>
      <c r="M11" s="3">
        <f t="shared" si="1"/>
        <v>272.7</v>
      </c>
      <c r="N11" s="3">
        <f t="shared" si="1"/>
        <v>272.31972856222444</v>
      </c>
      <c r="O11" s="3">
        <f t="shared" si="1"/>
        <v>370.32066369078501</v>
      </c>
      <c r="Q11" s="5" t="s">
        <v>9</v>
      </c>
      <c r="R11" s="37">
        <f t="shared" ref="R11:T11" si="2">AVERAGE(R6:R10)</f>
        <v>7.8047155399534093E-2</v>
      </c>
      <c r="S11" s="37">
        <f t="shared" si="2"/>
        <v>0.17727582275074391</v>
      </c>
      <c r="T11" s="37">
        <f t="shared" si="2"/>
        <v>8.1108609902914339E-2</v>
      </c>
    </row>
    <row r="12" spans="1:20" x14ac:dyDescent="0.45">
      <c r="A12" s="5" t="s">
        <v>9</v>
      </c>
      <c r="B12" s="2">
        <f>AVERAGE(B7:B11)</f>
        <v>80</v>
      </c>
      <c r="C12" s="3">
        <f>AVERAGE(C7:C11)</f>
        <v>116.2</v>
      </c>
      <c r="D12" s="3">
        <f>AVERAGE(D7:D11)</f>
        <v>155.6</v>
      </c>
      <c r="E12" s="2">
        <f t="shared" ref="E12" si="3">AVERAGE(E7:E11)</f>
        <v>193</v>
      </c>
      <c r="F12" s="2">
        <f t="shared" ref="F12" si="4">AVERAGE(F7:F11)</f>
        <v>146.19999999999999</v>
      </c>
      <c r="G12" s="3">
        <f>AVERAGE(G7:G11)</f>
        <v>190.6</v>
      </c>
      <c r="I12" s="5" t="s">
        <v>10</v>
      </c>
      <c r="J12" s="3">
        <f t="shared" ref="J12:O12" si="5">_xlfn.STDEV.S(J6:J10)</f>
        <v>8.932648476857862</v>
      </c>
      <c r="K12" s="3">
        <f t="shared" si="5"/>
        <v>14.180929300766318</v>
      </c>
      <c r="L12" s="3">
        <f t="shared" si="5"/>
        <v>17.732033160356995</v>
      </c>
      <c r="M12" s="3">
        <f t="shared" si="5"/>
        <v>15.393180308175436</v>
      </c>
      <c r="N12" s="3">
        <f t="shared" si="5"/>
        <v>34.681193763146659</v>
      </c>
      <c r="O12" s="3">
        <f t="shared" si="5"/>
        <v>43.391684360463437</v>
      </c>
      <c r="Q12" s="5" t="s">
        <v>10</v>
      </c>
      <c r="R12" s="37">
        <f t="shared" ref="R12:T12" si="6">_xlfn.STDEV.S(R6:R10)</f>
        <v>3.866274152791823E-2</v>
      </c>
      <c r="S12" s="37">
        <f t="shared" si="6"/>
        <v>7.2947643981758417E-2</v>
      </c>
      <c r="T12" s="37">
        <f t="shared" si="6"/>
        <v>2.7252118731487543E-2</v>
      </c>
    </row>
    <row r="13" spans="1:20" x14ac:dyDescent="0.45">
      <c r="A13" s="5" t="s">
        <v>10</v>
      </c>
      <c r="B13" s="3">
        <f t="shared" ref="B13:G13" si="7">_xlfn.STDEV.S(B7:B11)</f>
        <v>12</v>
      </c>
      <c r="C13" s="3">
        <f t="shared" si="7"/>
        <v>11.476062042355819</v>
      </c>
      <c r="D13" s="3">
        <f t="shared" si="7"/>
        <v>5.6833088953531288</v>
      </c>
      <c r="E13" s="3">
        <f t="shared" si="7"/>
        <v>6.0415229867972862</v>
      </c>
      <c r="F13" s="3">
        <f t="shared" si="7"/>
        <v>5.4037024344425184</v>
      </c>
      <c r="G13" s="3">
        <f t="shared" si="7"/>
        <v>8.0808415403347702</v>
      </c>
      <c r="Q13" s="4" t="s">
        <v>36</v>
      </c>
      <c r="R13" s="38"/>
      <c r="S13" s="39">
        <f>S11/R11</f>
        <v>2.2713937726909412</v>
      </c>
      <c r="T13" s="39">
        <f>T11/R11</f>
        <v>1.0392257025603078</v>
      </c>
    </row>
    <row r="17" spans="1:27" x14ac:dyDescent="0.45">
      <c r="A17" t="s">
        <v>30</v>
      </c>
    </row>
    <row r="19" spans="1:27" x14ac:dyDescent="0.45">
      <c r="B19" s="4"/>
      <c r="C19" s="4" t="s">
        <v>19</v>
      </c>
      <c r="D19" s="32" t="s">
        <v>26</v>
      </c>
      <c r="E19" s="4" t="s">
        <v>27</v>
      </c>
      <c r="F19" s="32" t="s">
        <v>28</v>
      </c>
      <c r="G19" s="32" t="s">
        <v>29</v>
      </c>
      <c r="H19" s="7" t="s">
        <v>12</v>
      </c>
      <c r="I19" s="7"/>
      <c r="J19" s="7" t="s">
        <v>13</v>
      </c>
      <c r="K19" s="7" t="s">
        <v>20</v>
      </c>
      <c r="L19" s="7" t="s">
        <v>21</v>
      </c>
      <c r="M19" s="8" t="s">
        <v>14</v>
      </c>
      <c r="N19" s="8" t="s">
        <v>15</v>
      </c>
      <c r="O19" s="8" t="s">
        <v>22</v>
      </c>
      <c r="P19" s="8" t="s">
        <v>23</v>
      </c>
      <c r="Q19" s="9" t="s">
        <v>16</v>
      </c>
      <c r="R19" s="9" t="s">
        <v>17</v>
      </c>
      <c r="S19" s="9" t="s">
        <v>24</v>
      </c>
      <c r="T19" s="9" t="s">
        <v>25</v>
      </c>
      <c r="U19" s="8" t="s">
        <v>44</v>
      </c>
      <c r="V19" s="8" t="s">
        <v>42</v>
      </c>
      <c r="W19" s="8" t="s">
        <v>43</v>
      </c>
      <c r="X19" s="9" t="s">
        <v>37</v>
      </c>
      <c r="Y19" s="9" t="s">
        <v>39</v>
      </c>
      <c r="Z19" s="9" t="s">
        <v>40</v>
      </c>
      <c r="AA19" s="9" t="s">
        <v>41</v>
      </c>
    </row>
    <row r="20" spans="1:27" x14ac:dyDescent="0.45">
      <c r="B20" s="44" t="s">
        <v>0</v>
      </c>
      <c r="C20" s="4" t="s">
        <v>18</v>
      </c>
      <c r="D20" s="12">
        <f>AVERAGE(D22:D27)</f>
        <v>4.0053569204709157E-2</v>
      </c>
      <c r="E20" s="12">
        <f>AVERAGE(E22:E27)</f>
        <v>-4.9220611227143586E-2</v>
      </c>
      <c r="F20" s="12">
        <f>AVERAGE(F22:F27)</f>
        <v>-1.7370689030894799E-2</v>
      </c>
      <c r="G20" s="12">
        <f>AVERAGE(G22:G27)</f>
        <v>4.9742354325969428E-2</v>
      </c>
      <c r="H20" s="13">
        <f t="shared" ref="H20:I20" si="8">AVERAGE(H22:H27)</f>
        <v>-4.0978888888888951</v>
      </c>
      <c r="I20" s="13">
        <f t="shared" si="8"/>
        <v>18.489444444444448</v>
      </c>
      <c r="J20" s="10">
        <f>AVERAGE(J22:J27)</f>
        <v>5.9538394067896053E-3</v>
      </c>
      <c r="K20" s="10">
        <f t="shared" ref="K20:M20" si="9">AVERAGE(K22:K27)</f>
        <v>5.5118240829796642E-3</v>
      </c>
      <c r="L20" s="10">
        <f t="shared" si="9"/>
        <v>3.9950424902951837E-3</v>
      </c>
      <c r="M20" s="11">
        <f t="shared" si="9"/>
        <v>11.607886216182422</v>
      </c>
      <c r="N20" s="11">
        <f>AVERAGE(N22:N27)</f>
        <v>6.7084050211901988E-2</v>
      </c>
      <c r="O20" s="11">
        <f t="shared" ref="O20:T20" si="10">AVERAGE(O22:O27)</f>
        <v>5.931912356426141E-2</v>
      </c>
      <c r="P20" s="11">
        <f t="shared" si="10"/>
        <v>8.5733353028103875E-3</v>
      </c>
      <c r="Q20" s="10">
        <f t="shared" si="10"/>
        <v>101.60788621618241</v>
      </c>
      <c r="R20" s="10">
        <f t="shared" si="10"/>
        <v>-7.6251092234336432E-2</v>
      </c>
      <c r="S20" s="10">
        <f t="shared" si="10"/>
        <v>1.2663469105402739E-2</v>
      </c>
      <c r="T20" s="10">
        <f t="shared" si="10"/>
        <v>-6.9357621125838598E-2</v>
      </c>
      <c r="U20" s="30">
        <f t="shared" ref="U20" si="11">AVERAGE(U22:U27)</f>
        <v>-11.693225099764495</v>
      </c>
      <c r="V20" s="30">
        <f>AVERAGE(V22:V27)</f>
        <v>33.992515814214023</v>
      </c>
      <c r="W20" s="30">
        <f>AVERAGE(W22:W27)</f>
        <v>11.841810563510483</v>
      </c>
      <c r="X20" s="4"/>
      <c r="Y20" s="16">
        <f t="shared" ref="Y20" si="12">AVERAGE(Y22:Y27)</f>
        <v>4.6231638701577163E-3</v>
      </c>
      <c r="Z20" s="16">
        <f t="shared" ref="Z20:AA20" si="13">AVERAGE(Z22:Z27)</f>
        <v>0.54899343774593456</v>
      </c>
      <c r="AA20" s="16">
        <f t="shared" si="13"/>
        <v>5.966532924445786E-2</v>
      </c>
    </row>
    <row r="21" spans="1:27" x14ac:dyDescent="0.45">
      <c r="B21" s="45"/>
      <c r="C21" s="4" t="s">
        <v>10</v>
      </c>
      <c r="D21" s="12">
        <f>_xlfn.STDEV.S(D22:D27)</f>
        <v>2.9669461264530246E-2</v>
      </c>
      <c r="E21" s="12">
        <f>_xlfn.STDEV.S(E22:E27)</f>
        <v>1.9899365402873542E-2</v>
      </c>
      <c r="F21" s="12">
        <f>_xlfn.STDEV.S(F22:F27)</f>
        <v>6.4341575345195884E-2</v>
      </c>
      <c r="G21" s="12">
        <f>_xlfn.STDEV.S(G22:G27)</f>
        <v>3.9150544646566948E-2</v>
      </c>
      <c r="H21" s="13">
        <f t="shared" ref="H21:I21" si="14">_xlfn.STDEV.S(H22:H27)</f>
        <v>19.960561797556554</v>
      </c>
      <c r="I21" s="13">
        <f t="shared" si="14"/>
        <v>2.8885623157293745</v>
      </c>
      <c r="J21" s="10">
        <f>_xlfn.STDEV.S(J22:J27)</f>
        <v>2.6048373388403018E-2</v>
      </c>
      <c r="K21" s="10">
        <f t="shared" ref="K21:M21" si="15">_xlfn.STDEV.S(K22:K27)</f>
        <v>2.4498230034122839E-2</v>
      </c>
      <c r="L21" s="10">
        <f t="shared" si="15"/>
        <v>8.0798293750486399E-3</v>
      </c>
      <c r="M21" s="11">
        <f t="shared" si="15"/>
        <v>22.043931167984571</v>
      </c>
      <c r="N21" s="11">
        <f>_xlfn.STDEV.S(N22:N27)</f>
        <v>4.8807166671721171E-2</v>
      </c>
      <c r="O21" s="11">
        <f t="shared" ref="O21:T21" si="16">_xlfn.STDEV.S(O22:O27)</f>
        <v>4.1568898688283999E-2</v>
      </c>
      <c r="P21" s="11">
        <f t="shared" si="16"/>
        <v>4.1758560001371028E-2</v>
      </c>
      <c r="Q21" s="10">
        <f t="shared" si="16"/>
        <v>22.043931167984677</v>
      </c>
      <c r="R21" s="10">
        <f t="shared" si="16"/>
        <v>1.8786339218779417E-2</v>
      </c>
      <c r="S21" s="10">
        <f t="shared" si="16"/>
        <v>3.4123756524550596E-2</v>
      </c>
      <c r="T21" s="10">
        <f t="shared" si="16"/>
        <v>1.4161885206029052E-2</v>
      </c>
      <c r="U21" s="30">
        <f t="shared" ref="U21" si="17">_xlfn.STDEV.S(U22:U27)</f>
        <v>18.181505175744391</v>
      </c>
      <c r="V21" s="30">
        <f>_xlfn.STDEV.S(V22:V27)</f>
        <v>18.570109023076274</v>
      </c>
      <c r="W21" s="30">
        <f>_xlfn.STDEV.S(W22:W27)</f>
        <v>17.005180457265272</v>
      </c>
      <c r="X21" s="4"/>
      <c r="Y21" s="16">
        <f t="shared" ref="Y21" si="18">_xlfn.STDEV.S(Y22:Y27)</f>
        <v>0.4543602086567245</v>
      </c>
      <c r="Z21" s="16">
        <f t="shared" ref="Z21:AA21" si="19">_xlfn.STDEV.S(Z22:Z27)</f>
        <v>0.4164812516195695</v>
      </c>
      <c r="AA21" s="16">
        <f t="shared" si="19"/>
        <v>0.90130078271855496</v>
      </c>
    </row>
    <row r="22" spans="1:27" x14ac:dyDescent="0.45">
      <c r="B22" s="5" t="s">
        <v>33</v>
      </c>
      <c r="C22" s="4">
        <v>1</v>
      </c>
      <c r="D22" s="12">
        <v>5.2190283485768235E-2</v>
      </c>
      <c r="E22" s="12">
        <v>-3.3528620651181895E-2</v>
      </c>
      <c r="F22" s="12">
        <v>-5.5801424011676308E-2</v>
      </c>
      <c r="G22" s="12">
        <f>ABS(F22)</f>
        <v>5.5801424011676308E-2</v>
      </c>
      <c r="H22" s="13">
        <v>-16.8556666666667</v>
      </c>
      <c r="I22" s="13">
        <f>ABS(H22)</f>
        <v>16.8556666666667</v>
      </c>
      <c r="J22" s="10">
        <v>1.4012933249490343E-2</v>
      </c>
      <c r="K22" s="10">
        <f t="shared" ref="K22:K36" si="20">J22*COS(RADIANS(H22))</f>
        <v>1.3410912863686991E-2</v>
      </c>
      <c r="L22" s="10">
        <f t="shared" ref="L22:L36" si="21">J22*SIN(RADIANS(H22))</f>
        <v>-4.0632147884731374E-3</v>
      </c>
      <c r="M22" s="14">
        <v>26.236590471270492</v>
      </c>
      <c r="N22" s="11">
        <v>7.9692266545783805E-2</v>
      </c>
      <c r="O22" s="11">
        <f>N22*COS(RADIANS(M22))</f>
        <v>7.1482068838492369E-2</v>
      </c>
      <c r="P22" s="11">
        <f t="shared" ref="P22:P36" si="22">N22*SIN(RADIANS(M22))</f>
        <v>3.5230259462190876E-2</v>
      </c>
      <c r="Q22" s="15">
        <v>116.23659047127049</v>
      </c>
      <c r="R22" s="16">
        <v>-6.1030603711197465E-2</v>
      </c>
      <c r="S22" s="16">
        <f t="shared" ref="S22:S36" si="23">R22*COS(RADIANS(Q22))</f>
        <v>2.6980334442418874E-2</v>
      </c>
      <c r="T22" s="16">
        <f t="shared" ref="T22:T36" si="24">R22*SIN(RADIANS(Q22))</f>
        <v>-5.4743000856077077E-2</v>
      </c>
      <c r="U22" s="30">
        <v>-22.573712496298526</v>
      </c>
      <c r="V22" s="30">
        <v>43.092257137937196</v>
      </c>
      <c r="W22" s="30">
        <v>5.7180458296318264</v>
      </c>
      <c r="X22" s="4"/>
      <c r="Y22" s="16">
        <f>J22/$R6</f>
        <v>9.8293199136404372E-2</v>
      </c>
      <c r="Z22" s="16">
        <f>D22/$R6</f>
        <v>0.36608680254996523</v>
      </c>
      <c r="AA22" s="16">
        <f t="shared" ref="AA22:AA27" si="25">J22/$D22</f>
        <v>0.26849697517568627</v>
      </c>
    </row>
    <row r="23" spans="1:27" x14ac:dyDescent="0.45">
      <c r="B23" s="5" t="s">
        <v>33</v>
      </c>
      <c r="C23" s="4">
        <v>2</v>
      </c>
      <c r="D23" s="12">
        <v>3.8885440391820354E-2</v>
      </c>
      <c r="E23" s="12">
        <v>-6.3433777232980493E-2</v>
      </c>
      <c r="F23" s="12">
        <v>-2.8636249366052878E-2</v>
      </c>
      <c r="G23" s="12">
        <f t="shared" ref="G23:G36" si="26">ABS(F23)</f>
        <v>2.8636249366052878E-2</v>
      </c>
      <c r="H23" s="13">
        <v>21.510333333333335</v>
      </c>
      <c r="I23" s="13">
        <f t="shared" ref="I23:I27" si="27">ABS(H23)</f>
        <v>21.510333333333335</v>
      </c>
      <c r="J23" s="10">
        <v>4.4666441361634224E-2</v>
      </c>
      <c r="K23" s="10">
        <f t="shared" si="20"/>
        <v>4.1555488670355155E-2</v>
      </c>
      <c r="L23" s="10">
        <f t="shared" si="21"/>
        <v>1.6377800379791332E-2</v>
      </c>
      <c r="M23" s="14">
        <v>14.618814736140083</v>
      </c>
      <c r="N23" s="11">
        <v>4.6354667075211617E-2</v>
      </c>
      <c r="O23" s="11">
        <f t="shared" ref="O23:O36" si="28">N23*COS(RADIANS(M23))</f>
        <v>4.4853997029355795E-2</v>
      </c>
      <c r="P23" s="11">
        <f t="shared" si="22"/>
        <v>1.1699320926628573E-2</v>
      </c>
      <c r="Q23" s="15">
        <v>104.61881473614008</v>
      </c>
      <c r="R23" s="16">
        <v>-7.0903003916371748E-2</v>
      </c>
      <c r="S23" s="16">
        <f t="shared" si="23"/>
        <v>1.7895004965384025E-2</v>
      </c>
      <c r="T23" s="16">
        <f t="shared" si="24"/>
        <v>-6.8607614458264826E-2</v>
      </c>
      <c r="U23" s="30">
        <v>-24.338942817742463</v>
      </c>
      <c r="V23" s="30">
        <v>6.8915185971932527</v>
      </c>
      <c r="W23" s="30">
        <v>45.849276151075799</v>
      </c>
      <c r="X23" s="4"/>
      <c r="Y23" s="16">
        <f>J23/$R7</f>
        <v>0.55271253293612188</v>
      </c>
      <c r="Z23" s="16">
        <f>D23/$R7</f>
        <v>0.48117713428946562</v>
      </c>
      <c r="AA23" s="16">
        <f t="shared" si="25"/>
        <v>1.1486674938373571</v>
      </c>
    </row>
    <row r="24" spans="1:27" x14ac:dyDescent="0.45">
      <c r="B24" s="5" t="s">
        <v>33</v>
      </c>
      <c r="C24" s="4">
        <v>3</v>
      </c>
      <c r="D24" s="12">
        <v>2.2902796271637813E-2</v>
      </c>
      <c r="E24" s="12">
        <v>-1.8042609853528624E-2</v>
      </c>
      <c r="F24" s="12">
        <v>-9.4274300932090563E-2</v>
      </c>
      <c r="G24" s="12">
        <f t="shared" si="26"/>
        <v>9.4274300932090563E-2</v>
      </c>
      <c r="H24" s="13">
        <v>-18.087999999999997</v>
      </c>
      <c r="I24" s="13">
        <f t="shared" si="27"/>
        <v>18.087999999999997</v>
      </c>
      <c r="J24" s="10">
        <v>-3.6691249673788902E-2</v>
      </c>
      <c r="K24" s="10">
        <f t="shared" si="20"/>
        <v>-3.4877996686365466E-2</v>
      </c>
      <c r="L24" s="10">
        <f t="shared" si="21"/>
        <v>1.1391801866701941E-2</v>
      </c>
      <c r="M24" s="14">
        <v>38.873912975367418</v>
      </c>
      <c r="N24" s="11">
        <v>9.8901723167934608E-2</v>
      </c>
      <c r="O24" s="11">
        <f t="shared" si="28"/>
        <v>7.6997857879588572E-2</v>
      </c>
      <c r="P24" s="11">
        <f t="shared" si="22"/>
        <v>6.2071577453303495E-2</v>
      </c>
      <c r="Q24" s="15">
        <v>128.87391297536743</v>
      </c>
      <c r="R24" s="16">
        <v>-9.4041536749825433E-2</v>
      </c>
      <c r="S24" s="16">
        <f t="shared" si="23"/>
        <v>5.902128239244895E-2</v>
      </c>
      <c r="T24" s="16">
        <f t="shared" si="24"/>
        <v>-7.3214061894007518E-2</v>
      </c>
      <c r="U24" s="30">
        <v>-6.8477956423925548</v>
      </c>
      <c r="V24" s="30">
        <v>56.961912975367412</v>
      </c>
      <c r="W24" s="30">
        <v>11.240204357607443</v>
      </c>
      <c r="X24" s="4"/>
      <c r="Y24" s="16">
        <f>J24/$R8</f>
        <v>-0.8373606740712275</v>
      </c>
      <c r="Z24" s="16">
        <f>D24/$R8</f>
        <v>0.52268323086947721</v>
      </c>
      <c r="AA24" s="16">
        <f t="shared" si="25"/>
        <v>-1.6020423549427598</v>
      </c>
    </row>
    <row r="25" spans="1:27" x14ac:dyDescent="0.45">
      <c r="B25" s="5" t="s">
        <v>33</v>
      </c>
      <c r="C25" s="4">
        <v>4</v>
      </c>
      <c r="D25" s="12">
        <v>2.0388993258923641E-2</v>
      </c>
      <c r="E25" s="12">
        <v>-7.1720632114045765E-2</v>
      </c>
      <c r="F25" s="12">
        <v>-1.1962647806387398E-2</v>
      </c>
      <c r="G25" s="12">
        <f t="shared" si="26"/>
        <v>1.1962647806387398E-2</v>
      </c>
      <c r="H25" s="13">
        <v>-18.757333333333335</v>
      </c>
      <c r="I25" s="13">
        <f t="shared" si="27"/>
        <v>18.757333333333335</v>
      </c>
      <c r="J25" s="10">
        <v>3.5799142995720235E-3</v>
      </c>
      <c r="K25" s="10">
        <f t="shared" si="20"/>
        <v>3.3897814011877923E-3</v>
      </c>
      <c r="L25" s="10">
        <f t="shared" si="21"/>
        <v>-1.1511596085867408E-3</v>
      </c>
      <c r="M25" s="14">
        <v>7.2803468893663057</v>
      </c>
      <c r="N25" s="11">
        <v>2.1917273306380242E-2</v>
      </c>
      <c r="O25" s="11">
        <f t="shared" si="28"/>
        <v>2.1740575566439643E-2</v>
      </c>
      <c r="P25" s="11">
        <f t="shared" si="22"/>
        <v>2.7774526506306962E-3</v>
      </c>
      <c r="Q25" s="15">
        <v>97.280346889366299</v>
      </c>
      <c r="R25" s="16">
        <v>-7.3248912161502366E-2</v>
      </c>
      <c r="S25" s="16">
        <f t="shared" si="23"/>
        <v>9.2824222427137209E-3</v>
      </c>
      <c r="T25" s="16">
        <f t="shared" si="24"/>
        <v>-7.2658377150549278E-2</v>
      </c>
      <c r="U25" s="30">
        <v>-21.39860938172788</v>
      </c>
      <c r="V25" s="30">
        <v>26.037680222699642</v>
      </c>
      <c r="W25" s="30">
        <v>2.6412760483945448</v>
      </c>
      <c r="X25" s="4"/>
      <c r="Y25" s="16">
        <f>J25/$R9</f>
        <v>6.5376426204411336E-2</v>
      </c>
      <c r="Z25" s="16">
        <f>D25/$R9</f>
        <v>0.37234397296427352</v>
      </c>
      <c r="AA25" s="16">
        <f t="shared" si="25"/>
        <v>0.17558072898009341</v>
      </c>
    </row>
    <row r="26" spans="1:27" x14ac:dyDescent="0.45">
      <c r="B26" s="5" t="s">
        <v>33</v>
      </c>
      <c r="C26" s="17">
        <v>5</v>
      </c>
      <c r="D26" s="18">
        <v>1.2741095311840075E-2</v>
      </c>
      <c r="E26" s="18">
        <v>-5.3357736167816416E-2</v>
      </c>
      <c r="F26" s="18">
        <v>-1.066450795438554E-2</v>
      </c>
      <c r="G26" s="18">
        <f t="shared" si="26"/>
        <v>1.066450795438554E-2</v>
      </c>
      <c r="H26" s="19">
        <v>-14.061</v>
      </c>
      <c r="I26" s="13">
        <f t="shared" si="27"/>
        <v>14.061</v>
      </c>
      <c r="J26" s="20">
        <v>3.8127559974920414E-3</v>
      </c>
      <c r="K26" s="20">
        <f t="shared" si="20"/>
        <v>3.6985167308319846E-3</v>
      </c>
      <c r="L26" s="20">
        <f t="shared" si="21"/>
        <v>-9.2632731157373329E-4</v>
      </c>
      <c r="M26" s="21">
        <v>8.9420224218517728</v>
      </c>
      <c r="N26" s="22">
        <v>1.441912708335593E-2</v>
      </c>
      <c r="O26" s="22">
        <f t="shared" si="28"/>
        <v>1.4243878899937008E-2</v>
      </c>
      <c r="P26" s="22">
        <f t="shared" si="22"/>
        <v>2.2412362057350759E-3</v>
      </c>
      <c r="Q26" s="23">
        <v>98.942022421851775</v>
      </c>
      <c r="R26" s="24">
        <v>-5.5035767939332271E-2</v>
      </c>
      <c r="S26" s="24">
        <f t="shared" si="23"/>
        <v>8.5544814885809926E-3</v>
      </c>
      <c r="T26" s="24">
        <f t="shared" si="24"/>
        <v>-5.4366870418790514E-2</v>
      </c>
      <c r="U26" s="30">
        <v>-18.163842294056082</v>
      </c>
      <c r="V26" s="30">
        <v>23.003022421851774</v>
      </c>
      <c r="W26" s="30">
        <v>4.1028422940560816</v>
      </c>
      <c r="X26" s="4"/>
      <c r="Y26" s="16">
        <f>J26/$R10</f>
        <v>5.5836897334497197E-2</v>
      </c>
      <c r="Z26" s="16">
        <f>D26/$R10</f>
        <v>0.1865902856947097</v>
      </c>
      <c r="AA26" s="16">
        <f t="shared" si="25"/>
        <v>0.29924868342746908</v>
      </c>
    </row>
    <row r="27" spans="1:27" x14ac:dyDescent="0.45">
      <c r="B27" s="5" t="s">
        <v>33</v>
      </c>
      <c r="C27" s="4">
        <v>5</v>
      </c>
      <c r="D27" s="12">
        <v>9.3212806508264828E-2</v>
      </c>
      <c r="E27" s="12">
        <v>-5.5240291343308323E-2</v>
      </c>
      <c r="F27" s="12">
        <v>9.7114995885223876E-2</v>
      </c>
      <c r="G27" s="12">
        <f t="shared" si="26"/>
        <v>9.7114995885223876E-2</v>
      </c>
      <c r="H27" s="13">
        <v>21.664333333333332</v>
      </c>
      <c r="I27" s="13">
        <f t="shared" si="27"/>
        <v>21.664333333333332</v>
      </c>
      <c r="J27" s="10">
        <v>6.3422412063379036E-3</v>
      </c>
      <c r="K27" s="10">
        <f t="shared" si="20"/>
        <v>5.8942415181815365E-3</v>
      </c>
      <c r="L27" s="10">
        <f t="shared" si="21"/>
        <v>2.3413544039114385E-3</v>
      </c>
      <c r="M27" s="14">
        <v>-26.304370196901548</v>
      </c>
      <c r="N27" s="11">
        <v>0.14121924409274578</v>
      </c>
      <c r="O27" s="11">
        <f t="shared" si="28"/>
        <v>0.12659636317175502</v>
      </c>
      <c r="P27" s="11">
        <f t="shared" si="22"/>
        <v>-6.2579834881626398E-2</v>
      </c>
      <c r="Q27" s="15">
        <v>63.695629803098456</v>
      </c>
      <c r="R27" s="16">
        <v>-0.10324672892778926</v>
      </c>
      <c r="S27" s="16">
        <f t="shared" si="23"/>
        <v>-4.5752710899130154E-2</v>
      </c>
      <c r="T27" s="16">
        <f t="shared" si="24"/>
        <v>-9.2555801977342353E-2</v>
      </c>
      <c r="U27" s="30">
        <v>23.163552033630538</v>
      </c>
      <c r="V27" s="30">
        <v>47.968703530234876</v>
      </c>
      <c r="W27" s="30">
        <v>1.4992187002972059</v>
      </c>
      <c r="X27" s="4"/>
      <c r="Y27" s="16">
        <f>J27/$R10</f>
        <v>9.2880601680739042E-2</v>
      </c>
      <c r="Z27" s="16">
        <f>D27/$R10</f>
        <v>1.3650792001077168</v>
      </c>
      <c r="AA27" s="16">
        <f t="shared" si="25"/>
        <v>6.8040448988901117E-2</v>
      </c>
    </row>
    <row r="28" spans="1:27" x14ac:dyDescent="0.45">
      <c r="D28" s="34"/>
      <c r="E28" s="34"/>
      <c r="F28" s="34"/>
      <c r="G28" s="34"/>
      <c r="H28" s="35"/>
      <c r="I28" s="35"/>
      <c r="J28" s="34"/>
      <c r="K28" s="34"/>
      <c r="L28" s="34"/>
      <c r="M28" s="35"/>
      <c r="N28" s="34"/>
      <c r="O28" s="34"/>
      <c r="P28" s="34"/>
      <c r="Q28" s="35"/>
      <c r="R28" s="34"/>
      <c r="S28" s="34"/>
      <c r="T28" s="34"/>
      <c r="U28" s="40"/>
      <c r="V28" s="40"/>
      <c r="W28" s="40"/>
    </row>
    <row r="29" spans="1:27" x14ac:dyDescent="0.45">
      <c r="B29" s="44" t="s">
        <v>0</v>
      </c>
      <c r="C29" s="4" t="s">
        <v>18</v>
      </c>
      <c r="D29" s="12">
        <f>AVERAGE(D31:D36)</f>
        <v>0.21470163872001913</v>
      </c>
      <c r="E29" s="12">
        <f>AVERAGE(E31:E36)</f>
        <v>-0.11693743774250646</v>
      </c>
      <c r="F29" s="12">
        <f>AVERAGE(F31:F36)</f>
        <v>-3.7986850180229161E-2</v>
      </c>
      <c r="G29" s="12">
        <f>AVERAGE(G31:G36)</f>
        <v>7.1840295089981576E-2</v>
      </c>
      <c r="H29" s="13">
        <f t="shared" ref="H29:I29" si="29">AVERAGE(H31:H36)</f>
        <v>-3.3091111111111111</v>
      </c>
      <c r="I29" s="13">
        <f t="shared" si="29"/>
        <v>12.675888888888887</v>
      </c>
      <c r="J29" s="10">
        <f>AVERAGE(J31:J36)</f>
        <v>0.1960672772756695</v>
      </c>
      <c r="K29" s="10">
        <f t="shared" ref="K29:M29" si="30">AVERAGE(K31:K36)</f>
        <v>0.19109124260592755</v>
      </c>
      <c r="L29" s="10">
        <f t="shared" si="30"/>
        <v>-4.3308198214722614E-3</v>
      </c>
      <c r="M29" s="11">
        <f t="shared" si="30"/>
        <v>4.5848948694399159</v>
      </c>
      <c r="N29" s="11">
        <f>AVERAGE(N31:N36)</f>
        <v>0.23876808807249525</v>
      </c>
      <c r="O29" s="11">
        <f t="shared" ref="O29:P29" si="31">AVERAGE(O31:O36)</f>
        <v>0.23081295335101437</v>
      </c>
      <c r="P29" s="11">
        <f t="shared" si="31"/>
        <v>2.7359970742862741E-2</v>
      </c>
      <c r="Q29" s="10">
        <f t="shared" ref="Q29" si="32">AVERAGE(Q31:Q36)</f>
        <v>94.584894869439907</v>
      </c>
      <c r="R29" s="10">
        <f>AVERAGE(R31:R36)</f>
        <v>-0.14100388709498257</v>
      </c>
      <c r="S29" s="10">
        <f t="shared" ref="S29:T29" si="33">AVERAGE(S31:S36)</f>
        <v>1.4991493575748867E-2</v>
      </c>
      <c r="T29" s="10">
        <f t="shared" si="33"/>
        <v>-0.13647646843357852</v>
      </c>
      <c r="U29" s="30">
        <f t="shared" ref="U29" si="34">AVERAGE(U31:U36)</f>
        <v>-47.955204863686532</v>
      </c>
      <c r="V29" s="30">
        <f>AVERAGE(V31:V36)</f>
        <v>14.435255023573333</v>
      </c>
      <c r="W29" s="30">
        <f>AVERAGE(W31:W36)</f>
        <v>44.646093752575418</v>
      </c>
      <c r="X29" s="29">
        <f>J29/J20</f>
        <v>32.931233760198403</v>
      </c>
      <c r="Y29" s="16">
        <f t="shared" ref="Y29" si="35">AVERAGE(Y31:Y36)</f>
        <v>1.3516433290764229</v>
      </c>
      <c r="Z29" s="16">
        <f t="shared" ref="Z29:AA29" si="36">AVERAGE(Z31:Z36)</f>
        <v>1.3977596528189828</v>
      </c>
      <c r="AA29" s="16">
        <f t="shared" si="36"/>
        <v>0.93212320407014426</v>
      </c>
    </row>
    <row r="30" spans="1:27" x14ac:dyDescent="0.45">
      <c r="B30" s="45"/>
      <c r="C30" s="25" t="s">
        <v>10</v>
      </c>
      <c r="D30" s="26">
        <f>_xlfn.STDEV.S(D31:D36)</f>
        <v>4.6445516167054515E-2</v>
      </c>
      <c r="E30" s="26">
        <f t="shared" ref="E30:G30" si="37">_xlfn.STDEV.S(E31:E36)</f>
        <v>3.4489734474126482E-2</v>
      </c>
      <c r="F30" s="26">
        <f t="shared" si="37"/>
        <v>0.10088228015852514</v>
      </c>
      <c r="G30" s="26">
        <f t="shared" si="37"/>
        <v>7.5601599160220231E-2</v>
      </c>
      <c r="H30" s="33">
        <f t="shared" ref="H30:I30" si="38">_xlfn.STDEV.S(H31:H36)</f>
        <v>13.667570717523963</v>
      </c>
      <c r="I30" s="33">
        <f t="shared" si="38"/>
        <v>2.670010858626839</v>
      </c>
      <c r="J30" s="27">
        <f>_xlfn.STDEV.S(J31:J36)</f>
        <v>4.0176056042592931E-2</v>
      </c>
      <c r="K30" s="27">
        <f t="shared" ref="K30:M30" si="39">_xlfn.STDEV.S(K31:K36)</f>
        <v>3.902869855263217E-2</v>
      </c>
      <c r="L30" s="27">
        <f t="shared" si="39"/>
        <v>4.8787150246496651E-2</v>
      </c>
      <c r="M30" s="28">
        <f t="shared" si="39"/>
        <v>13.559552617671294</v>
      </c>
      <c r="N30" s="28">
        <f>_xlfn.STDEV.S(N31:N36)</f>
        <v>6.9918513194895032E-2</v>
      </c>
      <c r="O30" s="28">
        <f t="shared" ref="O30:P30" si="40">_xlfn.STDEV.S(O31:O36)</f>
        <v>6.0274114311727196E-2</v>
      </c>
      <c r="P30" s="28">
        <f t="shared" si="40"/>
        <v>6.9570428840664653E-2</v>
      </c>
      <c r="Q30" s="27">
        <f t="shared" ref="Q30" si="41">_xlfn.STDEV.S(Q31:Q36)</f>
        <v>13.559552617671351</v>
      </c>
      <c r="R30" s="27">
        <f>_xlfn.STDEV.S(R31:R36)</f>
        <v>4.1598490419287919E-2</v>
      </c>
      <c r="S30" s="27">
        <f t="shared" ref="S30" si="42">_xlfn.STDEV.S(S31:S36)</f>
        <v>3.9369629610363173E-2</v>
      </c>
      <c r="T30" s="27">
        <f t="shared" ref="T30" si="43">_xlfn.STDEV.S(T31:T36)</f>
        <v>3.7660277504288076E-2</v>
      </c>
      <c r="U30" s="30">
        <f t="shared" ref="U30" si="44">_xlfn.STDEV.S(U31:U36)</f>
        <v>13.649905891284696</v>
      </c>
      <c r="V30" s="30">
        <f>_xlfn.STDEV.S(V31:V36)</f>
        <v>12.537460558091448</v>
      </c>
      <c r="W30" s="30">
        <f>_xlfn.STDEV.S(W31:W36)</f>
        <v>18.396827065924704</v>
      </c>
      <c r="X30" s="4"/>
      <c r="Y30" s="16">
        <f t="shared" ref="Y30" si="45">_xlfn.STDEV.S(Y31:Y36)</f>
        <v>0.58813614733786868</v>
      </c>
      <c r="Z30" s="16">
        <f t="shared" ref="Z30:AA30" si="46">_xlfn.STDEV.S(Z31:Z36)</f>
        <v>0.37904088788600332</v>
      </c>
      <c r="AA30" s="16">
        <f t="shared" si="46"/>
        <v>0.19147501101107042</v>
      </c>
    </row>
    <row r="31" spans="1:27" x14ac:dyDescent="0.45">
      <c r="B31" s="5" t="s">
        <v>34</v>
      </c>
      <c r="C31" s="4">
        <v>1</v>
      </c>
      <c r="D31" s="12">
        <v>0.26234132717854974</v>
      </c>
      <c r="E31" s="12">
        <v>-8.0905504490006441E-2</v>
      </c>
      <c r="F31" s="12">
        <v>-0.193140837977966</v>
      </c>
      <c r="G31" s="12">
        <f t="shared" si="26"/>
        <v>0.193140837977966</v>
      </c>
      <c r="H31" s="13">
        <v>-12.371333333333332</v>
      </c>
      <c r="I31" s="13">
        <f t="shared" ref="I31:I36" si="47">ABS(H31)</f>
        <v>12.371333333333332</v>
      </c>
      <c r="J31" s="10">
        <v>0.16574789765344586</v>
      </c>
      <c r="K31" s="10">
        <f t="shared" si="20"/>
        <v>0.16189916419650327</v>
      </c>
      <c r="L31" s="10">
        <f t="shared" si="21"/>
        <v>-3.551093083841704E-2</v>
      </c>
      <c r="M31" s="14">
        <v>24.187981213068749</v>
      </c>
      <c r="N31" s="11">
        <v>0.34909356839705291</v>
      </c>
      <c r="O31" s="11">
        <f t="shared" si="28"/>
        <v>0.31844527718462917</v>
      </c>
      <c r="P31" s="11">
        <f t="shared" si="22"/>
        <v>0.14303469836019705</v>
      </c>
      <c r="Q31" s="15">
        <v>114.18798121306875</v>
      </c>
      <c r="R31" s="16">
        <v>-0.16765774570850961</v>
      </c>
      <c r="S31" s="16">
        <f t="shared" si="23"/>
        <v>6.8694691785016998E-2</v>
      </c>
      <c r="T31" s="16">
        <f t="shared" si="24"/>
        <v>-0.15293841576471487</v>
      </c>
      <c r="U31" s="30">
        <v>-31.089586846262023</v>
      </c>
      <c r="V31" s="30">
        <v>36.559314546402078</v>
      </c>
      <c r="W31" s="30">
        <v>18.71825351292869</v>
      </c>
      <c r="X31" s="4"/>
      <c r="Y31" s="16">
        <f>J31/$S6</f>
        <v>0.5701257472476684</v>
      </c>
      <c r="Z31" s="16">
        <f>D31/$S6</f>
        <v>0.90237974242267116</v>
      </c>
      <c r="AA31" s="16">
        <f t="shared" ref="AA31:AA36" si="48">J31/$D31</f>
        <v>0.63180246679410024</v>
      </c>
    </row>
    <row r="32" spans="1:27" x14ac:dyDescent="0.45">
      <c r="B32" s="5" t="s">
        <v>34</v>
      </c>
      <c r="C32" s="4">
        <v>2</v>
      </c>
      <c r="D32" s="12">
        <v>0.27654514718639045</v>
      </c>
      <c r="E32" s="12">
        <v>-0.12126329066753339</v>
      </c>
      <c r="F32" s="12">
        <v>3.0828120295293068E-2</v>
      </c>
      <c r="G32" s="12">
        <f t="shared" si="26"/>
        <v>3.0828120295293068E-2</v>
      </c>
      <c r="H32" s="13">
        <v>15.218666666666666</v>
      </c>
      <c r="I32" s="13">
        <f t="shared" si="47"/>
        <v>15.218666666666666</v>
      </c>
      <c r="J32" s="10">
        <v>0.23351552357771632</v>
      </c>
      <c r="K32" s="10">
        <f t="shared" si="20"/>
        <v>0.22532637314328488</v>
      </c>
      <c r="L32" s="10">
        <f t="shared" si="21"/>
        <v>6.1298656737877474E-2</v>
      </c>
      <c r="M32" s="14">
        <v>-4.405080462400246</v>
      </c>
      <c r="N32" s="11">
        <v>0.27891999152206859</v>
      </c>
      <c r="O32" s="11">
        <f t="shared" si="28"/>
        <v>0.27809604668547966</v>
      </c>
      <c r="P32" s="11">
        <f t="shared" si="22"/>
        <v>-2.1423129756838605E-2</v>
      </c>
      <c r="Q32" s="15">
        <v>85.59491953759975</v>
      </c>
      <c r="R32" s="16">
        <v>-0.1236381350032115</v>
      </c>
      <c r="S32" s="16">
        <f t="shared" si="23"/>
        <v>-9.4963283005039256E-3</v>
      </c>
      <c r="T32" s="16">
        <f t="shared" si="24"/>
        <v>-0.12327290122278051</v>
      </c>
      <c r="U32" s="30">
        <v>-60.749853893829311</v>
      </c>
      <c r="V32" s="30">
        <v>19.623747129066913</v>
      </c>
      <c r="W32" s="30">
        <v>75.968520560495975</v>
      </c>
      <c r="X32" s="4"/>
      <c r="Y32" s="16">
        <f>J32/$S7</f>
        <v>1.2389382206330357</v>
      </c>
      <c r="Z32" s="16">
        <f>D32/$S7</f>
        <v>1.4672358707911741</v>
      </c>
      <c r="AA32" s="16">
        <f t="shared" si="48"/>
        <v>0.84440289751433495</v>
      </c>
    </row>
    <row r="33" spans="2:27" x14ac:dyDescent="0.45">
      <c r="B33" s="5" t="s">
        <v>34</v>
      </c>
      <c r="C33" s="4">
        <v>3</v>
      </c>
      <c r="D33" s="12">
        <v>0.15286284953395474</v>
      </c>
      <c r="E33" s="12">
        <v>-7.1438082556591204E-2</v>
      </c>
      <c r="F33" s="12">
        <v>1.0985352862849481E-3</v>
      </c>
      <c r="G33" s="12">
        <f t="shared" si="26"/>
        <v>1.0985352862849481E-3</v>
      </c>
      <c r="H33" s="13">
        <v>-12.615666666666668</v>
      </c>
      <c r="I33" s="13">
        <f t="shared" si="47"/>
        <v>12.615666666666668</v>
      </c>
      <c r="J33" s="10">
        <v>0.14263130725578371</v>
      </c>
      <c r="K33" s="10">
        <f t="shared" si="20"/>
        <v>0.13918777065543253</v>
      </c>
      <c r="L33" s="10">
        <f t="shared" si="21"/>
        <v>-3.1152115649895999E-2</v>
      </c>
      <c r="M33" s="14">
        <v>-0.28060259086443423</v>
      </c>
      <c r="N33" s="11">
        <v>0.15286822958663218</v>
      </c>
      <c r="O33" s="11">
        <f t="shared" si="28"/>
        <v>0.152866396324952</v>
      </c>
      <c r="P33" s="11">
        <f t="shared" si="22"/>
        <v>-7.4865985199272457E-4</v>
      </c>
      <c r="Q33" s="15">
        <v>89.719397409135567</v>
      </c>
      <c r="R33" s="16">
        <v>-7.1443462609268649E-2</v>
      </c>
      <c r="S33" s="16">
        <f t="shared" si="23"/>
        <v>-3.4988860855872102E-4</v>
      </c>
      <c r="T33" s="16">
        <f t="shared" si="24"/>
        <v>-7.1442605828480027E-2</v>
      </c>
      <c r="U33" s="30">
        <v>-55.922826382583224</v>
      </c>
      <c r="V33" s="30">
        <v>12.335064075802233</v>
      </c>
      <c r="W33" s="30">
        <v>43.307159715916555</v>
      </c>
      <c r="X33" s="4"/>
      <c r="Y33" s="16">
        <f>J33/$S8</f>
        <v>1.2527320855290478</v>
      </c>
      <c r="Z33" s="16">
        <f>D33/$S8</f>
        <v>1.3425958156098927</v>
      </c>
      <c r="AA33" s="16">
        <f t="shared" si="48"/>
        <v>0.93306717551475227</v>
      </c>
    </row>
    <row r="34" spans="2:27" x14ac:dyDescent="0.45">
      <c r="B34" s="5" t="s">
        <v>34</v>
      </c>
      <c r="C34" s="4">
        <v>4</v>
      </c>
      <c r="D34" s="12">
        <v>0.19024201569234167</v>
      </c>
      <c r="E34" s="12">
        <v>-0.12863299812133938</v>
      </c>
      <c r="F34" s="12">
        <v>2.3068847386451576E-2</v>
      </c>
      <c r="G34" s="12">
        <f t="shared" si="26"/>
        <v>2.3068847386451576E-2</v>
      </c>
      <c r="H34" s="13">
        <v>-15.103333333333333</v>
      </c>
      <c r="I34" s="13">
        <f t="shared" si="47"/>
        <v>15.103333333333333</v>
      </c>
      <c r="J34" s="10">
        <v>0.18019940600995349</v>
      </c>
      <c r="K34" s="10">
        <f t="shared" si="20"/>
        <v>0.17397486328993877</v>
      </c>
      <c r="L34" s="10">
        <f t="shared" si="21"/>
        <v>-4.695287924704062E-2</v>
      </c>
      <c r="M34" s="14">
        <v>-4.1164661355048224</v>
      </c>
      <c r="N34" s="11">
        <v>0.19190227515241332</v>
      </c>
      <c r="O34" s="11">
        <f t="shared" si="28"/>
        <v>0.19140720455250873</v>
      </c>
      <c r="P34" s="11">
        <f t="shared" si="22"/>
        <v>-1.3775530990369522E-2</v>
      </c>
      <c r="Q34" s="15">
        <v>85.883533864495178</v>
      </c>
      <c r="R34" s="16">
        <v>-0.13029325758141103</v>
      </c>
      <c r="S34" s="16">
        <f t="shared" si="23"/>
        <v>-9.352983471526877E-3</v>
      </c>
      <c r="T34" s="16">
        <f t="shared" si="24"/>
        <v>-0.12995712628154435</v>
      </c>
      <c r="U34" s="30">
        <v>-54.628351608906542</v>
      </c>
      <c r="V34" s="30">
        <v>10.986867197828511</v>
      </c>
      <c r="W34" s="30">
        <v>39.52501827557321</v>
      </c>
      <c r="X34" s="4"/>
      <c r="Y34" s="16">
        <f>J34/$S9</f>
        <v>0.99418722418684136</v>
      </c>
      <c r="Z34" s="16">
        <f>D34/$S9</f>
        <v>1.0495938121706769</v>
      </c>
      <c r="AA34" s="16">
        <f t="shared" si="48"/>
        <v>0.94721139993265713</v>
      </c>
    </row>
    <row r="35" spans="2:27" x14ac:dyDescent="0.45">
      <c r="B35" s="5" t="s">
        <v>34</v>
      </c>
      <c r="C35" s="4">
        <v>5</v>
      </c>
      <c r="D35" s="12">
        <v>0.20252006194565678</v>
      </c>
      <c r="E35" s="12">
        <v>-0.16148106433901172</v>
      </c>
      <c r="F35" s="12">
        <v>4.6564831761227651E-2</v>
      </c>
      <c r="G35" s="12">
        <f t="shared" si="26"/>
        <v>4.6564831761227651E-2</v>
      </c>
      <c r="H35" s="13">
        <v>-7.8646666666666674</v>
      </c>
      <c r="I35" s="13">
        <f t="shared" si="47"/>
        <v>7.8646666666666674</v>
      </c>
      <c r="J35" s="10">
        <v>0.208328114586772</v>
      </c>
      <c r="K35" s="10">
        <f t="shared" si="20"/>
        <v>0.20636858754993517</v>
      </c>
      <c r="L35" s="10">
        <f t="shared" si="21"/>
        <v>-2.8506304564498573E-2</v>
      </c>
      <c r="M35" s="14">
        <v>-7.1756334225438856</v>
      </c>
      <c r="N35" s="11">
        <v>0.20838245028944774</v>
      </c>
      <c r="O35" s="11">
        <f t="shared" si="28"/>
        <v>0.20675038079653693</v>
      </c>
      <c r="P35" s="11">
        <f t="shared" si="22"/>
        <v>-2.6029322486786622E-2</v>
      </c>
      <c r="Q35" s="15">
        <v>82.824366577456118</v>
      </c>
      <c r="R35" s="16">
        <v>-0.16734345268280271</v>
      </c>
      <c r="S35" s="16">
        <f t="shared" si="23"/>
        <v>-2.0903087999409934E-2</v>
      </c>
      <c r="T35" s="16">
        <f t="shared" si="24"/>
        <v>-0.16603280419209437</v>
      </c>
      <c r="U35" s="30">
        <v>-55.310980261882349</v>
      </c>
      <c r="V35" s="30">
        <v>0.68903324412278177</v>
      </c>
      <c r="W35" s="30">
        <v>47.446313595215685</v>
      </c>
      <c r="X35" s="4"/>
      <c r="Y35" s="16">
        <f>J35/$S10</f>
        <v>1.858945135030234</v>
      </c>
      <c r="Z35" s="16">
        <f>D35/$S10</f>
        <v>1.8071189510194168</v>
      </c>
      <c r="AA35" s="16">
        <f t="shared" si="48"/>
        <v>1.0286789001806336</v>
      </c>
    </row>
    <row r="36" spans="2:27" x14ac:dyDescent="0.45">
      <c r="B36" s="5" t="s">
        <v>34</v>
      </c>
      <c r="C36" s="4">
        <v>5</v>
      </c>
      <c r="D36" s="12">
        <v>0.20369843078322125</v>
      </c>
      <c r="E36" s="12">
        <v>-0.1379036862805566</v>
      </c>
      <c r="F36" s="12">
        <v>-0.13634059783266622</v>
      </c>
      <c r="G36" s="12">
        <f t="shared" si="26"/>
        <v>0.13634059783266622</v>
      </c>
      <c r="H36" s="13">
        <v>12.881666666666668</v>
      </c>
      <c r="I36" s="13">
        <f t="shared" si="47"/>
        <v>12.881666666666668</v>
      </c>
      <c r="J36" s="10">
        <v>0.24598141457034556</v>
      </c>
      <c r="K36" s="10">
        <f t="shared" si="20"/>
        <v>0.23979069680047072</v>
      </c>
      <c r="L36" s="10">
        <f t="shared" si="21"/>
        <v>5.4838654633141186E-2</v>
      </c>
      <c r="M36" s="14">
        <v>19.299170614884133</v>
      </c>
      <c r="N36" s="11">
        <v>0.25144201348735662</v>
      </c>
      <c r="O36" s="11">
        <f t="shared" si="28"/>
        <v>0.23731241456197974</v>
      </c>
      <c r="P36" s="11">
        <f t="shared" si="22"/>
        <v>8.3101769182966856E-2</v>
      </c>
      <c r="Q36" s="15">
        <v>109.29917061488413</v>
      </c>
      <c r="R36" s="16">
        <v>-0.18564726898469197</v>
      </c>
      <c r="S36" s="16">
        <f t="shared" si="23"/>
        <v>6.1356558049475658E-2</v>
      </c>
      <c r="T36" s="16">
        <f t="shared" si="24"/>
        <v>-0.17521495731185707</v>
      </c>
      <c r="U36" s="30">
        <v>-30.029630188655744</v>
      </c>
      <c r="V36" s="30">
        <v>6.4175039482174654</v>
      </c>
      <c r="W36" s="30">
        <v>42.911296855322412</v>
      </c>
      <c r="X36" s="4"/>
      <c r="Y36" s="16">
        <f>J36/$S10</f>
        <v>2.1949315618317105</v>
      </c>
      <c r="Z36" s="16">
        <f>D36/$S10</f>
        <v>1.8176337249000651</v>
      </c>
      <c r="AA36" s="16">
        <f t="shared" si="48"/>
        <v>1.2075763844843874</v>
      </c>
    </row>
    <row r="37" spans="2:27" x14ac:dyDescent="0.45">
      <c r="U37" s="40"/>
      <c r="V37" s="40"/>
      <c r="W37" s="40"/>
    </row>
    <row r="38" spans="2:27" x14ac:dyDescent="0.45">
      <c r="B38" s="44" t="s">
        <v>1</v>
      </c>
      <c r="C38" s="4" t="s">
        <v>18</v>
      </c>
      <c r="D38" s="12">
        <f>AVERAGE(D40:D47)</f>
        <v>3.5293877152437418E-2</v>
      </c>
      <c r="E38" s="12">
        <f t="shared" ref="E38:T38" si="49">AVERAGE(E40:E47)</f>
        <v>-3.3346525800757129E-2</v>
      </c>
      <c r="F38" s="12">
        <f t="shared" si="49"/>
        <v>3.5735009425509967E-3</v>
      </c>
      <c r="G38" s="12">
        <f t="shared" si="49"/>
        <v>2.3641790671136233E-2</v>
      </c>
      <c r="H38" s="13">
        <f t="shared" si="49"/>
        <v>-4.7876666666666656</v>
      </c>
      <c r="I38" s="13">
        <f t="shared" ref="I38" si="50">AVERAGE(I40:I47)</f>
        <v>19.571666666666665</v>
      </c>
      <c r="J38" s="10">
        <f t="shared" si="49"/>
        <v>1.7425477560963763E-2</v>
      </c>
      <c r="K38" s="10">
        <f t="shared" si="49"/>
        <v>1.6473409062543198E-2</v>
      </c>
      <c r="L38" s="10">
        <f t="shared" si="49"/>
        <v>-2.4033132947022533E-3</v>
      </c>
      <c r="M38" s="11">
        <f t="shared" si="49"/>
        <v>-1.4274773084312353</v>
      </c>
      <c r="N38" s="11">
        <f t="shared" si="49"/>
        <v>4.4337982503139049E-2</v>
      </c>
      <c r="O38" s="11">
        <f t="shared" si="49"/>
        <v>4.162475558192584E-2</v>
      </c>
      <c r="P38" s="11">
        <f t="shared" si="49"/>
        <v>-4.49112857641329E-3</v>
      </c>
      <c r="Q38" s="10">
        <f t="shared" si="49"/>
        <v>88.572522691568764</v>
      </c>
      <c r="R38" s="10">
        <f t="shared" si="49"/>
        <v>-4.2390631151458753E-2</v>
      </c>
      <c r="S38" s="10">
        <f t="shared" si="49"/>
        <v>-2.3439495501025834E-4</v>
      </c>
      <c r="T38" s="10">
        <f t="shared" si="49"/>
        <v>-4.0351412088434756E-2</v>
      </c>
      <c r="U38" s="30">
        <f t="shared" ref="U38" si="51">AVERAGE(U40:U47)</f>
        <v>-50.728672433481094</v>
      </c>
      <c r="V38" s="30">
        <f>AVERAGE(V40:V47)</f>
        <v>29.334951123776499</v>
      </c>
      <c r="W38" s="30">
        <f>AVERAGE(W40:W47)</f>
        <v>23.059707197262128</v>
      </c>
      <c r="X38" s="29">
        <f>J38/J20</f>
        <v>2.9267631137467691</v>
      </c>
      <c r="Y38" s="16">
        <f t="shared" ref="Y38" si="52">AVERAGE(Y40:Y47)</f>
        <v>0.2252102271962354</v>
      </c>
      <c r="Z38" s="16">
        <f t="shared" ref="Z38:AA38" si="53">AVERAGE(Z40:Z47)</f>
        <v>0.48904675542236248</v>
      </c>
      <c r="AA38" s="16">
        <f t="shared" si="53"/>
        <v>0.49573522228179412</v>
      </c>
    </row>
    <row r="39" spans="2:27" x14ac:dyDescent="0.45">
      <c r="B39" s="45"/>
      <c r="C39" s="25" t="s">
        <v>10</v>
      </c>
      <c r="D39" s="26">
        <f>_xlfn.STDEV.S(D40:D47)</f>
        <v>1.1121674534800995E-2</v>
      </c>
      <c r="E39" s="26">
        <f t="shared" ref="E39:T39" si="54">_xlfn.STDEV.S(E40:E47)</f>
        <v>3.232992394626559E-2</v>
      </c>
      <c r="F39" s="26">
        <f t="shared" si="54"/>
        <v>2.9147724052719183E-2</v>
      </c>
      <c r="G39" s="26">
        <f t="shared" si="54"/>
        <v>1.5013393377547741E-2</v>
      </c>
      <c r="H39" s="33">
        <f t="shared" si="54"/>
        <v>20.345257129139306</v>
      </c>
      <c r="I39" s="33">
        <f t="shared" si="54"/>
        <v>1.5343375283143055</v>
      </c>
      <c r="J39" s="27">
        <f t="shared" si="54"/>
        <v>1.7212835924602609E-2</v>
      </c>
      <c r="K39" s="27">
        <f t="shared" si="54"/>
        <v>1.6385364030681197E-2</v>
      </c>
      <c r="L39" s="27">
        <f t="shared" si="54"/>
        <v>7.621362283473561E-3</v>
      </c>
      <c r="M39" s="28">
        <f t="shared" si="54"/>
        <v>19.216382456144203</v>
      </c>
      <c r="N39" s="28">
        <f t="shared" si="54"/>
        <v>1.6611719608747591E-2</v>
      </c>
      <c r="O39" s="28">
        <f t="shared" si="54"/>
        <v>1.3839515941859224E-2</v>
      </c>
      <c r="P39" s="28">
        <f t="shared" si="54"/>
        <v>1.8108595521829206E-2</v>
      </c>
      <c r="Q39" s="27">
        <f t="shared" si="54"/>
        <v>19.216382456144188</v>
      </c>
      <c r="R39" s="27">
        <f t="shared" si="54"/>
        <v>3.1865679571630473E-2</v>
      </c>
      <c r="S39" s="27">
        <f t="shared" si="54"/>
        <v>1.5483929292508218E-2</v>
      </c>
      <c r="T39" s="27">
        <f t="shared" si="54"/>
        <v>3.1119768555722932E-2</v>
      </c>
      <c r="U39" s="30">
        <f t="shared" ref="U39" si="55">_xlfn.STDEV.S(U40:U47)</f>
        <v>28.466237911335064</v>
      </c>
      <c r="V39" s="30">
        <f>_xlfn.STDEV.S(V40:V47)</f>
        <v>17.38846018939422</v>
      </c>
      <c r="W39" s="30">
        <f>_xlfn.STDEV.S(W40:W47)</f>
        <v>23.559066654506008</v>
      </c>
      <c r="X39" s="4"/>
      <c r="Y39" s="16">
        <f t="shared" ref="Y39" si="56">_xlfn.STDEV.S(Y40:Y47)</f>
        <v>0.23692573791132554</v>
      </c>
      <c r="Z39" s="16">
        <f t="shared" ref="Z39:AA39" si="57">_xlfn.STDEV.S(Z40:Z47)</f>
        <v>0.17812128864283722</v>
      </c>
      <c r="AA39" s="16">
        <f t="shared" si="57"/>
        <v>0.49720355159142016</v>
      </c>
    </row>
    <row r="40" spans="2:27" x14ac:dyDescent="0.45">
      <c r="B40" s="5" t="s">
        <v>35</v>
      </c>
      <c r="C40" s="4">
        <v>1</v>
      </c>
      <c r="D40" s="12">
        <v>4.8306496390893947E-2</v>
      </c>
      <c r="E40" s="12">
        <v>-5.9795839917994864E-4</v>
      </c>
      <c r="F40" s="12">
        <v>4.8690898218938239E-3</v>
      </c>
      <c r="G40" s="12">
        <f>ABS(F40)</f>
        <v>4.8690898218938239E-3</v>
      </c>
      <c r="H40" s="29">
        <v>-17.053333333333331</v>
      </c>
      <c r="I40" s="13">
        <f t="shared" ref="I40:I47" si="58">ABS(H40)</f>
        <v>17.053333333333331</v>
      </c>
      <c r="J40" s="10">
        <v>4.6830864094677127E-2</v>
      </c>
      <c r="K40" s="10">
        <f t="shared" ref="K40:K47" si="59">J40*COS(RADIANS(H40))</f>
        <v>4.4771813548707982E-2</v>
      </c>
      <c r="L40" s="10">
        <f t="shared" ref="L40:L47" si="60">J40*SIN(RADIANS(H40))</f>
        <v>-1.3733701009336397E-2</v>
      </c>
      <c r="M40" s="30">
        <v>-5.6309045176921524</v>
      </c>
      <c r="N40" s="11">
        <v>4.8786566528821448E-2</v>
      </c>
      <c r="O40" s="11">
        <f t="shared" ref="O40:O47" si="61">N40*COS(RADIANS(M40))</f>
        <v>4.8551152825965088E-2</v>
      </c>
      <c r="P40" s="11">
        <f t="shared" ref="P40:P47" si="62">N40*SIN(RADIANS(M40))</f>
        <v>-4.7869231183406118E-3</v>
      </c>
      <c r="Q40" s="31">
        <v>84.369095482307841</v>
      </c>
      <c r="R40" s="16">
        <v>-1.078028537107454E-3</v>
      </c>
      <c r="S40" s="16">
        <f t="shared" ref="S40:S47" si="63">R40*COS(RADIANS(Q40))</f>
        <v>-1.0577583326061652E-4</v>
      </c>
      <c r="T40" s="16">
        <f t="shared" ref="T40:T47" si="64">R40*SIN(RADIANS(Q40))</f>
        <v>-1.0728266401968491E-3</v>
      </c>
      <c r="U40" s="30">
        <v>-87.175799402058161</v>
      </c>
      <c r="V40" s="30">
        <v>11.42242881564118</v>
      </c>
      <c r="W40" s="30">
        <v>70.122466068724833</v>
      </c>
      <c r="X40" s="4"/>
      <c r="Y40" s="16">
        <f>J40/$T6</f>
        <v>0.51750910934983341</v>
      </c>
      <c r="Z40" s="16">
        <f>D40/$T6</f>
        <v>0.53381573042347297</v>
      </c>
      <c r="AA40" s="16">
        <f t="shared" ref="AA40:AA47" si="65">J40/$D40</f>
        <v>0.96945271533923572</v>
      </c>
    </row>
    <row r="41" spans="2:27" x14ac:dyDescent="0.45">
      <c r="B41" s="5" t="s">
        <v>35</v>
      </c>
      <c r="C41" s="4">
        <v>2</v>
      </c>
      <c r="D41" s="12">
        <v>3.8332140300644232E-2</v>
      </c>
      <c r="E41" s="12">
        <v>-1.1846814602720104E-2</v>
      </c>
      <c r="F41" s="12">
        <v>-2.0042949176807427E-2</v>
      </c>
      <c r="G41" s="12">
        <f t="shared" ref="G41:G47" si="66">ABS(F41)</f>
        <v>2.0042949176807427E-2</v>
      </c>
      <c r="H41" s="29">
        <v>-21.763666666666666</v>
      </c>
      <c r="I41" s="13">
        <f t="shared" si="58"/>
        <v>21.763666666666666</v>
      </c>
      <c r="J41" s="10">
        <v>1.7630095755603398E-2</v>
      </c>
      <c r="K41" s="10">
        <f t="shared" si="59"/>
        <v>1.6373442593244959E-2</v>
      </c>
      <c r="L41" s="10">
        <f t="shared" si="60"/>
        <v>-6.5368688221086992E-3</v>
      </c>
      <c r="M41" s="30">
        <v>19.309957818862419</v>
      </c>
      <c r="N41" s="11">
        <v>4.5354992108960532E-2</v>
      </c>
      <c r="O41" s="11">
        <f t="shared" si="61"/>
        <v>4.2803478769081763E-2</v>
      </c>
      <c r="P41" s="11">
        <f t="shared" si="62"/>
        <v>1.4997917004325604E-2</v>
      </c>
      <c r="Q41" s="31">
        <v>109.30995781886242</v>
      </c>
      <c r="R41" s="16">
        <v>-1.8869666411036407E-2</v>
      </c>
      <c r="S41" s="16">
        <f t="shared" si="63"/>
        <v>6.2397914225658675E-3</v>
      </c>
      <c r="T41" s="16">
        <f t="shared" si="64"/>
        <v>-1.780812492843278E-2</v>
      </c>
      <c r="U41" s="30">
        <v>-37.86743425584109</v>
      </c>
      <c r="V41" s="30">
        <v>41.073624485529081</v>
      </c>
      <c r="W41" s="30">
        <v>16.103767589174424</v>
      </c>
      <c r="X41" s="4"/>
      <c r="Y41" s="16">
        <f>J41/$T7</f>
        <v>0.27093931157211248</v>
      </c>
      <c r="Z41" s="16">
        <f>D41/$T7</f>
        <v>0.58908833214029943</v>
      </c>
      <c r="AA41" s="16">
        <f t="shared" si="65"/>
        <v>0.45992985565971894</v>
      </c>
    </row>
    <row r="42" spans="2:27" x14ac:dyDescent="0.45">
      <c r="B42" s="5" t="s">
        <v>35</v>
      </c>
      <c r="C42" s="4">
        <v>2</v>
      </c>
      <c r="D42" s="12">
        <v>5.1959708786277058E-2</v>
      </c>
      <c r="E42" s="12">
        <v>-1.110335427678602E-2</v>
      </c>
      <c r="F42" s="12">
        <v>3.334330640603702E-2</v>
      </c>
      <c r="G42" s="12">
        <f t="shared" si="66"/>
        <v>3.334330640603702E-2</v>
      </c>
      <c r="H42" s="29">
        <v>21.179000000000002</v>
      </c>
      <c r="I42" s="13">
        <f t="shared" si="58"/>
        <v>21.179000000000002</v>
      </c>
      <c r="J42" s="10">
        <v>2.1262968744910432E-2</v>
      </c>
      <c r="K42" s="10">
        <f t="shared" si="59"/>
        <v>1.9826788757145788E-2</v>
      </c>
      <c r="L42" s="10">
        <f t="shared" si="60"/>
        <v>7.6819455495697976E-3</v>
      </c>
      <c r="M42" s="30">
        <v>-23.299848463825128</v>
      </c>
      <c r="N42" s="11">
        <v>6.6319500648289509E-2</v>
      </c>
      <c r="O42" s="11">
        <f t="shared" si="61"/>
        <v>6.0910974762224256E-2</v>
      </c>
      <c r="P42" s="11">
        <f t="shared" si="62"/>
        <v>-2.623221911608228E-2</v>
      </c>
      <c r="Q42" s="31">
        <v>66.700151536174872</v>
      </c>
      <c r="R42" s="16">
        <v>-2.5463146138798468E-2</v>
      </c>
      <c r="S42" s="16">
        <f t="shared" si="63"/>
        <v>-1.007177108344246E-2</v>
      </c>
      <c r="T42" s="16">
        <f t="shared" si="64"/>
        <v>-2.3386561066743861E-2</v>
      </c>
      <c r="U42" s="30">
        <v>-81.516075765918984</v>
      </c>
      <c r="V42" s="30">
        <v>44.47884846382513</v>
      </c>
      <c r="W42" s="30">
        <v>13.737378838268725</v>
      </c>
      <c r="X42" s="4"/>
      <c r="Y42" s="16">
        <f>J42/$T7</f>
        <v>0.32676930367178292</v>
      </c>
      <c r="Z42" s="16">
        <f>D42/$T7</f>
        <v>0.7985168046275043</v>
      </c>
      <c r="AA42" s="16">
        <f t="shared" si="65"/>
        <v>0.40922032169907269</v>
      </c>
    </row>
    <row r="43" spans="2:27" x14ac:dyDescent="0.45">
      <c r="B43" s="5" t="s">
        <v>35</v>
      </c>
      <c r="C43" s="4">
        <v>3</v>
      </c>
      <c r="D43" s="12">
        <v>3.021186711899123E-2</v>
      </c>
      <c r="E43" s="12">
        <v>-7.9946233117839105E-2</v>
      </c>
      <c r="F43" s="12">
        <v>1.9490494783332271E-2</v>
      </c>
      <c r="G43" s="12">
        <f t="shared" si="66"/>
        <v>1.9490494783332271E-2</v>
      </c>
      <c r="H43" s="29">
        <v>-18.909666666666666</v>
      </c>
      <c r="I43" s="13">
        <f t="shared" si="58"/>
        <v>18.909666666666666</v>
      </c>
      <c r="J43" s="10">
        <v>3.0593468615636096E-2</v>
      </c>
      <c r="K43" s="10">
        <f t="shared" si="59"/>
        <v>2.8942360394758102E-2</v>
      </c>
      <c r="L43" s="10">
        <f t="shared" si="60"/>
        <v>-9.9146405237834252E-3</v>
      </c>
      <c r="M43" s="30">
        <v>-9.7435199770577512</v>
      </c>
      <c r="N43" s="11">
        <v>3.3558677275337886E-2</v>
      </c>
      <c r="O43" s="11">
        <f t="shared" si="61"/>
        <v>3.3074600262028131E-2</v>
      </c>
      <c r="P43" s="11">
        <f t="shared" si="62"/>
        <v>-5.679404720331906E-3</v>
      </c>
      <c r="Q43" s="31">
        <v>80.256480022942242</v>
      </c>
      <c r="R43" s="16">
        <v>-8.3293043274185768E-2</v>
      </c>
      <c r="S43" s="16">
        <f t="shared" si="63"/>
        <v>-1.4096351273352088E-2</v>
      </c>
      <c r="T43" s="16">
        <f t="shared" si="64"/>
        <v>-8.2091558266691761E-2</v>
      </c>
      <c r="U43" s="30">
        <v>-42.148580276903175</v>
      </c>
      <c r="V43" s="30">
        <v>9.1661466896089152</v>
      </c>
      <c r="W43" s="30">
        <v>23.238913610236509</v>
      </c>
      <c r="X43" s="4"/>
      <c r="Y43" s="16">
        <f>J43/$T8</f>
        <v>0.31204606086785824</v>
      </c>
      <c r="Z43" s="16">
        <f>D43/$T8</f>
        <v>0.30815381689430466</v>
      </c>
      <c r="AA43" s="16">
        <f t="shared" si="65"/>
        <v>1.0126308478433956</v>
      </c>
    </row>
    <row r="44" spans="2:27" x14ac:dyDescent="0.45">
      <c r="B44" s="5" t="s">
        <v>35</v>
      </c>
      <c r="C44" s="4">
        <v>4</v>
      </c>
      <c r="D44" s="12">
        <v>1.8256475047378398E-2</v>
      </c>
      <c r="E44" s="12">
        <v>-3.0701200252684774E-2</v>
      </c>
      <c r="F44" s="12">
        <v>-9.3177511054958941E-3</v>
      </c>
      <c r="G44" s="12">
        <f t="shared" si="66"/>
        <v>9.3177511054958941E-3</v>
      </c>
      <c r="H44" s="29">
        <v>18.151</v>
      </c>
      <c r="I44" s="13">
        <f t="shared" si="58"/>
        <v>18.151</v>
      </c>
      <c r="J44" s="10">
        <v>1.902181268174118E-2</v>
      </c>
      <c r="K44" s="10">
        <f t="shared" si="59"/>
        <v>1.8075264769544221E-2</v>
      </c>
      <c r="L44" s="10">
        <f t="shared" si="60"/>
        <v>5.925720311499948E-3</v>
      </c>
      <c r="M44" s="30">
        <v>10.419542438337851</v>
      </c>
      <c r="N44" s="11">
        <v>1.9969887746650018E-2</v>
      </c>
      <c r="O44" s="11">
        <f t="shared" si="61"/>
        <v>1.9640581145495373E-2</v>
      </c>
      <c r="P44" s="11">
        <f t="shared" si="62"/>
        <v>3.6116462840392097E-3</v>
      </c>
      <c r="Q44" s="31">
        <v>100.41954243833786</v>
      </c>
      <c r="R44" s="16">
        <v>-3.2414612951956391E-2</v>
      </c>
      <c r="S44" s="16">
        <f t="shared" si="63"/>
        <v>5.8623322224803844E-3</v>
      </c>
      <c r="T44" s="16">
        <f t="shared" si="64"/>
        <v>-3.18800908677878E-2</v>
      </c>
      <c r="U44" s="30">
        <v>-27.709022266848507</v>
      </c>
      <c r="V44" s="30">
        <v>7.7314575616621486</v>
      </c>
      <c r="W44" s="30">
        <v>45.860022266848503</v>
      </c>
      <c r="X44" s="4"/>
      <c r="Y44" s="16">
        <f>J44/$T9</f>
        <v>0.45116127230016967</v>
      </c>
      <c r="Z44" s="16">
        <f>D44/$T9</f>
        <v>0.43300891707328032</v>
      </c>
      <c r="AA44" s="16">
        <f t="shared" si="65"/>
        <v>1.0419214351278991</v>
      </c>
    </row>
    <row r="45" spans="2:27" x14ac:dyDescent="0.45">
      <c r="B45" s="5" t="s">
        <v>35</v>
      </c>
      <c r="C45" s="4">
        <v>4</v>
      </c>
      <c r="D45" s="12">
        <v>2.613554434030281E-2</v>
      </c>
      <c r="E45" s="12">
        <v>-8.5556356645037246E-2</v>
      </c>
      <c r="F45" s="12">
        <v>-3.358567652006729E-2</v>
      </c>
      <c r="G45" s="12">
        <f t="shared" si="66"/>
        <v>3.358567652006729E-2</v>
      </c>
      <c r="H45" s="29">
        <v>-19.659666666666666</v>
      </c>
      <c r="I45" s="13">
        <f t="shared" si="58"/>
        <v>19.659666666666666</v>
      </c>
      <c r="J45" s="10">
        <v>-7.7877957611227032E-3</v>
      </c>
      <c r="K45" s="10">
        <f t="shared" si="59"/>
        <v>-7.333826529861298E-3</v>
      </c>
      <c r="L45" s="10">
        <f t="shared" si="60"/>
        <v>2.6200670309866753E-3</v>
      </c>
      <c r="M45" s="30">
        <v>15.5113211022854</v>
      </c>
      <c r="N45" s="11">
        <v>3.5456823754544974E-2</v>
      </c>
      <c r="O45" s="11">
        <f t="shared" si="61"/>
        <v>3.4165402223103811E-2</v>
      </c>
      <c r="P45" s="11">
        <f t="shared" si="62"/>
        <v>9.482174945359207E-3</v>
      </c>
      <c r="Q45" s="31">
        <v>105.51132110228539</v>
      </c>
      <c r="R45" s="16">
        <v>-9.4877636059279402E-2</v>
      </c>
      <c r="S45" s="16">
        <f t="shared" si="63"/>
        <v>2.5373009995033426E-2</v>
      </c>
      <c r="T45" s="16">
        <f t="shared" si="64"/>
        <v>-9.1421967753866518E-2</v>
      </c>
      <c r="U45" s="30">
        <v>-15.926921538349063</v>
      </c>
      <c r="V45" s="30">
        <v>35.170987768952067</v>
      </c>
      <c r="W45" s="30">
        <v>3.7327451283176032</v>
      </c>
      <c r="X45" s="4"/>
      <c r="Y45" s="16">
        <f>J45/$T9</f>
        <v>-0.18471172557464016</v>
      </c>
      <c r="Z45" s="16">
        <f>D45/$T9</f>
        <v>0.61988547748379896</v>
      </c>
      <c r="AA45" s="16">
        <f t="shared" si="65"/>
        <v>-0.29797717850143973</v>
      </c>
    </row>
    <row r="46" spans="2:27" x14ac:dyDescent="0.45">
      <c r="B46" s="5" t="s">
        <v>35</v>
      </c>
      <c r="C46" s="4">
        <v>5</v>
      </c>
      <c r="D46" s="12">
        <v>3.663861067728609E-2</v>
      </c>
      <c r="E46" s="12">
        <v>-1.3783962092309893E-2</v>
      </c>
      <c r="F46" s="12">
        <v>5.1158275443485807E-2</v>
      </c>
      <c r="G46" s="12">
        <f t="shared" si="66"/>
        <v>5.1158275443485807E-2</v>
      </c>
      <c r="H46" s="29">
        <v>19.806000000000001</v>
      </c>
      <c r="I46" s="13">
        <f t="shared" si="58"/>
        <v>19.806000000000001</v>
      </c>
      <c r="J46" s="10">
        <v>-1.7681788981039493E-3</v>
      </c>
      <c r="K46" s="10">
        <f t="shared" si="59"/>
        <v>-1.6635827903568256E-3</v>
      </c>
      <c r="L46" s="10">
        <f t="shared" si="60"/>
        <v>-5.9912345583251379E-4</v>
      </c>
      <c r="M46" s="11">
        <v>-31.882741036676968</v>
      </c>
      <c r="N46" s="11">
        <v>6.8460455957581351E-2</v>
      </c>
      <c r="O46" s="11">
        <f t="shared" si="61"/>
        <v>5.8131883675535852E-2</v>
      </c>
      <c r="P46" s="11">
        <f t="shared" si="62"/>
        <v>-3.6159620161914097E-2</v>
      </c>
      <c r="Q46" s="16">
        <v>58.117258963323032</v>
      </c>
      <c r="R46" s="16">
        <v>-4.560580737260516E-2</v>
      </c>
      <c r="S46" s="16">
        <f t="shared" si="63"/>
        <v>-2.4088192938601115E-2</v>
      </c>
      <c r="T46" s="16">
        <f t="shared" si="64"/>
        <v>-3.8725296991241977E-2</v>
      </c>
      <c r="U46" s="30">
        <v>-82.661831979378647</v>
      </c>
      <c r="V46" s="30">
        <v>51.688741036676973</v>
      </c>
      <c r="W46" s="30">
        <v>0.90965009397529073</v>
      </c>
      <c r="X46" s="4"/>
      <c r="Y46" s="16">
        <f>J46/$T10</f>
        <v>-1.6107074949649205E-2</v>
      </c>
      <c r="Z46" s="16">
        <f>D46/$T10</f>
        <v>0.33375630082616842</v>
      </c>
      <c r="AA46" s="16">
        <f t="shared" si="65"/>
        <v>-4.8259987631029969E-2</v>
      </c>
    </row>
    <row r="47" spans="2:27" x14ac:dyDescent="0.45">
      <c r="B47" s="5" t="s">
        <v>35</v>
      </c>
      <c r="C47" s="4">
        <v>5</v>
      </c>
      <c r="D47" s="12">
        <v>3.2510174557725591E-2</v>
      </c>
      <c r="E47" s="12">
        <v>-3.3236327019499912E-2</v>
      </c>
      <c r="F47" s="12">
        <v>-1.7326782111970335E-2</v>
      </c>
      <c r="G47" s="12">
        <f t="shared" si="66"/>
        <v>1.7326782111970335E-2</v>
      </c>
      <c r="H47" s="29">
        <v>-20.050999999999998</v>
      </c>
      <c r="I47" s="13">
        <f t="shared" si="58"/>
        <v>20.050999999999998</v>
      </c>
      <c r="J47" s="10">
        <v>1.3620585254368534E-2</v>
      </c>
      <c r="K47" s="10">
        <f t="shared" si="59"/>
        <v>1.2795011757162649E-2</v>
      </c>
      <c r="L47" s="10">
        <f t="shared" si="60"/>
        <v>-4.6699054386134123E-3</v>
      </c>
      <c r="M47" s="11">
        <v>13.896374168316445</v>
      </c>
      <c r="N47" s="11">
        <v>3.6796956004926683E-2</v>
      </c>
      <c r="O47" s="11">
        <f t="shared" si="61"/>
        <v>3.5719970991972438E-2</v>
      </c>
      <c r="P47" s="11">
        <f t="shared" si="62"/>
        <v>8.8374002716385541E-3</v>
      </c>
      <c r="Q47" s="16">
        <v>103.89637416831644</v>
      </c>
      <c r="R47" s="16">
        <v>-3.7523108466701004E-2</v>
      </c>
      <c r="S47" s="16">
        <f t="shared" si="63"/>
        <v>9.0117978484945335E-3</v>
      </c>
      <c r="T47" s="16">
        <f t="shared" si="64"/>
        <v>-3.6424870192516508E-2</v>
      </c>
      <c r="U47" s="30">
        <v>-30.823713982551112</v>
      </c>
      <c r="V47" s="30">
        <v>33.947374168316443</v>
      </c>
      <c r="W47" s="30">
        <v>10.772713982551114</v>
      </c>
      <c r="X47" s="4"/>
      <c r="Y47" s="16">
        <f>J47/$T10</f>
        <v>0.12407556033241564</v>
      </c>
      <c r="Z47" s="16">
        <f>D47/$T10</f>
        <v>0.29614866391007022</v>
      </c>
      <c r="AA47" s="16">
        <f t="shared" si="65"/>
        <v>0.41896376871750113</v>
      </c>
    </row>
    <row r="48" spans="2:27" x14ac:dyDescent="0.45">
      <c r="U48" s="40"/>
      <c r="V48" s="40"/>
      <c r="W48" s="40"/>
    </row>
    <row r="51" spans="1:5" x14ac:dyDescent="0.45">
      <c r="A51" t="s">
        <v>45</v>
      </c>
    </row>
    <row r="53" spans="1:5" x14ac:dyDescent="0.45">
      <c r="C53" s="5" t="s">
        <v>33</v>
      </c>
      <c r="D53" s="4" t="s">
        <v>46</v>
      </c>
      <c r="E53" s="5" t="s">
        <v>35</v>
      </c>
    </row>
    <row r="54" spans="1:5" x14ac:dyDescent="0.45">
      <c r="B54" s="4">
        <v>1</v>
      </c>
      <c r="C54" s="57">
        <v>22.56</v>
      </c>
      <c r="D54" s="57">
        <v>18.934999999999999</v>
      </c>
      <c r="E54" s="57">
        <v>20.149999999999999</v>
      </c>
    </row>
    <row r="55" spans="1:5" x14ac:dyDescent="0.45">
      <c r="B55" s="4">
        <v>2</v>
      </c>
      <c r="C55" s="57">
        <v>20.532</v>
      </c>
      <c r="D55" s="57">
        <v>17.234999999999999</v>
      </c>
      <c r="E55" s="57">
        <v>20.954000000000001</v>
      </c>
    </row>
    <row r="56" spans="1:5" x14ac:dyDescent="0.45">
      <c r="B56" s="4">
        <v>3</v>
      </c>
      <c r="C56" s="57">
        <v>19.86</v>
      </c>
      <c r="D56" s="57">
        <v>17.350000000000001</v>
      </c>
      <c r="E56" s="57">
        <v>19.87</v>
      </c>
    </row>
    <row r="57" spans="1:5" x14ac:dyDescent="0.45">
      <c r="B57" s="4">
        <v>4</v>
      </c>
      <c r="C57" s="57">
        <v>21.564</v>
      </c>
      <c r="D57" s="57">
        <v>18.324000000000002</v>
      </c>
      <c r="E57" s="57">
        <v>18.96</v>
      </c>
    </row>
    <row r="58" spans="1:5" x14ac:dyDescent="0.45">
      <c r="B58" s="4">
        <v>5</v>
      </c>
      <c r="C58" s="57">
        <v>20.356000000000002</v>
      </c>
      <c r="D58" s="57">
        <v>17.32</v>
      </c>
      <c r="E58" s="57">
        <v>19.96</v>
      </c>
    </row>
    <row r="59" spans="1:5" x14ac:dyDescent="0.45">
      <c r="B59" s="4" t="s">
        <v>18</v>
      </c>
      <c r="C59" s="57">
        <f>AVERAGE(C54:C58)</f>
        <v>20.974399999999996</v>
      </c>
      <c r="D59" s="57">
        <f t="shared" ref="D59:E59" si="67">AVERAGE(D54:D58)</f>
        <v>17.832800000000002</v>
      </c>
      <c r="E59" s="57">
        <f t="shared" si="67"/>
        <v>19.9788</v>
      </c>
    </row>
    <row r="60" spans="1:5" x14ac:dyDescent="0.45">
      <c r="B60" s="25" t="s">
        <v>10</v>
      </c>
      <c r="C60" s="58">
        <f>_xlfn.STDEV.S(C54:C58)</f>
        <v>1.0818709719740145</v>
      </c>
      <c r="D60" s="58">
        <f t="shared" ref="D60:E60" si="68">_xlfn.STDEV.S(D54:D58)</f>
        <v>0.75985965809483491</v>
      </c>
      <c r="E60" s="58">
        <f t="shared" si="68"/>
        <v>0.71247259596422352</v>
      </c>
    </row>
  </sheetData>
  <mergeCells count="11">
    <mergeCell ref="A4:A6"/>
    <mergeCell ref="D5:E5"/>
    <mergeCell ref="F5:G5"/>
    <mergeCell ref="D4:G4"/>
    <mergeCell ref="B4:C5"/>
    <mergeCell ref="R4:T4"/>
    <mergeCell ref="B20:B21"/>
    <mergeCell ref="B29:B30"/>
    <mergeCell ref="B38:B39"/>
    <mergeCell ref="L4:M4"/>
    <mergeCell ref="N4:O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shukei sugita</dc:creator>
  <cp:lastModifiedBy>杉田　修啓</cp:lastModifiedBy>
  <dcterms:created xsi:type="dcterms:W3CDTF">2024-07-02T05:55:34Z</dcterms:created>
  <dcterms:modified xsi:type="dcterms:W3CDTF">2024-10-10T11:44:38Z</dcterms:modified>
</cp:coreProperties>
</file>