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Pamela\Desktop\20250808_taspgx_ms\copy_proofing\"/>
    </mc:Choice>
  </mc:AlternateContent>
  <xr:revisionPtr revIDLastSave="0" documentId="13_ncr:1_{8744C8EB-3E72-417C-BC46-C133D71B1DD1}" xr6:coauthVersionLast="47" xr6:coauthVersionMax="47" xr10:uidLastSave="{00000000-0000-0000-0000-000000000000}"/>
  <bookViews>
    <workbookView xWindow="28690" yWindow="-3640" windowWidth="38620" windowHeight="21100" firstSheet="5" activeTab="10" xr2:uid="{496D39EB-CCDF-4099-BDBC-02C4DF1A0DA9}"/>
  </bookViews>
  <sheets>
    <sheet name="Supp Table 1 - Genes" sheetId="1" r:id="rId1"/>
    <sheet name="Supp Table 2 - Samples" sheetId="2" r:id="rId2"/>
    <sheet name="Supp Table 3 - Run metrics" sheetId="5" r:id="rId3"/>
    <sheet name="Supp Table 4 - Depth of cov" sheetId="29" r:id="rId4"/>
    <sheet name="Supp Table 5 - LOD SVs 25x " sheetId="3" r:id="rId5"/>
    <sheet name="Supp Table 6 - Cross-platform" sheetId="14" r:id="rId6"/>
    <sheet name="Supp Table 7 - Reproducibility" sheetId="24" r:id="rId7"/>
    <sheet name="Supp Table 8 - Interference" sheetId="26" r:id="rId8"/>
    <sheet name="Supp Table 9 - Contamination" sheetId="27" r:id="rId9"/>
    <sheet name="Supp Table 10 - QC" sheetId="28" r:id="rId10"/>
    <sheet name="Supp Table 11 - Reference data" sheetId="21" r:id="rId11"/>
  </sheets>
  <definedNames>
    <definedName name="_xlnm._FilterDatabase" localSheetId="10" hidden="1">'Supp Table 11 - Reference data'!$A$2:$D$92</definedName>
    <definedName name="_xlnm._FilterDatabase" localSheetId="2" hidden="1">'Supp Table 3 - Run metrics'!$A$3:$W$33</definedName>
    <definedName name="_xlnm._FilterDatabase" localSheetId="8" hidden="1">'Supp Table 9 - Contamination'!$H$14:$H$31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7" i="5" l="1"/>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27" i="5"/>
  <c r="D13" i="21" l="1"/>
  <c r="D12" i="21"/>
  <c r="D11" i="21"/>
  <c r="D10" i="21"/>
  <c r="D9" i="21"/>
  <c r="D8" i="21"/>
  <c r="D7" i="21"/>
  <c r="D6" i="21"/>
  <c r="D4" i="21"/>
  <c r="D17" i="21"/>
  <c r="D33" i="21"/>
  <c r="D63" i="21" l="1"/>
  <c r="D62" i="21"/>
  <c r="D61" i="21"/>
  <c r="D60" i="21"/>
  <c r="D59" i="21"/>
  <c r="D58" i="21"/>
  <c r="D57" i="21"/>
  <c r="D56" i="21"/>
  <c r="D55" i="21"/>
  <c r="D52" i="21"/>
  <c r="D51" i="21"/>
  <c r="D50" i="21"/>
  <c r="D49" i="21"/>
  <c r="D48" i="21"/>
  <c r="D47" i="21"/>
  <c r="D46" i="21"/>
  <c r="D45" i="21"/>
  <c r="D44" i="21"/>
  <c r="D43" i="21"/>
  <c r="D42" i="21"/>
  <c r="D41" i="21"/>
  <c r="D40" i="21"/>
  <c r="D39" i="21"/>
  <c r="D38" i="21"/>
  <c r="D37" i="21"/>
  <c r="D36" i="21"/>
  <c r="D35" i="21"/>
  <c r="D32" i="21"/>
  <c r="D31" i="21"/>
  <c r="D30" i="21"/>
  <c r="D29" i="21"/>
  <c r="D28" i="21"/>
  <c r="D27" i="21"/>
  <c r="D26" i="21"/>
  <c r="D25" i="21"/>
  <c r="D24" i="21"/>
  <c r="D23" i="21"/>
  <c r="D22" i="21"/>
  <c r="D21" i="21"/>
  <c r="D20" i="21"/>
  <c r="D19" i="21"/>
  <c r="D18" i="21"/>
  <c r="U33" i="5" l="1"/>
  <c r="T33" i="5"/>
  <c r="U32" i="5"/>
  <c r="T32" i="5"/>
  <c r="U31" i="5"/>
  <c r="T31" i="5"/>
  <c r="U30" i="5"/>
  <c r="T30" i="5"/>
  <c r="U29" i="5"/>
  <c r="T29" i="5"/>
  <c r="U28" i="5"/>
  <c r="T28" i="5"/>
  <c r="U27" i="5"/>
  <c r="U26" i="5"/>
  <c r="T26" i="5"/>
  <c r="U25" i="5"/>
  <c r="T25" i="5"/>
  <c r="U24" i="5"/>
  <c r="T24" i="5"/>
  <c r="U23" i="5"/>
  <c r="T23" i="5"/>
  <c r="U22" i="5"/>
  <c r="T22" i="5"/>
  <c r="U21" i="5"/>
  <c r="T21" i="5"/>
  <c r="U20" i="5"/>
  <c r="T20" i="5"/>
  <c r="U19" i="5"/>
  <c r="T19" i="5"/>
  <c r="U18" i="5"/>
  <c r="T18" i="5"/>
  <c r="U17" i="5"/>
  <c r="T17" i="5"/>
  <c r="U16" i="5"/>
  <c r="T16" i="5"/>
  <c r="U15" i="5"/>
  <c r="T15" i="5"/>
  <c r="U14" i="5"/>
  <c r="T14" i="5"/>
  <c r="U13" i="5"/>
  <c r="T13" i="5"/>
  <c r="U12" i="5"/>
  <c r="T12" i="5"/>
  <c r="U11" i="5"/>
  <c r="T11" i="5"/>
  <c r="U10" i="5"/>
  <c r="T10" i="5"/>
  <c r="U9" i="5"/>
  <c r="T9" i="5"/>
  <c r="U8" i="5"/>
  <c r="T8" i="5"/>
  <c r="U7" i="5"/>
  <c r="T7" i="5"/>
  <c r="U6" i="5"/>
  <c r="T6" i="5"/>
  <c r="U5" i="5"/>
  <c r="T5" i="5"/>
  <c r="U4" i="5"/>
  <c r="T4" i="5"/>
</calcChain>
</file>

<file path=xl/sharedStrings.xml><?xml version="1.0" encoding="utf-8"?>
<sst xmlns="http://schemas.openxmlformats.org/spreadsheetml/2006/main" count="1314" uniqueCount="408">
  <si>
    <t>DNA Input</t>
  </si>
  <si>
    <t>Basecalling Model</t>
  </si>
  <si>
    <t>Callability % (95% CI)</t>
  </si>
  <si>
    <t>Sensitivity % (95% CI)</t>
  </si>
  <si>
    <t>Specificity % (95% CI)</t>
  </si>
  <si>
    <t>Precision % (95% CI)</t>
  </si>
  <si>
    <t>HAC</t>
  </si>
  <si>
    <t>SUP</t>
  </si>
  <si>
    <t>All</t>
  </si>
  <si>
    <t>SV type</t>
  </si>
  <si>
    <t>DNA input (ng)</t>
  </si>
  <si>
    <t>Concordance % (95% CI)</t>
  </si>
  <si>
    <t>Specificity % (95 % CI)</t>
  </si>
  <si>
    <t>Precision % (95 % CI)</t>
  </si>
  <si>
    <t>TN</t>
  </si>
  <si>
    <t>TP</t>
  </si>
  <si>
    <t>FP</t>
  </si>
  <si>
    <t>FN</t>
  </si>
  <si>
    <t>NC</t>
  </si>
  <si>
    <t>Total</t>
  </si>
  <si>
    <t>Deletion</t>
  </si>
  <si>
    <t>100.00 (51.01-100.00)</t>
  </si>
  <si>
    <t>100.00 (56.55-100.00)</t>
  </si>
  <si>
    <t>Duplication</t>
  </si>
  <si>
    <t>100.00 (43.85-100.00)</t>
  </si>
  <si>
    <t>Hybrid</t>
  </si>
  <si>
    <t>100.00 (70.09-100.00)</t>
  </si>
  <si>
    <t>100.00 (60.97-100.00)</t>
  </si>
  <si>
    <t>Gene</t>
  </si>
  <si>
    <t>PharmGKB VIP</t>
  </si>
  <si>
    <t>ABCB1</t>
  </si>
  <si>
    <t>Y</t>
  </si>
  <si>
    <t>ABCG2</t>
  </si>
  <si>
    <t>ACE</t>
  </si>
  <si>
    <t>ADRB1</t>
  </si>
  <si>
    <t>ADRB2</t>
  </si>
  <si>
    <t>CACNA1S</t>
  </si>
  <si>
    <t>CFTR</t>
  </si>
  <si>
    <t>COMT</t>
  </si>
  <si>
    <t>CYP2A6</t>
  </si>
  <si>
    <t>CYP2B6</t>
  </si>
  <si>
    <t>CYP2C19</t>
  </si>
  <si>
    <t>CYP2C8</t>
  </si>
  <si>
    <t>CYP2C9</t>
  </si>
  <si>
    <t>CYP2D6</t>
  </si>
  <si>
    <t>CYP3A4</t>
  </si>
  <si>
    <t>CYP3A5</t>
  </si>
  <si>
    <t>CYP4F2</t>
  </si>
  <si>
    <t>DPYD</t>
  </si>
  <si>
    <t>DRD2</t>
  </si>
  <si>
    <t>G6PD</t>
  </si>
  <si>
    <t>GSTP1</t>
  </si>
  <si>
    <t>HLA-A</t>
  </si>
  <si>
    <t>N</t>
  </si>
  <si>
    <t>HLA-B</t>
  </si>
  <si>
    <t>IFNL3</t>
  </si>
  <si>
    <t>MTHFR</t>
  </si>
  <si>
    <t>MT-RNR1</t>
  </si>
  <si>
    <t>NAT2</t>
  </si>
  <si>
    <t>NUDT15</t>
  </si>
  <si>
    <t>RYR1</t>
  </si>
  <si>
    <t>SLC19A1</t>
  </si>
  <si>
    <t>SLCO1B1</t>
  </si>
  <si>
    <t>TPMT</t>
  </si>
  <si>
    <t>TYMS</t>
  </si>
  <si>
    <t>UGT1A1</t>
  </si>
  <si>
    <t>VKORC1</t>
  </si>
  <si>
    <t>Sample id</t>
  </si>
  <si>
    <t>Reference data source(s)</t>
  </si>
  <si>
    <t>Reason for inclusion</t>
  </si>
  <si>
    <t>HG001</t>
  </si>
  <si>
    <t>GIAB, 1KGP, GeT-RM</t>
  </si>
  <si>
    <t>Benchmarking of small variants (SNVs + indels), large variants (SVs) and diplotype calls. CYP2D6 hybrid.</t>
  </si>
  <si>
    <t>HG005</t>
  </si>
  <si>
    <t>GIAB</t>
  </si>
  <si>
    <t>HG00337</t>
  </si>
  <si>
    <t>1KGP</t>
  </si>
  <si>
    <t>Benchmarking of small variants (SNVs + indels), large variants (SVs) and diplotype calls. CYP2D6 duplication.</t>
  </si>
  <si>
    <t>HG01190</t>
  </si>
  <si>
    <t>1KGP, GeT-RM</t>
  </si>
  <si>
    <t>Benchmarking of small variants (SNVs + indels), large variants (SVs) and diplotype calls. CYPD6 has a complex event (deletion + hybrid).</t>
  </si>
  <si>
    <t>NA18861</t>
  </si>
  <si>
    <t>Benchmarking of small variants (SNVs + indels), large variants (SVs) and diplotype calls. CYP2D6 deletion.</t>
  </si>
  <si>
    <t>NA19174</t>
  </si>
  <si>
    <t>Benchmarking of small variants (SNVs + indels), large variants (SVs) and diplotype calls. CYP2D6 has a challenging indel.</t>
  </si>
  <si>
    <t>NA19226</t>
  </si>
  <si>
    <t>NA18966</t>
  </si>
  <si>
    <t>Benchmarking of small variants (SNVs + indels), large variants (SVs) and diplotype calls. No SV for CYP2D6 (negative control).</t>
  </si>
  <si>
    <t>HG01097</t>
  </si>
  <si>
    <t>HG01572</t>
  </si>
  <si>
    <t>HG03259</t>
  </si>
  <si>
    <t>CAP_PGX04</t>
  </si>
  <si>
    <t>CAP EQA</t>
  </si>
  <si>
    <t>Concordance with orthogonal testing methods</t>
  </si>
  <si>
    <t>CAP_PGX05</t>
  </si>
  <si>
    <t>CAP_PGX06</t>
  </si>
  <si>
    <t>TTSH_1</t>
  </si>
  <si>
    <t>Clinical</t>
  </si>
  <si>
    <t>TTSH_2</t>
  </si>
  <si>
    <t>TTSH_3</t>
  </si>
  <si>
    <t>(a)</t>
  </si>
  <si>
    <t>Sample type</t>
  </si>
  <si>
    <t>Run</t>
  </si>
  <si>
    <t>Demultiplexed bases %</t>
  </si>
  <si>
    <t>Sample</t>
  </si>
  <si>
    <t>On-target yield (Gb)</t>
  </si>
  <si>
    <t>Off-target yield (Gb)</t>
  </si>
  <si>
    <t>Total yield (Gb)</t>
  </si>
  <si>
    <t>On-target mean depth</t>
  </si>
  <si>
    <t>On-target median depth</t>
  </si>
  <si>
    <t>Off-target mean depth</t>
  </si>
  <si>
    <t>Off-target median depth</t>
  </si>
  <si>
    <t>Enrichment ratio     (Mean)</t>
  </si>
  <si>
    <t>Enrichment ratio (Median)</t>
  </si>
  <si>
    <t>Mean Q score</t>
  </si>
  <si>
    <t>Median Q score</t>
  </si>
  <si>
    <t>Number of unaligned reads</t>
  </si>
  <si>
    <t>On-target number of alignments</t>
  </si>
  <si>
    <t>Off-target number of alignments</t>
  </si>
  <si>
    <t>% Reads mapped</t>
  </si>
  <si>
    <t>On-target % mapped</t>
  </si>
  <si>
    <t>On-target N50 (bp)</t>
  </si>
  <si>
    <t>Off-target N50 (bp)</t>
  </si>
  <si>
    <t>Cell line</t>
  </si>
  <si>
    <t>800 ng</t>
  </si>
  <si>
    <t>800ng_cell_lines_1</t>
  </si>
  <si>
    <t>800ng_cell_lines_2</t>
  </si>
  <si>
    <t>800ng_cell_lines_3</t>
  </si>
  <si>
    <t>1000 ng</t>
  </si>
  <si>
    <t>1000ng_cell_lines_1</t>
  </si>
  <si>
    <t>1000ng_cell_lines_2</t>
  </si>
  <si>
    <t>HG001_T1_R1</t>
  </si>
  <si>
    <t>HG005_T1_R1</t>
  </si>
  <si>
    <t>HG001_T1_R2</t>
  </si>
  <si>
    <t>1000ng_cell_lines_3</t>
  </si>
  <si>
    <t>HG005_T1_R2</t>
  </si>
  <si>
    <t>1000ng_cell_lines_4</t>
  </si>
  <si>
    <t>1000ng_cell_lines_5</t>
  </si>
  <si>
    <t>1000ng_EQA</t>
  </si>
  <si>
    <t>1000ng_TTSH</t>
  </si>
  <si>
    <t>TTSH_3083081595</t>
  </si>
  <si>
    <t>TTSH_4023140058</t>
  </si>
  <si>
    <t>TTSH_4073194407</t>
  </si>
  <si>
    <t>(b)</t>
  </si>
  <si>
    <t>NA</t>
  </si>
  <si>
    <t>CAP_2023_B_PGX-04</t>
  </si>
  <si>
    <t>CAP_2023_B_PGX-05</t>
  </si>
  <si>
    <t>CAP_2023_B_PGX-06</t>
  </si>
  <si>
    <t>Region</t>
  </si>
  <si>
    <t>On-target region coverage</t>
  </si>
  <si>
    <t>10x</t>
  </si>
  <si>
    <t>98.96 (98.62 - 99.30)</t>
  </si>
  <si>
    <t>99.70 (99.36 - 100)</t>
  </si>
  <si>
    <t>96.50 (88.36 - 100)</t>
  </si>
  <si>
    <t>99.94 (99.66 - 100)</t>
  </si>
  <si>
    <t>99.09 (95.16 - 100)</t>
  </si>
  <si>
    <t>15x</t>
  </si>
  <si>
    <t>99.43 (99.31 - 99.56)</t>
  </si>
  <si>
    <t>99.85 (99.72 - 99.98)</t>
  </si>
  <si>
    <t>98.26 (96.42 - 100)</t>
  </si>
  <si>
    <t>99.97 (99.83 - 100)</t>
  </si>
  <si>
    <t>99.56 (97.64 - 100)</t>
  </si>
  <si>
    <t>20x</t>
  </si>
  <si>
    <t>99.61 (99.27 - 99.95)</t>
  </si>
  <si>
    <t>99.88 (99.75 - 100)</t>
  </si>
  <si>
    <t>98.69 (98.67 - 98.71)</t>
  </si>
  <si>
    <t>99.56 (97.67 - 100)</t>
  </si>
  <si>
    <t>25x</t>
  </si>
  <si>
    <t>99.73 (99.51 - 99.95)</t>
  </si>
  <si>
    <t>98.27 (96.41 - 100)</t>
  </si>
  <si>
    <t>100 (100 - 100)</t>
  </si>
  <si>
    <t>30x</t>
  </si>
  <si>
    <t>99.64 (99.42 - 99.86)</t>
  </si>
  <si>
    <t>99.94 (99.81 - 100)</t>
  </si>
  <si>
    <t>99.12 (97.24 - 100)</t>
  </si>
  <si>
    <t>40x</t>
  </si>
  <si>
    <t>99.70 (99.57 - 99.83)</t>
  </si>
  <si>
    <t>99.22 (97.54 - 100)</t>
  </si>
  <si>
    <t>N/A</t>
  </si>
  <si>
    <t>99.61 (98.77 - 100)</t>
  </si>
  <si>
    <t>99.81 (98.97 - 100)</t>
  </si>
  <si>
    <t>88.89 (41.08 - 100)</t>
  </si>
  <si>
    <t>74.07 (58.14 - 90.01)</t>
  </si>
  <si>
    <t>83.33 (47.48 - 100)</t>
  </si>
  <si>
    <t>77.78 (-17.84 - 100)</t>
  </si>
  <si>
    <t>86.67 (29.30 - 100)</t>
  </si>
  <si>
    <t>96.30 (80.36 - 100)</t>
  </si>
  <si>
    <t>84.26 (64.34 - 100)</t>
  </si>
  <si>
    <t>86.11 (80.14 - 92.09)</t>
  </si>
  <si>
    <t>83.33 (11.62 - 100)</t>
  </si>
  <si>
    <t>94.44 (70.54 - 100)</t>
  </si>
  <si>
    <t>88.89 (88.89 - 88.89)</t>
  </si>
  <si>
    <t>91.67 (73.74 - 100)</t>
  </si>
  <si>
    <t>95.83 (77.91 - 100)</t>
  </si>
  <si>
    <t>92.59 (76.66 - 100)</t>
  </si>
  <si>
    <t>100.00 (67.56-100.00)</t>
  </si>
  <si>
    <t>100.00 (34.24-100.00)</t>
  </si>
  <si>
    <t>100.00 (72.25-100.00)</t>
  </si>
  <si>
    <t>100.00 (78.47-100.00)</t>
  </si>
  <si>
    <t>100.00 (74.12-100.00)</t>
  </si>
  <si>
    <t>100.00 (64.57-100.00)</t>
  </si>
  <si>
    <t>Percentage matching calls (post-review) (95 % CI)</t>
  </si>
  <si>
    <t>Percentage callability (95 % CI, n=number of samples)</t>
  </si>
  <si>
    <t>Microarray</t>
  </si>
  <si>
    <t>Short read WGS</t>
  </si>
  <si>
    <t>TAS-LRS</t>
  </si>
  <si>
    <t>Illumina GSAv3</t>
  </si>
  <si>
    <t>Dragen</t>
  </si>
  <si>
    <t>StellarPgx</t>
  </si>
  <si>
    <t>PyPgx</t>
  </si>
  <si>
    <t>95.83 (79.76-99.26)</t>
  </si>
  <si>
    <t>100.00 (74.12-100.00,n=11)</t>
  </si>
  <si>
    <t>100.00 (86.20-100.00,n=24)</t>
  </si>
  <si>
    <t>90.91 (62.26-98.38)</t>
  </si>
  <si>
    <t>45.45 (21.27-71.99)</t>
  </si>
  <si>
    <t>91.30 (73.20-97.58)</t>
  </si>
  <si>
    <t>95.83 (79.76-99.26,n=24)</t>
  </si>
  <si>
    <t>84.21 (62.43-94.48)</t>
  </si>
  <si>
    <t>88.89 (56.50-98.01)</t>
  </si>
  <si>
    <t>90.00 (59.58-98.21)</t>
  </si>
  <si>
    <t>100.00 (86.20-100.00)</t>
  </si>
  <si>
    <t>95.00 (76.39-99.11,n=20)</t>
  </si>
  <si>
    <t>81.82 (52.30-94.86,n=11)</t>
  </si>
  <si>
    <t>90.91 (62.26-98.38,n=11)</t>
  </si>
  <si>
    <t>55.00 (34.21-74.18)</t>
  </si>
  <si>
    <t>100.00 (83.89-100.00,n=20)</t>
  </si>
  <si>
    <t>100.00 (83.89-100.00)</t>
  </si>
  <si>
    <t>95.00 (76.39-99.11)</t>
  </si>
  <si>
    <t>13.33 (3.74-37.88)</t>
  </si>
  <si>
    <t>70.00 (39.68-89.22)</t>
  </si>
  <si>
    <t>100.00 (85.13-100.00)</t>
  </si>
  <si>
    <t>75.00 (53.13-88.81,n=20)</t>
  </si>
  <si>
    <t>91.67 (74.15-97.68,n=24)</t>
  </si>
  <si>
    <t>83.33 (64.15-93.32,n=24)</t>
  </si>
  <si>
    <t>100.00 (85.69-100.00)</t>
  </si>
  <si>
    <t>54.55 (28.01-78.73)</t>
  </si>
  <si>
    <t>30.00 (10.78-60.32,n=10)</t>
  </si>
  <si>
    <t>70.00 (48.10-85.45)</t>
  </si>
  <si>
    <t>81.82 (52.30-94.86)</t>
  </si>
  <si>
    <t>81.25 (56.99-93.41)</t>
  </si>
  <si>
    <t>80.00 (58.40-91.93,n=20)</t>
  </si>
  <si>
    <t>72.73 (43.44-90.25,n=11)</t>
  </si>
  <si>
    <t> </t>
  </si>
  <si>
    <r>
      <t>Sample</t>
    </r>
    <r>
      <rPr>
        <sz val="11"/>
        <color rgb="FF086475"/>
        <rFont val="Arial"/>
        <family val="2"/>
      </rPr>
      <t>​</t>
    </r>
  </si>
  <si>
    <r>
      <t>Run</t>
    </r>
    <r>
      <rPr>
        <sz val="11"/>
        <color rgb="FF086475"/>
        <rFont val="Arial"/>
        <family val="2"/>
      </rPr>
      <t>​</t>
    </r>
  </si>
  <si>
    <t>Callability​ %</t>
  </si>
  <si>
    <r>
      <t>Genotype Concordance %</t>
    </r>
    <r>
      <rPr>
        <sz val="11"/>
        <color rgb="FF086475"/>
        <rFont val="Arial"/>
        <family val="2"/>
      </rPr>
      <t>​</t>
    </r>
  </si>
  <si>
    <r>
      <t>Sensitivity %</t>
    </r>
    <r>
      <rPr>
        <sz val="11"/>
        <color rgb="FF086475"/>
        <rFont val="Arial"/>
        <family val="2"/>
      </rPr>
      <t>​</t>
    </r>
  </si>
  <si>
    <r>
      <t>Specificity%</t>
    </r>
    <r>
      <rPr>
        <sz val="11"/>
        <color rgb="FF086475"/>
        <rFont val="Arial"/>
        <family val="2"/>
      </rPr>
      <t>​</t>
    </r>
  </si>
  <si>
    <r>
      <t>Precision%</t>
    </r>
    <r>
      <rPr>
        <sz val="11"/>
        <color rgb="FF086475"/>
        <rFont val="Arial"/>
        <family val="2"/>
      </rPr>
      <t>​</t>
    </r>
  </si>
  <si>
    <r>
      <t>HG001-T1-R1</t>
    </r>
    <r>
      <rPr>
        <sz val="11"/>
        <color rgb="FF086475"/>
        <rFont val="Arial"/>
        <family val="2"/>
      </rPr>
      <t>​</t>
    </r>
  </si>
  <si>
    <r>
      <t>Run31 Run32 Run33</t>
    </r>
    <r>
      <rPr>
        <sz val="11"/>
        <color rgb="FF086475"/>
        <rFont val="Arial"/>
        <family val="2"/>
      </rPr>
      <t>​</t>
    </r>
  </si>
  <si>
    <r>
      <t>0.32</t>
    </r>
    <r>
      <rPr>
        <sz val="11"/>
        <color rgb="FF086475"/>
        <rFont val="Arial"/>
        <family val="2"/>
      </rPr>
      <t>​</t>
    </r>
  </si>
  <si>
    <r>
      <t>0.10</t>
    </r>
    <r>
      <rPr>
        <sz val="11"/>
        <color rgb="FF086475"/>
        <rFont val="Arial"/>
        <family val="2"/>
      </rPr>
      <t>​</t>
    </r>
  </si>
  <si>
    <r>
      <t>1.35</t>
    </r>
    <r>
      <rPr>
        <sz val="11"/>
        <color rgb="FF086475"/>
        <rFont val="Arial"/>
        <family val="2"/>
      </rPr>
      <t>​</t>
    </r>
  </si>
  <si>
    <r>
      <t>0.00</t>
    </r>
    <r>
      <rPr>
        <sz val="11"/>
        <color rgb="FF086475"/>
        <rFont val="Arial"/>
        <family val="2"/>
      </rPr>
      <t>​</t>
    </r>
  </si>
  <si>
    <r>
      <t>HG001-T1-R2</t>
    </r>
    <r>
      <rPr>
        <sz val="11"/>
        <color rgb="FF086475"/>
        <rFont val="Arial"/>
        <family val="2"/>
      </rPr>
      <t>​</t>
    </r>
  </si>
  <si>
    <r>
      <t>Run31 Run33</t>
    </r>
    <r>
      <rPr>
        <sz val="11"/>
        <color rgb="FF086475"/>
        <rFont val="Arial"/>
        <family val="2"/>
      </rPr>
      <t>​</t>
    </r>
  </si>
  <si>
    <r>
      <t>0.13</t>
    </r>
    <r>
      <rPr>
        <sz val="11"/>
        <color rgb="FF086475"/>
        <rFont val="Arial"/>
        <family val="2"/>
      </rPr>
      <t>​</t>
    </r>
  </si>
  <si>
    <r>
      <t>0.19</t>
    </r>
    <r>
      <rPr>
        <sz val="11"/>
        <color rgb="FF086475"/>
        <rFont val="Arial"/>
        <family val="2"/>
      </rPr>
      <t>​</t>
    </r>
  </si>
  <si>
    <r>
      <t>2.51</t>
    </r>
    <r>
      <rPr>
        <sz val="11"/>
        <color rgb="FF086475"/>
        <rFont val="Arial"/>
        <family val="2"/>
      </rPr>
      <t>​</t>
    </r>
  </si>
  <si>
    <r>
      <t>HG005-T1-R1</t>
    </r>
    <r>
      <rPr>
        <sz val="11"/>
        <color rgb="FF086475"/>
        <rFont val="Arial"/>
        <family val="2"/>
      </rPr>
      <t>​</t>
    </r>
  </si>
  <si>
    <r>
      <t>0.18</t>
    </r>
    <r>
      <rPr>
        <sz val="11"/>
        <color rgb="FF086475"/>
        <rFont val="Arial"/>
        <family val="2"/>
      </rPr>
      <t>​</t>
    </r>
  </si>
  <si>
    <r>
      <t>0.14</t>
    </r>
    <r>
      <rPr>
        <sz val="11"/>
        <color rgb="FF086475"/>
        <rFont val="Arial"/>
        <family val="2"/>
      </rPr>
      <t>​</t>
    </r>
  </si>
  <si>
    <r>
      <t>0.77</t>
    </r>
    <r>
      <rPr>
        <sz val="11"/>
        <color rgb="FF086475"/>
        <rFont val="Arial"/>
        <family val="2"/>
      </rPr>
      <t>​</t>
    </r>
  </si>
  <si>
    <r>
      <t>0.11</t>
    </r>
    <r>
      <rPr>
        <sz val="11"/>
        <color rgb="FF086475"/>
        <rFont val="Arial"/>
        <family val="2"/>
      </rPr>
      <t>​</t>
    </r>
  </si>
  <si>
    <r>
      <t>1.53</t>
    </r>
    <r>
      <rPr>
        <sz val="11"/>
        <color rgb="FF086475"/>
        <rFont val="Arial"/>
        <family val="2"/>
      </rPr>
      <t>​</t>
    </r>
  </si>
  <si>
    <r>
      <t>Run31</t>
    </r>
    <r>
      <rPr>
        <sz val="11"/>
        <color rgb="FF086475"/>
        <rFont val="Arial"/>
        <family val="2"/>
      </rPr>
      <t>​</t>
    </r>
  </si>
  <si>
    <r>
      <t>HG001-T1-R1 HG001-T1-R2</t>
    </r>
    <r>
      <rPr>
        <sz val="11"/>
        <color rgb="FF086475"/>
        <rFont val="Arial"/>
        <family val="2"/>
      </rPr>
      <t>​</t>
    </r>
  </si>
  <si>
    <r>
      <t>0.25</t>
    </r>
    <r>
      <rPr>
        <sz val="11"/>
        <color rgb="FF086475"/>
        <rFont val="Arial"/>
        <family val="2"/>
      </rPr>
      <t>​</t>
    </r>
  </si>
  <si>
    <r>
      <t>3.33</t>
    </r>
    <r>
      <rPr>
        <sz val="11"/>
        <color rgb="FF086475"/>
        <rFont val="Arial"/>
        <family val="2"/>
      </rPr>
      <t>​</t>
    </r>
  </si>
  <si>
    <r>
      <t>Run32</t>
    </r>
    <r>
      <rPr>
        <sz val="11"/>
        <color rgb="FF086475"/>
        <rFont val="Arial"/>
        <family val="2"/>
      </rPr>
      <t>​</t>
    </r>
  </si>
  <si>
    <r>
      <t>HG005-T1-R1 HG005-T1-R2</t>
    </r>
    <r>
      <rPr>
        <sz val="11"/>
        <color rgb="FF086475"/>
        <rFont val="Arial"/>
        <family val="2"/>
      </rPr>
      <t>​</t>
    </r>
  </si>
  <si>
    <r>
      <t>2.85</t>
    </r>
    <r>
      <rPr>
        <sz val="11"/>
        <color rgb="FF086475"/>
        <rFont val="Arial"/>
        <family val="2"/>
      </rPr>
      <t>​</t>
    </r>
  </si>
  <si>
    <r>
      <t>Run33</t>
    </r>
    <r>
      <rPr>
        <sz val="11"/>
        <color rgb="FF086475"/>
        <rFont val="Arial"/>
        <family val="2"/>
      </rPr>
      <t>​</t>
    </r>
  </si>
  <si>
    <r>
      <t>0.06</t>
    </r>
    <r>
      <rPr>
        <sz val="11"/>
        <color rgb="FF086475"/>
        <rFont val="Arial"/>
        <family val="2"/>
      </rPr>
      <t>​</t>
    </r>
  </si>
  <si>
    <r>
      <t>0.82</t>
    </r>
    <r>
      <rPr>
        <sz val="11"/>
        <color rgb="FF086475"/>
        <rFont val="Arial"/>
        <family val="2"/>
      </rPr>
      <t>​</t>
    </r>
  </si>
  <si>
    <t>​</t>
  </si>
  <si>
    <t>Sample ID</t>
  </si>
  <si>
    <t>Vol used (uL)</t>
  </si>
  <si>
    <t>Spiked vol (uL)</t>
  </si>
  <si>
    <t>Spiked conc. (ng/uL)</t>
  </si>
  <si>
    <t>Nanodrop (ng/uL)</t>
  </si>
  <si>
    <t>A260/280</t>
  </si>
  <si>
    <t>A260/230</t>
  </si>
  <si>
    <t>Post beads concentration Qubit conc. (ng/uL)</t>
  </si>
  <si>
    <t>Average</t>
  </si>
  <si>
    <t>Beads concentration Fold Change (Aft vs Before)</t>
  </si>
  <si>
    <t>Spiked vs Non-Spiked Fold Change</t>
  </si>
  <si>
    <t>Remarks</t>
  </si>
  <si>
    <t>TTSH_4</t>
  </si>
  <si>
    <t>excl.</t>
  </si>
  <si>
    <t>spiked sample not mixed properly before splitting for extraction</t>
  </si>
  <si>
    <t>-</t>
  </si>
  <si>
    <t>TTSH_5</t>
  </si>
  <si>
    <t>TTSH_6</t>
  </si>
  <si>
    <t>SD</t>
  </si>
  <si>
    <t>CV</t>
  </si>
  <si>
    <t>Rep</t>
  </si>
  <si>
    <t>Contamination</t>
  </si>
  <si>
    <t>Process</t>
  </si>
  <si>
    <t>Step</t>
  </si>
  <si>
    <t>QC metric</t>
  </si>
  <si>
    <t>Acceptance criteria</t>
  </si>
  <si>
    <t>Sample preparation</t>
  </si>
  <si>
    <t>Whole blood extraction</t>
  </si>
  <si>
    <t>gDNA quality - A260/280</t>
  </si>
  <si>
    <t>1.8-2.0</t>
  </si>
  <si>
    <t>Beads concentration</t>
  </si>
  <si>
    <t>gDNA yield - dsDNA Qubit</t>
  </si>
  <si>
    <t>&gt;=100ng/uL</t>
  </si>
  <si>
    <t>gDNA shearing</t>
  </si>
  <si>
    <t>Sheared gDNA size - gDNA tapestation</t>
  </si>
  <si>
    <t>17-25Kb</t>
  </si>
  <si>
    <t>Library preparation</t>
  </si>
  <si>
    <t>End repair</t>
  </si>
  <si>
    <t>Yield % loss - Lib yield vs input</t>
  </si>
  <si>
    <t>&lt;40%</t>
  </si>
  <si>
    <t>Native barcoding</t>
  </si>
  <si>
    <t>&lt;50%</t>
  </si>
  <si>
    <t>NBD library size - gDNA tapestation</t>
  </si>
  <si>
    <t>Adapter ligation</t>
  </si>
  <si>
    <t>Yield - dsDNA Qubit</t>
  </si>
  <si>
    <t>&gt;35fmol</t>
  </si>
  <si>
    <t>Final library size- gDNA tapestation</t>
  </si>
  <si>
    <t>Sequencing</t>
  </si>
  <si>
    <t>TAS-LRS T2 + 1h</t>
  </si>
  <si>
    <t>% on-target reads</t>
  </si>
  <si>
    <t>~1.4%</t>
  </si>
  <si>
    <t>TAS-LRS T3 + 1h</t>
  </si>
  <si>
    <t>Post-sequencing</t>
  </si>
  <si>
    <t>Mean enrichment ratio</t>
  </si>
  <si>
    <t>&gt;5</t>
  </si>
  <si>
    <t>On-target N50</t>
  </si>
  <si>
    <t>&gt;5Kb</t>
  </si>
  <si>
    <t>Off-target N50</t>
  </si>
  <si>
    <t>&lt;800 bp</t>
  </si>
  <si>
    <t>% Mapped reads</t>
  </si>
  <si>
    <t>&gt;98 %</t>
  </si>
  <si>
    <t>WGS + TAS-LRS</t>
  </si>
  <si>
    <t>&lt;3%</t>
  </si>
  <si>
    <t>Experiment</t>
  </si>
  <si>
    <t>Data type</t>
  </si>
  <si>
    <t>Source</t>
  </si>
  <si>
    <t>Variant calling performance for SNPs and indels.</t>
  </si>
  <si>
    <t>Short-read based dragen generated gVCF</t>
  </si>
  <si>
    <t>s3://1000genomes-dragen-v4.0.3/data/giab/hg38-alt-masked-v2-graph/HG001/HG001-NA12878-40x/HG001-NA12878-40x.hard-filtered.gvcf.gz</t>
  </si>
  <si>
    <t>s3://1000genomes-dragen-v4.0.3/data/giab/hg38-alt-masked-v2-graph/HG005/HG005/HG005.hard-filtered.gvcf.gz</t>
  </si>
  <si>
    <t>Diplotype calling accuracy. Input for stellarpgx, pypgx and optitype.</t>
  </si>
  <si>
    <t>Illumina short-read data cram</t>
  </si>
  <si>
    <t>s3://1000genomes-dragen-v4.0.3/data/giab/hg38-alt-masked-v2-graph/HG001/HG001-NA12878-40x/HG001-NA12878-40x.cram</t>
  </si>
  <si>
    <t>s3://1000genomes-dragen-v4-2-7/data/individuals/hg38_alt_masked_graph_v3/HG00337/HG00337.final.cram</t>
  </si>
  <si>
    <t>s3://1000genomes-dragen-v4.0.3/data/giab/hg38-alt-masked-v2-graph/HG005/HG005/HG005.cram</t>
  </si>
  <si>
    <t xml:space="preserve">Diplotype calling accuracy. </t>
  </si>
  <si>
    <t>Dragen HLA call</t>
  </si>
  <si>
    <t>s3://1000genomes-dragen-v4-2-7/data/individuals/hg38_alt_masked_graph_v3/NA12878/NA12878.final.hla_full_resolution.tsv</t>
  </si>
  <si>
    <t>Dragen CYP2D6 call</t>
  </si>
  <si>
    <t>Dragen CYP2B6 call</t>
  </si>
  <si>
    <t>s3://1000genomes-dragen-v4-2-7/data/individuals/hg38_alt_masked_graph_v3/NA12878/NA12878.final.cyp2b6.tsv</t>
  </si>
  <si>
    <t>s3://1000genomes-dragen-v4.0.3/data/giab/hg38-alt-masked-v2-graph/HG005/HG005/HG005.cyp2b6.tsv</t>
  </si>
  <si>
    <t>Dragen starallele</t>
  </si>
  <si>
    <t>s3://1000genomes-dragen-v4-2-7/data/individuals/hg38_alt_masked_graph_v3/NA12878/NA12878.final.star_allele.tsv</t>
  </si>
  <si>
    <t>s3://1000genomes-dragen-v4.0.3/data/giab/hg38-alt-masked-v2-graph/HG005/HG005/HG005.star_allele.tsv</t>
  </si>
  <si>
    <t>HG001.2</t>
  </si>
  <si>
    <t>Diplotype calling accuracy. Input for Gan et al. (2023) microarray pipeline.</t>
  </si>
  <si>
    <t>Illumina GSAv3 microarray</t>
  </si>
  <si>
    <t>EGAD00010002645 dataset. HG001 intra-run replicate.</t>
  </si>
  <si>
    <t>HG001.3</t>
  </si>
  <si>
    <t>HG001.R1</t>
  </si>
  <si>
    <t>EGAD00010002645 dataset. HG001 inter-run replicate.</t>
  </si>
  <si>
    <t>HG001.R2</t>
  </si>
  <si>
    <t>HG001.R3</t>
  </si>
  <si>
    <t>EGAD00010002645 dataset.</t>
  </si>
  <si>
    <t>HG005.2</t>
  </si>
  <si>
    <t>Diplotype calling and imputation accuracy. Input for Gan et al. (2023) microarray pipeline.</t>
  </si>
  <si>
    <t>EGAD00010002645 dataset. HG005 intra-run replicate.</t>
  </si>
  <si>
    <t>HG005.3</t>
  </si>
  <si>
    <t>HG005.R1</t>
  </si>
  <si>
    <t>EGAD00010002645 dataset. HG005 inter-run replicate.</t>
  </si>
  <si>
    <t>HG005.R2</t>
  </si>
  <si>
    <t>HG005.R3</t>
  </si>
  <si>
    <t>NA19226.R1</t>
  </si>
  <si>
    <t>EGAD00010002645 dataset. NA19226 inter-run replicate.</t>
  </si>
  <si>
    <t>NA19226.R2</t>
  </si>
  <si>
    <t>NA19226.R3</t>
  </si>
  <si>
    <t>Imputation accuracy for short reads</t>
  </si>
  <si>
    <t>MGI short reads</t>
  </si>
  <si>
    <t>In-house data, in the process of being deposited to the European Nucleotide Archive (ENA).</t>
  </si>
  <si>
    <t>HG005.R4</t>
  </si>
  <si>
    <t>HG005.R5</t>
  </si>
  <si>
    <t>Multiple</t>
  </si>
  <si>
    <t>GeT-RM diplotype calls</t>
  </si>
  <si>
    <t>Consolidated_GeT-RM_Table_20240418.xlsx</t>
  </si>
  <si>
    <t>Imputation accuracy.</t>
  </si>
  <si>
    <t>Variant calls</t>
  </si>
  <si>
    <t>https://ftp-trace.ncbi.nlm.nih.gov/ReferenceSamples/giab/release/ChineseTrio/HG005_NA24631_son/latest/GRCh38/</t>
  </si>
  <si>
    <t>Genotype Concordance % (95% CI)</t>
  </si>
  <si>
    <r>
      <t xml:space="preserve">Supplementary Table 1 | Pharmacogenes included in the TAS-LRS panel. </t>
    </r>
    <r>
      <rPr>
        <sz val="11"/>
        <color theme="1"/>
        <rFont val="Arial"/>
        <family val="2"/>
      </rPr>
      <t>This table lists all pharmacogenes included in the TAS-LRS panel. Thirty-four genes were selected based on their classification as Very Important Pharmacogenes (VIP) in PharmGKB. HLA-A was additionally included since it is routinely tested in our laboratory.</t>
    </r>
  </si>
  <si>
    <r>
      <t xml:space="preserve">Supplementary Table 2 | Samples used for TAS-LRS workflow validation. </t>
    </r>
    <r>
      <rPr>
        <sz val="11"/>
        <color theme="1"/>
        <rFont val="Arial"/>
        <family val="2"/>
      </rPr>
      <t>Overview of samples used for validation of the TAS-LRS workflow. Samples were selected to cover a range of structural variants and diplotype configurations relevant to pharmacogenes, particularly CYP2D6. Reference samples from GIAB, 1KGP, and GeT-RM (n=11) were used for benchmarking small variants (SNVs and indels), large structural variants (SVs), and diplotype calls. Additional samples from CAP EQA (n=3) and clinical cases (n=3) were included to assess concordance with orthogonal testing methods.</t>
    </r>
  </si>
  <si>
    <r>
      <rPr>
        <b/>
        <sz val="11"/>
        <color rgb="FF000000"/>
        <rFont val="Arial"/>
        <family val="2"/>
      </rPr>
      <t>Supplementary Table 3 |</t>
    </r>
    <r>
      <rPr>
        <sz val="11"/>
        <color rgb="FF000000"/>
        <rFont val="Arial"/>
        <family val="2"/>
      </rPr>
      <t xml:space="preserve"> Quality control and sequencing metrics for study samples in 3-plex runs. Summaries of sequencing performance and QC metrics for cell line and clinical research samples processed with 800 ng and 1000 ng input amounts. Metrics are reported separately for (a) the 72-hour adaptive sampling phase and (b) the 1-hour whole genome sequencing phase.</t>
    </r>
  </si>
  <si>
    <r>
      <t xml:space="preserve">Supplementary Table 4 | Depth of coverage analysis. </t>
    </r>
    <r>
      <rPr>
        <sz val="11"/>
        <color theme="1"/>
        <rFont val="Arial"/>
        <family val="2"/>
      </rPr>
      <t>Performance metrics for small variant calling (SNPs and indels) across different on-target depths of 10x, 15x, 20x, 25x, 30x and 40x. For each target depth, three replicates of HG005 were generated by randomly sampling reads from SUP base-called samples in the GIAB runs. The “All” region includes the 1,142 variants (1,103 SNPs and 39 indels) analysed in the limit of detection (LOD) study</t>
    </r>
    <r>
      <rPr>
        <i/>
        <sz val="11"/>
        <color theme="1"/>
        <rFont val="Arial"/>
        <family val="2"/>
      </rPr>
      <t xml:space="preserve">. </t>
    </r>
    <r>
      <rPr>
        <sz val="11"/>
        <color theme="1"/>
        <rFont val="Arial"/>
        <family val="2"/>
      </rPr>
      <t xml:space="preserve">Variants in </t>
    </r>
    <r>
      <rPr>
        <i/>
        <sz val="11"/>
        <color theme="1"/>
        <rFont val="Arial"/>
        <family val="2"/>
      </rPr>
      <t>G6PD</t>
    </r>
    <r>
      <rPr>
        <sz val="11"/>
        <color theme="1"/>
        <rFont val="Arial"/>
        <family val="2"/>
      </rPr>
      <t xml:space="preserve"> and </t>
    </r>
    <r>
      <rPr>
        <i/>
        <sz val="11"/>
        <color theme="1"/>
        <rFont val="Arial"/>
        <family val="2"/>
      </rPr>
      <t>SLC19A1</t>
    </r>
    <r>
      <rPr>
        <sz val="11"/>
        <color theme="1"/>
        <rFont val="Arial"/>
        <family val="2"/>
      </rPr>
      <t xml:space="preserve"> were assessed separately to assess the effect of low coverage regions. Metrics shown include callability, concordance, sensitivity, specificity, and precision, each with 95% confidence intervals (CI).</t>
    </r>
  </si>
  <si>
    <r>
      <t xml:space="preserve">Supplementary Table 5 | Structural variant detection in samples with &gt;25x depth. </t>
    </r>
    <r>
      <rPr>
        <sz val="11"/>
        <color theme="1"/>
        <rFont val="Arial"/>
        <family val="2"/>
      </rPr>
      <t xml:space="preserve">Evaluation of structural variant (SV) detection performance of deletion, duplication, and hybrid-calling in </t>
    </r>
    <r>
      <rPr>
        <i/>
        <sz val="11"/>
        <color theme="1"/>
        <rFont val="Arial"/>
        <family val="2"/>
      </rPr>
      <t>CYP2D6</t>
    </r>
    <r>
      <rPr>
        <sz val="11"/>
        <color theme="1"/>
        <rFont val="Arial"/>
        <family val="2"/>
      </rPr>
      <t xml:space="preserve"> and </t>
    </r>
    <r>
      <rPr>
        <i/>
        <sz val="11"/>
        <color theme="1"/>
        <rFont val="Arial"/>
        <family val="2"/>
      </rPr>
      <t>CYP2A6</t>
    </r>
    <r>
      <rPr>
        <sz val="11"/>
        <color theme="1"/>
        <rFont val="Arial"/>
        <family val="2"/>
      </rPr>
      <t xml:space="preserve"> genes across samples with a greater than 25x on-target depth by DNA input amount (800 ng and 1000 ng) and by basecalling model (HAC and SUP). Metrics are reported with 95% confidence intervals based on Newcombe and Altman (2000). TN: true negatives, TP: true positives, FP: false positives, FN: false negatives, NC: no-calls.</t>
    </r>
  </si>
  <si>
    <r>
      <t xml:space="preserve">Supplementary Table 6 | Cross-platform comparison of pharmacogene callability and accuracy. </t>
    </r>
    <r>
      <rPr>
        <sz val="11"/>
        <color theme="1"/>
        <rFont val="Arial"/>
        <family val="2"/>
      </rPr>
      <t xml:space="preserve">Percentage of matching diplotype calls using manual or consensus calls as truth sets and callability for 20 pharmacogenes across five platforms: microarray (Illumina GSA v3), short-read whole genome sequencing (WGS) using Dragen, StellarPGx and PyPGx and long-read sequencing (TAS-LRS). Results are presented as percentages with 95% confidence intervals. Sample sizes (n) are indicated for each platform. NA indicates data not available. TAS-LRS generally demonstrated higher concordance and callability across genes (e.g., </t>
    </r>
    <r>
      <rPr>
        <i/>
        <sz val="11"/>
        <color theme="1"/>
        <rFont val="Arial"/>
        <family val="2"/>
      </rPr>
      <t>CYP2D6</t>
    </r>
    <r>
      <rPr>
        <sz val="11"/>
        <color theme="1"/>
        <rFont val="Arial"/>
        <family val="2"/>
      </rPr>
      <t xml:space="preserve">, </t>
    </r>
    <r>
      <rPr>
        <i/>
        <sz val="11"/>
        <color theme="1"/>
        <rFont val="Arial"/>
        <family val="2"/>
      </rPr>
      <t>UGT1A1</t>
    </r>
    <r>
      <rPr>
        <sz val="11"/>
        <color theme="1"/>
        <rFont val="Arial"/>
        <family val="2"/>
      </rPr>
      <t xml:space="preserve">, and </t>
    </r>
    <r>
      <rPr>
        <i/>
        <sz val="11"/>
        <color theme="1"/>
        <rFont val="Arial"/>
        <family val="2"/>
      </rPr>
      <t>DPYD</t>
    </r>
    <r>
      <rPr>
        <sz val="11"/>
        <color theme="1"/>
        <rFont val="Arial"/>
        <family val="2"/>
      </rPr>
      <t>), highlighting the advantages of long-read approaches in pharmacogenomic profiling.</t>
    </r>
  </si>
  <si>
    <r>
      <t>Supplementary Table 7</t>
    </r>
    <r>
      <rPr>
        <b/>
        <sz val="12"/>
        <color theme="1"/>
        <rFont val="Times New Roman"/>
        <family val="1"/>
      </rPr>
      <t xml:space="preserve"> | </t>
    </r>
    <r>
      <rPr>
        <b/>
        <sz val="11"/>
        <color theme="1"/>
        <rFont val="Arial"/>
        <family val="2"/>
      </rPr>
      <t xml:space="preserve">Reproducibility of variant calling. (a) </t>
    </r>
    <r>
      <rPr>
        <sz val="11"/>
        <color theme="1"/>
        <rFont val="Arial"/>
        <family val="2"/>
      </rPr>
      <t xml:space="preserve">Inter-run and </t>
    </r>
    <r>
      <rPr>
        <b/>
        <sz val="11"/>
        <color theme="1"/>
        <rFont val="Arial"/>
        <family val="2"/>
      </rPr>
      <t>(b)</t>
    </r>
    <r>
      <rPr>
        <sz val="11"/>
        <color theme="1"/>
        <rFont val="Arial"/>
        <family val="2"/>
      </rPr>
      <t xml:space="preserve"> intra-run coefficients of variation (CV) of HG001 and HG005 replicates across three independent sequencing runs for callability, genotype concordance, sensitivity, specificity, and precision of 1,142 variants (1,103 SNPs and 39 indels) across 31 pharmacogenes, excluding </t>
    </r>
    <r>
      <rPr>
        <i/>
        <sz val="11"/>
        <color theme="1"/>
        <rFont val="Arial"/>
        <family val="2"/>
      </rPr>
      <t>CYP2D6</t>
    </r>
    <r>
      <rPr>
        <sz val="11"/>
        <color theme="1"/>
        <rFont val="Arial"/>
        <family val="2"/>
      </rPr>
      <t xml:space="preserve">, </t>
    </r>
    <r>
      <rPr>
        <i/>
        <sz val="11"/>
        <color theme="1"/>
        <rFont val="Arial"/>
        <family val="2"/>
      </rPr>
      <t>CYP2A6, HLA-A</t>
    </r>
    <r>
      <rPr>
        <sz val="11"/>
        <color theme="1"/>
        <rFont val="Arial"/>
        <family val="2"/>
      </rPr>
      <t xml:space="preserve">, and </t>
    </r>
    <r>
      <rPr>
        <i/>
        <sz val="11"/>
        <color theme="1"/>
        <rFont val="Arial"/>
        <family val="2"/>
      </rPr>
      <t>HLA-B</t>
    </r>
    <r>
      <rPr>
        <sz val="11"/>
        <color theme="1"/>
        <rFont val="Arial"/>
        <family val="2"/>
      </rPr>
      <t xml:space="preserve">. </t>
    </r>
  </si>
  <si>
    <r>
      <t xml:space="preserve">Supplementary Table 8 | Evaluation of DNA extraction consistency and concentration fold change using spiked samples. </t>
    </r>
    <r>
      <rPr>
        <sz val="11"/>
        <color theme="1"/>
        <rFont val="Arial"/>
        <family val="2"/>
      </rPr>
      <t>This table summarizes DNA quantification metrics for three blood samples (TTSH_4, TTSH_5, TTSH_6) spiked with synthetic DNA at 4,500 ng/µL. For each sample, Nanodrop and Qubit measurements were recorded before and after SPRI bead concentration. Fold change after bead purification and between spiked and non-spiked conditions was calculated. One replicate (TTSH_4) was excluded from analysis due to improper mixing prior to extraction. Mean, standard deviation (SD), and coefficient of variation (CV) are provided across replicates to assess consistency.</t>
    </r>
  </si>
  <si>
    <r>
      <t xml:space="preserve">Supplementary Table 9 | Cross-contamination estimates from VerifyBamID2. </t>
    </r>
    <r>
      <rPr>
        <sz val="11"/>
        <color theme="1"/>
        <rFont val="Arial"/>
        <family val="2"/>
      </rPr>
      <t>Values for contamination correspond to FREEMIX values representing the estimated proportion of foreign DNA present in each sample.</t>
    </r>
  </si>
  <si>
    <r>
      <t xml:space="preserve">Supplementary Table 10 | Quality control metrics and acceptance criteria for library preparation and sequencing. </t>
    </r>
    <r>
      <rPr>
        <sz val="11"/>
        <color theme="1"/>
        <rFont val="Arial"/>
        <family val="2"/>
      </rPr>
      <t>Summary of key quality control (QC) metrics and corresponding acceptance criteria applied at each stage of the workflow, encompassing sample preparation, library construction, sequencing, and post-sequencing analysis. The metrics include assessments of genomic DNA (gDNA) quality and yield, library size and concentration, sequencing performance, and potential contamination. Acceptance criteria are provided to ensure the generation of high-quality sequencing data suitable for downstream analyses. TAS-LRS: Targeted Amplicon Sequencing - Long Read Sequencing; WGS: Whole Genome Sequencing; NBD: Native Barcoding.</t>
    </r>
  </si>
  <si>
    <r>
      <t>Supplementary Table 11 | Reference datasets for benchmarking variant and diplotype calls.</t>
    </r>
    <r>
      <rPr>
        <sz val="11"/>
        <color theme="1"/>
        <rFont val="Arial"/>
        <family val="2"/>
      </rPr>
      <t xml:space="preserve"> External truth datasets used to evaluate the accuracy and callability of TAS-LRS across pharmacogenes and HLA loci. For each sample, the table indicates the corresponding validation experiment, the data type (e.g., gVCF, CRAM), and the associated data source path.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</si>
</sst>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8" x14ac:knownFonts="1">
    <font>
      <sz val="11"/>
      <color theme="1"/>
      <name val="Aptos Narrow"/>
      <family val="2"/>
      <scheme val="minor"/>
    </font>
    <font>
      <sz val="11"/>
      <color theme="1"/>
      <name val="Aptos Narrow"/>
      <family val="2"/>
      <scheme val="minor"/>
    </font>
    <font>
      <sz val="11"/>
      <color rgb="FF9C0006"/>
      <name val="Aptos Narrow"/>
      <family val="2"/>
      <scheme val="minor"/>
    </font>
    <font>
      <sz val="11"/>
      <color theme="0"/>
      <name val="Aptos Narrow"/>
      <family val="2"/>
      <scheme val="minor"/>
    </font>
    <font>
      <sz val="8"/>
      <name val="Aptos Narrow"/>
      <family val="2"/>
      <scheme val="minor"/>
    </font>
    <font>
      <u/>
      <sz val="11"/>
      <color theme="10"/>
      <name val="Aptos Narrow"/>
      <family val="2"/>
      <scheme val="minor"/>
    </font>
    <font>
      <sz val="13.5"/>
      <color rgb="FF000000"/>
      <name val="Times New Roman"/>
      <family val="1"/>
    </font>
    <font>
      <b/>
      <sz val="11"/>
      <color rgb="FF000000"/>
      <name val="Arial"/>
      <family val="2"/>
    </font>
    <font>
      <b/>
      <sz val="11"/>
      <color theme="1"/>
      <name val="Arial"/>
      <family val="2"/>
    </font>
    <font>
      <sz val="11"/>
      <color theme="1"/>
      <name val="Arial"/>
      <family val="2"/>
    </font>
    <font>
      <b/>
      <sz val="11"/>
      <name val="Arial"/>
      <family val="2"/>
    </font>
    <font>
      <sz val="11"/>
      <name val="Arial"/>
      <family val="2"/>
    </font>
    <font>
      <sz val="11"/>
      <color rgb="FF086475"/>
      <name val="Arial"/>
      <family val="2"/>
    </font>
    <font>
      <sz val="11"/>
      <color rgb="FF000000"/>
      <name val="Arial"/>
      <family val="2"/>
    </font>
    <font>
      <i/>
      <sz val="11"/>
      <color theme="1"/>
      <name val="Arial"/>
      <family val="2"/>
    </font>
    <font>
      <u/>
      <sz val="11"/>
      <color theme="10"/>
      <name val="Arial"/>
      <family val="2"/>
    </font>
    <font>
      <b/>
      <sz val="11"/>
      <color rgb="FF000000"/>
      <name val="Aptos Narrow"/>
      <scheme val="minor"/>
    </font>
    <font>
      <b/>
      <sz val="12"/>
      <color theme="1"/>
      <name val="Times New Roman"/>
      <family val="1"/>
    </font>
  </fonts>
  <fills count="6">
    <fill>
      <patternFill patternType="none"/>
    </fill>
    <fill>
      <patternFill patternType="gray125"/>
    </fill>
    <fill>
      <patternFill patternType="solid">
        <fgColor rgb="FFFFC7CE"/>
      </patternFill>
    </fill>
    <fill>
      <patternFill patternType="solid">
        <fgColor theme="0" tint="-0.249977111117893"/>
        <bgColor indexed="64"/>
      </patternFill>
    </fill>
    <fill>
      <patternFill patternType="solid">
        <fgColor theme="0" tint="-0.14999847407452621"/>
        <bgColor indexed="64"/>
      </patternFill>
    </fill>
    <fill>
      <patternFill patternType="solid">
        <fgColor rgb="FF860000"/>
        <bgColor rgb="FF990000"/>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top/>
      <bottom/>
      <diagonal/>
    </border>
    <border>
      <left style="thin">
        <color rgb="FF000000"/>
      </left>
      <right style="thin">
        <color rgb="FF000000"/>
      </right>
      <top style="medium">
        <color rgb="FF000000"/>
      </top>
      <bottom/>
      <diagonal/>
    </border>
    <border>
      <left style="thin">
        <color indexed="64"/>
      </left>
      <right style="thin">
        <color rgb="FF000000"/>
      </right>
      <top style="thin">
        <color indexed="64"/>
      </top>
      <bottom/>
      <diagonal/>
    </border>
    <border>
      <left/>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0" fontId="3" fillId="5" borderId="23">
      <alignment horizontal="center" vertical="center"/>
    </xf>
    <xf numFmtId="0" fontId="5" fillId="0" borderId="0" applyNumberFormat="0" applyFill="0" applyBorder="0" applyAlignment="0" applyProtection="0"/>
  </cellStyleXfs>
  <cellXfs count="166">
    <xf numFmtId="0" fontId="0" fillId="0" borderId="0" xfId="0"/>
    <xf numFmtId="0" fontId="0" fillId="0" borderId="0" xfId="0" applyAlignment="1">
      <alignment horizontal="left"/>
    </xf>
    <xf numFmtId="0" fontId="0" fillId="0" borderId="0" xfId="0" applyAlignment="1">
      <alignment horizontal="left" vertical="center"/>
    </xf>
    <xf numFmtId="0" fontId="6" fillId="0" borderId="0" xfId="0" applyFont="1"/>
    <xf numFmtId="0" fontId="7" fillId="3" borderId="1" xfId="0" applyFont="1" applyFill="1" applyBorder="1" applyAlignment="1">
      <alignment horizontal="center" vertical="top" wrapText="1"/>
    </xf>
    <xf numFmtId="0" fontId="9" fillId="0" borderId="1" xfId="0" applyFont="1" applyBorder="1" applyAlignment="1">
      <alignment horizontal="center"/>
    </xf>
    <xf numFmtId="0" fontId="9" fillId="0" borderId="1" xfId="0" applyFont="1" applyBorder="1" applyAlignment="1">
      <alignment horizontal="center" vertical="top"/>
    </xf>
    <xf numFmtId="0" fontId="9" fillId="0" borderId="1" xfId="0" applyFont="1" applyBorder="1" applyAlignment="1">
      <alignment horizontal="center" vertical="top" wrapText="1"/>
    </xf>
    <xf numFmtId="0" fontId="11" fillId="0" borderId="1" xfId="0" applyFont="1" applyBorder="1" applyAlignment="1">
      <alignment horizontal="center" vertical="top"/>
    </xf>
    <xf numFmtId="0" fontId="7" fillId="3" borderId="10" xfId="0" applyFont="1" applyFill="1" applyBorder="1" applyAlignment="1">
      <alignment horizontal="center" vertical="top" wrapText="1"/>
    </xf>
    <xf numFmtId="0" fontId="9" fillId="0" borderId="1" xfId="0" applyFont="1" applyBorder="1"/>
    <xf numFmtId="0" fontId="7" fillId="3" borderId="55" xfId="0" applyFont="1" applyFill="1" applyBorder="1" applyAlignment="1">
      <alignment horizontal="center" vertical="top" wrapText="1"/>
    </xf>
    <xf numFmtId="0" fontId="9" fillId="0" borderId="41" xfId="0" applyFont="1" applyBorder="1"/>
    <xf numFmtId="0" fontId="9" fillId="0" borderId="0" xfId="0" applyFont="1"/>
    <xf numFmtId="0" fontId="10" fillId="3" borderId="11" xfId="3" applyFont="1" applyFill="1" applyBorder="1" applyAlignment="1">
      <alignment horizontal="center" vertical="top" wrapText="1"/>
    </xf>
    <xf numFmtId="0" fontId="10" fillId="3" borderId="11" xfId="0" applyFont="1" applyFill="1" applyBorder="1" applyAlignment="1">
      <alignment horizontal="center" vertical="top" wrapText="1"/>
    </xf>
    <xf numFmtId="0" fontId="10" fillId="3" borderId="12" xfId="3" applyFont="1" applyFill="1" applyBorder="1" applyAlignment="1">
      <alignment horizontal="center" vertical="top" wrapText="1"/>
    </xf>
    <xf numFmtId="0" fontId="10" fillId="3" borderId="13" xfId="3" applyFont="1" applyFill="1" applyBorder="1" applyAlignment="1">
      <alignment horizontal="center" vertical="top" wrapText="1"/>
    </xf>
    <xf numFmtId="10" fontId="9" fillId="0" borderId="14" xfId="2" applyNumberFormat="1" applyFont="1" applyBorder="1" applyAlignment="1">
      <alignment horizontal="center"/>
    </xf>
    <xf numFmtId="0" fontId="9" fillId="0" borderId="4" xfId="0" applyFont="1" applyBorder="1"/>
    <xf numFmtId="2" fontId="9" fillId="0" borderId="3" xfId="0" applyNumberFormat="1" applyFont="1" applyBorder="1"/>
    <xf numFmtId="0" fontId="9" fillId="0" borderId="3" xfId="0" applyFont="1" applyBorder="1"/>
    <xf numFmtId="164" fontId="9" fillId="0" borderId="3" xfId="1" applyNumberFormat="1" applyFont="1" applyBorder="1"/>
    <xf numFmtId="10" fontId="9" fillId="0" borderId="0" xfId="2" applyNumberFormat="1" applyFont="1" applyBorder="1"/>
    <xf numFmtId="164" fontId="9" fillId="0" borderId="4" xfId="1" applyNumberFormat="1" applyFont="1" applyBorder="1"/>
    <xf numFmtId="10" fontId="9" fillId="0" borderId="15" xfId="2" applyNumberFormat="1" applyFont="1" applyBorder="1" applyAlignment="1">
      <alignment horizontal="center"/>
    </xf>
    <xf numFmtId="0" fontId="9" fillId="0" borderId="6" xfId="0" applyFont="1" applyBorder="1"/>
    <xf numFmtId="2" fontId="9" fillId="0" borderId="0" xfId="0" applyNumberFormat="1" applyFont="1"/>
    <xf numFmtId="164" fontId="9" fillId="0" borderId="0" xfId="1" applyNumberFormat="1" applyFont="1" applyBorder="1"/>
    <xf numFmtId="164" fontId="9" fillId="0" borderId="6" xfId="1" applyNumberFormat="1" applyFont="1" applyBorder="1"/>
    <xf numFmtId="10" fontId="9" fillId="0" borderId="16" xfId="2" applyNumberFormat="1" applyFont="1" applyBorder="1" applyAlignment="1">
      <alignment horizontal="center"/>
    </xf>
    <xf numFmtId="0" fontId="9" fillId="0" borderId="9" xfId="0" applyFont="1" applyBorder="1"/>
    <xf numFmtId="2" fontId="9" fillId="0" borderId="8" xfId="0" applyNumberFormat="1" applyFont="1" applyBorder="1"/>
    <xf numFmtId="0" fontId="9" fillId="0" borderId="8" xfId="0" applyFont="1" applyBorder="1"/>
    <xf numFmtId="164" fontId="9" fillId="0" borderId="8" xfId="1" applyNumberFormat="1" applyFont="1" applyBorder="1"/>
    <xf numFmtId="10" fontId="9" fillId="0" borderId="8" xfId="2" applyNumberFormat="1" applyFont="1" applyBorder="1"/>
    <xf numFmtId="164" fontId="9" fillId="0" borderId="9" xfId="1" applyNumberFormat="1" applyFont="1" applyBorder="1"/>
    <xf numFmtId="0" fontId="9" fillId="0" borderId="15" xfId="0" applyFont="1" applyBorder="1"/>
    <xf numFmtId="0" fontId="9" fillId="0" borderId="16" xfId="0" applyFont="1" applyBorder="1"/>
    <xf numFmtId="0" fontId="9" fillId="0" borderId="14" xfId="0" applyFont="1" applyBorder="1"/>
    <xf numFmtId="2" fontId="9" fillId="0" borderId="5" xfId="0" applyNumberFormat="1" applyFont="1" applyBorder="1"/>
    <xf numFmtId="2" fontId="9" fillId="0" borderId="7" xfId="0" applyNumberFormat="1" applyFont="1" applyBorder="1"/>
    <xf numFmtId="2" fontId="9" fillId="0" borderId="2" xfId="0" applyNumberFormat="1" applyFont="1" applyBorder="1"/>
    <xf numFmtId="164" fontId="9" fillId="0" borderId="43" xfId="1" applyNumberFormat="1" applyFont="1" applyBorder="1"/>
    <xf numFmtId="10" fontId="9" fillId="0" borderId="3" xfId="2" applyNumberFormat="1" applyFont="1" applyBorder="1"/>
    <xf numFmtId="0" fontId="9" fillId="0" borderId="0" xfId="0" applyFont="1" applyAlignment="1">
      <alignment horizontal="center" vertical="top"/>
    </xf>
    <xf numFmtId="10" fontId="9" fillId="0" borderId="0" xfId="2" applyNumberFormat="1" applyFont="1" applyBorder="1" applyAlignment="1">
      <alignment horizontal="center"/>
    </xf>
    <xf numFmtId="0" fontId="11" fillId="0" borderId="1" xfId="0" applyFont="1" applyBorder="1" applyAlignment="1">
      <alignment horizontal="center" vertical="top" wrapText="1"/>
    </xf>
    <xf numFmtId="0" fontId="9" fillId="4" borderId="1" xfId="0" applyFont="1" applyFill="1" applyBorder="1" applyAlignment="1">
      <alignment horizontal="center" vertical="top" wrapText="1"/>
    </xf>
    <xf numFmtId="0" fontId="8" fillId="3" borderId="28" xfId="0" applyFont="1" applyFill="1" applyBorder="1" applyAlignment="1">
      <alignment horizontal="center" vertical="center"/>
    </xf>
    <xf numFmtId="0" fontId="8" fillId="3" borderId="28"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0" borderId="26" xfId="0" applyFont="1" applyBorder="1" applyAlignment="1">
      <alignment horizontal="center" vertical="top" wrapText="1"/>
    </xf>
    <xf numFmtId="0" fontId="9" fillId="0" borderId="16" xfId="0" applyFont="1" applyBorder="1" applyAlignment="1">
      <alignment horizontal="center" vertical="top" wrapText="1"/>
    </xf>
    <xf numFmtId="0" fontId="9" fillId="0" borderId="24" xfId="0" applyFont="1" applyBorder="1" applyAlignment="1">
      <alignment horizontal="center" vertical="top" wrapText="1"/>
    </xf>
    <xf numFmtId="0" fontId="8" fillId="0" borderId="23" xfId="0" applyFont="1" applyBorder="1" applyAlignment="1">
      <alignment horizontal="center" vertical="top" wrapText="1"/>
    </xf>
    <xf numFmtId="0" fontId="8" fillId="0" borderId="22" xfId="0" applyFont="1" applyBorder="1" applyAlignment="1">
      <alignment horizontal="center" vertical="top" wrapText="1"/>
    </xf>
    <xf numFmtId="0" fontId="8" fillId="0" borderId="1" xfId="0" applyFont="1" applyBorder="1" applyAlignment="1">
      <alignment horizontal="center" vertical="top" wrapText="1"/>
    </xf>
    <xf numFmtId="0" fontId="8" fillId="0" borderId="21" xfId="0" applyFont="1" applyBorder="1" applyAlignment="1">
      <alignment horizontal="center" vertical="top" wrapText="1"/>
    </xf>
    <xf numFmtId="0" fontId="9" fillId="0" borderId="21" xfId="0" applyFont="1" applyBorder="1" applyAlignment="1">
      <alignment horizontal="center" vertical="top" wrapText="1"/>
    </xf>
    <xf numFmtId="0" fontId="9" fillId="0" borderId="22" xfId="0" applyFont="1" applyBorder="1" applyAlignment="1">
      <alignment horizontal="center" vertical="top" wrapText="1"/>
    </xf>
    <xf numFmtId="0" fontId="8" fillId="0" borderId="20" xfId="0" applyFont="1" applyBorder="1" applyAlignment="1">
      <alignment horizontal="center" vertical="top" wrapText="1"/>
    </xf>
    <xf numFmtId="0" fontId="8" fillId="0" borderId="19" xfId="0" applyFont="1" applyBorder="1" applyAlignment="1">
      <alignment horizontal="center" vertical="top" wrapText="1"/>
    </xf>
    <xf numFmtId="0" fontId="9" fillId="0" borderId="18" xfId="0" applyFont="1" applyBorder="1" applyAlignment="1">
      <alignment horizontal="center" vertical="top" wrapText="1"/>
    </xf>
    <xf numFmtId="0" fontId="9" fillId="0" borderId="17" xfId="0" applyFont="1" applyBorder="1" applyAlignment="1">
      <alignment horizontal="center" vertical="top" wrapText="1"/>
    </xf>
    <xf numFmtId="0" fontId="9" fillId="0" borderId="19" xfId="0" applyFont="1" applyBorder="1" applyAlignment="1">
      <alignment horizontal="center" vertical="top" wrapText="1"/>
    </xf>
    <xf numFmtId="0" fontId="8" fillId="0" borderId="18" xfId="0" applyFont="1" applyBorder="1" applyAlignment="1">
      <alignment horizontal="center" vertical="top" wrapText="1"/>
    </xf>
    <xf numFmtId="0" fontId="7" fillId="0" borderId="56" xfId="0" applyFont="1" applyBorder="1"/>
    <xf numFmtId="0" fontId="7" fillId="3" borderId="39" xfId="0" applyFont="1" applyFill="1" applyBorder="1" applyAlignment="1">
      <alignment horizontal="center"/>
    </xf>
    <xf numFmtId="0" fontId="7" fillId="3" borderId="39" xfId="0" applyFont="1" applyFill="1" applyBorder="1" applyAlignment="1">
      <alignment horizontal="center" wrapText="1"/>
    </xf>
    <xf numFmtId="0" fontId="13" fillId="0" borderId="41" xfId="0" applyFont="1" applyBorder="1"/>
    <xf numFmtId="0" fontId="13" fillId="0" borderId="1" xfId="0" applyFont="1" applyBorder="1" applyAlignment="1">
      <alignment horizontal="center"/>
    </xf>
    <xf numFmtId="0" fontId="8" fillId="3" borderId="1" xfId="0" applyFont="1" applyFill="1" applyBorder="1" applyAlignment="1">
      <alignment horizontal="left"/>
    </xf>
    <xf numFmtId="0" fontId="9" fillId="0" borderId="1" xfId="0" applyFont="1" applyBorder="1" applyAlignment="1">
      <alignment horizontal="left" vertical="center"/>
    </xf>
    <xf numFmtId="0" fontId="13" fillId="0" borderId="1" xfId="0" applyFont="1" applyBorder="1" applyAlignment="1">
      <alignment horizontal="left" vertical="center"/>
    </xf>
    <xf numFmtId="0" fontId="8" fillId="3" borderId="1" xfId="0" applyFont="1" applyFill="1" applyBorder="1" applyAlignment="1">
      <alignment horizontal="center"/>
    </xf>
    <xf numFmtId="0" fontId="8" fillId="3" borderId="1" xfId="0" applyFont="1" applyFill="1" applyBorder="1"/>
    <xf numFmtId="0" fontId="9" fillId="0" borderId="1" xfId="0" applyFont="1" applyBorder="1" applyAlignment="1">
      <alignment horizontal="center" vertical="center"/>
    </xf>
    <xf numFmtId="0" fontId="9" fillId="0" borderId="1" xfId="0" applyFont="1" applyBorder="1" applyAlignment="1">
      <alignment horizontal="left"/>
    </xf>
    <xf numFmtId="0" fontId="15" fillId="0" borderId="1" xfId="5" applyFont="1" applyBorder="1"/>
    <xf numFmtId="0" fontId="8" fillId="0" borderId="0" xfId="0" applyFont="1"/>
    <xf numFmtId="0" fontId="16" fillId="0" borderId="0" xfId="0" applyFont="1"/>
    <xf numFmtId="0" fontId="12" fillId="0" borderId="0" xfId="0" applyFont="1"/>
    <xf numFmtId="0" fontId="7" fillId="0" borderId="1" xfId="0" applyFont="1" applyBorder="1" applyAlignment="1">
      <alignment horizontal="center"/>
    </xf>
    <xf numFmtId="0" fontId="13" fillId="0" borderId="0" xfId="0" applyFont="1" applyAlignment="1">
      <alignment vertical="center"/>
    </xf>
    <xf numFmtId="0" fontId="13" fillId="0" borderId="0" xfId="0" applyFont="1" applyAlignment="1">
      <alignment horizontal="left" wrapText="1"/>
    </xf>
    <xf numFmtId="0" fontId="9" fillId="0" borderId="0" xfId="0" applyFont="1" applyAlignment="1">
      <alignment vertical="center"/>
    </xf>
    <xf numFmtId="0" fontId="9" fillId="4" borderId="25" xfId="0" applyFont="1" applyFill="1" applyBorder="1" applyAlignment="1">
      <alignment horizontal="center" vertical="top" wrapText="1"/>
    </xf>
    <xf numFmtId="0" fontId="9" fillId="4" borderId="16" xfId="0" applyFont="1" applyFill="1" applyBorder="1" applyAlignment="1">
      <alignment horizontal="center" vertical="top" wrapText="1"/>
    </xf>
    <xf numFmtId="0" fontId="9" fillId="4" borderId="22" xfId="0" applyFont="1" applyFill="1" applyBorder="1" applyAlignment="1">
      <alignment horizontal="center" vertical="top" wrapText="1"/>
    </xf>
    <xf numFmtId="2" fontId="9" fillId="4" borderId="3" xfId="0" applyNumberFormat="1" applyFont="1" applyFill="1" applyBorder="1" applyAlignment="1">
      <alignment horizontal="center"/>
    </xf>
    <xf numFmtId="2" fontId="9" fillId="4" borderId="0" xfId="0" applyNumberFormat="1" applyFont="1" applyFill="1" applyAlignment="1">
      <alignment horizontal="center"/>
    </xf>
    <xf numFmtId="2" fontId="9" fillId="4" borderId="8" xfId="0" applyNumberFormat="1" applyFont="1" applyFill="1" applyBorder="1" applyAlignment="1">
      <alignment horizontal="center"/>
    </xf>
    <xf numFmtId="0" fontId="9" fillId="0" borderId="45" xfId="0" applyFont="1" applyBorder="1" applyAlignment="1">
      <alignment vertical="center"/>
    </xf>
    <xf numFmtId="2" fontId="9" fillId="0" borderId="45" xfId="0" applyNumberFormat="1" applyFont="1" applyBorder="1" applyAlignment="1">
      <alignment vertical="center"/>
    </xf>
    <xf numFmtId="0" fontId="9" fillId="0" borderId="45" xfId="0" applyFont="1" applyBorder="1" applyAlignment="1">
      <alignment horizontal="center" vertical="center"/>
    </xf>
    <xf numFmtId="0" fontId="13" fillId="0" borderId="46" xfId="0" applyFont="1" applyBorder="1" applyAlignment="1">
      <alignment horizontal="center" vertical="center" wrapText="1"/>
    </xf>
    <xf numFmtId="0" fontId="9" fillId="0" borderId="41" xfId="0" applyFont="1" applyBorder="1" applyAlignment="1">
      <alignment vertical="center"/>
    </xf>
    <xf numFmtId="2" fontId="9" fillId="0" borderId="41" xfId="0" applyNumberFormat="1" applyFont="1" applyBorder="1" applyAlignment="1">
      <alignment vertical="center"/>
    </xf>
    <xf numFmtId="0" fontId="9" fillId="4" borderId="39" xfId="0" applyFont="1" applyFill="1" applyBorder="1" applyAlignment="1">
      <alignment horizontal="center" vertical="center"/>
    </xf>
    <xf numFmtId="0" fontId="9" fillId="0" borderId="48" xfId="0" applyFont="1" applyBorder="1" applyAlignment="1">
      <alignment vertical="center"/>
    </xf>
    <xf numFmtId="0" fontId="9" fillId="0" borderId="39" xfId="0" applyFont="1" applyBorder="1" applyAlignment="1">
      <alignment vertical="center"/>
    </xf>
    <xf numFmtId="2" fontId="9" fillId="0" borderId="39" xfId="0" applyNumberFormat="1" applyFont="1" applyBorder="1" applyAlignment="1">
      <alignment vertical="center"/>
    </xf>
    <xf numFmtId="0" fontId="9" fillId="0" borderId="52" xfId="0" applyFont="1" applyBorder="1" applyAlignment="1">
      <alignment vertical="center"/>
    </xf>
    <xf numFmtId="2" fontId="9" fillId="0" borderId="45" xfId="0" applyNumberFormat="1" applyFont="1" applyBorder="1" applyAlignment="1">
      <alignment horizontal="center" vertical="center"/>
    </xf>
    <xf numFmtId="0" fontId="9" fillId="0" borderId="46" xfId="0" applyFont="1" applyBorder="1" applyAlignment="1">
      <alignment vertical="center"/>
    </xf>
    <xf numFmtId="2" fontId="9" fillId="0" borderId="41" xfId="0" applyNumberFormat="1" applyFont="1" applyBorder="1" applyAlignment="1">
      <alignment horizontal="center" vertical="center"/>
    </xf>
    <xf numFmtId="0" fontId="9" fillId="0" borderId="41" xfId="0" applyFont="1" applyBorder="1" applyAlignment="1">
      <alignment horizontal="center" vertical="center"/>
    </xf>
    <xf numFmtId="0" fontId="9" fillId="0" borderId="50" xfId="0" applyFont="1" applyBorder="1" applyAlignment="1">
      <alignment vertical="center"/>
    </xf>
    <xf numFmtId="2" fontId="9" fillId="0" borderId="50" xfId="0" applyNumberFormat="1" applyFont="1" applyBorder="1" applyAlignment="1">
      <alignment vertical="center"/>
    </xf>
    <xf numFmtId="0" fontId="9" fillId="0" borderId="51" xfId="0" applyFont="1" applyBorder="1" applyAlignment="1">
      <alignment vertical="center"/>
    </xf>
    <xf numFmtId="0" fontId="9" fillId="0" borderId="43" xfId="0" applyFont="1" applyBorder="1" applyAlignment="1">
      <alignment vertical="center"/>
    </xf>
    <xf numFmtId="0" fontId="7" fillId="0" borderId="41" xfId="0" applyFont="1" applyBorder="1" applyAlignment="1">
      <alignment vertical="center"/>
    </xf>
    <xf numFmtId="0" fontId="9" fillId="0" borderId="42" xfId="0" applyFont="1" applyBorder="1" applyAlignment="1">
      <alignment vertical="center"/>
    </xf>
    <xf numFmtId="0" fontId="9" fillId="0" borderId="53" xfId="0" applyFont="1" applyBorder="1" applyAlignment="1">
      <alignment vertical="center"/>
    </xf>
    <xf numFmtId="9" fontId="7" fillId="0" borderId="41" xfId="0" applyNumberFormat="1" applyFont="1" applyBorder="1" applyAlignment="1">
      <alignment vertical="center"/>
    </xf>
    <xf numFmtId="0" fontId="13" fillId="0" borderId="21" xfId="0" applyFont="1" applyBorder="1" applyAlignment="1">
      <alignment horizontal="center"/>
    </xf>
    <xf numFmtId="0" fontId="13" fillId="0" borderId="18" xfId="0" applyFont="1" applyBorder="1" applyAlignment="1">
      <alignment horizontal="center"/>
    </xf>
    <xf numFmtId="0" fontId="13" fillId="0" borderId="17" xfId="0" applyFont="1" applyBorder="1" applyAlignment="1">
      <alignment horizontal="center"/>
    </xf>
    <xf numFmtId="0" fontId="13" fillId="0" borderId="58" xfId="0" applyFont="1" applyBorder="1" applyAlignment="1">
      <alignment horizontal="center"/>
    </xf>
    <xf numFmtId="0" fontId="13" fillId="0" borderId="59" xfId="0" applyFont="1" applyBorder="1" applyAlignment="1">
      <alignment horizontal="center"/>
    </xf>
    <xf numFmtId="0" fontId="9" fillId="0" borderId="58" xfId="0" applyFont="1" applyBorder="1" applyAlignment="1">
      <alignment horizontal="center"/>
    </xf>
    <xf numFmtId="0" fontId="9" fillId="0" borderId="18" xfId="0" applyFont="1" applyBorder="1" applyAlignment="1">
      <alignment horizontal="center"/>
    </xf>
    <xf numFmtId="0" fontId="8" fillId="4" borderId="28" xfId="0" applyFont="1" applyFill="1" applyBorder="1" applyAlignment="1">
      <alignment horizontal="center" vertical="center"/>
    </xf>
    <xf numFmtId="0" fontId="7" fillId="4" borderId="27" xfId="0" applyFont="1" applyFill="1" applyBorder="1" applyAlignment="1">
      <alignment horizontal="center" vertical="center" wrapText="1"/>
    </xf>
    <xf numFmtId="0" fontId="7" fillId="4" borderId="60" xfId="0" applyFont="1" applyFill="1" applyBorder="1" applyAlignment="1">
      <alignment horizontal="center" vertical="center" wrapText="1"/>
    </xf>
    <xf numFmtId="0" fontId="9" fillId="0" borderId="59" xfId="0" applyFont="1" applyBorder="1" applyAlignment="1">
      <alignment horizontal="center"/>
    </xf>
    <xf numFmtId="0" fontId="9" fillId="0" borderId="21" xfId="0" applyFont="1" applyBorder="1" applyAlignment="1">
      <alignment horizontal="center"/>
    </xf>
    <xf numFmtId="0" fontId="9" fillId="0" borderId="17" xfId="0" applyFont="1" applyBorder="1" applyAlignment="1">
      <alignment horizontal="center"/>
    </xf>
    <xf numFmtId="0" fontId="9" fillId="0" borderId="14" xfId="0" applyFont="1" applyBorder="1" applyAlignment="1">
      <alignment horizontal="center" vertical="top"/>
    </xf>
    <xf numFmtId="0" fontId="9" fillId="0" borderId="15" xfId="0" applyFont="1" applyBorder="1" applyAlignment="1">
      <alignment horizontal="center" vertical="top"/>
    </xf>
    <xf numFmtId="0" fontId="9" fillId="0" borderId="16" xfId="0" applyFont="1" applyBorder="1" applyAlignment="1">
      <alignment horizontal="center" vertical="top"/>
    </xf>
    <xf numFmtId="0" fontId="14" fillId="0" borderId="57" xfId="0" applyFont="1" applyBorder="1" applyAlignment="1">
      <alignment horizontal="center" vertical="center"/>
    </xf>
    <xf numFmtId="0" fontId="14" fillId="0" borderId="22" xfId="0" applyFont="1" applyBorder="1" applyAlignment="1">
      <alignment horizontal="center" vertical="center"/>
    </xf>
    <xf numFmtId="0" fontId="14" fillId="0" borderId="19" xfId="0" applyFont="1" applyBorder="1" applyAlignment="1">
      <alignment horizontal="center" vertical="center"/>
    </xf>
    <xf numFmtId="0" fontId="9" fillId="0" borderId="57" xfId="0" applyFont="1" applyBorder="1" applyAlignment="1">
      <alignment horizontal="center" vertical="center"/>
    </xf>
    <xf numFmtId="0" fontId="9" fillId="0" borderId="22" xfId="0" applyFont="1" applyBorder="1" applyAlignment="1">
      <alignment horizontal="center" vertical="center"/>
    </xf>
    <xf numFmtId="0" fontId="9" fillId="0" borderId="19" xfId="0" applyFont="1" applyBorder="1" applyAlignment="1">
      <alignment horizontal="center" vertical="center"/>
    </xf>
    <xf numFmtId="0" fontId="8" fillId="3" borderId="34" xfId="0" applyFont="1" applyFill="1" applyBorder="1" applyAlignment="1">
      <alignment horizontal="center" vertical="center"/>
    </xf>
    <xf numFmtId="0" fontId="8" fillId="3" borderId="33" xfId="0" applyFont="1" applyFill="1" applyBorder="1" applyAlignment="1">
      <alignment horizontal="center" vertical="center"/>
    </xf>
    <xf numFmtId="0" fontId="8" fillId="3" borderId="32" xfId="0" applyFont="1" applyFill="1" applyBorder="1" applyAlignment="1">
      <alignment horizontal="center" vertical="center"/>
    </xf>
    <xf numFmtId="0" fontId="8" fillId="3" borderId="31" xfId="0" applyFont="1" applyFill="1" applyBorder="1" applyAlignment="1">
      <alignment horizontal="center" wrapText="1"/>
    </xf>
    <xf numFmtId="0" fontId="8" fillId="3" borderId="30" xfId="0" applyFont="1" applyFill="1" applyBorder="1" applyAlignment="1">
      <alignment horizontal="center" wrapText="1"/>
    </xf>
    <xf numFmtId="0" fontId="8" fillId="3" borderId="29" xfId="0" applyFont="1" applyFill="1" applyBorder="1" applyAlignment="1">
      <alignment horizontal="center" wrapText="1"/>
    </xf>
    <xf numFmtId="0" fontId="8" fillId="3" borderId="36" xfId="0" applyFont="1" applyFill="1" applyBorder="1" applyAlignment="1">
      <alignment horizontal="center" vertical="center"/>
    </xf>
    <xf numFmtId="0" fontId="8" fillId="3" borderId="37" xfId="0" applyFont="1" applyFill="1" applyBorder="1" applyAlignment="1">
      <alignment horizontal="center" vertical="center"/>
    </xf>
    <xf numFmtId="0" fontId="8" fillId="3" borderId="35" xfId="0" applyFont="1" applyFill="1" applyBorder="1" applyAlignment="1">
      <alignment horizontal="center" vertical="center" wrapText="1"/>
    </xf>
    <xf numFmtId="0" fontId="8" fillId="3" borderId="38" xfId="0" applyFont="1" applyFill="1" applyBorder="1" applyAlignment="1">
      <alignment horizontal="center" vertical="center" wrapText="1"/>
    </xf>
    <xf numFmtId="0" fontId="7" fillId="3" borderId="39" xfId="0" applyFont="1" applyFill="1" applyBorder="1" applyAlignment="1">
      <alignment horizontal="center"/>
    </xf>
    <xf numFmtId="0" fontId="7" fillId="3" borderId="40" xfId="0" applyFont="1" applyFill="1" applyBorder="1" applyAlignment="1">
      <alignment horizontal="center"/>
    </xf>
    <xf numFmtId="0" fontId="7" fillId="3" borderId="39" xfId="0" applyFont="1" applyFill="1" applyBorder="1" applyAlignment="1">
      <alignment horizontal="center" wrapText="1"/>
    </xf>
    <xf numFmtId="0" fontId="7" fillId="3" borderId="40" xfId="0" applyFont="1" applyFill="1" applyBorder="1" applyAlignment="1">
      <alignment horizontal="center" wrapText="1"/>
    </xf>
    <xf numFmtId="0" fontId="9" fillId="0" borderId="44" xfId="0" applyFont="1" applyBorder="1" applyAlignment="1">
      <alignment horizontal="center" vertical="center"/>
    </xf>
    <xf numFmtId="0" fontId="9" fillId="0" borderId="47" xfId="0" applyFont="1" applyBorder="1" applyAlignment="1">
      <alignment horizontal="center" vertical="center"/>
    </xf>
    <xf numFmtId="0" fontId="9" fillId="0" borderId="49" xfId="0" applyFont="1" applyBorder="1" applyAlignment="1">
      <alignment horizontal="center" vertical="center"/>
    </xf>
    <xf numFmtId="0" fontId="9" fillId="0" borderId="54" xfId="0" applyFont="1" applyBorder="1" applyAlignment="1">
      <alignment horizontal="center" vertical="center"/>
    </xf>
    <xf numFmtId="0" fontId="9" fillId="0" borderId="40"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8" fillId="0" borderId="0" xfId="0" applyFont="1" applyAlignment="1">
      <alignment vertical="center"/>
    </xf>
    <xf numFmtId="0" fontId="8" fillId="0" borderId="0" xfId="0" applyFont="1" applyAlignment="1">
      <alignment horizontal="left" vertical="center" wrapText="1"/>
    </xf>
    <xf numFmtId="0" fontId="13" fillId="0" borderId="0" xfId="0" applyFont="1" applyAlignment="1">
      <alignment horizontal="left" wrapText="1"/>
    </xf>
    <xf numFmtId="0" fontId="8" fillId="0" borderId="61" xfId="0" applyFont="1" applyBorder="1" applyAlignment="1">
      <alignment horizontal="left" vertical="center" wrapText="1"/>
    </xf>
    <xf numFmtId="0" fontId="8" fillId="0" borderId="56" xfId="0" applyFont="1" applyBorder="1" applyAlignment="1">
      <alignment horizontal="left" wrapText="1"/>
    </xf>
    <xf numFmtId="0" fontId="8" fillId="0" borderId="8" xfId="0" applyFont="1" applyBorder="1" applyAlignment="1">
      <alignment horizontal="left" vertical="center" wrapText="1"/>
    </xf>
  </cellXfs>
  <cellStyles count="6">
    <cellStyle name="Bad" xfId="3" builtinId="27"/>
    <cellStyle name="Comma" xfId="1" builtinId="3"/>
    <cellStyle name="Hyperlink" xfId="5" builtinId="8"/>
    <cellStyle name="Normal" xfId="0" builtinId="0"/>
    <cellStyle name="Percent" xfId="2" builtinId="5"/>
    <cellStyle name="Style 1" xfId="4" xr:uid="{F655EA33-E11A-456B-A8EF-5E79FCD54AC5}"/>
  </cellStyles>
  <dxfs count="0"/>
  <tableStyles count="0" defaultTableStyle="TableStyleMedium2" defaultPivotStyle="PivotStyleLight16"/>
  <colors>
    <mruColors>
      <color rgb="FFFFFDC7"/>
      <color rgb="FF860000"/>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2" Type="http://schemas.openxmlformats.org/officeDocument/2006/relationships/hyperlink" Target="https://view.officeapps.live.com/op/view.aspx?src=https%3A%2F%2Fwww.cdc.gov%2Flab-quality%2Fmedia%2Ffiles%2F2024%2F08%2FConsolidated_GeT-RM_Table_20240418.xlsx&amp;wdOrigin=BROWSELINK" TargetMode="External"/><Relationship Id="rId1" Type="http://schemas.openxmlformats.org/officeDocument/2006/relationships/hyperlink" Target="https://ftp-trace.ncbi.nlm.nih.gov/ReferenceSamples/giab/release/ChineseTrio/HG005_NA24631_son/latest/GRCh3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C6600-66BD-4B1A-8BBD-1CD49EB624BD}">
  <dimension ref="A1:Q37"/>
  <sheetViews>
    <sheetView workbookViewId="0">
      <selection activeCell="F7" sqref="F7"/>
    </sheetView>
  </sheetViews>
  <sheetFormatPr defaultColWidth="8.796875" defaultRowHeight="14.25" x14ac:dyDescent="0.45"/>
  <cols>
    <col min="1" max="1" width="11.796875" customWidth="1"/>
    <col min="2" max="2" width="19.796875" bestFit="1" customWidth="1"/>
  </cols>
  <sheetData>
    <row r="1" spans="1:17" ht="33" customHeight="1" x14ac:dyDescent="0.45">
      <c r="A1" s="161" t="s">
        <v>397</v>
      </c>
      <c r="B1" s="161"/>
      <c r="C1" s="161"/>
      <c r="D1" s="161"/>
      <c r="E1" s="161"/>
      <c r="F1" s="161"/>
      <c r="G1" s="161"/>
      <c r="H1" s="161"/>
      <c r="I1" s="161"/>
      <c r="J1" s="161"/>
      <c r="K1" s="161"/>
      <c r="L1" s="161"/>
      <c r="M1" s="161"/>
      <c r="N1" s="161"/>
      <c r="O1" s="161"/>
      <c r="P1" s="160"/>
      <c r="Q1" s="160"/>
    </row>
    <row r="2" spans="1:17" x14ac:dyDescent="0.45">
      <c r="A2" s="9" t="s">
        <v>28</v>
      </c>
      <c r="B2" s="9" t="s">
        <v>29</v>
      </c>
    </row>
    <row r="3" spans="1:17" x14ac:dyDescent="0.45">
      <c r="A3" s="10" t="s">
        <v>30</v>
      </c>
      <c r="B3" s="10" t="s">
        <v>31</v>
      </c>
    </row>
    <row r="4" spans="1:17" x14ac:dyDescent="0.45">
      <c r="A4" s="10" t="s">
        <v>32</v>
      </c>
      <c r="B4" s="10" t="s">
        <v>31</v>
      </c>
    </row>
    <row r="5" spans="1:17" x14ac:dyDescent="0.45">
      <c r="A5" s="10" t="s">
        <v>33</v>
      </c>
      <c r="B5" s="10" t="s">
        <v>31</v>
      </c>
    </row>
    <row r="6" spans="1:17" x14ac:dyDescent="0.45">
      <c r="A6" s="10" t="s">
        <v>34</v>
      </c>
      <c r="B6" s="10" t="s">
        <v>31</v>
      </c>
    </row>
    <row r="7" spans="1:17" x14ac:dyDescent="0.45">
      <c r="A7" s="10" t="s">
        <v>35</v>
      </c>
      <c r="B7" s="10" t="s">
        <v>31</v>
      </c>
    </row>
    <row r="8" spans="1:17" x14ac:dyDescent="0.45">
      <c r="A8" s="10" t="s">
        <v>36</v>
      </c>
      <c r="B8" s="10" t="s">
        <v>31</v>
      </c>
    </row>
    <row r="9" spans="1:17" x14ac:dyDescent="0.45">
      <c r="A9" s="10" t="s">
        <v>37</v>
      </c>
      <c r="B9" s="10" t="s">
        <v>31</v>
      </c>
    </row>
    <row r="10" spans="1:17" x14ac:dyDescent="0.45">
      <c r="A10" s="10" t="s">
        <v>38</v>
      </c>
      <c r="B10" s="10" t="s">
        <v>31</v>
      </c>
    </row>
    <row r="11" spans="1:17" x14ac:dyDescent="0.45">
      <c r="A11" s="10" t="s">
        <v>39</v>
      </c>
      <c r="B11" s="10" t="s">
        <v>31</v>
      </c>
    </row>
    <row r="12" spans="1:17" x14ac:dyDescent="0.45">
      <c r="A12" s="10" t="s">
        <v>40</v>
      </c>
      <c r="B12" s="10" t="s">
        <v>31</v>
      </c>
    </row>
    <row r="13" spans="1:17" x14ac:dyDescent="0.45">
      <c r="A13" s="10" t="s">
        <v>41</v>
      </c>
      <c r="B13" s="10" t="s">
        <v>31</v>
      </c>
    </row>
    <row r="14" spans="1:17" x14ac:dyDescent="0.45">
      <c r="A14" s="10" t="s">
        <v>42</v>
      </c>
      <c r="B14" s="10" t="s">
        <v>31</v>
      </c>
    </row>
    <row r="15" spans="1:17" x14ac:dyDescent="0.45">
      <c r="A15" s="10" t="s">
        <v>43</v>
      </c>
      <c r="B15" s="10" t="s">
        <v>31</v>
      </c>
    </row>
    <row r="16" spans="1:17" x14ac:dyDescent="0.45">
      <c r="A16" s="10" t="s">
        <v>44</v>
      </c>
      <c r="B16" s="10" t="s">
        <v>31</v>
      </c>
    </row>
    <row r="17" spans="1:2" x14ac:dyDescent="0.45">
      <c r="A17" s="10" t="s">
        <v>45</v>
      </c>
      <c r="B17" s="10" t="s">
        <v>31</v>
      </c>
    </row>
    <row r="18" spans="1:2" x14ac:dyDescent="0.45">
      <c r="A18" s="10" t="s">
        <v>46</v>
      </c>
      <c r="B18" s="10" t="s">
        <v>31</v>
      </c>
    </row>
    <row r="19" spans="1:2" x14ac:dyDescent="0.45">
      <c r="A19" s="10" t="s">
        <v>47</v>
      </c>
      <c r="B19" s="10" t="s">
        <v>31</v>
      </c>
    </row>
    <row r="20" spans="1:2" x14ac:dyDescent="0.45">
      <c r="A20" s="10" t="s">
        <v>48</v>
      </c>
      <c r="B20" s="10" t="s">
        <v>31</v>
      </c>
    </row>
    <row r="21" spans="1:2" x14ac:dyDescent="0.45">
      <c r="A21" s="10" t="s">
        <v>49</v>
      </c>
      <c r="B21" s="10" t="s">
        <v>31</v>
      </c>
    </row>
    <row r="22" spans="1:2" x14ac:dyDescent="0.45">
      <c r="A22" s="10" t="s">
        <v>50</v>
      </c>
      <c r="B22" s="10" t="s">
        <v>31</v>
      </c>
    </row>
    <row r="23" spans="1:2" x14ac:dyDescent="0.45">
      <c r="A23" s="10" t="s">
        <v>51</v>
      </c>
      <c r="B23" s="10" t="s">
        <v>31</v>
      </c>
    </row>
    <row r="24" spans="1:2" x14ac:dyDescent="0.45">
      <c r="A24" s="10" t="s">
        <v>52</v>
      </c>
      <c r="B24" s="10" t="s">
        <v>53</v>
      </c>
    </row>
    <row r="25" spans="1:2" x14ac:dyDescent="0.45">
      <c r="A25" s="10" t="s">
        <v>54</v>
      </c>
      <c r="B25" s="10" t="s">
        <v>31</v>
      </c>
    </row>
    <row r="26" spans="1:2" x14ac:dyDescent="0.45">
      <c r="A26" s="10" t="s">
        <v>55</v>
      </c>
      <c r="B26" s="10" t="s">
        <v>31</v>
      </c>
    </row>
    <row r="27" spans="1:2" x14ac:dyDescent="0.45">
      <c r="A27" s="10" t="s">
        <v>56</v>
      </c>
      <c r="B27" s="10" t="s">
        <v>31</v>
      </c>
    </row>
    <row r="28" spans="1:2" x14ac:dyDescent="0.45">
      <c r="A28" s="10" t="s">
        <v>57</v>
      </c>
      <c r="B28" s="10" t="s">
        <v>31</v>
      </c>
    </row>
    <row r="29" spans="1:2" x14ac:dyDescent="0.45">
      <c r="A29" s="10" t="s">
        <v>58</v>
      </c>
      <c r="B29" s="10" t="s">
        <v>31</v>
      </c>
    </row>
    <row r="30" spans="1:2" x14ac:dyDescent="0.45">
      <c r="A30" s="10" t="s">
        <v>59</v>
      </c>
      <c r="B30" s="10" t="s">
        <v>31</v>
      </c>
    </row>
    <row r="31" spans="1:2" x14ac:dyDescent="0.45">
      <c r="A31" s="10" t="s">
        <v>60</v>
      </c>
      <c r="B31" s="10" t="s">
        <v>31</v>
      </c>
    </row>
    <row r="32" spans="1:2" x14ac:dyDescent="0.45">
      <c r="A32" s="10" t="s">
        <v>61</v>
      </c>
      <c r="B32" s="10" t="s">
        <v>31</v>
      </c>
    </row>
    <row r="33" spans="1:2" x14ac:dyDescent="0.45">
      <c r="A33" s="10" t="s">
        <v>62</v>
      </c>
      <c r="B33" s="10" t="s">
        <v>31</v>
      </c>
    </row>
    <row r="34" spans="1:2" x14ac:dyDescent="0.45">
      <c r="A34" s="10" t="s">
        <v>63</v>
      </c>
      <c r="B34" s="10" t="s">
        <v>31</v>
      </c>
    </row>
    <row r="35" spans="1:2" x14ac:dyDescent="0.45">
      <c r="A35" s="10" t="s">
        <v>64</v>
      </c>
      <c r="B35" s="10" t="s">
        <v>31</v>
      </c>
    </row>
    <row r="36" spans="1:2" x14ac:dyDescent="0.45">
      <c r="A36" s="10" t="s">
        <v>65</v>
      </c>
      <c r="B36" s="10" t="s">
        <v>31</v>
      </c>
    </row>
    <row r="37" spans="1:2" x14ac:dyDescent="0.45">
      <c r="A37" s="10" t="s">
        <v>66</v>
      </c>
      <c r="B37" s="10" t="s">
        <v>31</v>
      </c>
    </row>
  </sheetData>
  <sortState xmlns:xlrd2="http://schemas.microsoft.com/office/spreadsheetml/2017/richdata2" ref="A3:B37">
    <sortCondition ref="A3:A37"/>
  </sortState>
  <mergeCells count="1">
    <mergeCell ref="A1:O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F7251-E406-49F8-8BD4-8CAD3B84D384}">
  <dimension ref="A1:C19"/>
  <sheetViews>
    <sheetView workbookViewId="0">
      <selection activeCell="C34" sqref="C34"/>
    </sheetView>
  </sheetViews>
  <sheetFormatPr defaultColWidth="8.796875" defaultRowHeight="14.25" x14ac:dyDescent="0.45"/>
  <cols>
    <col min="1" max="1" width="16.6640625" customWidth="1"/>
    <col min="2" max="2" width="23.46484375" customWidth="1"/>
    <col min="3" max="3" width="133.46484375" customWidth="1"/>
    <col min="8" max="8" width="49.33203125" customWidth="1"/>
  </cols>
  <sheetData>
    <row r="1" spans="1:3" ht="46.9" customHeight="1" x14ac:dyDescent="0.45">
      <c r="A1" s="161" t="s">
        <v>398</v>
      </c>
      <c r="B1" s="161"/>
      <c r="C1" s="161"/>
    </row>
    <row r="2" spans="1:3" ht="27.75" x14ac:dyDescent="0.45">
      <c r="A2" s="11" t="s">
        <v>67</v>
      </c>
      <c r="B2" s="11" t="s">
        <v>68</v>
      </c>
      <c r="C2" s="11" t="s">
        <v>69</v>
      </c>
    </row>
    <row r="3" spans="1:3" x14ac:dyDescent="0.45">
      <c r="A3" s="12" t="s">
        <v>70</v>
      </c>
      <c r="B3" s="12" t="s">
        <v>71</v>
      </c>
      <c r="C3" s="12" t="s">
        <v>72</v>
      </c>
    </row>
    <row r="4" spans="1:3" x14ac:dyDescent="0.45">
      <c r="A4" s="12" t="s">
        <v>73</v>
      </c>
      <c r="B4" s="12" t="s">
        <v>74</v>
      </c>
      <c r="C4" s="12" t="s">
        <v>72</v>
      </c>
    </row>
    <row r="5" spans="1:3" x14ac:dyDescent="0.45">
      <c r="A5" s="12" t="s">
        <v>75</v>
      </c>
      <c r="B5" s="12" t="s">
        <v>76</v>
      </c>
      <c r="C5" s="12" t="s">
        <v>77</v>
      </c>
    </row>
    <row r="6" spans="1:3" x14ac:dyDescent="0.45">
      <c r="A6" s="12" t="s">
        <v>78</v>
      </c>
      <c r="B6" s="12" t="s">
        <v>79</v>
      </c>
      <c r="C6" s="12" t="s">
        <v>80</v>
      </c>
    </row>
    <row r="7" spans="1:3" x14ac:dyDescent="0.45">
      <c r="A7" s="12" t="s">
        <v>81</v>
      </c>
      <c r="B7" s="12" t="s">
        <v>79</v>
      </c>
      <c r="C7" s="12" t="s">
        <v>82</v>
      </c>
    </row>
    <row r="8" spans="1:3" x14ac:dyDescent="0.45">
      <c r="A8" s="12" t="s">
        <v>83</v>
      </c>
      <c r="B8" s="12" t="s">
        <v>79</v>
      </c>
      <c r="C8" s="12" t="s">
        <v>84</v>
      </c>
    </row>
    <row r="9" spans="1:3" x14ac:dyDescent="0.45">
      <c r="A9" s="12" t="s">
        <v>85</v>
      </c>
      <c r="B9" s="12" t="s">
        <v>79</v>
      </c>
      <c r="C9" s="12" t="s">
        <v>77</v>
      </c>
    </row>
    <row r="10" spans="1:3" x14ac:dyDescent="0.45">
      <c r="A10" s="12" t="s">
        <v>86</v>
      </c>
      <c r="B10" s="12" t="s">
        <v>79</v>
      </c>
      <c r="C10" s="12" t="s">
        <v>87</v>
      </c>
    </row>
    <row r="11" spans="1:3" x14ac:dyDescent="0.45">
      <c r="A11" s="12" t="s">
        <v>88</v>
      </c>
      <c r="B11" s="12" t="s">
        <v>76</v>
      </c>
      <c r="C11" s="12" t="s">
        <v>77</v>
      </c>
    </row>
    <row r="12" spans="1:3" x14ac:dyDescent="0.45">
      <c r="A12" s="12" t="s">
        <v>89</v>
      </c>
      <c r="B12" s="12" t="s">
        <v>76</v>
      </c>
      <c r="C12" s="12" t="s">
        <v>77</v>
      </c>
    </row>
    <row r="13" spans="1:3" x14ac:dyDescent="0.45">
      <c r="A13" s="12" t="s">
        <v>90</v>
      </c>
      <c r="B13" s="12" t="s">
        <v>76</v>
      </c>
      <c r="C13" s="12" t="s">
        <v>82</v>
      </c>
    </row>
    <row r="14" spans="1:3" x14ac:dyDescent="0.45">
      <c r="A14" s="12" t="s">
        <v>91</v>
      </c>
      <c r="B14" s="12" t="s">
        <v>92</v>
      </c>
      <c r="C14" s="12" t="s">
        <v>93</v>
      </c>
    </row>
    <row r="15" spans="1:3" x14ac:dyDescent="0.45">
      <c r="A15" s="12" t="s">
        <v>94</v>
      </c>
      <c r="B15" s="12" t="s">
        <v>92</v>
      </c>
      <c r="C15" s="12" t="s">
        <v>93</v>
      </c>
    </row>
    <row r="16" spans="1:3" x14ac:dyDescent="0.45">
      <c r="A16" s="12" t="s">
        <v>95</v>
      </c>
      <c r="B16" s="12" t="s">
        <v>92</v>
      </c>
      <c r="C16" s="12" t="s">
        <v>93</v>
      </c>
    </row>
    <row r="17" spans="1:3" x14ac:dyDescent="0.45">
      <c r="A17" s="12" t="s">
        <v>96</v>
      </c>
      <c r="B17" s="12" t="s">
        <v>97</v>
      </c>
      <c r="C17" s="12" t="s">
        <v>93</v>
      </c>
    </row>
    <row r="18" spans="1:3" x14ac:dyDescent="0.45">
      <c r="A18" s="12" t="s">
        <v>98</v>
      </c>
      <c r="B18" s="12" t="s">
        <v>97</v>
      </c>
      <c r="C18" s="12" t="s">
        <v>93</v>
      </c>
    </row>
    <row r="19" spans="1:3" x14ac:dyDescent="0.45">
      <c r="A19" s="12" t="s">
        <v>99</v>
      </c>
      <c r="B19" s="12" t="s">
        <v>97</v>
      </c>
      <c r="C19" s="12" t="s">
        <v>93</v>
      </c>
    </row>
  </sheetData>
  <sortState xmlns:xlrd2="http://schemas.microsoft.com/office/spreadsheetml/2017/richdata2" ref="H2:H23">
    <sortCondition ref="H2:H23"/>
  </sortState>
  <mergeCells count="1">
    <mergeCell ref="A1:C1"/>
  </mergeCells>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35B92-A7A6-414C-A9B5-6223C99D5D19}">
  <dimension ref="A1:X67"/>
  <sheetViews>
    <sheetView zoomScale="89" workbookViewId="0">
      <selection activeCell="F29" sqref="F29"/>
    </sheetView>
  </sheetViews>
  <sheetFormatPr defaultColWidth="8.796875" defaultRowHeight="14.25" x14ac:dyDescent="0.45"/>
  <cols>
    <col min="2" max="2" width="13.46484375" customWidth="1"/>
    <col min="3" max="3" width="21" customWidth="1"/>
    <col min="4" max="4" width="20" customWidth="1"/>
    <col min="5" max="5" width="23.1328125" customWidth="1"/>
    <col min="6" max="6" width="10.796875" customWidth="1"/>
    <col min="7" max="7" width="11.1328125" customWidth="1"/>
    <col min="9" max="9" width="11" customWidth="1"/>
    <col min="10" max="10" width="11.796875" customWidth="1"/>
    <col min="11" max="11" width="11.1328125" customWidth="1"/>
    <col min="12" max="12" width="10.6640625" customWidth="1"/>
    <col min="14" max="14" width="13" customWidth="1"/>
    <col min="15" max="16" width="10.6640625" customWidth="1"/>
    <col min="17" max="17" width="12.796875" customWidth="1"/>
    <col min="18" max="18" width="11" bestFit="1" customWidth="1"/>
    <col min="19" max="19" width="13.6640625" customWidth="1"/>
    <col min="20" max="20" width="12.1328125" customWidth="1"/>
    <col min="21" max="21" width="12" customWidth="1"/>
    <col min="22" max="22" width="11.6640625" customWidth="1"/>
    <col min="23" max="23" width="11" customWidth="1"/>
  </cols>
  <sheetData>
    <row r="1" spans="1:24" ht="33" customHeight="1" x14ac:dyDescent="0.45">
      <c r="A1" s="162" t="s">
        <v>399</v>
      </c>
      <c r="B1" s="162"/>
      <c r="C1" s="162"/>
      <c r="D1" s="162"/>
      <c r="E1" s="162"/>
      <c r="F1" s="162"/>
      <c r="G1" s="162"/>
      <c r="H1" s="162"/>
      <c r="I1" s="162"/>
      <c r="J1" s="162"/>
      <c r="K1" s="162"/>
      <c r="L1" s="162"/>
      <c r="M1" s="162"/>
      <c r="N1" s="162"/>
      <c r="O1" s="162"/>
      <c r="P1" s="162"/>
      <c r="Q1" s="162"/>
      <c r="R1" s="162"/>
      <c r="S1" s="162"/>
      <c r="T1" s="162"/>
      <c r="U1" s="162"/>
      <c r="V1" s="162"/>
      <c r="W1" s="162"/>
      <c r="X1" s="85"/>
    </row>
    <row r="2" spans="1:24" ht="15" customHeight="1" x14ac:dyDescent="0.45">
      <c r="A2" s="81" t="s">
        <v>100</v>
      </c>
      <c r="X2" s="85"/>
    </row>
    <row r="3" spans="1:24" ht="54.75" customHeight="1" x14ac:dyDescent="0.45">
      <c r="A3" s="9" t="s">
        <v>101</v>
      </c>
      <c r="B3" s="9" t="s">
        <v>0</v>
      </c>
      <c r="C3" s="9" t="s">
        <v>102</v>
      </c>
      <c r="D3" s="14" t="s">
        <v>103</v>
      </c>
      <c r="E3" s="15" t="s">
        <v>104</v>
      </c>
      <c r="F3" s="14" t="s">
        <v>105</v>
      </c>
      <c r="G3" s="16" t="s">
        <v>106</v>
      </c>
      <c r="H3" s="16" t="s">
        <v>107</v>
      </c>
      <c r="I3" s="16" t="s">
        <v>108</v>
      </c>
      <c r="J3" s="16" t="s">
        <v>109</v>
      </c>
      <c r="K3" s="16" t="s">
        <v>110</v>
      </c>
      <c r="L3" s="16" t="s">
        <v>111</v>
      </c>
      <c r="M3" s="16" t="s">
        <v>112</v>
      </c>
      <c r="N3" s="16" t="s">
        <v>113</v>
      </c>
      <c r="O3" s="16" t="s">
        <v>114</v>
      </c>
      <c r="P3" s="16" t="s">
        <v>115</v>
      </c>
      <c r="Q3" s="16" t="s">
        <v>116</v>
      </c>
      <c r="R3" s="16" t="s">
        <v>117</v>
      </c>
      <c r="S3" s="16" t="s">
        <v>118</v>
      </c>
      <c r="T3" s="17" t="s">
        <v>119</v>
      </c>
      <c r="U3" s="17" t="s">
        <v>120</v>
      </c>
      <c r="V3" s="16" t="s">
        <v>121</v>
      </c>
      <c r="W3" s="16" t="s">
        <v>122</v>
      </c>
    </row>
    <row r="4" spans="1:24" ht="15" customHeight="1" x14ac:dyDescent="0.45">
      <c r="A4" s="129" t="s">
        <v>123</v>
      </c>
      <c r="B4" s="129" t="s">
        <v>124</v>
      </c>
      <c r="C4" s="129" t="s">
        <v>125</v>
      </c>
      <c r="D4" s="18">
        <v>0.34499999999999997</v>
      </c>
      <c r="E4" s="19" t="s">
        <v>78</v>
      </c>
      <c r="F4" s="20">
        <v>1.1200000000000001</v>
      </c>
      <c r="G4" s="20">
        <v>12.83</v>
      </c>
      <c r="H4" s="20">
        <v>13.95</v>
      </c>
      <c r="I4" s="20">
        <v>28.61</v>
      </c>
      <c r="J4" s="21">
        <v>26</v>
      </c>
      <c r="K4" s="20">
        <v>4.17</v>
      </c>
      <c r="L4" s="21">
        <v>4</v>
      </c>
      <c r="M4" s="20">
        <v>6.8609999999999998</v>
      </c>
      <c r="N4" s="20">
        <v>6.5</v>
      </c>
      <c r="O4" s="20">
        <v>22.757000000000001</v>
      </c>
      <c r="P4" s="21">
        <v>21</v>
      </c>
      <c r="Q4" s="22">
        <v>224440</v>
      </c>
      <c r="R4" s="22">
        <v>319506</v>
      </c>
      <c r="S4" s="22">
        <v>19489294</v>
      </c>
      <c r="T4" s="23">
        <f t="shared" ref="T4:T15" si="0">(SUM(R4:S4)/(SUM(Q4:S4)))</f>
        <v>0.98879662001753088</v>
      </c>
      <c r="U4" s="23">
        <f t="shared" ref="U4:U15" si="1">R4/(SUM(R4:S4))</f>
        <v>1.6129498000888493E-2</v>
      </c>
      <c r="V4" s="22">
        <v>6198</v>
      </c>
      <c r="W4" s="24">
        <v>696</v>
      </c>
    </row>
    <row r="5" spans="1:24" x14ac:dyDescent="0.45">
      <c r="A5" s="130"/>
      <c r="B5" s="130"/>
      <c r="C5" s="130"/>
      <c r="D5" s="25">
        <v>0.35399999999999998</v>
      </c>
      <c r="E5" s="26" t="s">
        <v>83</v>
      </c>
      <c r="F5" s="27">
        <v>1.63</v>
      </c>
      <c r="G5" s="27">
        <v>14.19</v>
      </c>
      <c r="H5" s="27">
        <v>15.82</v>
      </c>
      <c r="I5" s="27">
        <v>41.67</v>
      </c>
      <c r="J5" s="13">
        <v>35</v>
      </c>
      <c r="K5" s="27">
        <v>4.6100000000000003</v>
      </c>
      <c r="L5" s="13">
        <v>5</v>
      </c>
      <c r="M5" s="27">
        <v>9.0389999999999997</v>
      </c>
      <c r="N5" s="27">
        <v>7</v>
      </c>
      <c r="O5" s="27">
        <v>22.471</v>
      </c>
      <c r="P5" s="13">
        <v>21</v>
      </c>
      <c r="Q5" s="28">
        <v>195714</v>
      </c>
      <c r="R5" s="28">
        <v>415346</v>
      </c>
      <c r="S5" s="28">
        <v>20075085</v>
      </c>
      <c r="T5" s="23">
        <f t="shared" si="0"/>
        <v>0.99053888484297103</v>
      </c>
      <c r="U5" s="23">
        <f t="shared" si="1"/>
        <v>2.0270242241366226E-2</v>
      </c>
      <c r="V5" s="28">
        <v>6586</v>
      </c>
      <c r="W5" s="29">
        <v>722</v>
      </c>
    </row>
    <row r="6" spans="1:24" x14ac:dyDescent="0.45">
      <c r="A6" s="130"/>
      <c r="B6" s="130"/>
      <c r="C6" s="131"/>
      <c r="D6" s="30">
        <v>0.246</v>
      </c>
      <c r="E6" s="31" t="s">
        <v>85</v>
      </c>
      <c r="F6" s="32">
        <v>1</v>
      </c>
      <c r="G6" s="32">
        <v>9.64</v>
      </c>
      <c r="H6" s="32">
        <v>10.64</v>
      </c>
      <c r="I6" s="32">
        <v>25.52</v>
      </c>
      <c r="J6" s="33">
        <v>23</v>
      </c>
      <c r="K6" s="32">
        <v>3.13</v>
      </c>
      <c r="L6" s="33">
        <v>3</v>
      </c>
      <c r="M6" s="32">
        <v>8.1530000000000005</v>
      </c>
      <c r="N6" s="32">
        <v>7.6669999999999998</v>
      </c>
      <c r="O6" s="32">
        <v>22.443999999999999</v>
      </c>
      <c r="P6" s="33">
        <v>21</v>
      </c>
      <c r="Q6" s="34">
        <v>190059</v>
      </c>
      <c r="R6" s="34">
        <v>245677</v>
      </c>
      <c r="S6" s="34">
        <v>13924354</v>
      </c>
      <c r="T6" s="35">
        <f t="shared" si="0"/>
        <v>0.98676477654387962</v>
      </c>
      <c r="U6" s="35">
        <f t="shared" si="1"/>
        <v>1.733778846355382E-2</v>
      </c>
      <c r="V6" s="34">
        <v>6926</v>
      </c>
      <c r="W6" s="36">
        <v>714</v>
      </c>
    </row>
    <row r="7" spans="1:24" x14ac:dyDescent="0.45">
      <c r="A7" s="130"/>
      <c r="B7" s="130"/>
      <c r="C7" s="129" t="s">
        <v>126</v>
      </c>
      <c r="D7" s="18">
        <v>0.19600000000000001</v>
      </c>
      <c r="E7" s="19" t="s">
        <v>81</v>
      </c>
      <c r="F7" s="20">
        <v>0.76</v>
      </c>
      <c r="G7" s="20">
        <v>6.49</v>
      </c>
      <c r="H7" s="20">
        <v>7.25</v>
      </c>
      <c r="I7" s="20">
        <v>19.09</v>
      </c>
      <c r="J7" s="21">
        <v>18</v>
      </c>
      <c r="K7" s="20">
        <v>2.1</v>
      </c>
      <c r="L7" s="21">
        <v>2</v>
      </c>
      <c r="M7" s="20">
        <v>9.09</v>
      </c>
      <c r="N7" s="20">
        <v>9</v>
      </c>
      <c r="O7" s="20">
        <v>21.992000000000001</v>
      </c>
      <c r="P7" s="21">
        <v>21</v>
      </c>
      <c r="Q7" s="22">
        <v>160774</v>
      </c>
      <c r="R7" s="22">
        <v>184258</v>
      </c>
      <c r="S7" s="22">
        <v>11008747</v>
      </c>
      <c r="T7" s="23">
        <f t="shared" si="0"/>
        <v>0.98583960459332531</v>
      </c>
      <c r="U7" s="23">
        <f t="shared" si="1"/>
        <v>1.64618884740961E-2</v>
      </c>
      <c r="V7" s="22">
        <v>11348</v>
      </c>
      <c r="W7" s="24">
        <v>631</v>
      </c>
    </row>
    <row r="8" spans="1:24" x14ac:dyDescent="0.45">
      <c r="A8" s="130"/>
      <c r="B8" s="130"/>
      <c r="C8" s="130"/>
      <c r="D8" s="25">
        <v>0.34399999999999997</v>
      </c>
      <c r="E8" s="26" t="s">
        <v>83</v>
      </c>
      <c r="F8" s="27">
        <v>1.47</v>
      </c>
      <c r="G8" s="27">
        <v>12.01</v>
      </c>
      <c r="H8" s="27">
        <v>13.48</v>
      </c>
      <c r="I8" s="27">
        <v>37.46</v>
      </c>
      <c r="J8" s="13">
        <v>30</v>
      </c>
      <c r="K8" s="27">
        <v>3.9</v>
      </c>
      <c r="L8" s="13">
        <v>4</v>
      </c>
      <c r="M8" s="27">
        <v>9.6050000000000004</v>
      </c>
      <c r="N8" s="27">
        <v>7.5</v>
      </c>
      <c r="O8" s="27">
        <v>21.707999999999998</v>
      </c>
      <c r="P8" s="13">
        <v>21</v>
      </c>
      <c r="Q8" s="28">
        <v>216900</v>
      </c>
      <c r="R8" s="28">
        <v>452218</v>
      </c>
      <c r="S8" s="28">
        <v>19508212</v>
      </c>
      <c r="T8" s="23">
        <f t="shared" si="0"/>
        <v>0.98925031210769709</v>
      </c>
      <c r="U8" s="23">
        <f t="shared" si="1"/>
        <v>2.2655724350627716E-2</v>
      </c>
      <c r="V8" s="28">
        <v>6847</v>
      </c>
      <c r="W8" s="29">
        <v>643</v>
      </c>
    </row>
    <row r="9" spans="1:24" x14ac:dyDescent="0.45">
      <c r="A9" s="130"/>
      <c r="B9" s="130"/>
      <c r="C9" s="131"/>
      <c r="D9" s="30">
        <v>0.39900000000000002</v>
      </c>
      <c r="E9" s="31" t="s">
        <v>78</v>
      </c>
      <c r="F9" s="32">
        <v>1.1000000000000001</v>
      </c>
      <c r="G9" s="32">
        <v>12.6</v>
      </c>
      <c r="H9" s="32">
        <v>13.7</v>
      </c>
      <c r="I9" s="32">
        <v>27.77</v>
      </c>
      <c r="J9" s="33">
        <v>26</v>
      </c>
      <c r="K9" s="32">
        <v>4.09</v>
      </c>
      <c r="L9" s="33">
        <v>4</v>
      </c>
      <c r="M9" s="32">
        <v>6.79</v>
      </c>
      <c r="N9" s="32">
        <v>6.5</v>
      </c>
      <c r="O9" s="32">
        <v>22.125</v>
      </c>
      <c r="P9" s="33">
        <v>21</v>
      </c>
      <c r="Q9" s="34">
        <v>342301</v>
      </c>
      <c r="R9" s="34">
        <v>368400</v>
      </c>
      <c r="S9" s="34">
        <v>22302566</v>
      </c>
      <c r="T9" s="35">
        <f t="shared" si="0"/>
        <v>0.98512592757907858</v>
      </c>
      <c r="U9" s="35">
        <f t="shared" si="1"/>
        <v>1.6249858960575389E-2</v>
      </c>
      <c r="V9" s="34">
        <v>7019</v>
      </c>
      <c r="W9" s="36">
        <v>620</v>
      </c>
    </row>
    <row r="10" spans="1:24" x14ac:dyDescent="0.45">
      <c r="A10" s="130"/>
      <c r="B10" s="130"/>
      <c r="C10" s="129" t="s">
        <v>127</v>
      </c>
      <c r="D10" s="25">
        <v>0.35199999999999998</v>
      </c>
      <c r="E10" s="37" t="s">
        <v>78</v>
      </c>
      <c r="F10" s="27">
        <v>0.76</v>
      </c>
      <c r="G10" s="27">
        <v>8.52</v>
      </c>
      <c r="H10" s="27">
        <v>9.2799999999999994</v>
      </c>
      <c r="I10" s="27">
        <v>19.399999999999999</v>
      </c>
      <c r="J10" s="13">
        <v>18</v>
      </c>
      <c r="K10" s="27">
        <v>2.77</v>
      </c>
      <c r="L10" s="13">
        <v>3</v>
      </c>
      <c r="M10" s="27">
        <v>7.0039999999999996</v>
      </c>
      <c r="N10" s="27">
        <v>6</v>
      </c>
      <c r="O10" s="27">
        <v>22.414000000000001</v>
      </c>
      <c r="P10" s="13">
        <v>21</v>
      </c>
      <c r="Q10" s="28">
        <v>195179</v>
      </c>
      <c r="R10" s="28">
        <v>240525</v>
      </c>
      <c r="S10" s="28">
        <v>14541172</v>
      </c>
      <c r="T10" s="23">
        <f t="shared" si="0"/>
        <v>0.98696797649923784</v>
      </c>
      <c r="U10" s="23">
        <f t="shared" si="1"/>
        <v>1.6271812363627802E-2</v>
      </c>
      <c r="V10" s="28">
        <v>6916</v>
      </c>
      <c r="W10" s="29">
        <v>633</v>
      </c>
    </row>
    <row r="11" spans="1:24" x14ac:dyDescent="0.45">
      <c r="A11" s="130"/>
      <c r="B11" s="130"/>
      <c r="C11" s="130"/>
      <c r="D11" s="25">
        <v>0.248</v>
      </c>
      <c r="E11" s="37" t="s">
        <v>81</v>
      </c>
      <c r="F11" s="27">
        <v>0.71</v>
      </c>
      <c r="G11" s="27">
        <v>6.42</v>
      </c>
      <c r="H11" s="27">
        <v>7.13</v>
      </c>
      <c r="I11" s="27">
        <v>17.920000000000002</v>
      </c>
      <c r="J11" s="13">
        <v>16</v>
      </c>
      <c r="K11" s="27">
        <v>2.09</v>
      </c>
      <c r="L11" s="13">
        <v>2</v>
      </c>
      <c r="M11" s="27">
        <v>8.5739999999999998</v>
      </c>
      <c r="N11" s="27">
        <v>8</v>
      </c>
      <c r="O11" s="27">
        <v>22.196000000000002</v>
      </c>
      <c r="P11" s="13">
        <v>21</v>
      </c>
      <c r="Q11" s="28">
        <v>113538</v>
      </c>
      <c r="R11" s="28">
        <v>171174</v>
      </c>
      <c r="S11" s="28">
        <v>10260177</v>
      </c>
      <c r="T11" s="23">
        <f t="shared" si="0"/>
        <v>0.98923288808445498</v>
      </c>
      <c r="U11" s="23">
        <f t="shared" si="1"/>
        <v>1.640957149270502E-2</v>
      </c>
      <c r="V11" s="28">
        <v>7778</v>
      </c>
      <c r="W11" s="29">
        <v>651</v>
      </c>
    </row>
    <row r="12" spans="1:24" x14ac:dyDescent="0.45">
      <c r="A12" s="130"/>
      <c r="B12" s="131"/>
      <c r="C12" s="131"/>
      <c r="D12" s="25">
        <v>0.34200000000000003</v>
      </c>
      <c r="E12" s="38" t="s">
        <v>83</v>
      </c>
      <c r="F12" s="32">
        <v>1.1599999999999999</v>
      </c>
      <c r="G12" s="32">
        <v>9.06</v>
      </c>
      <c r="H12" s="32">
        <v>10.220000000000001</v>
      </c>
      <c r="I12" s="32">
        <v>29.48</v>
      </c>
      <c r="J12" s="33">
        <v>24</v>
      </c>
      <c r="K12" s="32">
        <v>2.94</v>
      </c>
      <c r="L12" s="33">
        <v>3</v>
      </c>
      <c r="M12" s="32">
        <v>10.026999999999999</v>
      </c>
      <c r="N12" s="32">
        <v>8</v>
      </c>
      <c r="O12" s="32">
        <v>21.988</v>
      </c>
      <c r="P12" s="33">
        <v>21</v>
      </c>
      <c r="Q12" s="34">
        <v>143128</v>
      </c>
      <c r="R12" s="34">
        <v>319433</v>
      </c>
      <c r="S12" s="34">
        <v>14246741</v>
      </c>
      <c r="T12" s="35">
        <f t="shared" si="0"/>
        <v>0.99026955867790323</v>
      </c>
      <c r="U12" s="35">
        <f t="shared" si="1"/>
        <v>2.1929780599902211E-2</v>
      </c>
      <c r="V12" s="34">
        <v>6888</v>
      </c>
      <c r="W12" s="36">
        <v>655</v>
      </c>
    </row>
    <row r="13" spans="1:24" x14ac:dyDescent="0.45">
      <c r="A13" s="130"/>
      <c r="B13" s="129" t="s">
        <v>128</v>
      </c>
      <c r="C13" s="129" t="s">
        <v>129</v>
      </c>
      <c r="D13" s="18">
        <v>0.248</v>
      </c>
      <c r="E13" s="39" t="s">
        <v>75</v>
      </c>
      <c r="F13" s="20">
        <v>1.1100000000000001</v>
      </c>
      <c r="G13" s="20">
        <v>11.33</v>
      </c>
      <c r="H13" s="20">
        <v>12.44</v>
      </c>
      <c r="I13" s="20">
        <v>28.16</v>
      </c>
      <c r="J13" s="21">
        <v>24</v>
      </c>
      <c r="K13" s="20">
        <v>3.68</v>
      </c>
      <c r="L13" s="21">
        <v>4</v>
      </c>
      <c r="M13" s="20">
        <v>7.6520000000000001</v>
      </c>
      <c r="N13" s="20">
        <v>6</v>
      </c>
      <c r="O13" s="20">
        <v>21.631</v>
      </c>
      <c r="P13" s="21">
        <v>20</v>
      </c>
      <c r="Q13" s="22">
        <v>246017</v>
      </c>
      <c r="R13" s="22">
        <v>307078</v>
      </c>
      <c r="S13" s="22">
        <v>16378609</v>
      </c>
      <c r="T13" s="23">
        <f t="shared" si="0"/>
        <v>0.9854700389281551</v>
      </c>
      <c r="U13" s="23">
        <f t="shared" si="1"/>
        <v>1.8403677355328552E-2</v>
      </c>
      <c r="V13" s="22">
        <v>7479</v>
      </c>
      <c r="W13" s="24">
        <v>727</v>
      </c>
    </row>
    <row r="14" spans="1:24" x14ac:dyDescent="0.45">
      <c r="A14" s="130"/>
      <c r="B14" s="130"/>
      <c r="C14" s="130"/>
      <c r="D14" s="25">
        <v>0.34899999999999998</v>
      </c>
      <c r="E14" s="37" t="s">
        <v>86</v>
      </c>
      <c r="F14" s="27">
        <v>1.21</v>
      </c>
      <c r="G14" s="27">
        <v>14.74</v>
      </c>
      <c r="H14" s="27">
        <v>15.95</v>
      </c>
      <c r="I14" s="27">
        <v>30.75</v>
      </c>
      <c r="J14" s="13">
        <v>27</v>
      </c>
      <c r="K14" s="27">
        <v>4.79</v>
      </c>
      <c r="L14" s="13">
        <v>5</v>
      </c>
      <c r="M14" s="27">
        <v>6.42</v>
      </c>
      <c r="N14" s="27">
        <v>5.4</v>
      </c>
      <c r="O14" s="27">
        <v>21.748000000000001</v>
      </c>
      <c r="P14" s="13">
        <v>20</v>
      </c>
      <c r="Q14" s="28">
        <v>331248</v>
      </c>
      <c r="R14" s="28">
        <v>434167</v>
      </c>
      <c r="S14" s="28">
        <v>23178116</v>
      </c>
      <c r="T14" s="23">
        <f t="shared" si="0"/>
        <v>0.98616544903088854</v>
      </c>
      <c r="U14" s="23">
        <f t="shared" si="1"/>
        <v>1.8387336794159208E-2</v>
      </c>
      <c r="V14" s="28">
        <v>6916</v>
      </c>
      <c r="W14" s="29">
        <v>695</v>
      </c>
    </row>
    <row r="15" spans="1:24" x14ac:dyDescent="0.45">
      <c r="A15" s="130"/>
      <c r="B15" s="130"/>
      <c r="C15" s="131"/>
      <c r="D15" s="25">
        <v>0.33700000000000002</v>
      </c>
      <c r="E15" s="38" t="s">
        <v>78</v>
      </c>
      <c r="F15" s="32">
        <v>1.03</v>
      </c>
      <c r="G15" s="32">
        <v>14.27</v>
      </c>
      <c r="H15" s="32">
        <v>15.3</v>
      </c>
      <c r="I15" s="32">
        <v>26.38</v>
      </c>
      <c r="J15" s="33">
        <v>24</v>
      </c>
      <c r="K15" s="32">
        <v>4.6399999999999997</v>
      </c>
      <c r="L15" s="33">
        <v>5</v>
      </c>
      <c r="M15" s="32">
        <v>5.6849999999999996</v>
      </c>
      <c r="N15" s="32">
        <v>4.8</v>
      </c>
      <c r="O15" s="32">
        <v>21.797000000000001</v>
      </c>
      <c r="P15" s="33">
        <v>21</v>
      </c>
      <c r="Q15" s="34">
        <v>303120</v>
      </c>
      <c r="R15" s="34">
        <v>373777</v>
      </c>
      <c r="S15" s="34">
        <v>22405735</v>
      </c>
      <c r="T15" s="35">
        <f t="shared" si="0"/>
        <v>0.98686804866966649</v>
      </c>
      <c r="U15" s="35">
        <f t="shared" si="1"/>
        <v>1.6408472666139644E-2</v>
      </c>
      <c r="V15" s="34">
        <v>5812</v>
      </c>
      <c r="W15" s="36">
        <v>699</v>
      </c>
    </row>
    <row r="16" spans="1:24" x14ac:dyDescent="0.45">
      <c r="A16" s="130"/>
      <c r="B16" s="130"/>
      <c r="C16" s="129" t="s">
        <v>130</v>
      </c>
      <c r="D16" s="18">
        <v>0.308</v>
      </c>
      <c r="E16" s="39" t="s">
        <v>131</v>
      </c>
      <c r="F16" s="40">
        <v>0.64</v>
      </c>
      <c r="G16" s="27">
        <v>6.42</v>
      </c>
      <c r="H16" s="27">
        <v>7.06</v>
      </c>
      <c r="I16" s="27">
        <v>16.350000000000001</v>
      </c>
      <c r="J16" s="13">
        <v>15</v>
      </c>
      <c r="K16" s="27">
        <v>2.09</v>
      </c>
      <c r="L16" s="13">
        <v>2</v>
      </c>
      <c r="M16" s="27">
        <v>7.8230000000000004</v>
      </c>
      <c r="N16" s="27">
        <v>7.5</v>
      </c>
      <c r="O16" s="27">
        <v>24.04</v>
      </c>
      <c r="P16" s="13">
        <v>23</v>
      </c>
      <c r="Q16" s="28">
        <v>126458</v>
      </c>
      <c r="R16" s="28">
        <v>194846</v>
      </c>
      <c r="S16" s="28">
        <v>11483936</v>
      </c>
      <c r="T16" s="23">
        <f t="shared" ref="T16:T26" si="2">(SUM(R16:S16)/(SUM(Q16:S16)))</f>
        <v>0.9892879772033436</v>
      </c>
      <c r="U16" s="23">
        <f t="shared" ref="U16:U27" si="3">R16/(SUM(R16:S16))</f>
        <v>1.6683760344186577E-2</v>
      </c>
      <c r="V16" s="28">
        <v>6849</v>
      </c>
      <c r="W16" s="29">
        <v>590</v>
      </c>
    </row>
    <row r="17" spans="1:23" x14ac:dyDescent="0.45">
      <c r="A17" s="130"/>
      <c r="B17" s="130"/>
      <c r="C17" s="130"/>
      <c r="D17" s="25">
        <v>0.28100000000000003</v>
      </c>
      <c r="E17" s="37" t="s">
        <v>132</v>
      </c>
      <c r="F17" s="40">
        <v>0.74</v>
      </c>
      <c r="G17" s="27">
        <v>5.97</v>
      </c>
      <c r="H17" s="27">
        <v>6.71</v>
      </c>
      <c r="I17" s="27">
        <v>18.690000000000001</v>
      </c>
      <c r="J17" s="13">
        <v>17</v>
      </c>
      <c r="K17" s="27">
        <v>1.94</v>
      </c>
      <c r="L17" s="13">
        <v>2</v>
      </c>
      <c r="M17" s="27">
        <v>9.6340000000000003</v>
      </c>
      <c r="N17" s="27">
        <v>8.5</v>
      </c>
      <c r="O17" s="27">
        <v>24.408999999999999</v>
      </c>
      <c r="P17" s="13">
        <v>23</v>
      </c>
      <c r="Q17" s="28">
        <v>118009</v>
      </c>
      <c r="R17" s="28">
        <v>180943</v>
      </c>
      <c r="S17" s="28">
        <v>10201268</v>
      </c>
      <c r="T17" s="23">
        <f t="shared" si="2"/>
        <v>0.98876128309692557</v>
      </c>
      <c r="U17" s="23">
        <f t="shared" si="3"/>
        <v>1.7428175944411071E-2</v>
      </c>
      <c r="V17" s="28">
        <v>9273</v>
      </c>
      <c r="W17" s="29">
        <v>598</v>
      </c>
    </row>
    <row r="18" spans="1:23" x14ac:dyDescent="0.45">
      <c r="A18" s="130"/>
      <c r="B18" s="130"/>
      <c r="C18" s="131"/>
      <c r="D18" s="25">
        <v>0.36799999999999999</v>
      </c>
      <c r="E18" s="38" t="s">
        <v>133</v>
      </c>
      <c r="F18" s="41">
        <v>0.77</v>
      </c>
      <c r="G18" s="32">
        <v>7.68</v>
      </c>
      <c r="H18" s="32">
        <v>8.4499999999999993</v>
      </c>
      <c r="I18" s="32">
        <v>19.7</v>
      </c>
      <c r="J18" s="33">
        <v>17</v>
      </c>
      <c r="K18" s="32">
        <v>2.5</v>
      </c>
      <c r="L18" s="33">
        <v>2</v>
      </c>
      <c r="M18" s="32">
        <v>7.88</v>
      </c>
      <c r="N18" s="32">
        <v>8.5</v>
      </c>
      <c r="O18" s="32">
        <v>24.108000000000001</v>
      </c>
      <c r="P18" s="33">
        <v>23</v>
      </c>
      <c r="Q18" s="34">
        <v>142004</v>
      </c>
      <c r="R18" s="34">
        <v>236894</v>
      </c>
      <c r="S18" s="34">
        <v>13704503</v>
      </c>
      <c r="T18" s="35">
        <f t="shared" si="2"/>
        <v>0.98991692418613941</v>
      </c>
      <c r="U18" s="35">
        <f t="shared" si="3"/>
        <v>1.6992127833387143E-2</v>
      </c>
      <c r="V18" s="34">
        <v>7063</v>
      </c>
      <c r="W18" s="36">
        <v>591</v>
      </c>
    </row>
    <row r="19" spans="1:23" x14ac:dyDescent="0.45">
      <c r="A19" s="130"/>
      <c r="B19" s="130"/>
      <c r="C19" s="129" t="s">
        <v>134</v>
      </c>
      <c r="D19" s="18">
        <v>0.26300000000000001</v>
      </c>
      <c r="E19" s="39" t="s">
        <v>131</v>
      </c>
      <c r="F19" s="42">
        <v>0.5</v>
      </c>
      <c r="G19" s="20">
        <v>5.38</v>
      </c>
      <c r="H19" s="20">
        <v>5.88</v>
      </c>
      <c r="I19" s="20">
        <v>12.73</v>
      </c>
      <c r="J19" s="21">
        <v>11</v>
      </c>
      <c r="K19" s="20">
        <v>1.75</v>
      </c>
      <c r="L19" s="21">
        <v>2</v>
      </c>
      <c r="M19" s="20">
        <v>7.274</v>
      </c>
      <c r="N19" s="20">
        <v>5.5</v>
      </c>
      <c r="O19" s="20">
        <v>22.843</v>
      </c>
      <c r="P19" s="21">
        <v>22</v>
      </c>
      <c r="Q19" s="22">
        <v>103751</v>
      </c>
      <c r="R19" s="22">
        <v>169919</v>
      </c>
      <c r="S19" s="22">
        <v>9847924</v>
      </c>
      <c r="T19" s="23">
        <f t="shared" si="2"/>
        <v>0.98974953945001154</v>
      </c>
      <c r="U19" s="23">
        <f t="shared" si="3"/>
        <v>1.6961635354037791E-2</v>
      </c>
      <c r="V19" s="22">
        <v>6142</v>
      </c>
      <c r="W19" s="24">
        <v>579</v>
      </c>
    </row>
    <row r="20" spans="1:23" x14ac:dyDescent="0.45">
      <c r="A20" s="130"/>
      <c r="B20" s="130"/>
      <c r="C20" s="130"/>
      <c r="D20" s="25">
        <v>0.33100000000000002</v>
      </c>
      <c r="E20" s="37" t="s">
        <v>132</v>
      </c>
      <c r="F20" s="40">
        <v>0.89</v>
      </c>
      <c r="G20" s="27">
        <v>7.47</v>
      </c>
      <c r="H20" s="27">
        <v>8.36</v>
      </c>
      <c r="I20" s="27">
        <v>22.73</v>
      </c>
      <c r="J20" s="13">
        <v>20</v>
      </c>
      <c r="K20" s="27">
        <v>2.4300000000000002</v>
      </c>
      <c r="L20" s="13">
        <v>2</v>
      </c>
      <c r="M20" s="27">
        <v>9.3539999999999992</v>
      </c>
      <c r="N20" s="27">
        <v>10</v>
      </c>
      <c r="O20" s="27">
        <v>23.184999999999999</v>
      </c>
      <c r="P20" s="13">
        <v>22</v>
      </c>
      <c r="Q20" s="28">
        <v>132409</v>
      </c>
      <c r="R20" s="28">
        <v>239806</v>
      </c>
      <c r="S20" s="28">
        <v>13026789</v>
      </c>
      <c r="T20" s="23">
        <f t="shared" si="2"/>
        <v>0.99011799683021218</v>
      </c>
      <c r="U20" s="23">
        <f t="shared" si="3"/>
        <v>1.8075926792066842E-2</v>
      </c>
      <c r="V20" s="28">
        <v>7414</v>
      </c>
      <c r="W20" s="29">
        <v>589</v>
      </c>
    </row>
    <row r="21" spans="1:23" x14ac:dyDescent="0.45">
      <c r="A21" s="130"/>
      <c r="B21" s="130"/>
      <c r="C21" s="131"/>
      <c r="D21" s="25">
        <v>0.35799999999999998</v>
      </c>
      <c r="E21" s="38" t="s">
        <v>135</v>
      </c>
      <c r="F21" s="41">
        <v>0.85</v>
      </c>
      <c r="G21" s="32">
        <v>6.85</v>
      </c>
      <c r="H21" s="32">
        <v>7.7</v>
      </c>
      <c r="I21" s="32">
        <v>21.64</v>
      </c>
      <c r="J21" s="33">
        <v>19</v>
      </c>
      <c r="K21" s="32">
        <v>2.23</v>
      </c>
      <c r="L21" s="33">
        <v>2</v>
      </c>
      <c r="M21" s="32">
        <v>9.7040000000000006</v>
      </c>
      <c r="N21" s="32">
        <v>9.5</v>
      </c>
      <c r="O21" s="32">
        <v>23.273</v>
      </c>
      <c r="P21" s="33">
        <v>22</v>
      </c>
      <c r="Q21" s="34">
        <v>129948</v>
      </c>
      <c r="R21" s="34">
        <v>221923</v>
      </c>
      <c r="S21" s="34">
        <v>12016706</v>
      </c>
      <c r="T21" s="35">
        <f t="shared" si="2"/>
        <v>0.989493698426262</v>
      </c>
      <c r="U21" s="35">
        <f t="shared" si="3"/>
        <v>1.81329951255161E-2</v>
      </c>
      <c r="V21" s="34">
        <v>8678</v>
      </c>
      <c r="W21" s="36">
        <v>587</v>
      </c>
    </row>
    <row r="22" spans="1:23" x14ac:dyDescent="0.45">
      <c r="A22" s="130"/>
      <c r="B22" s="130"/>
      <c r="C22" s="129" t="s">
        <v>136</v>
      </c>
      <c r="D22" s="18">
        <v>0.376</v>
      </c>
      <c r="E22" s="39" t="s">
        <v>131</v>
      </c>
      <c r="F22" s="42">
        <v>0.85</v>
      </c>
      <c r="G22" s="20">
        <v>8.0399999999999991</v>
      </c>
      <c r="H22" s="20">
        <v>8.89</v>
      </c>
      <c r="I22" s="20">
        <v>21.57</v>
      </c>
      <c r="J22" s="21">
        <v>19</v>
      </c>
      <c r="K22" s="20">
        <v>2.62</v>
      </c>
      <c r="L22" s="21">
        <v>3</v>
      </c>
      <c r="M22" s="20">
        <v>8.2330000000000005</v>
      </c>
      <c r="N22" s="20">
        <v>6.3330000000000002</v>
      </c>
      <c r="O22" s="20">
        <v>23.07</v>
      </c>
      <c r="P22" s="21">
        <v>22</v>
      </c>
      <c r="Q22" s="22">
        <v>135212</v>
      </c>
      <c r="R22" s="22">
        <v>266286</v>
      </c>
      <c r="S22" s="22">
        <v>14672991</v>
      </c>
      <c r="T22" s="23">
        <f t="shared" si="2"/>
        <v>0.99103040905731532</v>
      </c>
      <c r="U22" s="23">
        <f t="shared" si="3"/>
        <v>1.782455737315802E-2</v>
      </c>
      <c r="V22" s="22">
        <v>6483</v>
      </c>
      <c r="W22" s="24">
        <v>576</v>
      </c>
    </row>
    <row r="23" spans="1:23" x14ac:dyDescent="0.45">
      <c r="A23" s="130"/>
      <c r="B23" s="130"/>
      <c r="C23" s="130"/>
      <c r="D23" s="25">
        <v>0.317</v>
      </c>
      <c r="E23" s="37" t="s">
        <v>133</v>
      </c>
      <c r="F23" s="27">
        <v>0.75</v>
      </c>
      <c r="G23" s="27">
        <v>6.85</v>
      </c>
      <c r="H23" s="27">
        <v>7.6</v>
      </c>
      <c r="I23" s="27">
        <v>18.97</v>
      </c>
      <c r="J23" s="13">
        <v>17</v>
      </c>
      <c r="K23" s="27">
        <v>2.23</v>
      </c>
      <c r="L23" s="13">
        <v>2</v>
      </c>
      <c r="M23" s="27">
        <v>8.5069999999999997</v>
      </c>
      <c r="N23" s="27">
        <v>8.5</v>
      </c>
      <c r="O23" s="27">
        <v>23.134</v>
      </c>
      <c r="P23" s="13">
        <v>22</v>
      </c>
      <c r="Q23" s="28">
        <v>106330</v>
      </c>
      <c r="R23" s="28">
        <v>229819</v>
      </c>
      <c r="S23" s="28">
        <v>12447131</v>
      </c>
      <c r="T23" s="23">
        <f t="shared" si="2"/>
        <v>0.99168210349769381</v>
      </c>
      <c r="U23" s="23">
        <f t="shared" si="3"/>
        <v>1.8128887468988993E-2</v>
      </c>
      <c r="V23" s="28">
        <v>6812</v>
      </c>
      <c r="W23" s="43">
        <v>577</v>
      </c>
    </row>
    <row r="24" spans="1:23" x14ac:dyDescent="0.45">
      <c r="A24" s="130"/>
      <c r="B24" s="130"/>
      <c r="C24" s="131"/>
      <c r="D24" s="30">
        <v>0.26200000000000001</v>
      </c>
      <c r="E24" s="37" t="s">
        <v>132</v>
      </c>
      <c r="F24" s="40">
        <v>0.75</v>
      </c>
      <c r="G24" s="27">
        <v>5.68</v>
      </c>
      <c r="H24" s="27">
        <v>6.43</v>
      </c>
      <c r="I24" s="27">
        <v>18.98</v>
      </c>
      <c r="J24" s="13">
        <v>17</v>
      </c>
      <c r="K24" s="27">
        <v>1.84</v>
      </c>
      <c r="L24" s="13">
        <v>2</v>
      </c>
      <c r="M24" s="27">
        <v>10.315</v>
      </c>
      <c r="N24" s="27">
        <v>8.5</v>
      </c>
      <c r="O24" s="27">
        <v>23.347999999999999</v>
      </c>
      <c r="P24" s="13">
        <v>22</v>
      </c>
      <c r="Q24" s="28">
        <v>97411</v>
      </c>
      <c r="R24" s="28">
        <v>191605</v>
      </c>
      <c r="S24" s="28">
        <v>9940712</v>
      </c>
      <c r="T24" s="23">
        <f t="shared" si="2"/>
        <v>0.99047765492885054</v>
      </c>
      <c r="U24" s="35">
        <f t="shared" si="3"/>
        <v>1.8910284784812794E-2</v>
      </c>
      <c r="V24" s="28">
        <v>9138</v>
      </c>
      <c r="W24" s="29">
        <v>582</v>
      </c>
    </row>
    <row r="25" spans="1:23" x14ac:dyDescent="0.45">
      <c r="A25" s="130"/>
      <c r="B25" s="130"/>
      <c r="C25" s="129" t="s">
        <v>137</v>
      </c>
      <c r="D25" s="18">
        <v>0.22900000000000001</v>
      </c>
      <c r="E25" s="39" t="s">
        <v>88</v>
      </c>
      <c r="F25" s="42">
        <v>1.3</v>
      </c>
      <c r="G25" s="20">
        <v>9</v>
      </c>
      <c r="H25" s="20">
        <v>10.3</v>
      </c>
      <c r="I25" s="20">
        <v>32.6</v>
      </c>
      <c r="J25" s="21">
        <v>30</v>
      </c>
      <c r="K25" s="20">
        <v>2.9</v>
      </c>
      <c r="L25" s="21">
        <v>3</v>
      </c>
      <c r="M25" s="20">
        <v>11.2</v>
      </c>
      <c r="N25" s="20">
        <v>10</v>
      </c>
      <c r="O25" s="20">
        <v>23.338000000000001</v>
      </c>
      <c r="P25" s="21">
        <v>22</v>
      </c>
      <c r="Q25" s="22">
        <v>111772</v>
      </c>
      <c r="R25" s="22">
        <v>216247</v>
      </c>
      <c r="S25" s="22">
        <v>12492064</v>
      </c>
      <c r="T25" s="44">
        <f t="shared" si="2"/>
        <v>0.99128149170329083</v>
      </c>
      <c r="U25" s="23">
        <f t="shared" si="3"/>
        <v>1.7016187280906172E-2</v>
      </c>
      <c r="V25" s="22">
        <v>12881</v>
      </c>
      <c r="W25" s="24">
        <v>715</v>
      </c>
    </row>
    <row r="26" spans="1:23" x14ac:dyDescent="0.45">
      <c r="A26" s="130"/>
      <c r="B26" s="130"/>
      <c r="C26" s="130"/>
      <c r="D26" s="25">
        <v>0.185</v>
      </c>
      <c r="E26" s="37" t="s">
        <v>89</v>
      </c>
      <c r="F26" s="40">
        <v>1.1000000000000001</v>
      </c>
      <c r="G26" s="27">
        <v>7.4</v>
      </c>
      <c r="H26" s="27">
        <v>8.5</v>
      </c>
      <c r="I26" s="27">
        <v>26.6</v>
      </c>
      <c r="J26" s="13">
        <v>24</v>
      </c>
      <c r="K26" s="27">
        <v>2.4</v>
      </c>
      <c r="L26" s="13">
        <v>2</v>
      </c>
      <c r="M26" s="27">
        <v>11.1</v>
      </c>
      <c r="N26" s="27">
        <v>12</v>
      </c>
      <c r="O26" s="27">
        <v>23.193999999999999</v>
      </c>
      <c r="P26" s="13">
        <v>22</v>
      </c>
      <c r="Q26" s="28">
        <v>112226</v>
      </c>
      <c r="R26" s="28">
        <v>174970</v>
      </c>
      <c r="S26" s="28">
        <v>10057107</v>
      </c>
      <c r="T26" s="23">
        <f t="shared" si="2"/>
        <v>0.98915093651065711</v>
      </c>
      <c r="U26" s="23">
        <f t="shared" si="3"/>
        <v>1.7100144965679989E-2</v>
      </c>
      <c r="V26" s="28">
        <v>13170</v>
      </c>
      <c r="W26" s="29">
        <v>720</v>
      </c>
    </row>
    <row r="27" spans="1:23" x14ac:dyDescent="0.45">
      <c r="A27" s="131"/>
      <c r="B27" s="130"/>
      <c r="C27" s="131"/>
      <c r="D27" s="30">
        <v>0.53800000000000003</v>
      </c>
      <c r="E27" s="38" t="s">
        <v>90</v>
      </c>
      <c r="F27" s="41">
        <v>1.6</v>
      </c>
      <c r="G27" s="32">
        <v>18.5</v>
      </c>
      <c r="H27" s="32">
        <v>20.2</v>
      </c>
      <c r="I27" s="32">
        <v>41.6</v>
      </c>
      <c r="J27" s="33">
        <v>37</v>
      </c>
      <c r="K27" s="32">
        <v>6</v>
      </c>
      <c r="L27" s="33">
        <v>6</v>
      </c>
      <c r="M27" s="32">
        <v>6.9</v>
      </c>
      <c r="N27" s="32">
        <v>6.2</v>
      </c>
      <c r="O27" s="32">
        <v>23.273</v>
      </c>
      <c r="P27" s="33">
        <v>22</v>
      </c>
      <c r="Q27" s="34">
        <v>513940</v>
      </c>
      <c r="R27" s="34">
        <v>581916</v>
      </c>
      <c r="S27" s="34">
        <v>29111271</v>
      </c>
      <c r="T27" s="35">
        <f>(SUM(R27:S27)/(SUM(Q27:S27)))</f>
        <v>0.98298613436491333</v>
      </c>
      <c r="U27" s="35">
        <f t="shared" si="3"/>
        <v>1.9597626889966375E-2</v>
      </c>
      <c r="V27" s="34">
        <v>6167</v>
      </c>
      <c r="W27" s="36">
        <v>675</v>
      </c>
    </row>
    <row r="28" spans="1:23" x14ac:dyDescent="0.45">
      <c r="A28" s="129" t="s">
        <v>97</v>
      </c>
      <c r="B28" s="130"/>
      <c r="C28" s="129" t="s">
        <v>138</v>
      </c>
      <c r="D28" s="25">
        <v>0.42699999999999999</v>
      </c>
      <c r="E28" s="37" t="s">
        <v>91</v>
      </c>
      <c r="F28" s="40">
        <v>0.98</v>
      </c>
      <c r="G28" s="27">
        <v>11.56</v>
      </c>
      <c r="H28" s="27">
        <v>12.54</v>
      </c>
      <c r="I28" s="27">
        <v>25.11</v>
      </c>
      <c r="J28" s="13">
        <v>22</v>
      </c>
      <c r="K28" s="27">
        <v>3.76</v>
      </c>
      <c r="L28" s="13">
        <v>4</v>
      </c>
      <c r="M28" s="27">
        <v>6.6779999999999999</v>
      </c>
      <c r="N28" s="27">
        <v>5.5</v>
      </c>
      <c r="O28" s="27">
        <v>22.869</v>
      </c>
      <c r="P28" s="13">
        <v>22</v>
      </c>
      <c r="Q28" s="28">
        <v>225688</v>
      </c>
      <c r="R28" s="28">
        <v>363370</v>
      </c>
      <c r="S28" s="28">
        <v>20355425</v>
      </c>
      <c r="T28" s="23">
        <f t="shared" ref="T28:T30" si="4">(SUM(R28:S28)/(SUM(Q28:S28)))</f>
        <v>0.98922446545947207</v>
      </c>
      <c r="U28" s="23">
        <f t="shared" ref="U28:U30" si="5">R28/(SUM(R28:S28))</f>
        <v>1.7538182119182125E-2</v>
      </c>
      <c r="V28" s="28">
        <v>5331</v>
      </c>
      <c r="W28" s="29">
        <v>604</v>
      </c>
    </row>
    <row r="29" spans="1:23" x14ac:dyDescent="0.45">
      <c r="A29" s="130"/>
      <c r="B29" s="130"/>
      <c r="C29" s="130"/>
      <c r="D29" s="25">
        <v>0.19400000000000001</v>
      </c>
      <c r="E29" s="37" t="s">
        <v>94</v>
      </c>
      <c r="F29" s="40">
        <v>0.65</v>
      </c>
      <c r="G29" s="27">
        <v>5.51</v>
      </c>
      <c r="H29" s="27">
        <v>6.16</v>
      </c>
      <c r="I29" s="27">
        <v>16.649999999999999</v>
      </c>
      <c r="J29" s="13">
        <v>14</v>
      </c>
      <c r="K29" s="27">
        <v>1.79</v>
      </c>
      <c r="L29" s="13">
        <v>2</v>
      </c>
      <c r="M29" s="27">
        <v>9.3019999999999996</v>
      </c>
      <c r="N29" s="27">
        <v>7</v>
      </c>
      <c r="O29" s="27">
        <v>22.594999999999999</v>
      </c>
      <c r="P29" s="13">
        <v>21</v>
      </c>
      <c r="Q29" s="28">
        <v>93308</v>
      </c>
      <c r="R29" s="28">
        <v>211411</v>
      </c>
      <c r="S29" s="28">
        <v>9475683</v>
      </c>
      <c r="T29" s="23">
        <f t="shared" si="4"/>
        <v>0.99045969685090651</v>
      </c>
      <c r="U29" s="23">
        <f t="shared" si="5"/>
        <v>2.1823985603938601E-2</v>
      </c>
      <c r="V29" s="28">
        <v>7572</v>
      </c>
      <c r="W29" s="29">
        <v>609</v>
      </c>
    </row>
    <row r="30" spans="1:23" x14ac:dyDescent="0.45">
      <c r="A30" s="130"/>
      <c r="B30" s="130"/>
      <c r="C30" s="131"/>
      <c r="D30" s="30">
        <v>0.33700000000000002</v>
      </c>
      <c r="E30" s="38" t="s">
        <v>95</v>
      </c>
      <c r="F30" s="41">
        <v>0.86</v>
      </c>
      <c r="G30" s="32">
        <v>9.15</v>
      </c>
      <c r="H30" s="32">
        <v>10.01</v>
      </c>
      <c r="I30" s="32">
        <v>21.98</v>
      </c>
      <c r="J30" s="33">
        <v>17</v>
      </c>
      <c r="K30" s="32">
        <v>2.98</v>
      </c>
      <c r="L30" s="33">
        <v>3</v>
      </c>
      <c r="M30" s="32">
        <v>7.3760000000000003</v>
      </c>
      <c r="N30" s="32">
        <v>5.6669999999999998</v>
      </c>
      <c r="O30" s="32">
        <v>22.791</v>
      </c>
      <c r="P30" s="33">
        <v>21</v>
      </c>
      <c r="Q30" s="34">
        <v>176525</v>
      </c>
      <c r="R30" s="34">
        <v>351333</v>
      </c>
      <c r="S30" s="34">
        <v>16115636</v>
      </c>
      <c r="T30" s="35">
        <f t="shared" si="4"/>
        <v>0.98939375349911507</v>
      </c>
      <c r="U30" s="35">
        <f t="shared" si="5"/>
        <v>2.1335620416847813E-2</v>
      </c>
      <c r="V30" s="34">
        <v>5278</v>
      </c>
      <c r="W30" s="36">
        <v>604</v>
      </c>
    </row>
    <row r="31" spans="1:23" x14ac:dyDescent="0.45">
      <c r="A31" s="130"/>
      <c r="B31" s="130"/>
      <c r="C31" s="129" t="s">
        <v>139</v>
      </c>
      <c r="D31" s="25">
        <v>0.36699999999999999</v>
      </c>
      <c r="E31" s="37" t="s">
        <v>140</v>
      </c>
      <c r="F31" s="40">
        <v>1.35</v>
      </c>
      <c r="G31" s="27">
        <v>10.92</v>
      </c>
      <c r="H31" s="27">
        <v>12.27</v>
      </c>
      <c r="I31" s="27">
        <v>34.08</v>
      </c>
      <c r="J31" s="13">
        <v>33</v>
      </c>
      <c r="K31" s="27">
        <v>3.54</v>
      </c>
      <c r="L31" s="13">
        <v>3</v>
      </c>
      <c r="M31" s="27">
        <v>9.6270000000000007</v>
      </c>
      <c r="N31" s="27">
        <v>11</v>
      </c>
      <c r="O31" s="27">
        <v>23.091000000000001</v>
      </c>
      <c r="P31" s="13">
        <v>22</v>
      </c>
      <c r="Q31" s="28">
        <v>143186</v>
      </c>
      <c r="R31" s="28">
        <v>216505</v>
      </c>
      <c r="S31" s="28">
        <v>16502131</v>
      </c>
      <c r="T31" s="23">
        <f>(SUM(R31:S31)/(SUM(Q31:S31)))</f>
        <v>0.99150827235633254</v>
      </c>
      <c r="U31" s="23">
        <f>R31/(SUM(R31:S31))</f>
        <v>1.2949920077212041E-2</v>
      </c>
      <c r="V31" s="28">
        <v>10036</v>
      </c>
      <c r="W31" s="29">
        <v>649</v>
      </c>
    </row>
    <row r="32" spans="1:23" x14ac:dyDescent="0.45">
      <c r="A32" s="130"/>
      <c r="B32" s="130"/>
      <c r="C32" s="130"/>
      <c r="D32" s="25">
        <v>0.36599999999999999</v>
      </c>
      <c r="E32" s="37" t="s">
        <v>141</v>
      </c>
      <c r="F32" s="40">
        <v>1.28</v>
      </c>
      <c r="G32" s="27">
        <v>10.66</v>
      </c>
      <c r="H32" s="27">
        <v>11.94</v>
      </c>
      <c r="I32" s="27">
        <v>32.049999999999997</v>
      </c>
      <c r="J32" s="13">
        <v>31</v>
      </c>
      <c r="K32" s="27">
        <v>3.46</v>
      </c>
      <c r="L32" s="13">
        <v>3</v>
      </c>
      <c r="M32" s="27">
        <v>9.2629999999999999</v>
      </c>
      <c r="N32" s="27">
        <v>10.333</v>
      </c>
      <c r="O32" s="27">
        <v>23.064</v>
      </c>
      <c r="P32" s="13">
        <v>22</v>
      </c>
      <c r="Q32" s="28">
        <v>150889</v>
      </c>
      <c r="R32" s="28">
        <v>218480</v>
      </c>
      <c r="S32" s="28">
        <v>16570646</v>
      </c>
      <c r="T32" s="23">
        <f>(SUM(R32:S32)/(SUM(Q32:S32)))</f>
        <v>0.99109274696628069</v>
      </c>
      <c r="U32" s="23">
        <f>R32/(SUM(R32:S32))</f>
        <v>1.3013184843570773E-2</v>
      </c>
      <c r="V32" s="28">
        <v>10630</v>
      </c>
      <c r="W32" s="29">
        <v>641</v>
      </c>
    </row>
    <row r="33" spans="1:23" x14ac:dyDescent="0.45">
      <c r="A33" s="131"/>
      <c r="B33" s="131"/>
      <c r="C33" s="131"/>
      <c r="D33" s="30">
        <v>0.214</v>
      </c>
      <c r="E33" s="38" t="s">
        <v>142</v>
      </c>
      <c r="F33" s="41">
        <v>0.86</v>
      </c>
      <c r="G33" s="32">
        <v>6.47</v>
      </c>
      <c r="H33" s="32">
        <v>7.33</v>
      </c>
      <c r="I33" s="32">
        <v>21.64</v>
      </c>
      <c r="J33" s="33">
        <v>21</v>
      </c>
      <c r="K33" s="32">
        <v>2.1</v>
      </c>
      <c r="L33" s="33">
        <v>2</v>
      </c>
      <c r="M33" s="32">
        <v>10.305</v>
      </c>
      <c r="N33" s="32">
        <v>10.5</v>
      </c>
      <c r="O33" s="32">
        <v>23.138999999999999</v>
      </c>
      <c r="P33" s="33">
        <v>22</v>
      </c>
      <c r="Q33" s="34">
        <v>88333</v>
      </c>
      <c r="R33" s="34">
        <v>127201</v>
      </c>
      <c r="S33" s="34">
        <v>9670213</v>
      </c>
      <c r="T33" s="35">
        <f>(SUM(R33:S33)/(SUM(Q33:S33)))</f>
        <v>0.9910646104942803</v>
      </c>
      <c r="U33" s="35">
        <f>R33/(SUM(R33:S33))</f>
        <v>1.2983119831416739E-2</v>
      </c>
      <c r="V33" s="34">
        <v>11035</v>
      </c>
      <c r="W33" s="36">
        <v>650</v>
      </c>
    </row>
    <row r="34" spans="1:23" x14ac:dyDescent="0.45">
      <c r="A34" s="45"/>
      <c r="B34" s="45"/>
      <c r="C34" s="45"/>
      <c r="D34" s="46"/>
      <c r="E34" s="13"/>
      <c r="F34" s="27"/>
      <c r="G34" s="27"/>
      <c r="H34" s="27"/>
      <c r="I34" s="27"/>
      <c r="J34" s="13"/>
      <c r="K34" s="27"/>
      <c r="L34" s="13"/>
      <c r="M34" s="27"/>
      <c r="N34" s="27"/>
      <c r="O34" s="27"/>
      <c r="P34" s="13"/>
      <c r="Q34" s="28"/>
      <c r="R34" s="28"/>
      <c r="S34" s="28"/>
      <c r="T34" s="23"/>
      <c r="U34" s="23"/>
      <c r="V34" s="28"/>
      <c r="W34" s="28"/>
    </row>
    <row r="35" spans="1:23" x14ac:dyDescent="0.45">
      <c r="A35" s="80" t="s">
        <v>143</v>
      </c>
      <c r="B35" s="13"/>
      <c r="C35" s="13"/>
      <c r="D35" s="13"/>
      <c r="E35" s="13"/>
      <c r="F35" s="13"/>
      <c r="G35" s="13"/>
      <c r="H35" s="13"/>
      <c r="I35" s="13"/>
      <c r="J35" s="13"/>
      <c r="K35" s="13"/>
      <c r="L35" s="13"/>
      <c r="M35" s="13"/>
      <c r="N35" s="13"/>
      <c r="O35" s="13"/>
      <c r="P35" s="13"/>
      <c r="Q35" s="13"/>
      <c r="R35" s="13"/>
      <c r="S35" s="13"/>
      <c r="T35" s="13"/>
      <c r="U35" s="13"/>
      <c r="V35" s="13"/>
      <c r="W35" s="13"/>
    </row>
    <row r="36" spans="1:23" ht="58.5" customHeight="1" x14ac:dyDescent="0.45">
      <c r="A36" s="9" t="s">
        <v>101</v>
      </c>
      <c r="B36" s="9" t="s">
        <v>0</v>
      </c>
      <c r="C36" s="9" t="s">
        <v>102</v>
      </c>
      <c r="D36" s="14" t="s">
        <v>103</v>
      </c>
      <c r="E36" s="15" t="s">
        <v>104</v>
      </c>
      <c r="F36" s="14" t="s">
        <v>105</v>
      </c>
      <c r="G36" s="16" t="s">
        <v>106</v>
      </c>
      <c r="H36" s="16" t="s">
        <v>107</v>
      </c>
      <c r="I36" s="16" t="s">
        <v>108</v>
      </c>
      <c r="J36" s="16" t="s">
        <v>109</v>
      </c>
      <c r="K36" s="16" t="s">
        <v>110</v>
      </c>
      <c r="L36" s="16" t="s">
        <v>111</v>
      </c>
      <c r="M36" s="16" t="s">
        <v>112</v>
      </c>
      <c r="N36" s="16" t="s">
        <v>113</v>
      </c>
      <c r="O36" s="16" t="s">
        <v>114</v>
      </c>
      <c r="P36" s="16" t="s">
        <v>115</v>
      </c>
      <c r="Q36" s="16" t="s">
        <v>116</v>
      </c>
      <c r="R36" s="16" t="s">
        <v>117</v>
      </c>
      <c r="S36" s="16" t="s">
        <v>118</v>
      </c>
      <c r="T36" s="17" t="s">
        <v>119</v>
      </c>
      <c r="U36" s="17" t="s">
        <v>120</v>
      </c>
      <c r="V36" s="16" t="s">
        <v>121</v>
      </c>
      <c r="W36" s="16" t="s">
        <v>122</v>
      </c>
    </row>
    <row r="37" spans="1:23" ht="14.25" customHeight="1" x14ac:dyDescent="0.45">
      <c r="A37" s="129" t="s">
        <v>123</v>
      </c>
      <c r="B37" s="129" t="s">
        <v>124</v>
      </c>
      <c r="C37" s="129" t="s">
        <v>125</v>
      </c>
      <c r="D37" s="18">
        <v>0.30680754728597898</v>
      </c>
      <c r="E37" s="19" t="s">
        <v>78</v>
      </c>
      <c r="F37" s="20">
        <v>0.01</v>
      </c>
      <c r="G37" s="20">
        <v>0.86</v>
      </c>
      <c r="H37" s="20">
        <v>0.87</v>
      </c>
      <c r="I37" s="20">
        <v>0.33</v>
      </c>
      <c r="J37" s="21">
        <v>0</v>
      </c>
      <c r="K37" s="20">
        <v>0.28000000000000003</v>
      </c>
      <c r="L37" s="21">
        <v>0</v>
      </c>
      <c r="M37" s="20">
        <v>1.179</v>
      </c>
      <c r="N37" s="90" t="s">
        <v>144</v>
      </c>
      <c r="O37" s="20">
        <v>24.491</v>
      </c>
      <c r="P37" s="21">
        <v>24</v>
      </c>
      <c r="Q37" s="22">
        <v>1783</v>
      </c>
      <c r="R37" s="22">
        <v>4127</v>
      </c>
      <c r="S37" s="22">
        <v>269211</v>
      </c>
      <c r="T37" s="23">
        <f t="shared" ref="T37:T48" si="6">(SUM(R37:S37)/(SUM(Q37:S37)))</f>
        <v>0.99351921518168373</v>
      </c>
      <c r="U37" s="23">
        <v>1.4999999999999999E-2</v>
      </c>
      <c r="V37" s="22">
        <v>5747</v>
      </c>
      <c r="W37" s="24">
        <v>5672</v>
      </c>
    </row>
    <row r="38" spans="1:23" ht="14.25" customHeight="1" x14ac:dyDescent="0.45">
      <c r="A38" s="130"/>
      <c r="B38" s="130"/>
      <c r="C38" s="130"/>
      <c r="D38" s="25">
        <v>0.38304271083741981</v>
      </c>
      <c r="E38" s="26" t="s">
        <v>83</v>
      </c>
      <c r="F38" s="27">
        <v>0.02</v>
      </c>
      <c r="G38" s="27">
        <v>1.08</v>
      </c>
      <c r="H38" s="27">
        <v>1.1000000000000001</v>
      </c>
      <c r="I38" s="27">
        <v>0.44</v>
      </c>
      <c r="J38" s="13">
        <v>0</v>
      </c>
      <c r="K38" s="27">
        <v>0.35</v>
      </c>
      <c r="L38" s="13">
        <v>0</v>
      </c>
      <c r="M38" s="27">
        <v>1.2569999999999999</v>
      </c>
      <c r="N38" s="91" t="s">
        <v>144</v>
      </c>
      <c r="O38" s="27">
        <v>23.452999999999999</v>
      </c>
      <c r="P38" s="13">
        <v>23</v>
      </c>
      <c r="Q38" s="28">
        <v>958</v>
      </c>
      <c r="R38" s="28">
        <v>5103</v>
      </c>
      <c r="S38" s="28">
        <v>265775</v>
      </c>
      <c r="T38" s="23">
        <f t="shared" si="6"/>
        <v>0.99647581630100501</v>
      </c>
      <c r="U38" s="23">
        <v>1.9E-2</v>
      </c>
      <c r="V38" s="28">
        <v>6071</v>
      </c>
      <c r="W38" s="29">
        <v>6533</v>
      </c>
    </row>
    <row r="39" spans="1:23" ht="14.25" customHeight="1" x14ac:dyDescent="0.45">
      <c r="A39" s="130"/>
      <c r="B39" s="130"/>
      <c r="C39" s="131"/>
      <c r="D39" s="30">
        <v>0.2624767520743283</v>
      </c>
      <c r="E39" s="31" t="s">
        <v>85</v>
      </c>
      <c r="F39" s="32">
        <v>0.01</v>
      </c>
      <c r="G39" s="32">
        <v>0.74</v>
      </c>
      <c r="H39" s="32">
        <v>0.75</v>
      </c>
      <c r="I39" s="32">
        <v>0.28999999999999998</v>
      </c>
      <c r="J39" s="33">
        <v>0</v>
      </c>
      <c r="K39" s="32">
        <v>0.24</v>
      </c>
      <c r="L39" s="33">
        <v>0</v>
      </c>
      <c r="M39" s="32">
        <v>1.208</v>
      </c>
      <c r="N39" s="92" t="s">
        <v>144</v>
      </c>
      <c r="O39" s="32">
        <v>23.396999999999998</v>
      </c>
      <c r="P39" s="33">
        <v>23</v>
      </c>
      <c r="Q39" s="34">
        <v>1452</v>
      </c>
      <c r="R39" s="34">
        <v>3164</v>
      </c>
      <c r="S39" s="34">
        <v>194158</v>
      </c>
      <c r="T39" s="35">
        <f t="shared" si="6"/>
        <v>0.99269522170907665</v>
      </c>
      <c r="U39" s="35">
        <v>1.6E-2</v>
      </c>
      <c r="V39" s="34">
        <v>6382</v>
      </c>
      <c r="W39" s="36">
        <v>6415</v>
      </c>
    </row>
    <row r="40" spans="1:23" ht="14.25" customHeight="1" x14ac:dyDescent="0.45">
      <c r="A40" s="130"/>
      <c r="B40" s="130"/>
      <c r="C40" s="129" t="s">
        <v>126</v>
      </c>
      <c r="D40" s="18">
        <v>0.3394333749600712</v>
      </c>
      <c r="E40" s="19" t="s">
        <v>78</v>
      </c>
      <c r="F40" s="20">
        <v>0.01</v>
      </c>
      <c r="G40" s="20">
        <v>0.79</v>
      </c>
      <c r="H40" s="20">
        <v>0.8</v>
      </c>
      <c r="I40" s="20">
        <v>0.28999999999999998</v>
      </c>
      <c r="J40" s="21">
        <v>0</v>
      </c>
      <c r="K40" s="20">
        <v>0.26</v>
      </c>
      <c r="L40" s="21">
        <v>0</v>
      </c>
      <c r="M40" s="20">
        <v>1.115</v>
      </c>
      <c r="N40" s="90" t="s">
        <v>144</v>
      </c>
      <c r="O40" s="20">
        <v>24.744</v>
      </c>
      <c r="P40" s="21">
        <v>24</v>
      </c>
      <c r="Q40" s="22">
        <v>3829</v>
      </c>
      <c r="R40" s="22">
        <v>4904</v>
      </c>
      <c r="S40" s="22">
        <v>304566</v>
      </c>
      <c r="T40" s="23">
        <f t="shared" si="6"/>
        <v>0.98777844806398996</v>
      </c>
      <c r="U40" s="23">
        <v>1.6E-2</v>
      </c>
      <c r="V40" s="22">
        <v>6208</v>
      </c>
      <c r="W40" s="24">
        <v>6072</v>
      </c>
    </row>
    <row r="41" spans="1:23" ht="14.25" customHeight="1" x14ac:dyDescent="0.45">
      <c r="A41" s="130"/>
      <c r="B41" s="130"/>
      <c r="C41" s="130"/>
      <c r="D41" s="25">
        <v>0.22203446379126809</v>
      </c>
      <c r="E41" s="26" t="s">
        <v>81</v>
      </c>
      <c r="F41" s="27">
        <v>0.01</v>
      </c>
      <c r="G41" s="27">
        <v>0.52</v>
      </c>
      <c r="H41" s="27">
        <v>0.53</v>
      </c>
      <c r="I41" s="27">
        <v>0.18</v>
      </c>
      <c r="J41" s="13">
        <v>0</v>
      </c>
      <c r="K41" s="27">
        <v>0.17</v>
      </c>
      <c r="L41" s="13">
        <v>0</v>
      </c>
      <c r="M41" s="27">
        <v>1.0589999999999999</v>
      </c>
      <c r="N41" s="91" t="s">
        <v>144</v>
      </c>
      <c r="O41" s="27">
        <v>24.257000000000001</v>
      </c>
      <c r="P41" s="13">
        <v>23</v>
      </c>
      <c r="Q41" s="28">
        <v>1607</v>
      </c>
      <c r="R41" s="28">
        <v>2291</v>
      </c>
      <c r="S41" s="28">
        <v>151407</v>
      </c>
      <c r="T41" s="23">
        <f t="shared" si="6"/>
        <v>0.98965261903995361</v>
      </c>
      <c r="U41" s="23">
        <v>1.4999999999999999E-2</v>
      </c>
      <c r="V41" s="28">
        <v>10735</v>
      </c>
      <c r="W41" s="29">
        <v>10291</v>
      </c>
    </row>
    <row r="42" spans="1:23" ht="14.25" customHeight="1" x14ac:dyDescent="0.45">
      <c r="A42" s="130"/>
      <c r="B42" s="130"/>
      <c r="C42" s="131"/>
      <c r="D42" s="30">
        <v>0.38728152855473508</v>
      </c>
      <c r="E42" s="31" t="s">
        <v>83</v>
      </c>
      <c r="F42" s="32">
        <v>0.02</v>
      </c>
      <c r="G42" s="32">
        <v>0.9</v>
      </c>
      <c r="H42" s="32">
        <v>0.92</v>
      </c>
      <c r="I42" s="32">
        <v>0.38</v>
      </c>
      <c r="J42" s="33">
        <v>0</v>
      </c>
      <c r="K42" s="32">
        <v>0.28999999999999998</v>
      </c>
      <c r="L42" s="33">
        <v>0</v>
      </c>
      <c r="M42" s="32">
        <v>1.31</v>
      </c>
      <c r="N42" s="92" t="s">
        <v>144</v>
      </c>
      <c r="O42" s="32">
        <v>23.178000000000001</v>
      </c>
      <c r="P42" s="33">
        <v>23</v>
      </c>
      <c r="Q42" s="34">
        <v>1521</v>
      </c>
      <c r="R42" s="34">
        <v>5710</v>
      </c>
      <c r="S42" s="34">
        <v>271798</v>
      </c>
      <c r="T42" s="35">
        <f t="shared" si="6"/>
        <v>0.99454895369298535</v>
      </c>
      <c r="U42" s="35">
        <v>2.1000000000000001E-2</v>
      </c>
      <c r="V42" s="34">
        <v>5907</v>
      </c>
      <c r="W42" s="36">
        <v>6950</v>
      </c>
    </row>
    <row r="43" spans="1:23" ht="14.25" customHeight="1" x14ac:dyDescent="0.45">
      <c r="A43" s="130"/>
      <c r="B43" s="130"/>
      <c r="C43" s="129" t="s">
        <v>127</v>
      </c>
      <c r="D43" s="18">
        <v>0.30608536454319368</v>
      </c>
      <c r="E43" s="26" t="s">
        <v>78</v>
      </c>
      <c r="F43" s="27">
        <v>0.01</v>
      </c>
      <c r="G43" s="27">
        <v>0.76</v>
      </c>
      <c r="H43" s="27">
        <v>0.77</v>
      </c>
      <c r="I43" s="27">
        <v>0.28999999999999998</v>
      </c>
      <c r="J43" s="13">
        <v>0</v>
      </c>
      <c r="K43" s="27">
        <v>0.25</v>
      </c>
      <c r="L43" s="13">
        <v>0</v>
      </c>
      <c r="M43" s="27">
        <v>1.1599999999999999</v>
      </c>
      <c r="N43" s="90" t="s">
        <v>144</v>
      </c>
      <c r="O43" s="20">
        <v>25.824000000000002</v>
      </c>
      <c r="P43" s="13">
        <v>25</v>
      </c>
      <c r="Q43" s="28">
        <v>3626</v>
      </c>
      <c r="R43" s="28">
        <v>4802</v>
      </c>
      <c r="S43" s="28">
        <v>296273</v>
      </c>
      <c r="T43" s="23">
        <f t="shared" si="6"/>
        <v>0.98809980932126906</v>
      </c>
      <c r="U43" s="23">
        <v>1.6E-2</v>
      </c>
      <c r="V43" s="28">
        <v>5932</v>
      </c>
      <c r="W43" s="29">
        <v>5852</v>
      </c>
    </row>
    <row r="44" spans="1:23" ht="14.25" customHeight="1" x14ac:dyDescent="0.45">
      <c r="A44" s="130"/>
      <c r="B44" s="130"/>
      <c r="C44" s="130"/>
      <c r="D44" s="25">
        <v>0.26873723156598128</v>
      </c>
      <c r="E44" s="26" t="s">
        <v>81</v>
      </c>
      <c r="F44" s="27">
        <v>0.01</v>
      </c>
      <c r="G44" s="27">
        <v>0.67</v>
      </c>
      <c r="H44" s="27">
        <v>0.68</v>
      </c>
      <c r="I44" s="27">
        <v>0.25</v>
      </c>
      <c r="J44" s="13">
        <v>0</v>
      </c>
      <c r="K44" s="27">
        <v>0.22</v>
      </c>
      <c r="L44" s="13">
        <v>0</v>
      </c>
      <c r="M44" s="27">
        <v>1.1359999999999999</v>
      </c>
      <c r="N44" s="91" t="s">
        <v>144</v>
      </c>
      <c r="O44" s="27">
        <v>24.913</v>
      </c>
      <c r="P44" s="13">
        <v>24</v>
      </c>
      <c r="Q44" s="28">
        <v>1530</v>
      </c>
      <c r="R44" s="28">
        <v>3133</v>
      </c>
      <c r="S44" s="28">
        <v>199007</v>
      </c>
      <c r="T44" s="23">
        <f t="shared" si="6"/>
        <v>0.9924878479893946</v>
      </c>
      <c r="U44" s="23">
        <v>1.6E-2</v>
      </c>
      <c r="V44" s="28">
        <v>6854</v>
      </c>
      <c r="W44" s="29">
        <v>6873</v>
      </c>
    </row>
    <row r="45" spans="1:23" ht="14.25" customHeight="1" x14ac:dyDescent="0.45">
      <c r="A45" s="130"/>
      <c r="B45" s="131"/>
      <c r="C45" s="131"/>
      <c r="D45" s="30">
        <v>0.37998762200259817</v>
      </c>
      <c r="E45" s="31" t="s">
        <v>83</v>
      </c>
      <c r="F45" s="32">
        <v>0.02</v>
      </c>
      <c r="G45" s="32">
        <v>0.94</v>
      </c>
      <c r="H45" s="32">
        <v>0.96</v>
      </c>
      <c r="I45" s="32">
        <v>0.4</v>
      </c>
      <c r="J45" s="33">
        <v>0</v>
      </c>
      <c r="K45" s="32">
        <v>0.31</v>
      </c>
      <c r="L45" s="33">
        <v>0</v>
      </c>
      <c r="M45" s="32">
        <v>1.29</v>
      </c>
      <c r="N45" s="92" t="s">
        <v>144</v>
      </c>
      <c r="O45" s="32">
        <v>24.12</v>
      </c>
      <c r="P45" s="33">
        <v>24</v>
      </c>
      <c r="Q45" s="34">
        <v>1564</v>
      </c>
      <c r="R45" s="34">
        <v>5748</v>
      </c>
      <c r="S45" s="34">
        <v>281917</v>
      </c>
      <c r="T45" s="35">
        <f t="shared" si="6"/>
        <v>0.99459252011381982</v>
      </c>
      <c r="U45" s="35">
        <v>0.02</v>
      </c>
      <c r="V45" s="34">
        <v>5650</v>
      </c>
      <c r="W45" s="36">
        <v>6613</v>
      </c>
    </row>
    <row r="46" spans="1:23" ht="14.25" customHeight="1" x14ac:dyDescent="0.45">
      <c r="A46" s="130"/>
      <c r="B46" s="129" t="s">
        <v>128</v>
      </c>
      <c r="C46" s="129" t="s">
        <v>129</v>
      </c>
      <c r="D46" s="18">
        <v>0.29818536593399075</v>
      </c>
      <c r="E46" s="19" t="s">
        <v>75</v>
      </c>
      <c r="F46" s="20">
        <v>0.01</v>
      </c>
      <c r="G46" s="20">
        <v>0.81</v>
      </c>
      <c r="H46" s="20">
        <v>0.82</v>
      </c>
      <c r="I46" s="20">
        <v>0.32</v>
      </c>
      <c r="J46" s="21">
        <v>0</v>
      </c>
      <c r="K46" s="20">
        <v>0.26</v>
      </c>
      <c r="L46" s="21">
        <v>0</v>
      </c>
      <c r="M46" s="20">
        <v>1.2310000000000001</v>
      </c>
      <c r="N46" s="90" t="s">
        <v>144</v>
      </c>
      <c r="O46" s="27">
        <v>23.920999999999999</v>
      </c>
      <c r="P46" s="21">
        <v>23</v>
      </c>
      <c r="Q46" s="22">
        <v>2184</v>
      </c>
      <c r="R46" s="22">
        <v>3772</v>
      </c>
      <c r="S46" s="22">
        <v>207731</v>
      </c>
      <c r="T46" s="23">
        <f t="shared" si="6"/>
        <v>0.98977944376588189</v>
      </c>
      <c r="U46" s="23">
        <v>1.7999999999999999E-2</v>
      </c>
      <c r="V46" s="22">
        <v>7445</v>
      </c>
      <c r="W46" s="24">
        <v>7903</v>
      </c>
    </row>
    <row r="47" spans="1:23" ht="14.25" customHeight="1" x14ac:dyDescent="0.45">
      <c r="A47" s="130"/>
      <c r="B47" s="130"/>
      <c r="C47" s="130"/>
      <c r="D47" s="25">
        <v>0.30937719203428193</v>
      </c>
      <c r="E47" s="26" t="s">
        <v>78</v>
      </c>
      <c r="F47" s="27">
        <v>0.01</v>
      </c>
      <c r="G47" s="27">
        <v>0.84</v>
      </c>
      <c r="H47" s="27">
        <v>0.85</v>
      </c>
      <c r="I47" s="27">
        <v>0.3</v>
      </c>
      <c r="J47" s="13">
        <v>0</v>
      </c>
      <c r="K47" s="27">
        <v>0.27</v>
      </c>
      <c r="L47" s="13">
        <v>0</v>
      </c>
      <c r="M47" s="27">
        <v>1.111</v>
      </c>
      <c r="N47" s="91" t="s">
        <v>144</v>
      </c>
      <c r="O47" s="27">
        <v>24.385000000000002</v>
      </c>
      <c r="P47" s="13">
        <v>23</v>
      </c>
      <c r="Q47" s="28">
        <v>2631</v>
      </c>
      <c r="R47" s="28">
        <v>4756</v>
      </c>
      <c r="S47" s="28">
        <v>308931</v>
      </c>
      <c r="T47" s="23">
        <f t="shared" si="6"/>
        <v>0.99168242085496239</v>
      </c>
      <c r="U47" s="23">
        <v>1.4999999999999999E-2</v>
      </c>
      <c r="V47" s="28">
        <v>5477</v>
      </c>
      <c r="W47" s="29">
        <v>5662</v>
      </c>
    </row>
    <row r="48" spans="1:23" ht="14.25" customHeight="1" x14ac:dyDescent="0.45">
      <c r="A48" s="130"/>
      <c r="B48" s="130"/>
      <c r="C48" s="131"/>
      <c r="D48" s="30">
        <v>0.33755350690793001</v>
      </c>
      <c r="E48" s="31" t="s">
        <v>86</v>
      </c>
      <c r="F48" s="32">
        <v>0.01</v>
      </c>
      <c r="G48" s="32">
        <v>0.92</v>
      </c>
      <c r="H48" s="32">
        <v>0.93</v>
      </c>
      <c r="I48" s="32">
        <v>0.33</v>
      </c>
      <c r="J48" s="33">
        <v>0</v>
      </c>
      <c r="K48" s="32">
        <v>0.3</v>
      </c>
      <c r="L48" s="33">
        <v>0</v>
      </c>
      <c r="M48" s="32">
        <v>1.1000000000000001</v>
      </c>
      <c r="N48" s="92" t="s">
        <v>144</v>
      </c>
      <c r="O48" s="32">
        <v>24.274000000000001</v>
      </c>
      <c r="P48" s="33">
        <v>23</v>
      </c>
      <c r="Q48" s="34">
        <v>2841</v>
      </c>
      <c r="R48" s="34">
        <v>5686</v>
      </c>
      <c r="S48" s="34">
        <v>321819</v>
      </c>
      <c r="T48" s="35">
        <f t="shared" si="6"/>
        <v>0.99139992613804917</v>
      </c>
      <c r="U48" s="35">
        <v>1.7999999999999999E-2</v>
      </c>
      <c r="V48" s="34">
        <v>6336</v>
      </c>
      <c r="W48" s="36">
        <v>6711</v>
      </c>
    </row>
    <row r="49" spans="1:23" ht="14.25" customHeight="1" x14ac:dyDescent="0.45">
      <c r="A49" s="130"/>
      <c r="B49" s="130"/>
      <c r="C49" s="129" t="s">
        <v>130</v>
      </c>
      <c r="D49" s="18">
        <v>0.30415073965514949</v>
      </c>
      <c r="E49" s="19" t="s">
        <v>131</v>
      </c>
      <c r="F49" s="42">
        <v>0.01</v>
      </c>
      <c r="G49" s="20">
        <v>0.64</v>
      </c>
      <c r="H49" s="20">
        <v>0.65</v>
      </c>
      <c r="I49" s="20">
        <v>0.23</v>
      </c>
      <c r="J49" s="21">
        <v>0</v>
      </c>
      <c r="K49" s="20">
        <v>0.21</v>
      </c>
      <c r="L49" s="21">
        <v>0</v>
      </c>
      <c r="M49" s="20">
        <v>1.095</v>
      </c>
      <c r="N49" s="90" t="s">
        <v>144</v>
      </c>
      <c r="O49" s="20">
        <v>25.021000000000001</v>
      </c>
      <c r="P49" s="21">
        <v>24</v>
      </c>
      <c r="Q49" s="22">
        <v>1740</v>
      </c>
      <c r="R49" s="22">
        <v>3894</v>
      </c>
      <c r="S49" s="22">
        <v>259755</v>
      </c>
      <c r="T49" s="23">
        <f t="shared" ref="T49:T59" si="7">(SUM(R49:S49)/(SUM(Q49:S49)))</f>
        <v>0.99344358658422161</v>
      </c>
      <c r="U49" s="23">
        <v>1.4999999999999999E-2</v>
      </c>
      <c r="V49" s="22">
        <v>5604</v>
      </c>
      <c r="W49" s="24">
        <v>5525</v>
      </c>
    </row>
    <row r="50" spans="1:23" ht="14.25" customHeight="1" x14ac:dyDescent="0.45">
      <c r="A50" s="130"/>
      <c r="B50" s="130"/>
      <c r="C50" s="130"/>
      <c r="D50" s="25">
        <v>0.36309131430861058</v>
      </c>
      <c r="E50" s="26" t="s">
        <v>133</v>
      </c>
      <c r="F50" s="27">
        <v>0.01</v>
      </c>
      <c r="G50" s="27">
        <v>0.77</v>
      </c>
      <c r="H50" s="27">
        <v>0.78</v>
      </c>
      <c r="I50" s="27">
        <v>0.28000000000000003</v>
      </c>
      <c r="J50" s="13">
        <v>0</v>
      </c>
      <c r="K50" s="27">
        <v>0.25</v>
      </c>
      <c r="L50" s="13">
        <v>0</v>
      </c>
      <c r="M50" s="27">
        <v>1.1200000000000001</v>
      </c>
      <c r="N50" s="91" t="s">
        <v>144</v>
      </c>
      <c r="O50" s="27">
        <v>25.038</v>
      </c>
      <c r="P50" s="13">
        <v>24</v>
      </c>
      <c r="Q50" s="28">
        <v>1987</v>
      </c>
      <c r="R50" s="28">
        <v>4815</v>
      </c>
      <c r="S50" s="28">
        <v>316419</v>
      </c>
      <c r="T50" s="23">
        <f t="shared" si="7"/>
        <v>0.99385250339550957</v>
      </c>
      <c r="U50" s="23">
        <v>1.4999999999999999E-2</v>
      </c>
      <c r="V50" s="28">
        <v>5439</v>
      </c>
      <c r="W50" s="43">
        <v>5593</v>
      </c>
    </row>
    <row r="51" spans="1:23" ht="14.25" customHeight="1" x14ac:dyDescent="0.45">
      <c r="A51" s="130"/>
      <c r="B51" s="130"/>
      <c r="C51" s="131"/>
      <c r="D51" s="30">
        <v>0.2954908516694934</v>
      </c>
      <c r="E51" s="26" t="s">
        <v>132</v>
      </c>
      <c r="F51" s="40">
        <v>0.01</v>
      </c>
      <c r="G51" s="27">
        <v>0.63</v>
      </c>
      <c r="H51" s="27">
        <v>0.64</v>
      </c>
      <c r="I51" s="27">
        <v>0.24</v>
      </c>
      <c r="J51" s="13">
        <v>0</v>
      </c>
      <c r="K51" s="27">
        <v>0.2</v>
      </c>
      <c r="L51" s="13">
        <v>0</v>
      </c>
      <c r="M51" s="27">
        <v>1.2</v>
      </c>
      <c r="N51" s="92" t="s">
        <v>144</v>
      </c>
      <c r="O51" s="27">
        <v>26.286000000000001</v>
      </c>
      <c r="P51" s="13">
        <v>26</v>
      </c>
      <c r="Q51" s="28">
        <v>1435</v>
      </c>
      <c r="R51" s="28">
        <v>3433</v>
      </c>
      <c r="S51" s="28">
        <v>189678</v>
      </c>
      <c r="T51" s="35">
        <f t="shared" si="7"/>
        <v>0.99262385245648843</v>
      </c>
      <c r="U51" s="23">
        <v>1.7999999999999999E-2</v>
      </c>
      <c r="V51" s="28">
        <v>7394</v>
      </c>
      <c r="W51" s="29">
        <v>7762</v>
      </c>
    </row>
    <row r="52" spans="1:23" ht="14.25" customHeight="1" x14ac:dyDescent="0.45">
      <c r="A52" s="130"/>
      <c r="B52" s="130"/>
      <c r="C52" s="129" t="s">
        <v>134</v>
      </c>
      <c r="D52" s="18">
        <v>0.23779601531638608</v>
      </c>
      <c r="E52" s="19" t="s">
        <v>131</v>
      </c>
      <c r="F52" s="42">
        <v>0.01</v>
      </c>
      <c r="G52" s="20">
        <v>0.55000000000000004</v>
      </c>
      <c r="H52" s="20">
        <v>0.56000000000000005</v>
      </c>
      <c r="I52" s="20">
        <v>0.2</v>
      </c>
      <c r="J52" s="21">
        <v>0</v>
      </c>
      <c r="K52" s="20">
        <v>0.18</v>
      </c>
      <c r="L52" s="21">
        <v>0</v>
      </c>
      <c r="M52" s="20">
        <v>1.111</v>
      </c>
      <c r="N52" s="90" t="s">
        <v>144</v>
      </c>
      <c r="O52" s="20">
        <v>24.504999999999999</v>
      </c>
      <c r="P52" s="21">
        <v>24</v>
      </c>
      <c r="Q52" s="22">
        <v>1149</v>
      </c>
      <c r="R52" s="22">
        <v>3207</v>
      </c>
      <c r="S52" s="22">
        <v>214574</v>
      </c>
      <c r="T52" s="23">
        <f t="shared" si="7"/>
        <v>0.994751747133787</v>
      </c>
      <c r="U52" s="44">
        <v>1.4999999999999999E-2</v>
      </c>
      <c r="V52" s="22">
        <v>5324</v>
      </c>
      <c r="W52" s="24">
        <v>5415</v>
      </c>
    </row>
    <row r="53" spans="1:23" ht="14.25" customHeight="1" x14ac:dyDescent="0.45">
      <c r="A53" s="130"/>
      <c r="B53" s="130"/>
      <c r="C53" s="130"/>
      <c r="D53" s="25">
        <v>0.38473375385663677</v>
      </c>
      <c r="E53" s="26" t="s">
        <v>132</v>
      </c>
      <c r="F53" s="40">
        <v>0.01</v>
      </c>
      <c r="G53" s="27">
        <v>0.89</v>
      </c>
      <c r="H53" s="27">
        <v>0.9</v>
      </c>
      <c r="I53" s="27">
        <v>0.31</v>
      </c>
      <c r="J53" s="13">
        <v>0</v>
      </c>
      <c r="K53" s="27">
        <v>0.28999999999999998</v>
      </c>
      <c r="L53" s="13">
        <v>0</v>
      </c>
      <c r="M53" s="27">
        <v>1.069</v>
      </c>
      <c r="N53" s="91" t="s">
        <v>144</v>
      </c>
      <c r="O53" s="27">
        <v>25.530999999999999</v>
      </c>
      <c r="P53" s="13">
        <v>25</v>
      </c>
      <c r="Q53" s="28">
        <v>1290</v>
      </c>
      <c r="R53" s="28">
        <v>4156</v>
      </c>
      <c r="S53" s="28">
        <v>250774</v>
      </c>
      <c r="T53" s="23">
        <f t="shared" si="7"/>
        <v>0.99496526422605569</v>
      </c>
      <c r="U53" s="23">
        <v>1.7000000000000001E-2</v>
      </c>
      <c r="V53" s="28">
        <v>6366</v>
      </c>
      <c r="W53" s="29">
        <v>6948</v>
      </c>
    </row>
    <row r="54" spans="1:23" ht="14.25" customHeight="1" x14ac:dyDescent="0.45">
      <c r="A54" s="130"/>
      <c r="B54" s="130"/>
      <c r="C54" s="131"/>
      <c r="D54" s="30">
        <v>0.34834453317768854</v>
      </c>
      <c r="E54" s="31" t="s">
        <v>135</v>
      </c>
      <c r="F54" s="41">
        <v>0.01</v>
      </c>
      <c r="G54" s="32">
        <v>0.81</v>
      </c>
      <c r="H54" s="32">
        <v>0.82</v>
      </c>
      <c r="I54" s="32">
        <v>0.31</v>
      </c>
      <c r="J54" s="33">
        <v>0</v>
      </c>
      <c r="K54" s="32">
        <v>0.26</v>
      </c>
      <c r="L54" s="33">
        <v>0</v>
      </c>
      <c r="M54" s="32">
        <v>1.1919999999999999</v>
      </c>
      <c r="N54" s="92" t="s">
        <v>144</v>
      </c>
      <c r="O54" s="32">
        <v>25.623000000000001</v>
      </c>
      <c r="P54" s="33">
        <v>25</v>
      </c>
      <c r="Q54" s="34">
        <v>1286</v>
      </c>
      <c r="R54" s="34">
        <v>3812</v>
      </c>
      <c r="S54" s="34">
        <v>219198</v>
      </c>
      <c r="T54" s="35">
        <f t="shared" si="7"/>
        <v>0.99426650497556801</v>
      </c>
      <c r="U54" s="35">
        <v>1.7000000000000001E-2</v>
      </c>
      <c r="V54" s="34">
        <v>8273</v>
      </c>
      <c r="W54" s="36">
        <v>8155</v>
      </c>
    </row>
    <row r="55" spans="1:23" ht="14.25" customHeight="1" x14ac:dyDescent="0.45">
      <c r="A55" s="130"/>
      <c r="B55" s="130"/>
      <c r="C55" s="129" t="s">
        <v>136</v>
      </c>
      <c r="D55" s="18">
        <v>0.35775751322151678</v>
      </c>
      <c r="E55" s="26" t="s">
        <v>131</v>
      </c>
      <c r="F55" s="40">
        <v>0.01</v>
      </c>
      <c r="G55" s="27">
        <v>0.88</v>
      </c>
      <c r="H55" s="27">
        <v>0.89</v>
      </c>
      <c r="I55" s="27">
        <v>0.33</v>
      </c>
      <c r="J55" s="13">
        <v>0</v>
      </c>
      <c r="K55" s="27">
        <v>0.28999999999999998</v>
      </c>
      <c r="L55" s="13">
        <v>0</v>
      </c>
      <c r="M55" s="27">
        <v>1.1379999999999999</v>
      </c>
      <c r="N55" s="90" t="s">
        <v>144</v>
      </c>
      <c r="O55" s="27">
        <v>23.972999999999999</v>
      </c>
      <c r="P55" s="13">
        <v>23</v>
      </c>
      <c r="Q55" s="28">
        <v>1458</v>
      </c>
      <c r="R55" s="28">
        <v>4873</v>
      </c>
      <c r="S55" s="28">
        <v>315292</v>
      </c>
      <c r="T55" s="23">
        <f t="shared" si="7"/>
        <v>0.99546674211732367</v>
      </c>
      <c r="U55" s="23">
        <v>1.4999999999999999E-2</v>
      </c>
      <c r="V55" s="28">
        <v>5643</v>
      </c>
      <c r="W55" s="29">
        <v>5802</v>
      </c>
    </row>
    <row r="56" spans="1:23" ht="14.25" customHeight="1" x14ac:dyDescent="0.45">
      <c r="A56" s="130"/>
      <c r="B56" s="130"/>
      <c r="C56" s="130"/>
      <c r="D56" s="25">
        <v>0.32011236747900429</v>
      </c>
      <c r="E56" s="26" t="s">
        <v>133</v>
      </c>
      <c r="F56" s="40">
        <v>0.01</v>
      </c>
      <c r="G56" s="27">
        <v>0.79</v>
      </c>
      <c r="H56" s="27">
        <v>0.8</v>
      </c>
      <c r="I56" s="27">
        <v>0.3</v>
      </c>
      <c r="J56" s="13">
        <v>0</v>
      </c>
      <c r="K56" s="27">
        <v>0.26</v>
      </c>
      <c r="L56" s="13">
        <v>0</v>
      </c>
      <c r="M56" s="27">
        <v>1.1539999999999999</v>
      </c>
      <c r="N56" s="91" t="s">
        <v>144</v>
      </c>
      <c r="O56" s="27">
        <v>23.928999999999998</v>
      </c>
      <c r="P56" s="13">
        <v>23</v>
      </c>
      <c r="Q56" s="28">
        <v>1225</v>
      </c>
      <c r="R56" s="28">
        <v>4348</v>
      </c>
      <c r="S56" s="28">
        <v>276248</v>
      </c>
      <c r="T56" s="23">
        <f t="shared" si="7"/>
        <v>0.99565326927375886</v>
      </c>
      <c r="U56" s="23">
        <v>1.6E-2</v>
      </c>
      <c r="V56" s="28">
        <v>6042</v>
      </c>
      <c r="W56" s="29">
        <v>6132</v>
      </c>
    </row>
    <row r="57" spans="1:23" ht="14.25" customHeight="1" x14ac:dyDescent="0.45">
      <c r="A57" s="130"/>
      <c r="B57" s="130"/>
      <c r="C57" s="131"/>
      <c r="D57" s="30">
        <v>0.29588148284549526</v>
      </c>
      <c r="E57" s="31" t="s">
        <v>132</v>
      </c>
      <c r="F57" s="41">
        <v>0.01</v>
      </c>
      <c r="G57" s="32">
        <v>0.73</v>
      </c>
      <c r="H57" s="32">
        <v>0.74</v>
      </c>
      <c r="I57" s="32">
        <v>0.28000000000000003</v>
      </c>
      <c r="J57" s="33">
        <v>0</v>
      </c>
      <c r="K57" s="32">
        <v>0.24</v>
      </c>
      <c r="L57" s="33">
        <v>0</v>
      </c>
      <c r="M57" s="32">
        <v>1.167</v>
      </c>
      <c r="N57" s="92" t="s">
        <v>144</v>
      </c>
      <c r="O57" s="32">
        <v>24.972999999999999</v>
      </c>
      <c r="P57" s="33">
        <v>25</v>
      </c>
      <c r="Q57" s="34">
        <v>1076</v>
      </c>
      <c r="R57" s="34">
        <v>3559</v>
      </c>
      <c r="S57" s="34">
        <v>188179</v>
      </c>
      <c r="T57" s="23">
        <f t="shared" si="7"/>
        <v>0.99441949236051319</v>
      </c>
      <c r="U57" s="35">
        <v>1.9E-2</v>
      </c>
      <c r="V57" s="34">
        <v>8215</v>
      </c>
      <c r="W57" s="36">
        <v>8812</v>
      </c>
    </row>
    <row r="58" spans="1:23" ht="14.25" customHeight="1" x14ac:dyDescent="0.45">
      <c r="A58" s="130"/>
      <c r="B58" s="130"/>
      <c r="C58" s="129" t="s">
        <v>137</v>
      </c>
      <c r="D58" s="18">
        <v>0.29964836200108441</v>
      </c>
      <c r="E58" s="19" t="s">
        <v>88</v>
      </c>
      <c r="F58" s="42">
        <v>0.01</v>
      </c>
      <c r="G58" s="20">
        <v>0.76</v>
      </c>
      <c r="H58" s="20">
        <v>0.77</v>
      </c>
      <c r="I58" s="20">
        <v>0.28000000000000003</v>
      </c>
      <c r="J58" s="21">
        <v>0</v>
      </c>
      <c r="K58" s="20">
        <v>0.25</v>
      </c>
      <c r="L58" s="21">
        <v>0</v>
      </c>
      <c r="M58" s="20">
        <v>1.1200000000000001</v>
      </c>
      <c r="N58" s="90" t="s">
        <v>144</v>
      </c>
      <c r="O58" s="20">
        <v>25.082999999999998</v>
      </c>
      <c r="P58" s="21">
        <v>25</v>
      </c>
      <c r="Q58" s="22">
        <v>757</v>
      </c>
      <c r="R58" s="22">
        <v>2434</v>
      </c>
      <c r="S58" s="22">
        <v>142593</v>
      </c>
      <c r="T58" s="44">
        <f t="shared" si="7"/>
        <v>0.99480738627009824</v>
      </c>
      <c r="U58" s="44">
        <v>1.7000000000000001E-2</v>
      </c>
      <c r="V58" s="22">
        <v>11768</v>
      </c>
      <c r="W58" s="24">
        <v>11831</v>
      </c>
    </row>
    <row r="59" spans="1:23" ht="14.25" customHeight="1" x14ac:dyDescent="0.45">
      <c r="A59" s="130"/>
      <c r="B59" s="130"/>
      <c r="C59" s="130"/>
      <c r="D59" s="25">
        <v>0.25473250024457017</v>
      </c>
      <c r="E59" s="26" t="s">
        <v>89</v>
      </c>
      <c r="F59" s="40">
        <v>0.01</v>
      </c>
      <c r="G59" s="27">
        <v>0.64</v>
      </c>
      <c r="H59" s="27">
        <v>0.65</v>
      </c>
      <c r="I59" s="27">
        <v>0.25</v>
      </c>
      <c r="J59" s="13">
        <v>0</v>
      </c>
      <c r="K59" s="27">
        <v>0.21</v>
      </c>
      <c r="L59" s="13">
        <v>0</v>
      </c>
      <c r="M59" s="27">
        <v>1.19</v>
      </c>
      <c r="N59" s="91" t="s">
        <v>144</v>
      </c>
      <c r="O59" s="27">
        <v>24.776</v>
      </c>
      <c r="P59" s="13">
        <v>25</v>
      </c>
      <c r="Q59" s="28">
        <v>779</v>
      </c>
      <c r="R59" s="28">
        <v>2118</v>
      </c>
      <c r="S59" s="28">
        <v>114263</v>
      </c>
      <c r="T59" s="23">
        <f t="shared" si="7"/>
        <v>0.9933509730283373</v>
      </c>
      <c r="U59" s="23">
        <v>1.9E-2</v>
      </c>
      <c r="V59" s="28">
        <v>12233</v>
      </c>
      <c r="W59" s="29">
        <v>12214</v>
      </c>
    </row>
    <row r="60" spans="1:23" x14ac:dyDescent="0.45">
      <c r="A60" s="131"/>
      <c r="B60" s="130"/>
      <c r="C60" s="131"/>
      <c r="D60" s="30">
        <v>0.40702176722950728</v>
      </c>
      <c r="E60" s="31" t="s">
        <v>90</v>
      </c>
      <c r="F60" s="41">
        <v>0.02</v>
      </c>
      <c r="G60" s="32">
        <v>1.02</v>
      </c>
      <c r="H60" s="32">
        <v>1.04</v>
      </c>
      <c r="I60" s="32">
        <v>0.4</v>
      </c>
      <c r="J60" s="33">
        <v>0</v>
      </c>
      <c r="K60" s="32">
        <v>0.33</v>
      </c>
      <c r="L60" s="33">
        <v>0</v>
      </c>
      <c r="M60" s="32">
        <v>1.212</v>
      </c>
      <c r="N60" s="92" t="s">
        <v>144</v>
      </c>
      <c r="O60" s="32">
        <v>25.602</v>
      </c>
      <c r="P60" s="33">
        <v>25</v>
      </c>
      <c r="Q60" s="34">
        <v>5704</v>
      </c>
      <c r="R60" s="34">
        <v>7285</v>
      </c>
      <c r="S60" s="34">
        <v>365376</v>
      </c>
      <c r="T60" s="35">
        <f>(SUM(R60:S60)/(SUM(Q60:S60)))</f>
        <v>0.9849246098344191</v>
      </c>
      <c r="U60" s="35">
        <v>0.02</v>
      </c>
      <c r="V60" s="34">
        <v>4915</v>
      </c>
      <c r="W60" s="36">
        <v>5691</v>
      </c>
    </row>
    <row r="61" spans="1:23" ht="14.25" customHeight="1" x14ac:dyDescent="0.45">
      <c r="A61" s="129" t="s">
        <v>97</v>
      </c>
      <c r="B61" s="130"/>
      <c r="C61" s="129" t="s">
        <v>138</v>
      </c>
      <c r="D61" s="18">
        <v>0.38518653953002846</v>
      </c>
      <c r="E61" s="19" t="s">
        <v>145</v>
      </c>
      <c r="F61" s="42">
        <v>0.01</v>
      </c>
      <c r="G61" s="20">
        <v>0.82</v>
      </c>
      <c r="H61" s="20">
        <v>0.83</v>
      </c>
      <c r="I61" s="20">
        <v>0.31</v>
      </c>
      <c r="J61" s="21">
        <v>0</v>
      </c>
      <c r="K61" s="20">
        <v>0.27</v>
      </c>
      <c r="L61" s="21">
        <v>0</v>
      </c>
      <c r="M61" s="20">
        <v>1.1479999999999999</v>
      </c>
      <c r="N61" s="90" t="s">
        <v>144</v>
      </c>
      <c r="O61" s="20">
        <v>26.103999999999999</v>
      </c>
      <c r="P61" s="21">
        <v>25</v>
      </c>
      <c r="Q61" s="22">
        <v>2272</v>
      </c>
      <c r="R61" s="22">
        <v>5397</v>
      </c>
      <c r="S61" s="22">
        <v>316820</v>
      </c>
      <c r="T61" s="23">
        <f t="shared" ref="T61:T63" si="8">(SUM(R61:S61)/(SUM(Q61:S61)))</f>
        <v>0.99299822181953779</v>
      </c>
      <c r="U61" s="23">
        <v>1.7000000000000001E-2</v>
      </c>
      <c r="V61" s="22">
        <v>4841</v>
      </c>
      <c r="W61" s="24">
        <v>5096</v>
      </c>
    </row>
    <row r="62" spans="1:23" ht="14.25" customHeight="1" x14ac:dyDescent="0.45">
      <c r="A62" s="130"/>
      <c r="B62" s="130"/>
      <c r="C62" s="130"/>
      <c r="D62" s="25">
        <v>0.25301001373797016</v>
      </c>
      <c r="E62" s="26" t="s">
        <v>146</v>
      </c>
      <c r="F62" s="40">
        <v>0.01</v>
      </c>
      <c r="G62" s="27">
        <v>0.54</v>
      </c>
      <c r="H62" s="27">
        <v>0.55000000000000004</v>
      </c>
      <c r="I62" s="27">
        <v>0.23</v>
      </c>
      <c r="J62" s="13">
        <v>0</v>
      </c>
      <c r="K62" s="27">
        <v>0.17</v>
      </c>
      <c r="L62" s="13">
        <v>0</v>
      </c>
      <c r="M62" s="27">
        <v>1.353</v>
      </c>
      <c r="N62" s="91" t="s">
        <v>144</v>
      </c>
      <c r="O62" s="27">
        <v>24.564</v>
      </c>
      <c r="P62" s="13">
        <v>24</v>
      </c>
      <c r="Q62" s="28">
        <v>708</v>
      </c>
      <c r="R62" s="28">
        <v>3385</v>
      </c>
      <c r="S62" s="28">
        <v>170259</v>
      </c>
      <c r="T62" s="23">
        <f t="shared" si="8"/>
        <v>0.99593924933467926</v>
      </c>
      <c r="U62" s="23">
        <v>0.02</v>
      </c>
      <c r="V62" s="28">
        <v>7088</v>
      </c>
      <c r="W62" s="29">
        <v>7420</v>
      </c>
    </row>
    <row r="63" spans="1:23" ht="14.25" customHeight="1" x14ac:dyDescent="0.45">
      <c r="A63" s="130"/>
      <c r="B63" s="130"/>
      <c r="C63" s="131"/>
      <c r="D63" s="30">
        <v>0.33303533770603905</v>
      </c>
      <c r="E63" s="31" t="s">
        <v>147</v>
      </c>
      <c r="F63" s="41">
        <v>0.01</v>
      </c>
      <c r="G63" s="32">
        <v>0.7</v>
      </c>
      <c r="H63" s="32">
        <v>0.71</v>
      </c>
      <c r="I63" s="32">
        <v>0.28999999999999998</v>
      </c>
      <c r="J63" s="33">
        <v>0</v>
      </c>
      <c r="K63" s="32">
        <v>0.23</v>
      </c>
      <c r="L63" s="33">
        <v>0</v>
      </c>
      <c r="M63" s="32">
        <v>1.2609999999999999</v>
      </c>
      <c r="N63" s="92" t="s">
        <v>144</v>
      </c>
      <c r="O63" s="32">
        <v>25.547999999999998</v>
      </c>
      <c r="P63" s="33">
        <v>25</v>
      </c>
      <c r="Q63" s="34">
        <v>1766</v>
      </c>
      <c r="R63" s="34">
        <v>5521</v>
      </c>
      <c r="S63" s="34">
        <v>271419</v>
      </c>
      <c r="T63" s="35">
        <f t="shared" si="8"/>
        <v>0.99366357380178394</v>
      </c>
      <c r="U63" s="35">
        <v>0.02</v>
      </c>
      <c r="V63" s="34">
        <v>4642</v>
      </c>
      <c r="W63" s="36">
        <v>5121</v>
      </c>
    </row>
    <row r="64" spans="1:23" ht="14.25" customHeight="1" x14ac:dyDescent="0.45">
      <c r="A64" s="130"/>
      <c r="B64" s="130"/>
      <c r="C64" s="129" t="s">
        <v>139</v>
      </c>
      <c r="D64" s="18">
        <v>0.3668510351232715</v>
      </c>
      <c r="E64" s="26" t="s">
        <v>96</v>
      </c>
      <c r="F64" s="40">
        <v>0.01</v>
      </c>
      <c r="G64" s="27">
        <v>1.1100000000000001</v>
      </c>
      <c r="H64" s="27">
        <v>1.1200000000000001</v>
      </c>
      <c r="I64" s="27">
        <v>0.34</v>
      </c>
      <c r="J64" s="13">
        <v>0</v>
      </c>
      <c r="K64" s="27">
        <v>0.36</v>
      </c>
      <c r="L64" s="13">
        <v>0</v>
      </c>
      <c r="M64" s="27">
        <v>0.94399999999999995</v>
      </c>
      <c r="N64" s="90" t="s">
        <v>144</v>
      </c>
      <c r="O64" s="27">
        <v>25.849</v>
      </c>
      <c r="P64" s="13">
        <v>26</v>
      </c>
      <c r="Q64" s="28">
        <v>668</v>
      </c>
      <c r="R64" s="28">
        <v>2295</v>
      </c>
      <c r="S64" s="28">
        <v>191833</v>
      </c>
      <c r="T64" s="23">
        <f>(SUM(R64:S64)/(SUM(Q64:S64)))</f>
        <v>0.99657077147374684</v>
      </c>
      <c r="U64" s="23">
        <v>1.2E-2</v>
      </c>
      <c r="V64" s="28">
        <v>9782</v>
      </c>
      <c r="W64" s="29">
        <v>9489</v>
      </c>
    </row>
    <row r="65" spans="1:23" ht="14.25" customHeight="1" x14ac:dyDescent="0.45">
      <c r="A65" s="130"/>
      <c r="B65" s="130"/>
      <c r="C65" s="130"/>
      <c r="D65" s="25">
        <v>0.34624646500237155</v>
      </c>
      <c r="E65" s="26" t="s">
        <v>98</v>
      </c>
      <c r="F65" s="40">
        <v>0.01</v>
      </c>
      <c r="G65" s="27">
        <v>1.05</v>
      </c>
      <c r="H65" s="27">
        <v>1.06</v>
      </c>
      <c r="I65" s="27">
        <v>0.31</v>
      </c>
      <c r="J65" s="13">
        <v>0</v>
      </c>
      <c r="K65" s="27">
        <v>0.34</v>
      </c>
      <c r="L65" s="13">
        <v>0</v>
      </c>
      <c r="M65" s="27">
        <v>0.91200000000000003</v>
      </c>
      <c r="N65" s="91" t="s">
        <v>144</v>
      </c>
      <c r="O65" s="27">
        <v>25.95</v>
      </c>
      <c r="P65" s="13">
        <v>26</v>
      </c>
      <c r="Q65" s="28">
        <v>909</v>
      </c>
      <c r="R65" s="28">
        <v>2495</v>
      </c>
      <c r="S65" s="28">
        <v>200748</v>
      </c>
      <c r="T65" s="23">
        <f>(SUM(R65:S65)/(SUM(Q65:S65)))</f>
        <v>0.99554743524432776</v>
      </c>
      <c r="U65" s="23">
        <v>1.2E-2</v>
      </c>
      <c r="V65" s="28">
        <v>10183</v>
      </c>
      <c r="W65" s="29">
        <v>9882</v>
      </c>
    </row>
    <row r="66" spans="1:23" x14ac:dyDescent="0.45">
      <c r="A66" s="131"/>
      <c r="B66" s="131"/>
      <c r="C66" s="131"/>
      <c r="D66" s="30">
        <v>0.23975300497794677</v>
      </c>
      <c r="E66" s="31" t="s">
        <v>99</v>
      </c>
      <c r="F66" s="41">
        <v>0.01</v>
      </c>
      <c r="G66" s="32">
        <v>0.72</v>
      </c>
      <c r="H66" s="32">
        <v>0.73</v>
      </c>
      <c r="I66" s="32">
        <v>0.23</v>
      </c>
      <c r="J66" s="33">
        <v>0</v>
      </c>
      <c r="K66" s="32">
        <v>0.24</v>
      </c>
      <c r="L66" s="33">
        <v>0</v>
      </c>
      <c r="M66" s="32">
        <v>0.95799999999999996</v>
      </c>
      <c r="N66" s="92" t="s">
        <v>144</v>
      </c>
      <c r="O66" s="32">
        <v>25.693999999999999</v>
      </c>
      <c r="P66" s="33">
        <v>26</v>
      </c>
      <c r="Q66" s="34">
        <v>354</v>
      </c>
      <c r="R66" s="34">
        <v>1421</v>
      </c>
      <c r="S66" s="34">
        <v>113087</v>
      </c>
      <c r="T66" s="35">
        <f>(SUM(R66:S66)/(SUM(Q66:S66)))</f>
        <v>0.99691804077937007</v>
      </c>
      <c r="U66" s="35">
        <v>1.2999999999999999E-2</v>
      </c>
      <c r="V66" s="34">
        <v>10911</v>
      </c>
      <c r="W66" s="36">
        <v>10738</v>
      </c>
    </row>
    <row r="67" spans="1:23" ht="14.25" customHeight="1" x14ac:dyDescent="0.45">
      <c r="A67" s="13"/>
    </row>
  </sheetData>
  <mergeCells count="29">
    <mergeCell ref="A1:W1"/>
    <mergeCell ref="A37:A60"/>
    <mergeCell ref="A61:A66"/>
    <mergeCell ref="B37:B45"/>
    <mergeCell ref="B46:B66"/>
    <mergeCell ref="C37:C39"/>
    <mergeCell ref="C40:C42"/>
    <mergeCell ref="C43:C45"/>
    <mergeCell ref="C46:C48"/>
    <mergeCell ref="C49:C51"/>
    <mergeCell ref="C52:C54"/>
    <mergeCell ref="C55:C57"/>
    <mergeCell ref="C58:C60"/>
    <mergeCell ref="C61:C63"/>
    <mergeCell ref="C64:C66"/>
    <mergeCell ref="A28:A33"/>
    <mergeCell ref="B4:B12"/>
    <mergeCell ref="B13:B33"/>
    <mergeCell ref="C4:C6"/>
    <mergeCell ref="C7:C9"/>
    <mergeCell ref="C10:C12"/>
    <mergeCell ref="C13:C15"/>
    <mergeCell ref="C16:C18"/>
    <mergeCell ref="C19:C21"/>
    <mergeCell ref="C22:C24"/>
    <mergeCell ref="C25:C27"/>
    <mergeCell ref="C28:C30"/>
    <mergeCell ref="C31:C33"/>
    <mergeCell ref="A4:A2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26E94-B600-4B3C-AFD8-4500D481F6E8}">
  <dimension ref="A1:O20"/>
  <sheetViews>
    <sheetView zoomScale="119" workbookViewId="0">
      <selection activeCell="A2" sqref="A2:XFD2"/>
    </sheetView>
  </sheetViews>
  <sheetFormatPr defaultColWidth="8.796875" defaultRowHeight="14.25" x14ac:dyDescent="0.45"/>
  <cols>
    <col min="1" max="1" width="9.46484375" customWidth="1"/>
    <col min="2" max="2" width="10.33203125" customWidth="1"/>
    <col min="3" max="3" width="24.796875" customWidth="1"/>
    <col min="4" max="4" width="28.796875" customWidth="1"/>
    <col min="5" max="5" width="22.46484375" customWidth="1"/>
    <col min="6" max="7" width="24.796875" customWidth="1"/>
    <col min="8" max="9" width="15" customWidth="1"/>
  </cols>
  <sheetData>
    <row r="1" spans="1:15" ht="73.150000000000006" customHeight="1" thickBot="1" x14ac:dyDescent="0.5">
      <c r="A1" s="161" t="s">
        <v>400</v>
      </c>
      <c r="B1" s="161"/>
      <c r="C1" s="161"/>
      <c r="D1" s="161"/>
      <c r="E1" s="161"/>
      <c r="F1" s="161"/>
      <c r="G1" s="161"/>
      <c r="H1" s="85"/>
      <c r="I1" s="85"/>
      <c r="J1" s="85"/>
      <c r="K1" s="85"/>
      <c r="L1" s="85"/>
      <c r="M1" s="85"/>
      <c r="N1" s="85"/>
      <c r="O1" s="85"/>
    </row>
    <row r="2" spans="1:15" ht="46.5" customHeight="1" thickBot="1" x14ac:dyDescent="0.5">
      <c r="A2" s="123" t="s">
        <v>148</v>
      </c>
      <c r="B2" s="124" t="s">
        <v>149</v>
      </c>
      <c r="C2" s="124" t="s">
        <v>2</v>
      </c>
      <c r="D2" s="124" t="s">
        <v>396</v>
      </c>
      <c r="E2" s="124" t="s">
        <v>3</v>
      </c>
      <c r="F2" s="124" t="s">
        <v>4</v>
      </c>
      <c r="G2" s="125" t="s">
        <v>5</v>
      </c>
    </row>
    <row r="3" spans="1:15" x14ac:dyDescent="0.45">
      <c r="A3" s="135" t="s">
        <v>8</v>
      </c>
      <c r="B3" s="119" t="s">
        <v>150</v>
      </c>
      <c r="C3" s="119" t="s">
        <v>151</v>
      </c>
      <c r="D3" s="119" t="s">
        <v>152</v>
      </c>
      <c r="E3" s="119" t="s">
        <v>153</v>
      </c>
      <c r="F3" s="119" t="s">
        <v>154</v>
      </c>
      <c r="G3" s="120" t="s">
        <v>155</v>
      </c>
    </row>
    <row r="4" spans="1:15" x14ac:dyDescent="0.45">
      <c r="A4" s="136"/>
      <c r="B4" s="71" t="s">
        <v>156</v>
      </c>
      <c r="C4" s="71" t="s">
        <v>157</v>
      </c>
      <c r="D4" s="71" t="s">
        <v>158</v>
      </c>
      <c r="E4" s="71" t="s">
        <v>159</v>
      </c>
      <c r="F4" s="71" t="s">
        <v>160</v>
      </c>
      <c r="G4" s="116" t="s">
        <v>161</v>
      </c>
    </row>
    <row r="5" spans="1:15" x14ac:dyDescent="0.45">
      <c r="A5" s="136"/>
      <c r="B5" s="71" t="s">
        <v>162</v>
      </c>
      <c r="C5" s="71" t="s">
        <v>163</v>
      </c>
      <c r="D5" s="71" t="s">
        <v>164</v>
      </c>
      <c r="E5" s="71" t="s">
        <v>165</v>
      </c>
      <c r="F5" s="71" t="s">
        <v>160</v>
      </c>
      <c r="G5" s="116" t="s">
        <v>166</v>
      </c>
    </row>
    <row r="6" spans="1:15" x14ac:dyDescent="0.45">
      <c r="A6" s="136"/>
      <c r="B6" s="71" t="s">
        <v>167</v>
      </c>
      <c r="C6" s="71" t="s">
        <v>168</v>
      </c>
      <c r="D6" s="71" t="s">
        <v>164</v>
      </c>
      <c r="E6" s="71" t="s">
        <v>169</v>
      </c>
      <c r="F6" s="71" t="s">
        <v>170</v>
      </c>
      <c r="G6" s="116" t="s">
        <v>170</v>
      </c>
    </row>
    <row r="7" spans="1:15" x14ac:dyDescent="0.45">
      <c r="A7" s="136"/>
      <c r="B7" s="71" t="s">
        <v>171</v>
      </c>
      <c r="C7" s="71" t="s">
        <v>172</v>
      </c>
      <c r="D7" s="71" t="s">
        <v>173</v>
      </c>
      <c r="E7" s="71" t="s">
        <v>174</v>
      </c>
      <c r="F7" s="71" t="s">
        <v>170</v>
      </c>
      <c r="G7" s="116" t="s">
        <v>170</v>
      </c>
    </row>
    <row r="8" spans="1:15" ht="14.65" thickBot="1" x14ac:dyDescent="0.5">
      <c r="A8" s="137"/>
      <c r="B8" s="117" t="s">
        <v>175</v>
      </c>
      <c r="C8" s="117" t="s">
        <v>176</v>
      </c>
      <c r="D8" s="117" t="s">
        <v>170</v>
      </c>
      <c r="E8" s="117" t="s">
        <v>170</v>
      </c>
      <c r="F8" s="117" t="s">
        <v>170</v>
      </c>
      <c r="G8" s="118" t="s">
        <v>170</v>
      </c>
    </row>
    <row r="9" spans="1:15" x14ac:dyDescent="0.45">
      <c r="A9" s="132" t="s">
        <v>50</v>
      </c>
      <c r="B9" s="119" t="s">
        <v>150</v>
      </c>
      <c r="C9" s="121" t="s">
        <v>177</v>
      </c>
      <c r="D9" s="121" t="s">
        <v>170</v>
      </c>
      <c r="E9" s="121" t="s">
        <v>178</v>
      </c>
      <c r="F9" s="121" t="s">
        <v>170</v>
      </c>
      <c r="G9" s="126" t="s">
        <v>178</v>
      </c>
    </row>
    <row r="10" spans="1:15" x14ac:dyDescent="0.45">
      <c r="A10" s="133"/>
      <c r="B10" s="71" t="s">
        <v>156</v>
      </c>
      <c r="C10" s="5" t="s">
        <v>179</v>
      </c>
      <c r="D10" s="5" t="s">
        <v>170</v>
      </c>
      <c r="E10" s="5" t="s">
        <v>178</v>
      </c>
      <c r="F10" s="5" t="s">
        <v>170</v>
      </c>
      <c r="G10" s="127" t="s">
        <v>178</v>
      </c>
    </row>
    <row r="11" spans="1:15" x14ac:dyDescent="0.45">
      <c r="A11" s="133"/>
      <c r="B11" s="71" t="s">
        <v>162</v>
      </c>
      <c r="C11" s="5" t="s">
        <v>180</v>
      </c>
      <c r="D11" s="5" t="s">
        <v>170</v>
      </c>
      <c r="E11" s="5" t="s">
        <v>178</v>
      </c>
      <c r="F11" s="5" t="s">
        <v>170</v>
      </c>
      <c r="G11" s="127" t="s">
        <v>178</v>
      </c>
    </row>
    <row r="12" spans="1:15" x14ac:dyDescent="0.45">
      <c r="A12" s="133"/>
      <c r="B12" s="71" t="s">
        <v>167</v>
      </c>
      <c r="C12" s="5" t="s">
        <v>170</v>
      </c>
      <c r="D12" s="5" t="s">
        <v>170</v>
      </c>
      <c r="E12" s="5" t="s">
        <v>178</v>
      </c>
      <c r="F12" s="5" t="s">
        <v>170</v>
      </c>
      <c r="G12" s="127" t="s">
        <v>178</v>
      </c>
    </row>
    <row r="13" spans="1:15" x14ac:dyDescent="0.45">
      <c r="A13" s="133"/>
      <c r="B13" s="71" t="s">
        <v>171</v>
      </c>
      <c r="C13" s="5" t="s">
        <v>170</v>
      </c>
      <c r="D13" s="5" t="s">
        <v>170</v>
      </c>
      <c r="E13" s="5" t="s">
        <v>178</v>
      </c>
      <c r="F13" s="5" t="s">
        <v>170</v>
      </c>
      <c r="G13" s="127" t="s">
        <v>178</v>
      </c>
    </row>
    <row r="14" spans="1:15" ht="14.65" thickBot="1" x14ac:dyDescent="0.5">
      <c r="A14" s="134"/>
      <c r="B14" s="117" t="s">
        <v>175</v>
      </c>
      <c r="C14" s="122" t="s">
        <v>170</v>
      </c>
      <c r="D14" s="122" t="s">
        <v>170</v>
      </c>
      <c r="E14" s="122" t="s">
        <v>178</v>
      </c>
      <c r="F14" s="122" t="s">
        <v>170</v>
      </c>
      <c r="G14" s="128" t="s">
        <v>178</v>
      </c>
    </row>
    <row r="15" spans="1:15" x14ac:dyDescent="0.45">
      <c r="A15" s="132" t="s">
        <v>61</v>
      </c>
      <c r="B15" s="119" t="s">
        <v>150</v>
      </c>
      <c r="C15" s="119" t="s">
        <v>181</v>
      </c>
      <c r="D15" s="119" t="s">
        <v>182</v>
      </c>
      <c r="E15" s="119" t="s">
        <v>183</v>
      </c>
      <c r="F15" s="119" t="s">
        <v>184</v>
      </c>
      <c r="G15" s="120" t="s">
        <v>185</v>
      </c>
    </row>
    <row r="16" spans="1:15" x14ac:dyDescent="0.45">
      <c r="A16" s="133"/>
      <c r="B16" s="71" t="s">
        <v>156</v>
      </c>
      <c r="C16" s="71" t="s">
        <v>186</v>
      </c>
      <c r="D16" s="71" t="s">
        <v>187</v>
      </c>
      <c r="E16" s="71" t="s">
        <v>188</v>
      </c>
      <c r="F16" s="71" t="s">
        <v>189</v>
      </c>
      <c r="G16" s="116" t="s">
        <v>190</v>
      </c>
    </row>
    <row r="17" spans="1:7" x14ac:dyDescent="0.45">
      <c r="A17" s="133"/>
      <c r="B17" s="71" t="s">
        <v>162</v>
      </c>
      <c r="C17" s="71" t="s">
        <v>170</v>
      </c>
      <c r="D17" s="71" t="s">
        <v>191</v>
      </c>
      <c r="E17" s="71" t="s">
        <v>192</v>
      </c>
      <c r="F17" s="71" t="s">
        <v>189</v>
      </c>
      <c r="G17" s="116" t="s">
        <v>193</v>
      </c>
    </row>
    <row r="18" spans="1:7" x14ac:dyDescent="0.45">
      <c r="A18" s="133"/>
      <c r="B18" s="71" t="s">
        <v>167</v>
      </c>
      <c r="C18" s="71" t="s">
        <v>170</v>
      </c>
      <c r="D18" s="71" t="s">
        <v>194</v>
      </c>
      <c r="E18" s="71" t="s">
        <v>192</v>
      </c>
      <c r="F18" s="71" t="s">
        <v>170</v>
      </c>
      <c r="G18" s="116" t="s">
        <v>170</v>
      </c>
    </row>
    <row r="19" spans="1:7" x14ac:dyDescent="0.45">
      <c r="A19" s="133"/>
      <c r="B19" s="71" t="s">
        <v>171</v>
      </c>
      <c r="C19" s="71" t="s">
        <v>170</v>
      </c>
      <c r="D19" s="71" t="s">
        <v>194</v>
      </c>
      <c r="E19" s="71" t="s">
        <v>192</v>
      </c>
      <c r="F19" s="71" t="s">
        <v>170</v>
      </c>
      <c r="G19" s="116" t="s">
        <v>170</v>
      </c>
    </row>
    <row r="20" spans="1:7" ht="14.65" thickBot="1" x14ac:dyDescent="0.5">
      <c r="A20" s="134"/>
      <c r="B20" s="117" t="s">
        <v>175</v>
      </c>
      <c r="C20" s="117" t="s">
        <v>170</v>
      </c>
      <c r="D20" s="117" t="s">
        <v>170</v>
      </c>
      <c r="E20" s="117" t="s">
        <v>170</v>
      </c>
      <c r="F20" s="117" t="s">
        <v>170</v>
      </c>
      <c r="G20" s="118" t="s">
        <v>170</v>
      </c>
    </row>
  </sheetData>
  <mergeCells count="4">
    <mergeCell ref="A15:A20"/>
    <mergeCell ref="A3:A8"/>
    <mergeCell ref="A9:A14"/>
    <mergeCell ref="A1:G1"/>
  </mergeCell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78925-DCFC-4EF1-B11A-C2F002BBDB03}">
  <dimension ref="A1:N16"/>
  <sheetViews>
    <sheetView workbookViewId="0">
      <selection activeCell="A2" sqref="A2:XFD2"/>
    </sheetView>
  </sheetViews>
  <sheetFormatPr defaultColWidth="8.796875" defaultRowHeight="14.25" x14ac:dyDescent="0.45"/>
  <cols>
    <col min="1" max="1" width="10.33203125" customWidth="1"/>
    <col min="3" max="3" width="11.6640625" customWidth="1"/>
    <col min="4" max="8" width="15" customWidth="1"/>
  </cols>
  <sheetData>
    <row r="1" spans="1:14" ht="47.65" customHeight="1" x14ac:dyDescent="0.45">
      <c r="A1" s="161" t="s">
        <v>401</v>
      </c>
      <c r="B1" s="161"/>
      <c r="C1" s="161"/>
      <c r="D1" s="161"/>
      <c r="E1" s="161"/>
      <c r="F1" s="161"/>
      <c r="G1" s="161"/>
      <c r="H1" s="161"/>
      <c r="I1" s="161"/>
      <c r="J1" s="161"/>
      <c r="K1" s="161"/>
      <c r="L1" s="161"/>
      <c r="M1" s="161"/>
      <c r="N1" s="161"/>
    </row>
    <row r="2" spans="1:14" ht="41.25" customHeight="1" x14ac:dyDescent="0.45">
      <c r="A2" s="4" t="s">
        <v>9</v>
      </c>
      <c r="B2" s="4" t="s">
        <v>10</v>
      </c>
      <c r="C2" s="4" t="s">
        <v>1</v>
      </c>
      <c r="D2" s="4" t="s">
        <v>2</v>
      </c>
      <c r="E2" s="4" t="s">
        <v>11</v>
      </c>
      <c r="F2" s="4" t="s">
        <v>3</v>
      </c>
      <c r="G2" s="4" t="s">
        <v>12</v>
      </c>
      <c r="H2" s="4" t="s">
        <v>13</v>
      </c>
      <c r="I2" s="4" t="s">
        <v>14</v>
      </c>
      <c r="J2" s="4" t="s">
        <v>15</v>
      </c>
      <c r="K2" s="4" t="s">
        <v>16</v>
      </c>
      <c r="L2" s="4" t="s">
        <v>17</v>
      </c>
      <c r="M2" s="4" t="s">
        <v>18</v>
      </c>
      <c r="N2" s="4" t="s">
        <v>19</v>
      </c>
    </row>
    <row r="3" spans="1:14" ht="27" x14ac:dyDescent="0.45">
      <c r="A3" s="129" t="s">
        <v>20</v>
      </c>
      <c r="B3" s="129">
        <v>800</v>
      </c>
      <c r="C3" s="6" t="s">
        <v>6</v>
      </c>
      <c r="D3" s="7" t="s">
        <v>195</v>
      </c>
      <c r="E3" s="47" t="s">
        <v>195</v>
      </c>
      <c r="F3" s="47" t="s">
        <v>196</v>
      </c>
      <c r="G3" s="7" t="s">
        <v>27</v>
      </c>
      <c r="H3" s="7" t="s">
        <v>196</v>
      </c>
      <c r="I3" s="6">
        <v>6</v>
      </c>
      <c r="J3" s="6">
        <v>2</v>
      </c>
      <c r="K3" s="6">
        <v>0</v>
      </c>
      <c r="L3" s="6">
        <v>0</v>
      </c>
      <c r="M3" s="6">
        <v>0</v>
      </c>
      <c r="N3" s="6">
        <v>8</v>
      </c>
    </row>
    <row r="4" spans="1:14" ht="33" customHeight="1" x14ac:dyDescent="0.45">
      <c r="A4" s="130"/>
      <c r="B4" s="131"/>
      <c r="C4" s="6" t="s">
        <v>7</v>
      </c>
      <c r="D4" s="7" t="s">
        <v>197</v>
      </c>
      <c r="E4" s="7" t="s">
        <v>197</v>
      </c>
      <c r="F4" s="7" t="s">
        <v>196</v>
      </c>
      <c r="G4" s="7" t="s">
        <v>195</v>
      </c>
      <c r="H4" s="7" t="s">
        <v>196</v>
      </c>
      <c r="I4" s="6">
        <v>8</v>
      </c>
      <c r="J4" s="6">
        <v>2</v>
      </c>
      <c r="K4" s="6">
        <v>0</v>
      </c>
      <c r="L4" s="6">
        <v>0</v>
      </c>
      <c r="M4" s="6">
        <v>0</v>
      </c>
      <c r="N4" s="6">
        <v>10</v>
      </c>
    </row>
    <row r="5" spans="1:14" ht="30" customHeight="1" x14ac:dyDescent="0.45">
      <c r="A5" s="130"/>
      <c r="B5" s="129">
        <v>1000</v>
      </c>
      <c r="C5" s="6" t="s">
        <v>6</v>
      </c>
      <c r="D5" s="7" t="s">
        <v>197</v>
      </c>
      <c r="E5" s="7" t="s">
        <v>197</v>
      </c>
      <c r="F5" s="7" t="s">
        <v>196</v>
      </c>
      <c r="G5" s="7" t="s">
        <v>195</v>
      </c>
      <c r="H5" s="7" t="s">
        <v>196</v>
      </c>
      <c r="I5" s="6">
        <v>8</v>
      </c>
      <c r="J5" s="6">
        <v>2</v>
      </c>
      <c r="K5" s="6">
        <v>0</v>
      </c>
      <c r="L5" s="6">
        <v>0</v>
      </c>
      <c r="M5" s="6">
        <v>0</v>
      </c>
      <c r="N5" s="6">
        <v>10</v>
      </c>
    </row>
    <row r="6" spans="1:14" ht="30" customHeight="1" x14ac:dyDescent="0.45">
      <c r="A6" s="131"/>
      <c r="B6" s="131"/>
      <c r="C6" s="6" t="s">
        <v>7</v>
      </c>
      <c r="D6" s="7" t="s">
        <v>198</v>
      </c>
      <c r="E6" s="7" t="s">
        <v>198</v>
      </c>
      <c r="F6" s="7" t="s">
        <v>24</v>
      </c>
      <c r="G6" s="7" t="s">
        <v>199</v>
      </c>
      <c r="H6" s="7" t="s">
        <v>24</v>
      </c>
      <c r="I6" s="6">
        <v>11</v>
      </c>
      <c r="J6" s="6">
        <v>3</v>
      </c>
      <c r="K6" s="6">
        <v>0</v>
      </c>
      <c r="L6" s="6">
        <v>0</v>
      </c>
      <c r="M6" s="6">
        <v>0</v>
      </c>
      <c r="N6" s="6">
        <v>14</v>
      </c>
    </row>
    <row r="7" spans="1:14" ht="30" customHeight="1" x14ac:dyDescent="0.45">
      <c r="A7" s="129" t="s">
        <v>23</v>
      </c>
      <c r="B7" s="129">
        <v>800</v>
      </c>
      <c r="C7" s="6" t="s">
        <v>6</v>
      </c>
      <c r="D7" s="7" t="s">
        <v>195</v>
      </c>
      <c r="E7" s="7" t="s">
        <v>195</v>
      </c>
      <c r="F7" s="48" t="s">
        <v>144</v>
      </c>
      <c r="G7" s="7" t="s">
        <v>195</v>
      </c>
      <c r="H7" s="48" t="s">
        <v>144</v>
      </c>
      <c r="I7" s="6">
        <v>8</v>
      </c>
      <c r="J7" s="6">
        <v>0</v>
      </c>
      <c r="K7" s="6">
        <v>0</v>
      </c>
      <c r="L7" s="6">
        <v>0</v>
      </c>
      <c r="M7" s="6">
        <v>0</v>
      </c>
      <c r="N7" s="6">
        <v>8</v>
      </c>
    </row>
    <row r="8" spans="1:14" ht="30" customHeight="1" x14ac:dyDescent="0.45">
      <c r="A8" s="130"/>
      <c r="B8" s="131"/>
      <c r="C8" s="6" t="s">
        <v>7</v>
      </c>
      <c r="D8" s="7" t="s">
        <v>197</v>
      </c>
      <c r="E8" s="7" t="s">
        <v>197</v>
      </c>
      <c r="F8" s="48" t="s">
        <v>144</v>
      </c>
      <c r="G8" s="7" t="s">
        <v>197</v>
      </c>
      <c r="H8" s="48" t="s">
        <v>144</v>
      </c>
      <c r="I8" s="6">
        <v>10</v>
      </c>
      <c r="J8" s="6">
        <v>0</v>
      </c>
      <c r="K8" s="6">
        <v>0</v>
      </c>
      <c r="L8" s="6">
        <v>0</v>
      </c>
      <c r="M8" s="6">
        <v>0</v>
      </c>
      <c r="N8" s="6">
        <v>10</v>
      </c>
    </row>
    <row r="9" spans="1:14" ht="30" customHeight="1" x14ac:dyDescent="0.45">
      <c r="A9" s="130"/>
      <c r="B9" s="129">
        <v>1000</v>
      </c>
      <c r="C9" s="6" t="s">
        <v>6</v>
      </c>
      <c r="D9" s="7" t="s">
        <v>197</v>
      </c>
      <c r="E9" s="7" t="s">
        <v>197</v>
      </c>
      <c r="F9" s="7" t="s">
        <v>196</v>
      </c>
      <c r="G9" s="7" t="s">
        <v>195</v>
      </c>
      <c r="H9" s="7" t="s">
        <v>196</v>
      </c>
      <c r="I9" s="6">
        <v>8</v>
      </c>
      <c r="J9" s="6">
        <v>2</v>
      </c>
      <c r="K9" s="6">
        <v>0</v>
      </c>
      <c r="L9" s="6">
        <v>0</v>
      </c>
      <c r="M9" s="6">
        <v>0</v>
      </c>
      <c r="N9" s="6">
        <v>10</v>
      </c>
    </row>
    <row r="10" spans="1:14" ht="30" customHeight="1" x14ac:dyDescent="0.45">
      <c r="A10" s="131"/>
      <c r="B10" s="131"/>
      <c r="C10" s="6" t="s">
        <v>7</v>
      </c>
      <c r="D10" s="7" t="s">
        <v>198</v>
      </c>
      <c r="E10" s="7" t="s">
        <v>198</v>
      </c>
      <c r="F10" s="7" t="s">
        <v>24</v>
      </c>
      <c r="G10" s="7" t="s">
        <v>199</v>
      </c>
      <c r="H10" s="7" t="s">
        <v>24</v>
      </c>
      <c r="I10" s="6">
        <v>11</v>
      </c>
      <c r="J10" s="6">
        <v>3</v>
      </c>
      <c r="K10" s="6">
        <v>0</v>
      </c>
      <c r="L10" s="6">
        <v>0</v>
      </c>
      <c r="M10" s="6">
        <v>0</v>
      </c>
      <c r="N10" s="6">
        <v>14</v>
      </c>
    </row>
    <row r="11" spans="1:14" ht="30" customHeight="1" x14ac:dyDescent="0.45">
      <c r="A11" s="129" t="s">
        <v>25</v>
      </c>
      <c r="B11" s="129">
        <v>800</v>
      </c>
      <c r="C11" s="6" t="s">
        <v>6</v>
      </c>
      <c r="D11" s="7" t="s">
        <v>195</v>
      </c>
      <c r="E11" s="7" t="s">
        <v>195</v>
      </c>
      <c r="F11" s="7" t="s">
        <v>27</v>
      </c>
      <c r="G11" s="7" t="s">
        <v>196</v>
      </c>
      <c r="H11" s="7" t="s">
        <v>27</v>
      </c>
      <c r="I11" s="6">
        <v>2</v>
      </c>
      <c r="J11" s="6">
        <v>6</v>
      </c>
      <c r="K11" s="6">
        <v>0</v>
      </c>
      <c r="L11" s="6">
        <v>0</v>
      </c>
      <c r="M11" s="6">
        <v>0</v>
      </c>
      <c r="N11" s="6">
        <v>8</v>
      </c>
    </row>
    <row r="12" spans="1:14" ht="30" customHeight="1" x14ac:dyDescent="0.45">
      <c r="A12" s="130"/>
      <c r="B12" s="131"/>
      <c r="C12" s="6" t="s">
        <v>7</v>
      </c>
      <c r="D12" s="7" t="s">
        <v>197</v>
      </c>
      <c r="E12" s="7" t="s">
        <v>197</v>
      </c>
      <c r="F12" s="7" t="s">
        <v>21</v>
      </c>
      <c r="G12" s="7" t="s">
        <v>27</v>
      </c>
      <c r="H12" s="7" t="s">
        <v>21</v>
      </c>
      <c r="I12" s="6">
        <v>6</v>
      </c>
      <c r="J12" s="6">
        <v>4</v>
      </c>
      <c r="K12" s="6">
        <v>0</v>
      </c>
      <c r="L12" s="6">
        <v>0</v>
      </c>
      <c r="M12" s="6">
        <v>0</v>
      </c>
      <c r="N12" s="6">
        <v>10</v>
      </c>
    </row>
    <row r="13" spans="1:14" ht="30" customHeight="1" x14ac:dyDescent="0.45">
      <c r="A13" s="130"/>
      <c r="B13" s="129">
        <v>1000</v>
      </c>
      <c r="C13" s="6" t="s">
        <v>6</v>
      </c>
      <c r="D13" s="7" t="s">
        <v>197</v>
      </c>
      <c r="E13" s="47" t="s">
        <v>197</v>
      </c>
      <c r="F13" s="47" t="s">
        <v>22</v>
      </c>
      <c r="G13" s="7" t="s">
        <v>22</v>
      </c>
      <c r="H13" s="7" t="s">
        <v>22</v>
      </c>
      <c r="I13" s="6">
        <v>5</v>
      </c>
      <c r="J13" s="6">
        <v>5</v>
      </c>
      <c r="K13" s="6">
        <v>0</v>
      </c>
      <c r="L13" s="6">
        <v>0</v>
      </c>
      <c r="M13" s="6">
        <v>0</v>
      </c>
      <c r="N13" s="6">
        <v>10</v>
      </c>
    </row>
    <row r="14" spans="1:14" ht="30.75" customHeight="1" x14ac:dyDescent="0.45">
      <c r="A14" s="131"/>
      <c r="B14" s="131"/>
      <c r="C14" s="6" t="s">
        <v>7</v>
      </c>
      <c r="D14" s="7" t="s">
        <v>198</v>
      </c>
      <c r="E14" s="47" t="s">
        <v>198</v>
      </c>
      <c r="F14" s="47" t="s">
        <v>200</v>
      </c>
      <c r="G14" s="7" t="s">
        <v>200</v>
      </c>
      <c r="H14" s="7" t="s">
        <v>200</v>
      </c>
      <c r="I14" s="6">
        <v>7</v>
      </c>
      <c r="J14" s="6">
        <v>7</v>
      </c>
      <c r="K14" s="6">
        <v>0</v>
      </c>
      <c r="L14" s="8">
        <v>0</v>
      </c>
      <c r="M14" s="6">
        <v>0</v>
      </c>
      <c r="N14" s="6">
        <v>14</v>
      </c>
    </row>
    <row r="15" spans="1:14" ht="14.25" customHeight="1" x14ac:dyDescent="0.45"/>
    <row r="16" spans="1:14" ht="14.25" customHeight="1" x14ac:dyDescent="0.45"/>
  </sheetData>
  <mergeCells count="10">
    <mergeCell ref="A1:N1"/>
    <mergeCell ref="A3:A6"/>
    <mergeCell ref="B3:B4"/>
    <mergeCell ref="A7:A10"/>
    <mergeCell ref="A11:A14"/>
    <mergeCell ref="B11:B12"/>
    <mergeCell ref="B13:B14"/>
    <mergeCell ref="B5:B6"/>
    <mergeCell ref="B7:B8"/>
    <mergeCell ref="B9:B10"/>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8E961-DA11-4A77-A736-6BA7C82BAFE5}">
  <dimension ref="A1:K29"/>
  <sheetViews>
    <sheetView zoomScale="75" zoomScaleNormal="70" workbookViewId="0">
      <selection activeCell="O14" sqref="O14"/>
    </sheetView>
  </sheetViews>
  <sheetFormatPr defaultColWidth="8.796875" defaultRowHeight="14.25" x14ac:dyDescent="0.45"/>
  <cols>
    <col min="1" max="1" width="10.6640625" customWidth="1"/>
    <col min="2" max="6" width="16.46484375" customWidth="1"/>
    <col min="7" max="7" width="22.6640625" customWidth="1"/>
    <col min="8" max="8" width="20.46484375" customWidth="1"/>
    <col min="9" max="9" width="21.33203125" customWidth="1"/>
    <col min="10" max="10" width="21.1328125" customWidth="1"/>
    <col min="11" max="11" width="21" customWidth="1"/>
    <col min="14" max="14" width="14" customWidth="1"/>
  </cols>
  <sheetData>
    <row r="1" spans="1:11" ht="60.4" customHeight="1" thickBot="1" x14ac:dyDescent="0.5">
      <c r="A1" s="163" t="s">
        <v>402</v>
      </c>
      <c r="B1" s="163"/>
      <c r="C1" s="163"/>
      <c r="D1" s="163"/>
      <c r="E1" s="163"/>
      <c r="F1" s="163"/>
      <c r="G1" s="163"/>
      <c r="H1" s="163"/>
      <c r="I1" s="163"/>
      <c r="J1" s="163"/>
      <c r="K1" s="163"/>
    </row>
    <row r="2" spans="1:11" ht="21.75" customHeight="1" thickBot="1" x14ac:dyDescent="0.5">
      <c r="A2" s="141" t="s">
        <v>28</v>
      </c>
      <c r="B2" s="138" t="s">
        <v>201</v>
      </c>
      <c r="C2" s="139"/>
      <c r="D2" s="139"/>
      <c r="E2" s="139"/>
      <c r="F2" s="140"/>
      <c r="G2" s="138" t="s">
        <v>202</v>
      </c>
      <c r="H2" s="139"/>
      <c r="I2" s="139"/>
      <c r="J2" s="139"/>
      <c r="K2" s="140"/>
    </row>
    <row r="3" spans="1:11" x14ac:dyDescent="0.45">
      <c r="A3" s="142"/>
      <c r="B3" s="49" t="s">
        <v>203</v>
      </c>
      <c r="C3" s="144" t="s">
        <v>204</v>
      </c>
      <c r="D3" s="139"/>
      <c r="E3" s="145"/>
      <c r="F3" s="146" t="s">
        <v>205</v>
      </c>
      <c r="G3" s="49" t="s">
        <v>203</v>
      </c>
      <c r="H3" s="144" t="s">
        <v>204</v>
      </c>
      <c r="I3" s="139"/>
      <c r="J3" s="145"/>
      <c r="K3" s="146" t="s">
        <v>205</v>
      </c>
    </row>
    <row r="4" spans="1:11" x14ac:dyDescent="0.45">
      <c r="A4" s="143"/>
      <c r="B4" s="50" t="s">
        <v>206</v>
      </c>
      <c r="C4" s="51" t="s">
        <v>207</v>
      </c>
      <c r="D4" s="51" t="s">
        <v>208</v>
      </c>
      <c r="E4" s="51" t="s">
        <v>209</v>
      </c>
      <c r="F4" s="147"/>
      <c r="G4" s="50" t="s">
        <v>206</v>
      </c>
      <c r="H4" s="51" t="s">
        <v>207</v>
      </c>
      <c r="I4" s="51" t="s">
        <v>208</v>
      </c>
      <c r="J4" s="51" t="s">
        <v>209</v>
      </c>
      <c r="K4" s="147"/>
    </row>
    <row r="5" spans="1:11" ht="33.75" customHeight="1" x14ac:dyDescent="0.45">
      <c r="A5" s="52" t="s">
        <v>30</v>
      </c>
      <c r="B5" s="87" t="s">
        <v>144</v>
      </c>
      <c r="C5" s="88" t="s">
        <v>144</v>
      </c>
      <c r="D5" s="88" t="s">
        <v>144</v>
      </c>
      <c r="E5" s="53" t="s">
        <v>199</v>
      </c>
      <c r="F5" s="54" t="s">
        <v>210</v>
      </c>
      <c r="G5" s="87" t="s">
        <v>144</v>
      </c>
      <c r="H5" s="88" t="s">
        <v>144</v>
      </c>
      <c r="I5" s="88" t="s">
        <v>144</v>
      </c>
      <c r="J5" s="53" t="s">
        <v>211</v>
      </c>
      <c r="K5" s="54" t="s">
        <v>212</v>
      </c>
    </row>
    <row r="6" spans="1:11" ht="30.75" customHeight="1" x14ac:dyDescent="0.45">
      <c r="A6" s="55" t="s">
        <v>39</v>
      </c>
      <c r="B6" s="89" t="s">
        <v>144</v>
      </c>
      <c r="C6" s="48" t="s">
        <v>144</v>
      </c>
      <c r="D6" s="57" t="s">
        <v>213</v>
      </c>
      <c r="E6" s="57" t="s">
        <v>214</v>
      </c>
      <c r="F6" s="58" t="s">
        <v>215</v>
      </c>
      <c r="G6" s="89" t="s">
        <v>144</v>
      </c>
      <c r="H6" s="48" t="s">
        <v>144</v>
      </c>
      <c r="I6" s="7" t="s">
        <v>211</v>
      </c>
      <c r="J6" s="7" t="s">
        <v>211</v>
      </c>
      <c r="K6" s="59" t="s">
        <v>216</v>
      </c>
    </row>
    <row r="7" spans="1:11" ht="30" customHeight="1" x14ac:dyDescent="0.45">
      <c r="A7" s="55" t="s">
        <v>40</v>
      </c>
      <c r="B7" s="56" t="s">
        <v>217</v>
      </c>
      <c r="C7" s="57" t="s">
        <v>218</v>
      </c>
      <c r="D7" s="57" t="s">
        <v>219</v>
      </c>
      <c r="E7" s="7" t="s">
        <v>197</v>
      </c>
      <c r="F7" s="59" t="s">
        <v>220</v>
      </c>
      <c r="G7" s="60" t="s">
        <v>221</v>
      </c>
      <c r="H7" s="57" t="s">
        <v>222</v>
      </c>
      <c r="I7" s="57" t="s">
        <v>223</v>
      </c>
      <c r="J7" s="57" t="s">
        <v>223</v>
      </c>
      <c r="K7" s="59" t="s">
        <v>212</v>
      </c>
    </row>
    <row r="8" spans="1:11" ht="30" customHeight="1" x14ac:dyDescent="0.45">
      <c r="A8" s="55" t="s">
        <v>41</v>
      </c>
      <c r="B8" s="56" t="s">
        <v>224</v>
      </c>
      <c r="C8" s="7" t="s">
        <v>199</v>
      </c>
      <c r="D8" s="7" t="s">
        <v>199</v>
      </c>
      <c r="E8" s="7" t="s">
        <v>199</v>
      </c>
      <c r="F8" s="59" t="s">
        <v>220</v>
      </c>
      <c r="G8" s="60" t="s">
        <v>225</v>
      </c>
      <c r="H8" s="7" t="s">
        <v>211</v>
      </c>
      <c r="I8" s="7" t="s">
        <v>211</v>
      </c>
      <c r="J8" s="7" t="s">
        <v>211</v>
      </c>
      <c r="K8" s="59" t="s">
        <v>212</v>
      </c>
    </row>
    <row r="9" spans="1:11" ht="30" customHeight="1" x14ac:dyDescent="0.45">
      <c r="A9" s="55" t="s">
        <v>42</v>
      </c>
      <c r="B9" s="60" t="s">
        <v>226</v>
      </c>
      <c r="C9" s="48" t="s">
        <v>144</v>
      </c>
      <c r="D9" s="7" t="s">
        <v>199</v>
      </c>
      <c r="E9" s="7" t="s">
        <v>199</v>
      </c>
      <c r="F9" s="59" t="s">
        <v>220</v>
      </c>
      <c r="G9" s="60" t="s">
        <v>225</v>
      </c>
      <c r="H9" s="48" t="s">
        <v>144</v>
      </c>
      <c r="I9" s="7" t="s">
        <v>211</v>
      </c>
      <c r="J9" s="7" t="s">
        <v>211</v>
      </c>
      <c r="K9" s="59" t="s">
        <v>212</v>
      </c>
    </row>
    <row r="10" spans="1:11" ht="29.25" customHeight="1" x14ac:dyDescent="0.45">
      <c r="A10" s="55" t="s">
        <v>43</v>
      </c>
      <c r="B10" s="60" t="s">
        <v>227</v>
      </c>
      <c r="C10" s="7" t="s">
        <v>199</v>
      </c>
      <c r="D10" s="7" t="s">
        <v>199</v>
      </c>
      <c r="E10" s="7" t="s">
        <v>199</v>
      </c>
      <c r="F10" s="59" t="s">
        <v>220</v>
      </c>
      <c r="G10" s="60" t="s">
        <v>225</v>
      </c>
      <c r="H10" s="7" t="s">
        <v>211</v>
      </c>
      <c r="I10" s="7" t="s">
        <v>211</v>
      </c>
      <c r="J10" s="7" t="s">
        <v>211</v>
      </c>
      <c r="K10" s="59" t="s">
        <v>212</v>
      </c>
    </row>
    <row r="11" spans="1:11" ht="30" customHeight="1" x14ac:dyDescent="0.45">
      <c r="A11" s="55" t="s">
        <v>44</v>
      </c>
      <c r="B11" s="56" t="s">
        <v>228</v>
      </c>
      <c r="C11" s="7" t="s">
        <v>199</v>
      </c>
      <c r="D11" s="57" t="s">
        <v>229</v>
      </c>
      <c r="E11" s="57" t="s">
        <v>219</v>
      </c>
      <c r="F11" s="59" t="s">
        <v>230</v>
      </c>
      <c r="G11" s="56" t="s">
        <v>231</v>
      </c>
      <c r="H11" s="7" t="s">
        <v>211</v>
      </c>
      <c r="I11" s="57" t="s">
        <v>223</v>
      </c>
      <c r="J11" s="57" t="s">
        <v>223</v>
      </c>
      <c r="K11" s="58" t="s">
        <v>232</v>
      </c>
    </row>
    <row r="12" spans="1:11" ht="30" customHeight="1" x14ac:dyDescent="0.45">
      <c r="A12" s="55" t="s">
        <v>45</v>
      </c>
      <c r="B12" s="60" t="s">
        <v>226</v>
      </c>
      <c r="C12" s="48" t="s">
        <v>144</v>
      </c>
      <c r="D12" s="7" t="s">
        <v>26</v>
      </c>
      <c r="E12" s="7" t="s">
        <v>199</v>
      </c>
      <c r="F12" s="59" t="s">
        <v>220</v>
      </c>
      <c r="G12" s="60" t="s">
        <v>225</v>
      </c>
      <c r="H12" s="48" t="s">
        <v>144</v>
      </c>
      <c r="I12" s="57" t="s">
        <v>222</v>
      </c>
      <c r="J12" s="7" t="s">
        <v>211</v>
      </c>
      <c r="K12" s="59" t="s">
        <v>212</v>
      </c>
    </row>
    <row r="13" spans="1:11" ht="30" customHeight="1" x14ac:dyDescent="0.45">
      <c r="A13" s="55" t="s">
        <v>46</v>
      </c>
      <c r="B13" s="60" t="s">
        <v>226</v>
      </c>
      <c r="C13" s="7" t="s">
        <v>199</v>
      </c>
      <c r="D13" s="7" t="s">
        <v>199</v>
      </c>
      <c r="E13" s="7" t="s">
        <v>199</v>
      </c>
      <c r="F13" s="59" t="s">
        <v>220</v>
      </c>
      <c r="G13" s="60" t="s">
        <v>225</v>
      </c>
      <c r="H13" s="7" t="s">
        <v>211</v>
      </c>
      <c r="I13" s="7" t="s">
        <v>211</v>
      </c>
      <c r="J13" s="7" t="s">
        <v>211</v>
      </c>
      <c r="K13" s="59" t="s">
        <v>212</v>
      </c>
    </row>
    <row r="14" spans="1:11" ht="30" customHeight="1" x14ac:dyDescent="0.45">
      <c r="A14" s="55" t="s">
        <v>47</v>
      </c>
      <c r="B14" s="60" t="s">
        <v>226</v>
      </c>
      <c r="C14" s="7" t="s">
        <v>199</v>
      </c>
      <c r="D14" s="7" t="s">
        <v>199</v>
      </c>
      <c r="E14" s="7" t="s">
        <v>199</v>
      </c>
      <c r="F14" s="59" t="s">
        <v>210</v>
      </c>
      <c r="G14" s="60" t="s">
        <v>225</v>
      </c>
      <c r="H14" s="7" t="s">
        <v>211</v>
      </c>
      <c r="I14" s="7" t="s">
        <v>211</v>
      </c>
      <c r="J14" s="7" t="s">
        <v>211</v>
      </c>
      <c r="K14" s="59" t="s">
        <v>212</v>
      </c>
    </row>
    <row r="15" spans="1:11" ht="30" customHeight="1" x14ac:dyDescent="0.45">
      <c r="A15" s="55" t="s">
        <v>48</v>
      </c>
      <c r="B15" s="56" t="s">
        <v>217</v>
      </c>
      <c r="C15" s="57" t="s">
        <v>213</v>
      </c>
      <c r="D15" s="48" t="s">
        <v>144</v>
      </c>
      <c r="E15" s="57" t="s">
        <v>213</v>
      </c>
      <c r="F15" s="59" t="s">
        <v>220</v>
      </c>
      <c r="G15" s="56" t="s">
        <v>221</v>
      </c>
      <c r="H15" s="7" t="s">
        <v>211</v>
      </c>
      <c r="I15" s="48" t="s">
        <v>144</v>
      </c>
      <c r="J15" s="7" t="s">
        <v>211</v>
      </c>
      <c r="K15" s="59" t="s">
        <v>212</v>
      </c>
    </row>
    <row r="16" spans="1:11" ht="30" customHeight="1" x14ac:dyDescent="0.45">
      <c r="A16" s="55" t="s">
        <v>50</v>
      </c>
      <c r="B16" s="60" t="s">
        <v>226</v>
      </c>
      <c r="C16" s="7" t="s">
        <v>197</v>
      </c>
      <c r="D16" s="48" t="s">
        <v>144</v>
      </c>
      <c r="E16" s="7" t="s">
        <v>199</v>
      </c>
      <c r="F16" s="59" t="s">
        <v>220</v>
      </c>
      <c r="G16" s="60" t="s">
        <v>225</v>
      </c>
      <c r="H16" s="57" t="s">
        <v>223</v>
      </c>
      <c r="I16" s="48" t="s">
        <v>144</v>
      </c>
      <c r="J16" s="7" t="s">
        <v>211</v>
      </c>
      <c r="K16" s="59" t="s">
        <v>212</v>
      </c>
    </row>
    <row r="17" spans="1:11" ht="30" customHeight="1" x14ac:dyDescent="0.45">
      <c r="A17" s="55" t="s">
        <v>51</v>
      </c>
      <c r="B17" s="48" t="s">
        <v>144</v>
      </c>
      <c r="C17" s="7" t="s">
        <v>197</v>
      </c>
      <c r="D17" s="48" t="s">
        <v>144</v>
      </c>
      <c r="E17" s="7" t="s">
        <v>199</v>
      </c>
      <c r="F17" s="59" t="s">
        <v>220</v>
      </c>
      <c r="G17" s="48" t="s">
        <v>144</v>
      </c>
      <c r="H17" s="57" t="s">
        <v>223</v>
      </c>
      <c r="I17" s="48" t="s">
        <v>144</v>
      </c>
      <c r="J17" s="7" t="s">
        <v>211</v>
      </c>
      <c r="K17" s="59" t="s">
        <v>212</v>
      </c>
    </row>
    <row r="18" spans="1:11" ht="30" customHeight="1" x14ac:dyDescent="0.45">
      <c r="A18" s="55" t="s">
        <v>52</v>
      </c>
      <c r="B18" s="48" t="s">
        <v>144</v>
      </c>
      <c r="C18" s="7" t="s">
        <v>199</v>
      </c>
      <c r="D18" s="48" t="s">
        <v>144</v>
      </c>
      <c r="E18" s="48" t="s">
        <v>144</v>
      </c>
      <c r="F18" s="59" t="s">
        <v>226</v>
      </c>
      <c r="G18" s="48" t="s">
        <v>144</v>
      </c>
      <c r="H18" s="7" t="s">
        <v>211</v>
      </c>
      <c r="I18" s="48" t="s">
        <v>144</v>
      </c>
      <c r="J18" s="48" t="s">
        <v>144</v>
      </c>
      <c r="K18" s="58" t="s">
        <v>233</v>
      </c>
    </row>
    <row r="19" spans="1:11" ht="30" customHeight="1" x14ac:dyDescent="0.45">
      <c r="A19" s="55" t="s">
        <v>54</v>
      </c>
      <c r="B19" s="48" t="s">
        <v>144</v>
      </c>
      <c r="C19" s="7" t="s">
        <v>199</v>
      </c>
      <c r="D19" s="48" t="s">
        <v>144</v>
      </c>
      <c r="E19" s="48" t="s">
        <v>144</v>
      </c>
      <c r="F19" s="59" t="s">
        <v>234</v>
      </c>
      <c r="G19" s="48" t="s">
        <v>144</v>
      </c>
      <c r="H19" s="7" t="s">
        <v>211</v>
      </c>
      <c r="I19" s="48" t="s">
        <v>144</v>
      </c>
      <c r="J19" s="48" t="s">
        <v>144</v>
      </c>
      <c r="K19" s="59" t="s">
        <v>216</v>
      </c>
    </row>
    <row r="20" spans="1:11" ht="30" customHeight="1" x14ac:dyDescent="0.45">
      <c r="A20" s="55" t="s">
        <v>58</v>
      </c>
      <c r="B20" s="48" t="s">
        <v>144</v>
      </c>
      <c r="C20" s="7" t="s">
        <v>24</v>
      </c>
      <c r="D20" s="57" t="s">
        <v>235</v>
      </c>
      <c r="E20" s="57" t="s">
        <v>213</v>
      </c>
      <c r="F20" s="59" t="s">
        <v>220</v>
      </c>
      <c r="G20" s="48" t="s">
        <v>144</v>
      </c>
      <c r="H20" s="57" t="s">
        <v>236</v>
      </c>
      <c r="I20" s="7" t="s">
        <v>211</v>
      </c>
      <c r="J20" s="7" t="s">
        <v>211</v>
      </c>
      <c r="K20" s="59" t="s">
        <v>212</v>
      </c>
    </row>
    <row r="21" spans="1:11" ht="30" customHeight="1" x14ac:dyDescent="0.45">
      <c r="A21" s="55" t="s">
        <v>59</v>
      </c>
      <c r="B21" s="56" t="s">
        <v>237</v>
      </c>
      <c r="C21" s="7" t="s">
        <v>199</v>
      </c>
      <c r="D21" s="57" t="s">
        <v>238</v>
      </c>
      <c r="E21" s="7" t="s">
        <v>199</v>
      </c>
      <c r="F21" s="59" t="s">
        <v>220</v>
      </c>
      <c r="G21" s="60" t="s">
        <v>225</v>
      </c>
      <c r="H21" s="7" t="s">
        <v>211</v>
      </c>
      <c r="I21" s="7" t="s">
        <v>211</v>
      </c>
      <c r="J21" s="7" t="s">
        <v>211</v>
      </c>
      <c r="K21" s="59" t="s">
        <v>212</v>
      </c>
    </row>
    <row r="22" spans="1:11" ht="30" customHeight="1" x14ac:dyDescent="0.45">
      <c r="A22" s="55" t="s">
        <v>62</v>
      </c>
      <c r="B22" s="56" t="s">
        <v>239</v>
      </c>
      <c r="C22" s="7" t="s">
        <v>26</v>
      </c>
      <c r="D22" s="7" t="s">
        <v>197</v>
      </c>
      <c r="E22" s="7" t="s">
        <v>199</v>
      </c>
      <c r="F22" s="59" t="s">
        <v>230</v>
      </c>
      <c r="G22" s="56" t="s">
        <v>240</v>
      </c>
      <c r="H22" s="57" t="s">
        <v>222</v>
      </c>
      <c r="I22" s="57" t="s">
        <v>223</v>
      </c>
      <c r="J22" s="7" t="s">
        <v>211</v>
      </c>
      <c r="K22" s="58" t="s">
        <v>232</v>
      </c>
    </row>
    <row r="23" spans="1:11" ht="30" customHeight="1" x14ac:dyDescent="0.45">
      <c r="A23" s="55" t="s">
        <v>63</v>
      </c>
      <c r="B23" s="60" t="s">
        <v>226</v>
      </c>
      <c r="C23" s="7" t="s">
        <v>199</v>
      </c>
      <c r="D23" s="7" t="s">
        <v>199</v>
      </c>
      <c r="E23" s="7" t="s">
        <v>199</v>
      </c>
      <c r="F23" s="59" t="s">
        <v>220</v>
      </c>
      <c r="G23" s="60" t="s">
        <v>225</v>
      </c>
      <c r="H23" s="7" t="s">
        <v>211</v>
      </c>
      <c r="I23" s="7" t="s">
        <v>211</v>
      </c>
      <c r="J23" s="7" t="s">
        <v>211</v>
      </c>
      <c r="K23" s="59" t="s">
        <v>212</v>
      </c>
    </row>
    <row r="24" spans="1:11" ht="30" customHeight="1" x14ac:dyDescent="0.45">
      <c r="A24" s="61" t="s">
        <v>65</v>
      </c>
      <c r="B24" s="62" t="s">
        <v>224</v>
      </c>
      <c r="C24" s="63" t="s">
        <v>195</v>
      </c>
      <c r="D24" s="63" t="s">
        <v>26</v>
      </c>
      <c r="E24" s="63" t="s">
        <v>199</v>
      </c>
      <c r="F24" s="64" t="s">
        <v>220</v>
      </c>
      <c r="G24" s="65" t="s">
        <v>225</v>
      </c>
      <c r="H24" s="66" t="s">
        <v>241</v>
      </c>
      <c r="I24" s="66" t="s">
        <v>222</v>
      </c>
      <c r="J24" s="63" t="s">
        <v>211</v>
      </c>
      <c r="K24" s="64" t="s">
        <v>212</v>
      </c>
    </row>
    <row r="25" spans="1:11" ht="39" customHeight="1" x14ac:dyDescent="0.45">
      <c r="A25" s="55" t="s">
        <v>63</v>
      </c>
      <c r="B25" s="60" t="s">
        <v>226</v>
      </c>
      <c r="C25" s="7" t="s">
        <v>199</v>
      </c>
      <c r="D25" s="7" t="s">
        <v>199</v>
      </c>
      <c r="E25" s="7" t="s">
        <v>199</v>
      </c>
      <c r="F25" s="59" t="s">
        <v>220</v>
      </c>
      <c r="G25" s="60" t="s">
        <v>225</v>
      </c>
      <c r="H25" s="7" t="s">
        <v>211</v>
      </c>
      <c r="I25" s="7" t="s">
        <v>211</v>
      </c>
      <c r="J25" s="7" t="s">
        <v>211</v>
      </c>
      <c r="K25" s="59" t="s">
        <v>212</v>
      </c>
    </row>
    <row r="26" spans="1:11" ht="27.75" x14ac:dyDescent="0.45">
      <c r="A26" s="61" t="s">
        <v>65</v>
      </c>
      <c r="B26" s="62" t="s">
        <v>224</v>
      </c>
      <c r="C26" s="63" t="s">
        <v>195</v>
      </c>
      <c r="D26" s="63" t="s">
        <v>26</v>
      </c>
      <c r="E26" s="63" t="s">
        <v>199</v>
      </c>
      <c r="F26" s="64" t="s">
        <v>220</v>
      </c>
      <c r="G26" s="65" t="s">
        <v>225</v>
      </c>
      <c r="H26" s="66" t="s">
        <v>241</v>
      </c>
      <c r="I26" s="66" t="s">
        <v>222</v>
      </c>
      <c r="J26" s="63" t="s">
        <v>211</v>
      </c>
      <c r="K26" s="64" t="s">
        <v>212</v>
      </c>
    </row>
    <row r="29" spans="1:11" ht="17.25" x14ac:dyDescent="0.5">
      <c r="A29" s="3" t="s">
        <v>242</v>
      </c>
    </row>
  </sheetData>
  <mergeCells count="8">
    <mergeCell ref="A1:K1"/>
    <mergeCell ref="B2:F2"/>
    <mergeCell ref="G2:K2"/>
    <mergeCell ref="A2:A4"/>
    <mergeCell ref="C3:E3"/>
    <mergeCell ref="H3:J3"/>
    <mergeCell ref="K3:K4"/>
    <mergeCell ref="F3:F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5915C-EAC4-EB4C-ACEB-D2CB89CB887F}">
  <dimension ref="A1:G17"/>
  <sheetViews>
    <sheetView workbookViewId="0">
      <selection activeCell="J11" sqref="J11"/>
    </sheetView>
  </sheetViews>
  <sheetFormatPr defaultColWidth="8.796875" defaultRowHeight="14.25" x14ac:dyDescent="0.45"/>
  <cols>
    <col min="1" max="1" width="16.46484375" customWidth="1"/>
    <col min="2" max="2" width="28.46484375" customWidth="1"/>
    <col min="3" max="3" width="12.46484375" customWidth="1"/>
    <col min="4" max="4" width="14.33203125" customWidth="1"/>
    <col min="5" max="5" width="13" customWidth="1"/>
    <col min="6" max="6" width="12.1328125" customWidth="1"/>
    <col min="7" max="7" width="12" customWidth="1"/>
  </cols>
  <sheetData>
    <row r="1" spans="1:7" ht="62.25" customHeight="1" x14ac:dyDescent="0.45">
      <c r="A1" s="161" t="s">
        <v>403</v>
      </c>
      <c r="B1" s="161"/>
      <c r="C1" s="161"/>
      <c r="D1" s="161"/>
      <c r="E1" s="161"/>
      <c r="F1" s="161"/>
      <c r="G1" s="161"/>
    </row>
    <row r="2" spans="1:7" ht="18.75" customHeight="1" x14ac:dyDescent="0.45">
      <c r="A2" s="67" t="s">
        <v>100</v>
      </c>
      <c r="B2" s="13"/>
      <c r="C2" s="13"/>
      <c r="D2" s="13"/>
      <c r="E2" s="13"/>
      <c r="F2" s="13"/>
      <c r="G2" s="13"/>
    </row>
    <row r="3" spans="1:7" ht="28.5" customHeight="1" x14ac:dyDescent="0.45">
      <c r="A3" s="148" t="s">
        <v>243</v>
      </c>
      <c r="B3" s="148" t="s">
        <v>244</v>
      </c>
      <c r="C3" s="148" t="s">
        <v>245</v>
      </c>
      <c r="D3" s="150" t="s">
        <v>246</v>
      </c>
      <c r="E3" s="148" t="s">
        <v>247</v>
      </c>
      <c r="F3" s="148" t="s">
        <v>248</v>
      </c>
      <c r="G3" s="148" t="s">
        <v>249</v>
      </c>
    </row>
    <row r="4" spans="1:7" x14ac:dyDescent="0.45">
      <c r="A4" s="149"/>
      <c r="B4" s="149"/>
      <c r="C4" s="149"/>
      <c r="D4" s="151"/>
      <c r="E4" s="149"/>
      <c r="F4" s="149"/>
      <c r="G4" s="149"/>
    </row>
    <row r="5" spans="1:7" ht="15" customHeight="1" x14ac:dyDescent="0.45">
      <c r="A5" s="70" t="s">
        <v>250</v>
      </c>
      <c r="B5" s="70" t="s">
        <v>251</v>
      </c>
      <c r="C5" s="70" t="s">
        <v>252</v>
      </c>
      <c r="D5" s="70" t="s">
        <v>253</v>
      </c>
      <c r="E5" s="70" t="s">
        <v>254</v>
      </c>
      <c r="F5" s="70" t="s">
        <v>255</v>
      </c>
      <c r="G5" s="70" t="s">
        <v>255</v>
      </c>
    </row>
    <row r="6" spans="1:7" ht="16.5" customHeight="1" x14ac:dyDescent="0.45">
      <c r="A6" s="70" t="s">
        <v>256</v>
      </c>
      <c r="B6" s="70" t="s">
        <v>257</v>
      </c>
      <c r="C6" s="70" t="s">
        <v>258</v>
      </c>
      <c r="D6" s="70" t="s">
        <v>259</v>
      </c>
      <c r="E6" s="70" t="s">
        <v>260</v>
      </c>
      <c r="F6" s="70" t="s">
        <v>255</v>
      </c>
      <c r="G6" s="70" t="s">
        <v>255</v>
      </c>
    </row>
    <row r="7" spans="1:7" x14ac:dyDescent="0.45">
      <c r="A7" s="70" t="s">
        <v>261</v>
      </c>
      <c r="B7" s="70" t="s">
        <v>251</v>
      </c>
      <c r="C7" s="70" t="s">
        <v>262</v>
      </c>
      <c r="D7" s="70" t="s">
        <v>263</v>
      </c>
      <c r="E7" s="70" t="s">
        <v>264</v>
      </c>
      <c r="F7" s="70" t="s">
        <v>265</v>
      </c>
      <c r="G7" s="70" t="s">
        <v>266</v>
      </c>
    </row>
    <row r="8" spans="1:7" x14ac:dyDescent="0.45">
      <c r="A8" s="13"/>
      <c r="B8" s="13"/>
      <c r="C8" s="13"/>
      <c r="D8" s="13"/>
      <c r="E8" s="13"/>
      <c r="F8" s="13"/>
      <c r="G8" s="13"/>
    </row>
    <row r="9" spans="1:7" ht="14.25" customHeight="1" x14ac:dyDescent="0.45">
      <c r="A9" s="67" t="s">
        <v>143</v>
      </c>
      <c r="B9" s="13"/>
      <c r="C9" s="13"/>
      <c r="D9" s="13"/>
      <c r="E9" s="13"/>
      <c r="F9" s="13"/>
      <c r="G9" s="13"/>
    </row>
    <row r="10" spans="1:7" ht="14.25" customHeight="1" x14ac:dyDescent="0.45">
      <c r="A10" s="148" t="s">
        <v>243</v>
      </c>
      <c r="B10" s="148" t="s">
        <v>244</v>
      </c>
      <c r="C10" s="148" t="s">
        <v>245</v>
      </c>
      <c r="D10" s="150" t="s">
        <v>246</v>
      </c>
      <c r="E10" s="148" t="s">
        <v>247</v>
      </c>
      <c r="F10" s="148" t="s">
        <v>248</v>
      </c>
      <c r="G10" s="148" t="s">
        <v>249</v>
      </c>
    </row>
    <row r="11" spans="1:7" ht="30" customHeight="1" x14ac:dyDescent="0.45">
      <c r="A11" s="149"/>
      <c r="B11" s="149"/>
      <c r="C11" s="149"/>
      <c r="D11" s="151"/>
      <c r="E11" s="149"/>
      <c r="F11" s="149"/>
      <c r="G11" s="149"/>
    </row>
    <row r="12" spans="1:7" ht="19.5" customHeight="1" x14ac:dyDescent="0.45">
      <c r="A12" s="70" t="s">
        <v>267</v>
      </c>
      <c r="B12" s="70" t="s">
        <v>268</v>
      </c>
      <c r="C12" s="70" t="s">
        <v>258</v>
      </c>
      <c r="D12" s="70" t="s">
        <v>269</v>
      </c>
      <c r="E12" s="70" t="s">
        <v>270</v>
      </c>
      <c r="F12" s="70" t="s">
        <v>255</v>
      </c>
      <c r="G12" s="70" t="s">
        <v>255</v>
      </c>
    </row>
    <row r="13" spans="1:7" x14ac:dyDescent="0.45">
      <c r="A13" s="70" t="s">
        <v>271</v>
      </c>
      <c r="B13" s="70" t="s">
        <v>272</v>
      </c>
      <c r="C13" s="70" t="s">
        <v>269</v>
      </c>
      <c r="D13" s="70" t="s">
        <v>259</v>
      </c>
      <c r="E13" s="70" t="s">
        <v>273</v>
      </c>
      <c r="F13" s="70" t="s">
        <v>255</v>
      </c>
      <c r="G13" s="70" t="s">
        <v>255</v>
      </c>
    </row>
    <row r="14" spans="1:7" x14ac:dyDescent="0.45">
      <c r="A14" s="70" t="s">
        <v>274</v>
      </c>
      <c r="B14" s="70" t="s">
        <v>268</v>
      </c>
      <c r="C14" s="70" t="s">
        <v>258</v>
      </c>
      <c r="D14" s="70" t="s">
        <v>275</v>
      </c>
      <c r="E14" s="70" t="s">
        <v>276</v>
      </c>
      <c r="F14" s="70" t="s">
        <v>255</v>
      </c>
      <c r="G14" s="70" t="s">
        <v>255</v>
      </c>
    </row>
    <row r="16" spans="1:7" ht="14.25" customHeight="1" x14ac:dyDescent="0.45"/>
    <row r="17" spans="1:7" ht="14.25" customHeight="1" x14ac:dyDescent="0.45">
      <c r="A17" s="82" t="s">
        <v>277</v>
      </c>
      <c r="B17" s="82" t="s">
        <v>277</v>
      </c>
      <c r="C17" s="82" t="s">
        <v>277</v>
      </c>
      <c r="D17" s="82" t="s">
        <v>277</v>
      </c>
      <c r="E17" s="82" t="s">
        <v>277</v>
      </c>
      <c r="F17" s="82" t="s">
        <v>277</v>
      </c>
      <c r="G17" s="82" t="s">
        <v>277</v>
      </c>
    </row>
  </sheetData>
  <mergeCells count="15">
    <mergeCell ref="A1:G1"/>
    <mergeCell ref="G3:G4"/>
    <mergeCell ref="A10:A11"/>
    <mergeCell ref="B10:B11"/>
    <mergeCell ref="C10:C11"/>
    <mergeCell ref="D10:D11"/>
    <mergeCell ref="E10:E11"/>
    <mergeCell ref="F10:F11"/>
    <mergeCell ref="G10:G11"/>
    <mergeCell ref="B3:B4"/>
    <mergeCell ref="C3:C4"/>
    <mergeCell ref="D3:D4"/>
    <mergeCell ref="E3:E4"/>
    <mergeCell ref="F3:F4"/>
    <mergeCell ref="A3:A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FD7FF-2C70-C04A-AAD1-3E3CE5FFA9D5}">
  <dimension ref="A1:L26"/>
  <sheetViews>
    <sheetView workbookViewId="0">
      <selection activeCell="C25" sqref="C25"/>
    </sheetView>
  </sheetViews>
  <sheetFormatPr defaultColWidth="8.796875" defaultRowHeight="14.25" x14ac:dyDescent="0.45"/>
  <cols>
    <col min="1" max="1" width="19.796875" customWidth="1"/>
    <col min="2" max="3" width="17.6640625" customWidth="1"/>
    <col min="4" max="4" width="15.33203125" customWidth="1"/>
    <col min="5" max="5" width="13.796875" customWidth="1"/>
    <col min="6" max="6" width="11.46484375" customWidth="1"/>
    <col min="8" max="8" width="17.1328125" customWidth="1"/>
    <col min="9" max="9" width="15.46484375" customWidth="1"/>
    <col min="10" max="10" width="18.46484375" customWidth="1"/>
    <col min="11" max="11" width="15.33203125" customWidth="1"/>
    <col min="12" max="12" width="32.33203125" customWidth="1"/>
    <col min="13" max="13" width="8.796875" customWidth="1"/>
  </cols>
  <sheetData>
    <row r="1" spans="1:12" ht="43.5" customHeight="1" x14ac:dyDescent="0.45">
      <c r="A1" s="164" t="s">
        <v>404</v>
      </c>
      <c r="B1" s="164"/>
      <c r="C1" s="164"/>
      <c r="D1" s="164"/>
      <c r="E1" s="164"/>
      <c r="F1" s="164"/>
      <c r="G1" s="164"/>
      <c r="H1" s="164"/>
      <c r="I1" s="164"/>
      <c r="J1" s="164"/>
      <c r="K1" s="164"/>
      <c r="L1" s="164"/>
    </row>
    <row r="2" spans="1:12" ht="58.5" customHeight="1" thickBot="1" x14ac:dyDescent="0.5">
      <c r="A2" s="68" t="s">
        <v>278</v>
      </c>
      <c r="B2" s="68" t="s">
        <v>279</v>
      </c>
      <c r="C2" s="68" t="s">
        <v>280</v>
      </c>
      <c r="D2" s="69" t="s">
        <v>281</v>
      </c>
      <c r="E2" s="69" t="s">
        <v>282</v>
      </c>
      <c r="F2" s="68" t="s">
        <v>283</v>
      </c>
      <c r="G2" s="68" t="s">
        <v>284</v>
      </c>
      <c r="H2" s="69" t="s">
        <v>285</v>
      </c>
      <c r="I2" s="69" t="s">
        <v>286</v>
      </c>
      <c r="J2" s="69" t="s">
        <v>287</v>
      </c>
      <c r="K2" s="69" t="s">
        <v>288</v>
      </c>
      <c r="L2" s="68" t="s">
        <v>289</v>
      </c>
    </row>
    <row r="3" spans="1:12" ht="29.25" customHeight="1" x14ac:dyDescent="0.45">
      <c r="A3" s="152" t="s">
        <v>290</v>
      </c>
      <c r="B3" s="93">
        <v>300</v>
      </c>
      <c r="C3" s="93">
        <v>1.2150000000000001</v>
      </c>
      <c r="D3" s="93">
        <v>4500</v>
      </c>
      <c r="E3" s="94">
        <v>43.25</v>
      </c>
      <c r="F3" s="93">
        <v>1.82</v>
      </c>
      <c r="G3" s="93">
        <v>2.02</v>
      </c>
      <c r="H3" s="93">
        <v>115</v>
      </c>
      <c r="I3" s="155">
        <v>81.3</v>
      </c>
      <c r="J3" s="93">
        <v>2.66</v>
      </c>
      <c r="K3" s="95" t="s">
        <v>291</v>
      </c>
      <c r="L3" s="96" t="s">
        <v>292</v>
      </c>
    </row>
    <row r="4" spans="1:12" x14ac:dyDescent="0.45">
      <c r="A4" s="153"/>
      <c r="B4" s="97">
        <v>300</v>
      </c>
      <c r="C4" s="97">
        <v>1.2150000000000001</v>
      </c>
      <c r="D4" s="97">
        <v>4500</v>
      </c>
      <c r="E4" s="98">
        <v>18.850000000000001</v>
      </c>
      <c r="F4" s="97">
        <v>1.83</v>
      </c>
      <c r="G4" s="97">
        <v>2.33</v>
      </c>
      <c r="H4" s="97">
        <v>47.6</v>
      </c>
      <c r="I4" s="156"/>
      <c r="J4" s="97">
        <v>2.5299999999999998</v>
      </c>
      <c r="K4" s="99" t="s">
        <v>144</v>
      </c>
      <c r="L4" s="100"/>
    </row>
    <row r="5" spans="1:12" x14ac:dyDescent="0.45">
      <c r="A5" s="154"/>
      <c r="B5" s="101">
        <v>300</v>
      </c>
      <c r="C5" s="101" t="s">
        <v>293</v>
      </c>
      <c r="D5" s="101" t="s">
        <v>293</v>
      </c>
      <c r="E5" s="101">
        <v>45.2</v>
      </c>
      <c r="F5" s="101">
        <v>1.84</v>
      </c>
      <c r="G5" s="102">
        <v>1.9</v>
      </c>
      <c r="H5" s="101">
        <v>113</v>
      </c>
      <c r="I5" s="99" t="s">
        <v>144</v>
      </c>
      <c r="J5" s="102">
        <v>2.5</v>
      </c>
      <c r="K5" s="99" t="s">
        <v>144</v>
      </c>
      <c r="L5" s="103"/>
    </row>
    <row r="6" spans="1:12" x14ac:dyDescent="0.45">
      <c r="A6" s="152" t="s">
        <v>294</v>
      </c>
      <c r="B6" s="93">
        <v>300</v>
      </c>
      <c r="C6" s="93">
        <v>1.2150000000000001</v>
      </c>
      <c r="D6" s="93">
        <v>4500</v>
      </c>
      <c r="E6" s="93">
        <v>24.05</v>
      </c>
      <c r="F6" s="93">
        <v>1.89</v>
      </c>
      <c r="G6" s="93">
        <v>2.61</v>
      </c>
      <c r="H6" s="93">
        <v>65.599999999999994</v>
      </c>
      <c r="I6" s="155">
        <v>72.5</v>
      </c>
      <c r="J6" s="93">
        <v>2.73</v>
      </c>
      <c r="K6" s="104">
        <v>0.5</v>
      </c>
      <c r="L6" s="105"/>
    </row>
    <row r="7" spans="1:12" x14ac:dyDescent="0.45">
      <c r="A7" s="153"/>
      <c r="B7" s="97">
        <v>300</v>
      </c>
      <c r="C7" s="97">
        <v>1.2150000000000001</v>
      </c>
      <c r="D7" s="97">
        <v>4500</v>
      </c>
      <c r="E7" s="97">
        <v>28.95</v>
      </c>
      <c r="F7" s="97">
        <v>1.87</v>
      </c>
      <c r="G7" s="97">
        <v>2.4900000000000002</v>
      </c>
      <c r="H7" s="97">
        <v>79.400000000000006</v>
      </c>
      <c r="I7" s="156"/>
      <c r="J7" s="97">
        <v>2.74</v>
      </c>
      <c r="K7" s="106">
        <v>0.6</v>
      </c>
      <c r="L7" s="100"/>
    </row>
    <row r="8" spans="1:12" x14ac:dyDescent="0.45">
      <c r="A8" s="154"/>
      <c r="B8" s="101">
        <v>300</v>
      </c>
      <c r="C8" s="101" t="s">
        <v>293</v>
      </c>
      <c r="D8" s="101" t="s">
        <v>293</v>
      </c>
      <c r="E8" s="101">
        <v>50.95</v>
      </c>
      <c r="F8" s="101">
        <v>1.89</v>
      </c>
      <c r="G8" s="101">
        <v>2.13</v>
      </c>
      <c r="H8" s="101">
        <v>132</v>
      </c>
      <c r="I8" s="99" t="s">
        <v>144</v>
      </c>
      <c r="J8" s="101">
        <v>2.59</v>
      </c>
      <c r="K8" s="99" t="s">
        <v>144</v>
      </c>
      <c r="L8" s="103"/>
    </row>
    <row r="9" spans="1:12" x14ac:dyDescent="0.45">
      <c r="A9" s="152" t="s">
        <v>295</v>
      </c>
      <c r="B9" s="93">
        <v>300</v>
      </c>
      <c r="C9" s="93">
        <v>1.2150000000000001</v>
      </c>
      <c r="D9" s="93">
        <v>4500</v>
      </c>
      <c r="E9" s="93">
        <v>24.3</v>
      </c>
      <c r="F9" s="93">
        <v>1.85</v>
      </c>
      <c r="G9" s="93">
        <v>2.23</v>
      </c>
      <c r="H9" s="93">
        <v>60.4</v>
      </c>
      <c r="I9" s="155">
        <v>60.5</v>
      </c>
      <c r="J9" s="93">
        <v>2.4900000000000002</v>
      </c>
      <c r="K9" s="95">
        <v>0.54</v>
      </c>
      <c r="L9" s="105"/>
    </row>
    <row r="10" spans="1:12" x14ac:dyDescent="0.45">
      <c r="A10" s="153"/>
      <c r="B10" s="97">
        <v>300</v>
      </c>
      <c r="C10" s="97">
        <v>1.2150000000000001</v>
      </c>
      <c r="D10" s="97">
        <v>4500</v>
      </c>
      <c r="E10" s="97">
        <v>23.5</v>
      </c>
      <c r="F10" s="97">
        <v>1.89</v>
      </c>
      <c r="G10" s="97">
        <v>2.23</v>
      </c>
      <c r="H10" s="97">
        <v>60.6</v>
      </c>
      <c r="I10" s="156"/>
      <c r="J10" s="97">
        <v>2.58</v>
      </c>
      <c r="K10" s="107">
        <v>0.55000000000000004</v>
      </c>
      <c r="L10" s="100"/>
    </row>
    <row r="11" spans="1:12" x14ac:dyDescent="0.45">
      <c r="A11" s="154"/>
      <c r="B11" s="108">
        <v>300</v>
      </c>
      <c r="C11" s="108" t="s">
        <v>293</v>
      </c>
      <c r="D11" s="108" t="s">
        <v>293</v>
      </c>
      <c r="E11" s="108">
        <v>46.9</v>
      </c>
      <c r="F11" s="108">
        <v>1.85</v>
      </c>
      <c r="G11" s="109">
        <v>2</v>
      </c>
      <c r="H11" s="108">
        <v>111</v>
      </c>
      <c r="I11" s="99" t="s">
        <v>144</v>
      </c>
      <c r="J11" s="108">
        <v>2.37</v>
      </c>
      <c r="K11" s="99" t="s">
        <v>144</v>
      </c>
      <c r="L11" s="110"/>
    </row>
    <row r="12" spans="1:12" x14ac:dyDescent="0.45">
      <c r="A12" s="86"/>
      <c r="B12" s="86"/>
      <c r="C12" s="86"/>
      <c r="D12" s="111"/>
      <c r="E12" s="112" t="s">
        <v>286</v>
      </c>
      <c r="F12" s="112">
        <v>1.86</v>
      </c>
      <c r="G12" s="112">
        <v>2.2799999999999998</v>
      </c>
      <c r="H12" s="113"/>
      <c r="I12" s="112" t="s">
        <v>286</v>
      </c>
      <c r="J12" s="112">
        <v>2.58</v>
      </c>
      <c r="K12" s="112">
        <v>0.55000000000000004</v>
      </c>
      <c r="L12" s="114"/>
    </row>
    <row r="13" spans="1:12" ht="14.25" customHeight="1" x14ac:dyDescent="0.45">
      <c r="A13" s="86"/>
      <c r="B13" s="86"/>
      <c r="C13" s="86"/>
      <c r="D13" s="111"/>
      <c r="E13" s="112" t="s">
        <v>296</v>
      </c>
      <c r="F13" s="112">
        <v>0.03</v>
      </c>
      <c r="G13" s="112">
        <v>0.21</v>
      </c>
      <c r="H13" s="113"/>
      <c r="I13" s="112" t="s">
        <v>296</v>
      </c>
      <c r="J13" s="112">
        <v>0.11</v>
      </c>
      <c r="K13" s="112">
        <v>0.04</v>
      </c>
      <c r="L13" s="114"/>
    </row>
    <row r="14" spans="1:12" x14ac:dyDescent="0.45">
      <c r="A14" s="86"/>
      <c r="B14" s="86"/>
      <c r="C14" s="86"/>
      <c r="D14" s="111"/>
      <c r="E14" s="112" t="s">
        <v>297</v>
      </c>
      <c r="F14" s="115">
        <v>0.01</v>
      </c>
      <c r="G14" s="115">
        <v>0.09</v>
      </c>
      <c r="H14" s="111"/>
      <c r="I14" s="112" t="s">
        <v>297</v>
      </c>
      <c r="J14" s="115">
        <v>0.04</v>
      </c>
      <c r="K14" s="115">
        <v>7.0000000000000007E-2</v>
      </c>
      <c r="L14" s="114"/>
    </row>
    <row r="19" ht="35.25" customHeight="1" x14ac:dyDescent="0.45"/>
    <row r="20" ht="14.25" customHeight="1" x14ac:dyDescent="0.45"/>
    <row r="22" ht="14.25" customHeight="1" x14ac:dyDescent="0.45"/>
    <row r="23" ht="14.25" customHeight="1" x14ac:dyDescent="0.45"/>
    <row r="25" ht="14.25" customHeight="1" x14ac:dyDescent="0.45"/>
    <row r="26" ht="14.25" customHeight="1" x14ac:dyDescent="0.45"/>
  </sheetData>
  <mergeCells count="7">
    <mergeCell ref="A1:L1"/>
    <mergeCell ref="A3:A5"/>
    <mergeCell ref="A6:A8"/>
    <mergeCell ref="A9:A11"/>
    <mergeCell ref="I3:I4"/>
    <mergeCell ref="I6:I7"/>
    <mergeCell ref="I9:I1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2F57C-386F-224F-A1E9-36F9F0C7BFB6}">
  <dimension ref="A1:I41"/>
  <sheetViews>
    <sheetView workbookViewId="0">
      <selection activeCell="H15" sqref="H15"/>
    </sheetView>
  </sheetViews>
  <sheetFormatPr defaultColWidth="8.796875" defaultRowHeight="14.25" x14ac:dyDescent="0.45"/>
  <cols>
    <col min="1" max="1" width="20.46484375" customWidth="1"/>
    <col min="2" max="2" width="6.1328125" customWidth="1"/>
    <col min="3" max="3" width="21" customWidth="1"/>
    <col min="4" max="4" width="20.46484375" customWidth="1"/>
    <col min="5" max="5" width="13.796875" customWidth="1"/>
  </cols>
  <sheetData>
    <row r="1" spans="1:9" ht="31.9" customHeight="1" x14ac:dyDescent="0.45">
      <c r="A1" s="161" t="s">
        <v>405</v>
      </c>
      <c r="B1" s="161"/>
      <c r="C1" s="161"/>
      <c r="D1" s="161"/>
      <c r="E1" s="161"/>
      <c r="F1" s="161"/>
      <c r="G1" s="161"/>
      <c r="H1" s="161"/>
      <c r="I1" s="161"/>
    </row>
    <row r="2" spans="1:9" x14ac:dyDescent="0.45">
      <c r="A2" s="68" t="s">
        <v>102</v>
      </c>
      <c r="B2" s="68" t="s">
        <v>298</v>
      </c>
      <c r="C2" s="68" t="s">
        <v>104</v>
      </c>
      <c r="D2" s="68" t="s">
        <v>299</v>
      </c>
    </row>
    <row r="3" spans="1:9" ht="13.5" customHeight="1" x14ac:dyDescent="0.45">
      <c r="A3" s="71" t="s">
        <v>125</v>
      </c>
      <c r="B3" s="71">
        <v>1</v>
      </c>
      <c r="C3" s="71" t="s">
        <v>78</v>
      </c>
      <c r="D3" s="71">
        <v>1.74071</v>
      </c>
    </row>
    <row r="4" spans="1:9" ht="14.25" customHeight="1" x14ac:dyDescent="0.45">
      <c r="A4" s="71" t="s">
        <v>125</v>
      </c>
      <c r="B4" s="71">
        <v>1</v>
      </c>
      <c r="C4" s="71" t="s">
        <v>83</v>
      </c>
      <c r="D4" s="83">
        <v>3.12778</v>
      </c>
    </row>
    <row r="5" spans="1:9" x14ac:dyDescent="0.45">
      <c r="A5" s="71" t="s">
        <v>125</v>
      </c>
      <c r="B5" s="71">
        <v>1</v>
      </c>
      <c r="C5" s="71" t="s">
        <v>85</v>
      </c>
      <c r="D5" s="83">
        <v>3.5080900000000002</v>
      </c>
    </row>
    <row r="6" spans="1:9" x14ac:dyDescent="0.45">
      <c r="A6" s="71" t="s">
        <v>126</v>
      </c>
      <c r="B6" s="71">
        <v>1</v>
      </c>
      <c r="C6" s="71" t="s">
        <v>78</v>
      </c>
      <c r="D6" s="71">
        <v>0.97260999999999997</v>
      </c>
    </row>
    <row r="7" spans="1:9" x14ac:dyDescent="0.45">
      <c r="A7" s="71" t="s">
        <v>126</v>
      </c>
      <c r="B7" s="71">
        <v>1</v>
      </c>
      <c r="C7" s="71" t="s">
        <v>81</v>
      </c>
      <c r="D7" s="71">
        <v>2.8095500000000002</v>
      </c>
      <c r="E7" s="1"/>
    </row>
    <row r="8" spans="1:9" x14ac:dyDescent="0.45">
      <c r="A8" s="71" t="s">
        <v>126</v>
      </c>
      <c r="B8" s="71">
        <v>1</v>
      </c>
      <c r="C8" s="71" t="s">
        <v>83</v>
      </c>
      <c r="D8" s="71">
        <v>1.89896</v>
      </c>
    </row>
    <row r="9" spans="1:9" x14ac:dyDescent="0.45">
      <c r="A9" s="71" t="s">
        <v>127</v>
      </c>
      <c r="B9" s="71">
        <v>1</v>
      </c>
      <c r="C9" s="71" t="s">
        <v>78</v>
      </c>
      <c r="D9" s="71">
        <v>0.81937000000000004</v>
      </c>
    </row>
    <row r="10" spans="1:9" x14ac:dyDescent="0.45">
      <c r="A10" s="71" t="s">
        <v>127</v>
      </c>
      <c r="B10" s="71">
        <v>1</v>
      </c>
      <c r="C10" s="71" t="s">
        <v>81</v>
      </c>
      <c r="D10" s="71">
        <v>2.3129300000000002</v>
      </c>
    </row>
    <row r="11" spans="1:9" x14ac:dyDescent="0.45">
      <c r="A11" s="71" t="s">
        <v>127</v>
      </c>
      <c r="B11" s="71">
        <v>1</v>
      </c>
      <c r="C11" s="71" t="s">
        <v>83</v>
      </c>
      <c r="D11" s="71">
        <v>2.5570499999999998</v>
      </c>
    </row>
    <row r="12" spans="1:9" x14ac:dyDescent="0.45">
      <c r="A12" s="71" t="s">
        <v>129</v>
      </c>
      <c r="B12" s="71">
        <v>1</v>
      </c>
      <c r="C12" s="71" t="s">
        <v>75</v>
      </c>
      <c r="D12" s="71">
        <v>2.9339599999999999</v>
      </c>
    </row>
    <row r="13" spans="1:9" x14ac:dyDescent="0.45">
      <c r="A13" s="71" t="s">
        <v>129</v>
      </c>
      <c r="B13" s="71">
        <v>1</v>
      </c>
      <c r="C13" s="71" t="s">
        <v>78</v>
      </c>
      <c r="D13" s="71">
        <v>2.2471100000000002</v>
      </c>
    </row>
    <row r="14" spans="1:9" x14ac:dyDescent="0.45">
      <c r="A14" s="71" t="s">
        <v>129</v>
      </c>
      <c r="B14" s="71">
        <v>1</v>
      </c>
      <c r="C14" s="71" t="s">
        <v>86</v>
      </c>
      <c r="D14" s="83">
        <v>3.57572</v>
      </c>
    </row>
    <row r="15" spans="1:9" x14ac:dyDescent="0.45">
      <c r="A15" s="71" t="s">
        <v>139</v>
      </c>
      <c r="B15" s="71">
        <v>1</v>
      </c>
      <c r="C15" s="71" t="s">
        <v>96</v>
      </c>
      <c r="D15" s="71">
        <v>1.3631200000000001</v>
      </c>
    </row>
    <row r="16" spans="1:9" x14ac:dyDescent="0.45">
      <c r="A16" s="71" t="s">
        <v>139</v>
      </c>
      <c r="B16" s="71">
        <v>1</v>
      </c>
      <c r="C16" s="71" t="s">
        <v>98</v>
      </c>
      <c r="D16" s="71">
        <v>1.81169</v>
      </c>
    </row>
    <row r="17" spans="1:4" x14ac:dyDescent="0.45">
      <c r="A17" s="71" t="s">
        <v>139</v>
      </c>
      <c r="B17" s="71">
        <v>1</v>
      </c>
      <c r="C17" s="71" t="s">
        <v>99</v>
      </c>
      <c r="D17" s="71">
        <v>1.8667800000000001</v>
      </c>
    </row>
    <row r="18" spans="1:4" x14ac:dyDescent="0.45">
      <c r="A18" s="71" t="s">
        <v>138</v>
      </c>
      <c r="B18" s="71">
        <v>1</v>
      </c>
      <c r="C18" s="5" t="s">
        <v>91</v>
      </c>
      <c r="D18" s="71">
        <v>0.17276</v>
      </c>
    </row>
    <row r="19" spans="1:4" x14ac:dyDescent="0.45">
      <c r="A19" s="71" t="s">
        <v>138</v>
      </c>
      <c r="B19" s="71">
        <v>1</v>
      </c>
      <c r="C19" s="5" t="s">
        <v>94</v>
      </c>
      <c r="D19" s="71">
        <v>1.2273000000000001</v>
      </c>
    </row>
    <row r="20" spans="1:4" x14ac:dyDescent="0.45">
      <c r="A20" s="71" t="s">
        <v>138</v>
      </c>
      <c r="B20" s="71">
        <v>1</v>
      </c>
      <c r="C20" s="5" t="s">
        <v>95</v>
      </c>
      <c r="D20" s="71">
        <v>0.51983000000000001</v>
      </c>
    </row>
    <row r="21" spans="1:4" x14ac:dyDescent="0.45">
      <c r="A21" s="71" t="s">
        <v>130</v>
      </c>
      <c r="B21" s="71">
        <v>1</v>
      </c>
      <c r="C21" s="71" t="s">
        <v>131</v>
      </c>
      <c r="D21" s="71">
        <v>0.96701999999999999</v>
      </c>
    </row>
    <row r="22" spans="1:4" x14ac:dyDescent="0.45">
      <c r="A22" s="71" t="s">
        <v>130</v>
      </c>
      <c r="B22" s="71">
        <v>1</v>
      </c>
      <c r="C22" s="71" t="s">
        <v>133</v>
      </c>
      <c r="D22" s="71">
        <v>0.38202999999999998</v>
      </c>
    </row>
    <row r="23" spans="1:4" x14ac:dyDescent="0.45">
      <c r="A23" s="71" t="s">
        <v>130</v>
      </c>
      <c r="B23" s="71">
        <v>1</v>
      </c>
      <c r="C23" s="71" t="s">
        <v>132</v>
      </c>
      <c r="D23" s="71">
        <v>2.0091899999999998</v>
      </c>
    </row>
    <row r="24" spans="1:4" x14ac:dyDescent="0.45">
      <c r="A24" s="71" t="s">
        <v>130</v>
      </c>
      <c r="B24" s="71">
        <v>2</v>
      </c>
      <c r="C24" s="71" t="s">
        <v>131</v>
      </c>
      <c r="D24" s="71">
        <v>0.79746399999999995</v>
      </c>
    </row>
    <row r="25" spans="1:4" x14ac:dyDescent="0.45">
      <c r="A25" s="71" t="s">
        <v>130</v>
      </c>
      <c r="B25" s="71">
        <v>2</v>
      </c>
      <c r="C25" s="71" t="s">
        <v>133</v>
      </c>
      <c r="D25" s="71">
        <v>0.91514799999999996</v>
      </c>
    </row>
    <row r="26" spans="1:4" x14ac:dyDescent="0.45">
      <c r="A26" s="71" t="s">
        <v>130</v>
      </c>
      <c r="B26" s="71">
        <v>2</v>
      </c>
      <c r="C26" s="71" t="s">
        <v>132</v>
      </c>
      <c r="D26" s="71">
        <v>2.0174300000000001</v>
      </c>
    </row>
    <row r="27" spans="1:4" x14ac:dyDescent="0.45">
      <c r="A27" s="71" t="s">
        <v>134</v>
      </c>
      <c r="B27" s="71">
        <v>1</v>
      </c>
      <c r="C27" s="71" t="s">
        <v>131</v>
      </c>
      <c r="D27" s="71">
        <v>0.16361000000000001</v>
      </c>
    </row>
    <row r="28" spans="1:4" x14ac:dyDescent="0.45">
      <c r="A28" s="71" t="s">
        <v>134</v>
      </c>
      <c r="B28" s="71">
        <v>1</v>
      </c>
      <c r="C28" s="71" t="s">
        <v>132</v>
      </c>
      <c r="D28" s="71">
        <v>7.1889999999999996E-2</v>
      </c>
    </row>
    <row r="29" spans="1:4" x14ac:dyDescent="0.45">
      <c r="A29" s="71" t="s">
        <v>134</v>
      </c>
      <c r="B29" s="71">
        <v>1</v>
      </c>
      <c r="C29" s="71" t="s">
        <v>135</v>
      </c>
      <c r="D29" s="71">
        <v>0.20691999999999999</v>
      </c>
    </row>
    <row r="30" spans="1:4" x14ac:dyDescent="0.45">
      <c r="A30" s="71" t="s">
        <v>134</v>
      </c>
      <c r="B30" s="71">
        <v>2</v>
      </c>
      <c r="C30" s="71" t="s">
        <v>131</v>
      </c>
      <c r="D30" s="71">
        <v>0.163607</v>
      </c>
    </row>
    <row r="31" spans="1:4" x14ac:dyDescent="0.45">
      <c r="A31" s="71" t="s">
        <v>134</v>
      </c>
      <c r="B31" s="71">
        <v>2</v>
      </c>
      <c r="C31" s="71" t="s">
        <v>132</v>
      </c>
      <c r="D31" s="71">
        <v>7.1892499999999998E-2</v>
      </c>
    </row>
    <row r="32" spans="1:4" x14ac:dyDescent="0.45">
      <c r="A32" s="71" t="s">
        <v>134</v>
      </c>
      <c r="B32" s="71">
        <v>2</v>
      </c>
      <c r="C32" s="71" t="s">
        <v>135</v>
      </c>
      <c r="D32" s="71">
        <v>0.20691699999999999</v>
      </c>
    </row>
    <row r="33" spans="1:4" x14ac:dyDescent="0.45">
      <c r="A33" s="71" t="s">
        <v>136</v>
      </c>
      <c r="B33" s="71">
        <v>1</v>
      </c>
      <c r="C33" s="71" t="s">
        <v>131</v>
      </c>
      <c r="D33" s="71">
        <v>0.53051000000000004</v>
      </c>
    </row>
    <row r="34" spans="1:4" x14ac:dyDescent="0.45">
      <c r="A34" s="71" t="s">
        <v>136</v>
      </c>
      <c r="B34" s="71">
        <v>1</v>
      </c>
      <c r="C34" s="71" t="s">
        <v>133</v>
      </c>
      <c r="D34" s="71">
        <v>0.11462</v>
      </c>
    </row>
    <row r="35" spans="1:4" x14ac:dyDescent="0.45">
      <c r="A35" s="71" t="s">
        <v>136</v>
      </c>
      <c r="B35" s="71">
        <v>1</v>
      </c>
      <c r="C35" s="71" t="s">
        <v>132</v>
      </c>
      <c r="D35" s="71">
        <v>0.11081000000000001</v>
      </c>
    </row>
    <row r="36" spans="1:4" x14ac:dyDescent="0.45">
      <c r="A36" s="71" t="s">
        <v>136</v>
      </c>
      <c r="B36" s="71">
        <v>2</v>
      </c>
      <c r="C36" s="71" t="s">
        <v>131</v>
      </c>
      <c r="D36" s="71">
        <v>0.53051199999999998</v>
      </c>
    </row>
    <row r="37" spans="1:4" x14ac:dyDescent="0.45">
      <c r="A37" s="71" t="s">
        <v>136</v>
      </c>
      <c r="B37" s="71">
        <v>2</v>
      </c>
      <c r="C37" s="71" t="s">
        <v>133</v>
      </c>
      <c r="D37" s="71">
        <v>0.114623</v>
      </c>
    </row>
    <row r="38" spans="1:4" x14ac:dyDescent="0.45">
      <c r="A38" s="71" t="s">
        <v>136</v>
      </c>
      <c r="B38" s="71">
        <v>2</v>
      </c>
      <c r="C38" s="71" t="s">
        <v>132</v>
      </c>
      <c r="D38" s="71">
        <v>0.11081199999999999</v>
      </c>
    </row>
    <row r="39" spans="1:4" x14ac:dyDescent="0.45">
      <c r="A39" s="71" t="s">
        <v>137</v>
      </c>
      <c r="B39" s="71">
        <v>1</v>
      </c>
      <c r="C39" s="71" t="s">
        <v>88</v>
      </c>
      <c r="D39" s="71">
        <v>3.1835200000000001E-2</v>
      </c>
    </row>
    <row r="40" spans="1:4" x14ac:dyDescent="0.45">
      <c r="A40" s="71" t="s">
        <v>137</v>
      </c>
      <c r="B40" s="71">
        <v>1</v>
      </c>
      <c r="C40" s="71" t="s">
        <v>89</v>
      </c>
      <c r="D40" s="71">
        <v>8.6856199999999998E-3</v>
      </c>
    </row>
    <row r="41" spans="1:4" x14ac:dyDescent="0.45">
      <c r="A41" s="71" t="s">
        <v>137</v>
      </c>
      <c r="B41" s="71">
        <v>1</v>
      </c>
      <c r="C41" s="71" t="s">
        <v>90</v>
      </c>
      <c r="D41" s="71">
        <v>1.14073E-3</v>
      </c>
    </row>
  </sheetData>
  <mergeCells count="1">
    <mergeCell ref="A1:I1"/>
  </mergeCells>
  <phoneticPr fontId="4"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CED4-EB93-D64B-9AEA-F260724E1702}">
  <dimension ref="A1:E20"/>
  <sheetViews>
    <sheetView workbookViewId="0">
      <selection activeCell="E23" sqref="E23"/>
    </sheetView>
  </sheetViews>
  <sheetFormatPr defaultColWidth="9" defaultRowHeight="14.25" x14ac:dyDescent="0.45"/>
  <cols>
    <col min="1" max="1" width="20.46484375" style="2" customWidth="1"/>
    <col min="2" max="2" width="26.33203125" style="2" customWidth="1"/>
    <col min="3" max="3" width="39.33203125" style="2" customWidth="1"/>
    <col min="4" max="4" width="38.6640625" style="2" customWidth="1"/>
    <col min="5" max="5" width="45.33203125" style="2" customWidth="1"/>
    <col min="6" max="16384" width="9" style="2"/>
  </cols>
  <sheetData>
    <row r="1" spans="1:5" ht="63.75" customHeight="1" x14ac:dyDescent="0.45">
      <c r="A1" s="161" t="s">
        <v>406</v>
      </c>
      <c r="B1" s="161"/>
      <c r="C1" s="161"/>
      <c r="D1" s="161"/>
      <c r="E1" s="161"/>
    </row>
    <row r="2" spans="1:5" ht="19.5" customHeight="1" x14ac:dyDescent="0.4">
      <c r="A2" s="72" t="s">
        <v>300</v>
      </c>
      <c r="B2" s="72" t="s">
        <v>301</v>
      </c>
      <c r="C2" s="72" t="s">
        <v>302</v>
      </c>
      <c r="D2" s="72" t="s">
        <v>303</v>
      </c>
    </row>
    <row r="3" spans="1:5" x14ac:dyDescent="0.45">
      <c r="A3" s="157" t="s">
        <v>304</v>
      </c>
      <c r="B3" s="77" t="s">
        <v>305</v>
      </c>
      <c r="C3" s="73" t="s">
        <v>306</v>
      </c>
      <c r="D3" s="73" t="s">
        <v>307</v>
      </c>
    </row>
    <row r="4" spans="1:5" x14ac:dyDescent="0.45">
      <c r="A4" s="158"/>
      <c r="B4" s="77" t="s">
        <v>308</v>
      </c>
      <c r="C4" s="73" t="s">
        <v>309</v>
      </c>
      <c r="D4" s="73" t="s">
        <v>310</v>
      </c>
    </row>
    <row r="5" spans="1:5" x14ac:dyDescent="0.45">
      <c r="A5" s="159"/>
      <c r="B5" s="77" t="s">
        <v>311</v>
      </c>
      <c r="C5" s="73" t="s">
        <v>312</v>
      </c>
      <c r="D5" s="73" t="s">
        <v>313</v>
      </c>
    </row>
    <row r="6" spans="1:5" x14ac:dyDescent="0.45">
      <c r="A6" s="157" t="s">
        <v>314</v>
      </c>
      <c r="B6" s="77" t="s">
        <v>315</v>
      </c>
      <c r="C6" s="73" t="s">
        <v>316</v>
      </c>
      <c r="D6" s="73" t="s">
        <v>317</v>
      </c>
    </row>
    <row r="7" spans="1:5" x14ac:dyDescent="0.45">
      <c r="A7" s="158"/>
      <c r="B7" s="157" t="s">
        <v>318</v>
      </c>
      <c r="C7" s="73" t="s">
        <v>316</v>
      </c>
      <c r="D7" s="73" t="s">
        <v>319</v>
      </c>
    </row>
    <row r="8" spans="1:5" x14ac:dyDescent="0.45">
      <c r="A8" s="158"/>
      <c r="B8" s="159"/>
      <c r="C8" s="73" t="s">
        <v>320</v>
      </c>
      <c r="D8" s="73" t="s">
        <v>313</v>
      </c>
    </row>
    <row r="9" spans="1:5" x14ac:dyDescent="0.45">
      <c r="A9" s="158"/>
      <c r="B9" s="157" t="s">
        <v>321</v>
      </c>
      <c r="C9" s="73" t="s">
        <v>322</v>
      </c>
      <c r="D9" s="73" t="s">
        <v>323</v>
      </c>
      <c r="E9" s="84"/>
    </row>
    <row r="10" spans="1:5" x14ac:dyDescent="0.45">
      <c r="A10" s="158"/>
      <c r="B10" s="158"/>
      <c r="C10" s="74" t="s">
        <v>316</v>
      </c>
      <c r="D10" s="73" t="s">
        <v>319</v>
      </c>
    </row>
    <row r="11" spans="1:5" x14ac:dyDescent="0.45">
      <c r="A11" s="159"/>
      <c r="B11" s="159"/>
      <c r="C11" s="73" t="s">
        <v>324</v>
      </c>
      <c r="D11" s="73" t="s">
        <v>313</v>
      </c>
    </row>
    <row r="12" spans="1:5" x14ac:dyDescent="0.45">
      <c r="A12" s="157" t="s">
        <v>325</v>
      </c>
      <c r="B12" s="77" t="s">
        <v>326</v>
      </c>
      <c r="C12" s="73" t="s">
        <v>327</v>
      </c>
      <c r="D12" s="73" t="s">
        <v>328</v>
      </c>
    </row>
    <row r="13" spans="1:5" x14ac:dyDescent="0.45">
      <c r="A13" s="159"/>
      <c r="B13" s="77" t="s">
        <v>329</v>
      </c>
      <c r="C13" s="73" t="s">
        <v>327</v>
      </c>
      <c r="D13" s="73" t="s">
        <v>328</v>
      </c>
    </row>
    <row r="14" spans="1:5" x14ac:dyDescent="0.45">
      <c r="A14" s="157" t="s">
        <v>330</v>
      </c>
      <c r="B14" s="157" t="s">
        <v>205</v>
      </c>
      <c r="C14" s="73" t="s">
        <v>331</v>
      </c>
      <c r="D14" s="73" t="s">
        <v>332</v>
      </c>
    </row>
    <row r="15" spans="1:5" x14ac:dyDescent="0.45">
      <c r="A15" s="158"/>
      <c r="B15" s="158"/>
      <c r="C15" s="73" t="s">
        <v>333</v>
      </c>
      <c r="D15" s="73" t="s">
        <v>334</v>
      </c>
      <c r="E15" s="84"/>
    </row>
    <row r="16" spans="1:5" x14ac:dyDescent="0.45">
      <c r="A16" s="158"/>
      <c r="B16" s="158"/>
      <c r="C16" s="73" t="s">
        <v>335</v>
      </c>
      <c r="D16" s="73" t="s">
        <v>336</v>
      </c>
    </row>
    <row r="17" spans="1:4" x14ac:dyDescent="0.45">
      <c r="A17" s="158"/>
      <c r="B17" s="159"/>
      <c r="C17" s="73" t="s">
        <v>337</v>
      </c>
      <c r="D17" s="73" t="s">
        <v>338</v>
      </c>
    </row>
    <row r="18" spans="1:4" x14ac:dyDescent="0.45">
      <c r="A18" s="159"/>
      <c r="B18" s="77" t="s">
        <v>339</v>
      </c>
      <c r="C18" s="73" t="s">
        <v>299</v>
      </c>
      <c r="D18" s="73" t="s">
        <v>340</v>
      </c>
    </row>
    <row r="20" spans="1:4" ht="14.25" customHeight="1" x14ac:dyDescent="0.45"/>
  </sheetData>
  <mergeCells count="8">
    <mergeCell ref="A1:E1"/>
    <mergeCell ref="A3:A5"/>
    <mergeCell ref="A6:A11"/>
    <mergeCell ref="A12:A13"/>
    <mergeCell ref="A14:A18"/>
    <mergeCell ref="B7:B8"/>
    <mergeCell ref="B9:B11"/>
    <mergeCell ref="B14:B1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E4B07-8A67-4EEF-B6FD-E4DA4AFBA1A8}">
  <dimension ref="A1:D92"/>
  <sheetViews>
    <sheetView tabSelected="1" topLeftCell="A14" zoomScale="68" zoomScaleNormal="110" workbookViewId="0">
      <selection activeCell="H14" sqref="H14"/>
    </sheetView>
  </sheetViews>
  <sheetFormatPr defaultColWidth="8.796875" defaultRowHeight="14.25" x14ac:dyDescent="0.45"/>
  <cols>
    <col min="1" max="1" width="11.33203125" customWidth="1"/>
    <col min="2" max="2" width="73.33203125" style="1" customWidth="1"/>
    <col min="3" max="3" width="46.1328125" customWidth="1"/>
    <col min="4" max="4" width="137" customWidth="1"/>
    <col min="5" max="5" width="21.796875" customWidth="1"/>
    <col min="6" max="6" width="16" customWidth="1"/>
    <col min="7" max="7" width="17.796875" customWidth="1"/>
  </cols>
  <sheetData>
    <row r="1" spans="1:4" ht="40.9" customHeight="1" x14ac:dyDescent="0.45">
      <c r="A1" s="165" t="s">
        <v>407</v>
      </c>
      <c r="B1" s="165"/>
      <c r="C1" s="165"/>
      <c r="D1" s="165"/>
    </row>
    <row r="2" spans="1:4" x14ac:dyDescent="0.45">
      <c r="A2" s="75" t="s">
        <v>104</v>
      </c>
      <c r="B2" s="72" t="s">
        <v>341</v>
      </c>
      <c r="C2" s="76" t="s">
        <v>342</v>
      </c>
      <c r="D2" s="76" t="s">
        <v>343</v>
      </c>
    </row>
    <row r="3" spans="1:4" x14ac:dyDescent="0.45">
      <c r="A3" s="77" t="s">
        <v>70</v>
      </c>
      <c r="B3" s="78" t="s">
        <v>344</v>
      </c>
      <c r="C3" s="10" t="s">
        <v>345</v>
      </c>
      <c r="D3" s="10" t="s">
        <v>346</v>
      </c>
    </row>
    <row r="4" spans="1:4" x14ac:dyDescent="0.45">
      <c r="A4" s="77" t="s">
        <v>75</v>
      </c>
      <c r="B4" s="78" t="s">
        <v>344</v>
      </c>
      <c r="C4" s="10" t="s">
        <v>345</v>
      </c>
      <c r="D4" s="10" t="str">
        <f>"s3://1000genomes-dragen-v4-2-7/data/individuals/hg38_alt_masked_graph_v3/"&amp;A4&amp;"/"&amp;A4&amp;".final.hard-filtered.gvcf.gz"</f>
        <v>s3://1000genomes-dragen-v4-2-7/data/individuals/hg38_alt_masked_graph_v3/HG00337/HG00337.final.hard-filtered.gvcf.gz</v>
      </c>
    </row>
    <row r="5" spans="1:4" x14ac:dyDescent="0.45">
      <c r="A5" s="77" t="s">
        <v>73</v>
      </c>
      <c r="B5" s="78" t="s">
        <v>344</v>
      </c>
      <c r="C5" s="10" t="s">
        <v>345</v>
      </c>
      <c r="D5" s="10" t="s">
        <v>347</v>
      </c>
    </row>
    <row r="6" spans="1:4" x14ac:dyDescent="0.45">
      <c r="A6" s="77" t="s">
        <v>88</v>
      </c>
      <c r="B6" s="78" t="s">
        <v>344</v>
      </c>
      <c r="C6" s="10" t="s">
        <v>345</v>
      </c>
      <c r="D6" s="10" t="str">
        <f t="shared" ref="D6:D13" si="0">"s3://1000genomes-dragen-v4-2-7/data/individuals/hg38_alt_masked_graph_v3/"&amp;A6&amp;"/"&amp;A6&amp;".final.hard-filtered.gvcf.gz"</f>
        <v>s3://1000genomes-dragen-v4-2-7/data/individuals/hg38_alt_masked_graph_v3/HG01097/HG01097.final.hard-filtered.gvcf.gz</v>
      </c>
    </row>
    <row r="7" spans="1:4" x14ac:dyDescent="0.45">
      <c r="A7" s="77" t="s">
        <v>78</v>
      </c>
      <c r="B7" s="78" t="s">
        <v>344</v>
      </c>
      <c r="C7" s="10" t="s">
        <v>345</v>
      </c>
      <c r="D7" s="10" t="str">
        <f t="shared" si="0"/>
        <v>s3://1000genomes-dragen-v4-2-7/data/individuals/hg38_alt_masked_graph_v3/HG01190/HG01190.final.hard-filtered.gvcf.gz</v>
      </c>
    </row>
    <row r="8" spans="1:4" x14ac:dyDescent="0.45">
      <c r="A8" s="77" t="s">
        <v>89</v>
      </c>
      <c r="B8" s="78" t="s">
        <v>344</v>
      </c>
      <c r="C8" s="10" t="s">
        <v>345</v>
      </c>
      <c r="D8" s="10" t="str">
        <f t="shared" si="0"/>
        <v>s3://1000genomes-dragen-v4-2-7/data/individuals/hg38_alt_masked_graph_v3/HG01572/HG01572.final.hard-filtered.gvcf.gz</v>
      </c>
    </row>
    <row r="9" spans="1:4" x14ac:dyDescent="0.45">
      <c r="A9" s="77" t="s">
        <v>90</v>
      </c>
      <c r="B9" s="78" t="s">
        <v>344</v>
      </c>
      <c r="C9" s="10" t="s">
        <v>345</v>
      </c>
      <c r="D9" s="10" t="str">
        <f t="shared" si="0"/>
        <v>s3://1000genomes-dragen-v4-2-7/data/individuals/hg38_alt_masked_graph_v3/HG03259/HG03259.final.hard-filtered.gvcf.gz</v>
      </c>
    </row>
    <row r="10" spans="1:4" x14ac:dyDescent="0.45">
      <c r="A10" s="77" t="s">
        <v>81</v>
      </c>
      <c r="B10" s="78" t="s">
        <v>344</v>
      </c>
      <c r="C10" s="10" t="s">
        <v>345</v>
      </c>
      <c r="D10" s="10" t="str">
        <f t="shared" si="0"/>
        <v>s3://1000genomes-dragen-v4-2-7/data/individuals/hg38_alt_masked_graph_v3/NA18861/NA18861.final.hard-filtered.gvcf.gz</v>
      </c>
    </row>
    <row r="11" spans="1:4" x14ac:dyDescent="0.45">
      <c r="A11" s="77" t="s">
        <v>86</v>
      </c>
      <c r="B11" s="78" t="s">
        <v>344</v>
      </c>
      <c r="C11" s="10" t="s">
        <v>345</v>
      </c>
      <c r="D11" s="10" t="str">
        <f t="shared" si="0"/>
        <v>s3://1000genomes-dragen-v4-2-7/data/individuals/hg38_alt_masked_graph_v3/NA18966/NA18966.final.hard-filtered.gvcf.gz</v>
      </c>
    </row>
    <row r="12" spans="1:4" x14ac:dyDescent="0.45">
      <c r="A12" s="77" t="s">
        <v>83</v>
      </c>
      <c r="B12" s="78" t="s">
        <v>344</v>
      </c>
      <c r="C12" s="10" t="s">
        <v>345</v>
      </c>
      <c r="D12" s="10" t="str">
        <f t="shared" si="0"/>
        <v>s3://1000genomes-dragen-v4-2-7/data/individuals/hg38_alt_masked_graph_v3/NA19174/NA19174.final.hard-filtered.gvcf.gz</v>
      </c>
    </row>
    <row r="13" spans="1:4" x14ac:dyDescent="0.45">
      <c r="A13" s="77" t="s">
        <v>85</v>
      </c>
      <c r="B13" s="78" t="s">
        <v>344</v>
      </c>
      <c r="C13" s="10" t="s">
        <v>345</v>
      </c>
      <c r="D13" s="10" t="str">
        <f t="shared" si="0"/>
        <v>s3://1000genomes-dragen-v4-2-7/data/individuals/hg38_alt_masked_graph_v3/NA19226/NA19226.final.hard-filtered.gvcf.gz</v>
      </c>
    </row>
    <row r="14" spans="1:4" x14ac:dyDescent="0.45">
      <c r="A14" s="77" t="s">
        <v>70</v>
      </c>
      <c r="B14" s="78" t="s">
        <v>348</v>
      </c>
      <c r="C14" s="10" t="s">
        <v>349</v>
      </c>
      <c r="D14" s="10" t="s">
        <v>350</v>
      </c>
    </row>
    <row r="15" spans="1:4" x14ac:dyDescent="0.45">
      <c r="A15" s="77" t="s">
        <v>75</v>
      </c>
      <c r="B15" s="78" t="s">
        <v>348</v>
      </c>
      <c r="C15" s="10" t="s">
        <v>349</v>
      </c>
      <c r="D15" s="10" t="s">
        <v>351</v>
      </c>
    </row>
    <row r="16" spans="1:4" x14ac:dyDescent="0.45">
      <c r="A16" s="77" t="s">
        <v>73</v>
      </c>
      <c r="B16" s="78" t="s">
        <v>348</v>
      </c>
      <c r="C16" s="10" t="s">
        <v>349</v>
      </c>
      <c r="D16" s="10" t="s">
        <v>352</v>
      </c>
    </row>
    <row r="17" spans="1:4" x14ac:dyDescent="0.45">
      <c r="A17" s="77" t="s">
        <v>88</v>
      </c>
      <c r="B17" s="78" t="s">
        <v>348</v>
      </c>
      <c r="C17" s="10" t="s">
        <v>349</v>
      </c>
      <c r="D17" s="10" t="str">
        <f>"s3://1000genomes-dragen-v4-2-7/data/individuals/hg38_alt_masked_graph_v3/"&amp;A17&amp;"/"&amp;A17&amp;".final.cram"</f>
        <v>s3://1000genomes-dragen-v4-2-7/data/individuals/hg38_alt_masked_graph_v3/HG01097/HG01097.final.cram</v>
      </c>
    </row>
    <row r="18" spans="1:4" x14ac:dyDescent="0.45">
      <c r="A18" s="77" t="s">
        <v>78</v>
      </c>
      <c r="B18" s="78" t="s">
        <v>348</v>
      </c>
      <c r="C18" s="10" t="s">
        <v>349</v>
      </c>
      <c r="D18" s="10" t="str">
        <f t="shared" ref="D18:D23" si="1">"s3://1000genomes-dragen-v4-2-7/data/individuals/hg38_alt_masked_graph_v3/"&amp;A18&amp;"/"&amp;A18&amp;".final.cram"</f>
        <v>s3://1000genomes-dragen-v4-2-7/data/individuals/hg38_alt_masked_graph_v3/HG01190/HG01190.final.cram</v>
      </c>
    </row>
    <row r="19" spans="1:4" x14ac:dyDescent="0.45">
      <c r="A19" s="77" t="s">
        <v>89</v>
      </c>
      <c r="B19" s="78" t="s">
        <v>348</v>
      </c>
      <c r="C19" s="10" t="s">
        <v>349</v>
      </c>
      <c r="D19" s="10" t="str">
        <f t="shared" si="1"/>
        <v>s3://1000genomes-dragen-v4-2-7/data/individuals/hg38_alt_masked_graph_v3/HG01572/HG01572.final.cram</v>
      </c>
    </row>
    <row r="20" spans="1:4" x14ac:dyDescent="0.45">
      <c r="A20" s="77" t="s">
        <v>90</v>
      </c>
      <c r="B20" s="78" t="s">
        <v>348</v>
      </c>
      <c r="C20" s="10" t="s">
        <v>349</v>
      </c>
      <c r="D20" s="10" t="str">
        <f t="shared" si="1"/>
        <v>s3://1000genomes-dragen-v4-2-7/data/individuals/hg38_alt_masked_graph_v3/HG03259/HG03259.final.cram</v>
      </c>
    </row>
    <row r="21" spans="1:4" x14ac:dyDescent="0.45">
      <c r="A21" s="77" t="s">
        <v>81</v>
      </c>
      <c r="B21" s="78" t="s">
        <v>348</v>
      </c>
      <c r="C21" s="10" t="s">
        <v>349</v>
      </c>
      <c r="D21" s="10" t="str">
        <f t="shared" si="1"/>
        <v>s3://1000genomes-dragen-v4-2-7/data/individuals/hg38_alt_masked_graph_v3/NA18861/NA18861.final.cram</v>
      </c>
    </row>
    <row r="22" spans="1:4" x14ac:dyDescent="0.45">
      <c r="A22" s="77" t="s">
        <v>86</v>
      </c>
      <c r="B22" s="78" t="s">
        <v>348</v>
      </c>
      <c r="C22" s="10" t="s">
        <v>349</v>
      </c>
      <c r="D22" s="10" t="str">
        <f t="shared" si="1"/>
        <v>s3://1000genomes-dragen-v4-2-7/data/individuals/hg38_alt_masked_graph_v3/NA18966/NA18966.final.cram</v>
      </c>
    </row>
    <row r="23" spans="1:4" x14ac:dyDescent="0.45">
      <c r="A23" s="77" t="s">
        <v>83</v>
      </c>
      <c r="B23" s="78" t="s">
        <v>348</v>
      </c>
      <c r="C23" s="10" t="s">
        <v>349</v>
      </c>
      <c r="D23" s="10" t="str">
        <f t="shared" si="1"/>
        <v>s3://1000genomes-dragen-v4-2-7/data/individuals/hg38_alt_masked_graph_v3/NA19174/NA19174.final.cram</v>
      </c>
    </row>
    <row r="24" spans="1:4" x14ac:dyDescent="0.45">
      <c r="A24" s="77" t="s">
        <v>85</v>
      </c>
      <c r="B24" s="78" t="s">
        <v>348</v>
      </c>
      <c r="C24" s="10" t="s">
        <v>349</v>
      </c>
      <c r="D24" s="10" t="str">
        <f>"s3://1000genomes-dragen-v4-2-7/data/individuals/hg38_alt_masked_graph_v3/"&amp;A24&amp;"/"&amp;A24&amp;".final.cram"</f>
        <v>s3://1000genomes-dragen-v4-2-7/data/individuals/hg38_alt_masked_graph_v3/NA19226/NA19226.final.cram</v>
      </c>
    </row>
    <row r="25" spans="1:4" x14ac:dyDescent="0.45">
      <c r="A25" s="77" t="s">
        <v>75</v>
      </c>
      <c r="B25" s="78" t="s">
        <v>353</v>
      </c>
      <c r="C25" s="10" t="s">
        <v>354</v>
      </c>
      <c r="D25" s="10" t="str">
        <f t="shared" ref="D25:D33" si="2">"s3://1000genomes-dragen-v4-2-7/data/individuals/hg38_alt_masked_graph_v3/"&amp;A25&amp;"/"&amp;A25&amp;".final.hla_full_resolution.tsv"</f>
        <v>s3://1000genomes-dragen-v4-2-7/data/individuals/hg38_alt_masked_graph_v3/HG00337/HG00337.final.hla_full_resolution.tsv</v>
      </c>
    </row>
    <row r="26" spans="1:4" x14ac:dyDescent="0.45">
      <c r="A26" s="77" t="s">
        <v>88</v>
      </c>
      <c r="B26" s="78" t="s">
        <v>353</v>
      </c>
      <c r="C26" s="10" t="s">
        <v>354</v>
      </c>
      <c r="D26" s="10" t="str">
        <f t="shared" si="2"/>
        <v>s3://1000genomes-dragen-v4-2-7/data/individuals/hg38_alt_masked_graph_v3/HG01097/HG01097.final.hla_full_resolution.tsv</v>
      </c>
    </row>
    <row r="27" spans="1:4" x14ac:dyDescent="0.45">
      <c r="A27" s="77" t="s">
        <v>78</v>
      </c>
      <c r="B27" s="78" t="s">
        <v>353</v>
      </c>
      <c r="C27" s="10" t="s">
        <v>354</v>
      </c>
      <c r="D27" s="10" t="str">
        <f t="shared" si="2"/>
        <v>s3://1000genomes-dragen-v4-2-7/data/individuals/hg38_alt_masked_graph_v3/HG01190/HG01190.final.hla_full_resolution.tsv</v>
      </c>
    </row>
    <row r="28" spans="1:4" x14ac:dyDescent="0.45">
      <c r="A28" s="77" t="s">
        <v>89</v>
      </c>
      <c r="B28" s="78" t="s">
        <v>353</v>
      </c>
      <c r="C28" s="10" t="s">
        <v>354</v>
      </c>
      <c r="D28" s="10" t="str">
        <f t="shared" si="2"/>
        <v>s3://1000genomes-dragen-v4-2-7/data/individuals/hg38_alt_masked_graph_v3/HG01572/HG01572.final.hla_full_resolution.tsv</v>
      </c>
    </row>
    <row r="29" spans="1:4" x14ac:dyDescent="0.45">
      <c r="A29" s="77" t="s">
        <v>90</v>
      </c>
      <c r="B29" s="78" t="s">
        <v>353</v>
      </c>
      <c r="C29" s="10" t="s">
        <v>354</v>
      </c>
      <c r="D29" s="10" t="str">
        <f t="shared" si="2"/>
        <v>s3://1000genomes-dragen-v4-2-7/data/individuals/hg38_alt_masked_graph_v3/HG03259/HG03259.final.hla_full_resolution.tsv</v>
      </c>
    </row>
    <row r="30" spans="1:4" x14ac:dyDescent="0.45">
      <c r="A30" s="77" t="s">
        <v>81</v>
      </c>
      <c r="B30" s="78" t="s">
        <v>353</v>
      </c>
      <c r="C30" s="10" t="s">
        <v>354</v>
      </c>
      <c r="D30" s="10" t="str">
        <f t="shared" si="2"/>
        <v>s3://1000genomes-dragen-v4-2-7/data/individuals/hg38_alt_masked_graph_v3/NA18861/NA18861.final.hla_full_resolution.tsv</v>
      </c>
    </row>
    <row r="31" spans="1:4" x14ac:dyDescent="0.45">
      <c r="A31" s="77" t="s">
        <v>86</v>
      </c>
      <c r="B31" s="78" t="s">
        <v>353</v>
      </c>
      <c r="C31" s="10" t="s">
        <v>354</v>
      </c>
      <c r="D31" s="10" t="str">
        <f t="shared" si="2"/>
        <v>s3://1000genomes-dragen-v4-2-7/data/individuals/hg38_alt_masked_graph_v3/NA18966/NA18966.final.hla_full_resolution.tsv</v>
      </c>
    </row>
    <row r="32" spans="1:4" x14ac:dyDescent="0.45">
      <c r="A32" s="77" t="s">
        <v>83</v>
      </c>
      <c r="B32" s="78" t="s">
        <v>353</v>
      </c>
      <c r="C32" s="10" t="s">
        <v>354</v>
      </c>
      <c r="D32" s="10" t="str">
        <f t="shared" si="2"/>
        <v>s3://1000genomes-dragen-v4-2-7/data/individuals/hg38_alt_masked_graph_v3/NA19174/NA19174.final.hla_full_resolution.tsv</v>
      </c>
    </row>
    <row r="33" spans="1:4" x14ac:dyDescent="0.45">
      <c r="A33" s="77" t="s">
        <v>85</v>
      </c>
      <c r="B33" s="78" t="s">
        <v>353</v>
      </c>
      <c r="C33" s="10" t="s">
        <v>354</v>
      </c>
      <c r="D33" s="10" t="str">
        <f t="shared" si="2"/>
        <v>s3://1000genomes-dragen-v4-2-7/data/individuals/hg38_alt_masked_graph_v3/NA19226/NA19226.final.hla_full_resolution.tsv</v>
      </c>
    </row>
    <row r="34" spans="1:4" x14ac:dyDescent="0.45">
      <c r="A34" s="77" t="s">
        <v>70</v>
      </c>
      <c r="B34" s="78" t="s">
        <v>353</v>
      </c>
      <c r="C34" s="10" t="s">
        <v>354</v>
      </c>
      <c r="D34" s="10" t="s">
        <v>355</v>
      </c>
    </row>
    <row r="35" spans="1:4" x14ac:dyDescent="0.45">
      <c r="A35" s="77" t="s">
        <v>75</v>
      </c>
      <c r="B35" s="78" t="s">
        <v>353</v>
      </c>
      <c r="C35" s="10" t="s">
        <v>356</v>
      </c>
      <c r="D35" s="10" t="str">
        <f>"s3://1000genomes-dragen-v4-2-7/data/individuals/hg38_alt_masked_graph_v3/"&amp;A35&amp;"/"&amp;A35&amp;".final.cyp2d6.tsv"</f>
        <v>s3://1000genomes-dragen-v4-2-7/data/individuals/hg38_alt_masked_graph_v3/HG00337/HG00337.final.cyp2d6.tsv</v>
      </c>
    </row>
    <row r="36" spans="1:4" x14ac:dyDescent="0.45">
      <c r="A36" s="77" t="s">
        <v>88</v>
      </c>
      <c r="B36" s="78" t="s">
        <v>353</v>
      </c>
      <c r="C36" s="10" t="s">
        <v>356</v>
      </c>
      <c r="D36" s="10" t="str">
        <f t="shared" ref="D36:D43" si="3">"s3://1000genomes-dragen-v4-2-7/data/individuals/hg38_alt_masked_graph_v3/"&amp;A36&amp;"/"&amp;A36&amp;".final.cyp2d6.tsv"</f>
        <v>s3://1000genomes-dragen-v4-2-7/data/individuals/hg38_alt_masked_graph_v3/HG01097/HG01097.final.cyp2d6.tsv</v>
      </c>
    </row>
    <row r="37" spans="1:4" x14ac:dyDescent="0.45">
      <c r="A37" s="77" t="s">
        <v>78</v>
      </c>
      <c r="B37" s="78" t="s">
        <v>353</v>
      </c>
      <c r="C37" s="10" t="s">
        <v>356</v>
      </c>
      <c r="D37" s="10" t="str">
        <f t="shared" si="3"/>
        <v>s3://1000genomes-dragen-v4-2-7/data/individuals/hg38_alt_masked_graph_v3/HG01190/HG01190.final.cyp2d6.tsv</v>
      </c>
    </row>
    <row r="38" spans="1:4" x14ac:dyDescent="0.45">
      <c r="A38" s="77" t="s">
        <v>89</v>
      </c>
      <c r="B38" s="78" t="s">
        <v>353</v>
      </c>
      <c r="C38" s="10" t="s">
        <v>356</v>
      </c>
      <c r="D38" s="10" t="str">
        <f t="shared" si="3"/>
        <v>s3://1000genomes-dragen-v4-2-7/data/individuals/hg38_alt_masked_graph_v3/HG01572/HG01572.final.cyp2d6.tsv</v>
      </c>
    </row>
    <row r="39" spans="1:4" x14ac:dyDescent="0.45">
      <c r="A39" s="77" t="s">
        <v>90</v>
      </c>
      <c r="B39" s="78" t="s">
        <v>353</v>
      </c>
      <c r="C39" s="10" t="s">
        <v>356</v>
      </c>
      <c r="D39" s="10" t="str">
        <f t="shared" si="3"/>
        <v>s3://1000genomes-dragen-v4-2-7/data/individuals/hg38_alt_masked_graph_v3/HG03259/HG03259.final.cyp2d6.tsv</v>
      </c>
    </row>
    <row r="40" spans="1:4" x14ac:dyDescent="0.45">
      <c r="A40" s="77" t="s">
        <v>81</v>
      </c>
      <c r="B40" s="78" t="s">
        <v>353</v>
      </c>
      <c r="C40" s="10" t="s">
        <v>356</v>
      </c>
      <c r="D40" s="10" t="str">
        <f t="shared" si="3"/>
        <v>s3://1000genomes-dragen-v4-2-7/data/individuals/hg38_alt_masked_graph_v3/NA18861/NA18861.final.cyp2d6.tsv</v>
      </c>
    </row>
    <row r="41" spans="1:4" x14ac:dyDescent="0.45">
      <c r="A41" s="77" t="s">
        <v>86</v>
      </c>
      <c r="B41" s="78" t="s">
        <v>353</v>
      </c>
      <c r="C41" s="10" t="s">
        <v>356</v>
      </c>
      <c r="D41" s="10" t="str">
        <f t="shared" si="3"/>
        <v>s3://1000genomes-dragen-v4-2-7/data/individuals/hg38_alt_masked_graph_v3/NA18966/NA18966.final.cyp2d6.tsv</v>
      </c>
    </row>
    <row r="42" spans="1:4" x14ac:dyDescent="0.45">
      <c r="A42" s="77" t="s">
        <v>83</v>
      </c>
      <c r="B42" s="78" t="s">
        <v>353</v>
      </c>
      <c r="C42" s="10" t="s">
        <v>356</v>
      </c>
      <c r="D42" s="10" t="str">
        <f t="shared" si="3"/>
        <v>s3://1000genomes-dragen-v4-2-7/data/individuals/hg38_alt_masked_graph_v3/NA19174/NA19174.final.cyp2d6.tsv</v>
      </c>
    </row>
    <row r="43" spans="1:4" x14ac:dyDescent="0.45">
      <c r="A43" s="77" t="s">
        <v>85</v>
      </c>
      <c r="B43" s="78" t="s">
        <v>353</v>
      </c>
      <c r="C43" s="10" t="s">
        <v>356</v>
      </c>
      <c r="D43" s="10" t="str">
        <f t="shared" si="3"/>
        <v>s3://1000genomes-dragen-v4-2-7/data/individuals/hg38_alt_masked_graph_v3/NA19226/NA19226.final.cyp2d6.tsv</v>
      </c>
    </row>
    <row r="44" spans="1:4" x14ac:dyDescent="0.45">
      <c r="A44" s="77" t="s">
        <v>75</v>
      </c>
      <c r="B44" s="78" t="s">
        <v>353</v>
      </c>
      <c r="C44" s="10" t="s">
        <v>357</v>
      </c>
      <c r="D44" s="10" t="str">
        <f t="shared" ref="D44:D52" si="4">"s3://1000genomes-dragen-v4-2-7/data/individuals/hg38_alt_masked_graph_v3/"&amp;A44&amp;"/"&amp;A44&amp;".final.cyp2b6.tsv"</f>
        <v>s3://1000genomes-dragen-v4-2-7/data/individuals/hg38_alt_masked_graph_v3/HG00337/HG00337.final.cyp2b6.tsv</v>
      </c>
    </row>
    <row r="45" spans="1:4" x14ac:dyDescent="0.45">
      <c r="A45" s="77" t="s">
        <v>88</v>
      </c>
      <c r="B45" s="78" t="s">
        <v>353</v>
      </c>
      <c r="C45" s="10" t="s">
        <v>357</v>
      </c>
      <c r="D45" s="10" t="str">
        <f t="shared" si="4"/>
        <v>s3://1000genomes-dragen-v4-2-7/data/individuals/hg38_alt_masked_graph_v3/HG01097/HG01097.final.cyp2b6.tsv</v>
      </c>
    </row>
    <row r="46" spans="1:4" x14ac:dyDescent="0.45">
      <c r="A46" s="77" t="s">
        <v>78</v>
      </c>
      <c r="B46" s="78" t="s">
        <v>353</v>
      </c>
      <c r="C46" s="10" t="s">
        <v>357</v>
      </c>
      <c r="D46" s="10" t="str">
        <f t="shared" si="4"/>
        <v>s3://1000genomes-dragen-v4-2-7/data/individuals/hg38_alt_masked_graph_v3/HG01190/HG01190.final.cyp2b6.tsv</v>
      </c>
    </row>
    <row r="47" spans="1:4" x14ac:dyDescent="0.45">
      <c r="A47" s="77" t="s">
        <v>89</v>
      </c>
      <c r="B47" s="78" t="s">
        <v>353</v>
      </c>
      <c r="C47" s="10" t="s">
        <v>357</v>
      </c>
      <c r="D47" s="10" t="str">
        <f t="shared" si="4"/>
        <v>s3://1000genomes-dragen-v4-2-7/data/individuals/hg38_alt_masked_graph_v3/HG01572/HG01572.final.cyp2b6.tsv</v>
      </c>
    </row>
    <row r="48" spans="1:4" x14ac:dyDescent="0.45">
      <c r="A48" s="77" t="s">
        <v>90</v>
      </c>
      <c r="B48" s="78" t="s">
        <v>353</v>
      </c>
      <c r="C48" s="10" t="s">
        <v>357</v>
      </c>
      <c r="D48" s="10" t="str">
        <f t="shared" si="4"/>
        <v>s3://1000genomes-dragen-v4-2-7/data/individuals/hg38_alt_masked_graph_v3/HG03259/HG03259.final.cyp2b6.tsv</v>
      </c>
    </row>
    <row r="49" spans="1:4" x14ac:dyDescent="0.45">
      <c r="A49" s="77" t="s">
        <v>81</v>
      </c>
      <c r="B49" s="78" t="s">
        <v>353</v>
      </c>
      <c r="C49" s="10" t="s">
        <v>357</v>
      </c>
      <c r="D49" s="10" t="str">
        <f t="shared" si="4"/>
        <v>s3://1000genomes-dragen-v4-2-7/data/individuals/hg38_alt_masked_graph_v3/NA18861/NA18861.final.cyp2b6.tsv</v>
      </c>
    </row>
    <row r="50" spans="1:4" x14ac:dyDescent="0.45">
      <c r="A50" s="77" t="s">
        <v>86</v>
      </c>
      <c r="B50" s="78" t="s">
        <v>353</v>
      </c>
      <c r="C50" s="10" t="s">
        <v>357</v>
      </c>
      <c r="D50" s="10" t="str">
        <f t="shared" si="4"/>
        <v>s3://1000genomes-dragen-v4-2-7/data/individuals/hg38_alt_masked_graph_v3/NA18966/NA18966.final.cyp2b6.tsv</v>
      </c>
    </row>
    <row r="51" spans="1:4" x14ac:dyDescent="0.45">
      <c r="A51" s="77" t="s">
        <v>83</v>
      </c>
      <c r="B51" s="78" t="s">
        <v>353</v>
      </c>
      <c r="C51" s="10" t="s">
        <v>357</v>
      </c>
      <c r="D51" s="10" t="str">
        <f t="shared" si="4"/>
        <v>s3://1000genomes-dragen-v4-2-7/data/individuals/hg38_alt_masked_graph_v3/NA19174/NA19174.final.cyp2b6.tsv</v>
      </c>
    </row>
    <row r="52" spans="1:4" x14ac:dyDescent="0.45">
      <c r="A52" s="77" t="s">
        <v>85</v>
      </c>
      <c r="B52" s="78" t="s">
        <v>353</v>
      </c>
      <c r="C52" s="10" t="s">
        <v>357</v>
      </c>
      <c r="D52" s="10" t="str">
        <f t="shared" si="4"/>
        <v>s3://1000genomes-dragen-v4-2-7/data/individuals/hg38_alt_masked_graph_v3/NA19226/NA19226.final.cyp2b6.tsv</v>
      </c>
    </row>
    <row r="53" spans="1:4" x14ac:dyDescent="0.45">
      <c r="A53" s="77" t="s">
        <v>70</v>
      </c>
      <c r="B53" s="78" t="s">
        <v>353</v>
      </c>
      <c r="C53" s="10" t="s">
        <v>357</v>
      </c>
      <c r="D53" s="10" t="s">
        <v>358</v>
      </c>
    </row>
    <row r="54" spans="1:4" x14ac:dyDescent="0.45">
      <c r="A54" s="77" t="s">
        <v>73</v>
      </c>
      <c r="B54" s="78" t="s">
        <v>353</v>
      </c>
      <c r="C54" s="10" t="s">
        <v>357</v>
      </c>
      <c r="D54" s="10" t="s">
        <v>359</v>
      </c>
    </row>
    <row r="55" spans="1:4" x14ac:dyDescent="0.45">
      <c r="A55" s="77" t="s">
        <v>75</v>
      </c>
      <c r="B55" s="78" t="s">
        <v>353</v>
      </c>
      <c r="C55" s="10" t="s">
        <v>360</v>
      </c>
      <c r="D55" s="10" t="str">
        <f>"s3://1000genomes-dragen-v4-2-7/data/individuals/hg38_alt_masked_graph_v3/"&amp;A55&amp;"/"&amp;A55&amp;".final.star_allele.tsv"</f>
        <v>s3://1000genomes-dragen-v4-2-7/data/individuals/hg38_alt_masked_graph_v3/HG00337/HG00337.final.star_allele.tsv</v>
      </c>
    </row>
    <row r="56" spans="1:4" x14ac:dyDescent="0.45">
      <c r="A56" s="77" t="s">
        <v>88</v>
      </c>
      <c r="B56" s="78" t="s">
        <v>353</v>
      </c>
      <c r="C56" s="10" t="s">
        <v>360</v>
      </c>
      <c r="D56" s="10" t="str">
        <f t="shared" ref="D56:D63" si="5">"s3://1000genomes-dragen-v4-2-7/data/individuals/hg38_alt_masked_graph_v3/"&amp;A56&amp;"/"&amp;A56&amp;".final.star_allele.tsv"</f>
        <v>s3://1000genomes-dragen-v4-2-7/data/individuals/hg38_alt_masked_graph_v3/HG01097/HG01097.final.star_allele.tsv</v>
      </c>
    </row>
    <row r="57" spans="1:4" x14ac:dyDescent="0.45">
      <c r="A57" s="77" t="s">
        <v>78</v>
      </c>
      <c r="B57" s="78" t="s">
        <v>353</v>
      </c>
      <c r="C57" s="10" t="s">
        <v>360</v>
      </c>
      <c r="D57" s="10" t="str">
        <f t="shared" si="5"/>
        <v>s3://1000genomes-dragen-v4-2-7/data/individuals/hg38_alt_masked_graph_v3/HG01190/HG01190.final.star_allele.tsv</v>
      </c>
    </row>
    <row r="58" spans="1:4" x14ac:dyDescent="0.45">
      <c r="A58" s="77" t="s">
        <v>89</v>
      </c>
      <c r="B58" s="78" t="s">
        <v>353</v>
      </c>
      <c r="C58" s="10" t="s">
        <v>360</v>
      </c>
      <c r="D58" s="10" t="str">
        <f t="shared" si="5"/>
        <v>s3://1000genomes-dragen-v4-2-7/data/individuals/hg38_alt_masked_graph_v3/HG01572/HG01572.final.star_allele.tsv</v>
      </c>
    </row>
    <row r="59" spans="1:4" x14ac:dyDescent="0.45">
      <c r="A59" s="77" t="s">
        <v>90</v>
      </c>
      <c r="B59" s="78" t="s">
        <v>353</v>
      </c>
      <c r="C59" s="10" t="s">
        <v>360</v>
      </c>
      <c r="D59" s="10" t="str">
        <f t="shared" si="5"/>
        <v>s3://1000genomes-dragen-v4-2-7/data/individuals/hg38_alt_masked_graph_v3/HG03259/HG03259.final.star_allele.tsv</v>
      </c>
    </row>
    <row r="60" spans="1:4" x14ac:dyDescent="0.45">
      <c r="A60" s="77" t="s">
        <v>81</v>
      </c>
      <c r="B60" s="78" t="s">
        <v>353</v>
      </c>
      <c r="C60" s="10" t="s">
        <v>360</v>
      </c>
      <c r="D60" s="10" t="str">
        <f t="shared" si="5"/>
        <v>s3://1000genomes-dragen-v4-2-7/data/individuals/hg38_alt_masked_graph_v3/NA18861/NA18861.final.star_allele.tsv</v>
      </c>
    </row>
    <row r="61" spans="1:4" x14ac:dyDescent="0.45">
      <c r="A61" s="77" t="s">
        <v>86</v>
      </c>
      <c r="B61" s="78" t="s">
        <v>353</v>
      </c>
      <c r="C61" s="10" t="s">
        <v>360</v>
      </c>
      <c r="D61" s="10" t="str">
        <f t="shared" si="5"/>
        <v>s3://1000genomes-dragen-v4-2-7/data/individuals/hg38_alt_masked_graph_v3/NA18966/NA18966.final.star_allele.tsv</v>
      </c>
    </row>
    <row r="62" spans="1:4" x14ac:dyDescent="0.45">
      <c r="A62" s="77" t="s">
        <v>83</v>
      </c>
      <c r="B62" s="78" t="s">
        <v>353</v>
      </c>
      <c r="C62" s="10" t="s">
        <v>360</v>
      </c>
      <c r="D62" s="10" t="str">
        <f t="shared" si="5"/>
        <v>s3://1000genomes-dragen-v4-2-7/data/individuals/hg38_alt_masked_graph_v3/NA19174/NA19174.final.star_allele.tsv</v>
      </c>
    </row>
    <row r="63" spans="1:4" x14ac:dyDescent="0.45">
      <c r="A63" s="77" t="s">
        <v>85</v>
      </c>
      <c r="B63" s="78" t="s">
        <v>353</v>
      </c>
      <c r="C63" s="10" t="s">
        <v>360</v>
      </c>
      <c r="D63" s="10" t="str">
        <f t="shared" si="5"/>
        <v>s3://1000genomes-dragen-v4-2-7/data/individuals/hg38_alt_masked_graph_v3/NA19226/NA19226.final.star_allele.tsv</v>
      </c>
    </row>
    <row r="64" spans="1:4" x14ac:dyDescent="0.45">
      <c r="A64" s="77" t="s">
        <v>70</v>
      </c>
      <c r="B64" s="78" t="s">
        <v>353</v>
      </c>
      <c r="C64" s="10" t="s">
        <v>360</v>
      </c>
      <c r="D64" s="10" t="s">
        <v>361</v>
      </c>
    </row>
    <row r="65" spans="1:4" x14ac:dyDescent="0.45">
      <c r="A65" s="77" t="s">
        <v>73</v>
      </c>
      <c r="B65" s="78" t="s">
        <v>353</v>
      </c>
      <c r="C65" s="10" t="s">
        <v>360</v>
      </c>
      <c r="D65" s="10" t="s">
        <v>362</v>
      </c>
    </row>
    <row r="66" spans="1:4" x14ac:dyDescent="0.45">
      <c r="A66" s="5" t="s">
        <v>363</v>
      </c>
      <c r="B66" s="78" t="s">
        <v>364</v>
      </c>
      <c r="C66" s="10" t="s">
        <v>365</v>
      </c>
      <c r="D66" s="10" t="s">
        <v>366</v>
      </c>
    </row>
    <row r="67" spans="1:4" x14ac:dyDescent="0.45">
      <c r="A67" s="5" t="s">
        <v>367</v>
      </c>
      <c r="B67" s="78" t="s">
        <v>364</v>
      </c>
      <c r="C67" s="10" t="s">
        <v>365</v>
      </c>
      <c r="D67" s="10" t="s">
        <v>366</v>
      </c>
    </row>
    <row r="68" spans="1:4" x14ac:dyDescent="0.45">
      <c r="A68" s="5" t="s">
        <v>368</v>
      </c>
      <c r="B68" s="78" t="s">
        <v>364</v>
      </c>
      <c r="C68" s="10" t="s">
        <v>365</v>
      </c>
      <c r="D68" s="10" t="s">
        <v>369</v>
      </c>
    </row>
    <row r="69" spans="1:4" x14ac:dyDescent="0.45">
      <c r="A69" s="5" t="s">
        <v>370</v>
      </c>
      <c r="B69" s="78" t="s">
        <v>364</v>
      </c>
      <c r="C69" s="10" t="s">
        <v>365</v>
      </c>
      <c r="D69" s="10" t="s">
        <v>369</v>
      </c>
    </row>
    <row r="70" spans="1:4" x14ac:dyDescent="0.45">
      <c r="A70" s="5" t="s">
        <v>371</v>
      </c>
      <c r="B70" s="78" t="s">
        <v>364</v>
      </c>
      <c r="C70" s="10" t="s">
        <v>365</v>
      </c>
      <c r="D70" s="10" t="s">
        <v>369</v>
      </c>
    </row>
    <row r="71" spans="1:4" x14ac:dyDescent="0.45">
      <c r="A71" s="5" t="s">
        <v>75</v>
      </c>
      <c r="B71" s="78" t="s">
        <v>364</v>
      </c>
      <c r="C71" s="10" t="s">
        <v>365</v>
      </c>
      <c r="D71" s="10" t="s">
        <v>372</v>
      </c>
    </row>
    <row r="72" spans="1:4" x14ac:dyDescent="0.45">
      <c r="A72" s="5" t="s">
        <v>373</v>
      </c>
      <c r="B72" s="78" t="s">
        <v>374</v>
      </c>
      <c r="C72" s="10" t="s">
        <v>365</v>
      </c>
      <c r="D72" s="10" t="s">
        <v>375</v>
      </c>
    </row>
    <row r="73" spans="1:4" x14ac:dyDescent="0.45">
      <c r="A73" s="5" t="s">
        <v>376</v>
      </c>
      <c r="B73" s="78" t="s">
        <v>374</v>
      </c>
      <c r="C73" s="10" t="s">
        <v>365</v>
      </c>
      <c r="D73" s="10" t="s">
        <v>375</v>
      </c>
    </row>
    <row r="74" spans="1:4" x14ac:dyDescent="0.45">
      <c r="A74" s="5" t="s">
        <v>377</v>
      </c>
      <c r="B74" s="78" t="s">
        <v>374</v>
      </c>
      <c r="C74" s="10" t="s">
        <v>365</v>
      </c>
      <c r="D74" s="10" t="s">
        <v>378</v>
      </c>
    </row>
    <row r="75" spans="1:4" x14ac:dyDescent="0.45">
      <c r="A75" s="5" t="s">
        <v>379</v>
      </c>
      <c r="B75" s="78" t="s">
        <v>374</v>
      </c>
      <c r="C75" s="10" t="s">
        <v>365</v>
      </c>
      <c r="D75" s="10" t="s">
        <v>378</v>
      </c>
    </row>
    <row r="76" spans="1:4" x14ac:dyDescent="0.45">
      <c r="A76" s="5" t="s">
        <v>380</v>
      </c>
      <c r="B76" s="78" t="s">
        <v>374</v>
      </c>
      <c r="C76" s="10" t="s">
        <v>365</v>
      </c>
      <c r="D76" s="10" t="s">
        <v>378</v>
      </c>
    </row>
    <row r="77" spans="1:4" x14ac:dyDescent="0.45">
      <c r="A77" s="5" t="s">
        <v>78</v>
      </c>
      <c r="B77" s="78" t="s">
        <v>364</v>
      </c>
      <c r="C77" s="10" t="s">
        <v>365</v>
      </c>
      <c r="D77" s="10" t="s">
        <v>372</v>
      </c>
    </row>
    <row r="78" spans="1:4" x14ac:dyDescent="0.45">
      <c r="A78" s="5" t="s">
        <v>89</v>
      </c>
      <c r="B78" s="78" t="s">
        <v>364</v>
      </c>
      <c r="C78" s="10" t="s">
        <v>365</v>
      </c>
      <c r="D78" s="10" t="s">
        <v>372</v>
      </c>
    </row>
    <row r="79" spans="1:4" x14ac:dyDescent="0.45">
      <c r="A79" s="5" t="s">
        <v>90</v>
      </c>
      <c r="B79" s="78" t="s">
        <v>364</v>
      </c>
      <c r="C79" s="10" t="s">
        <v>365</v>
      </c>
      <c r="D79" s="10" t="s">
        <v>372</v>
      </c>
    </row>
    <row r="80" spans="1:4" x14ac:dyDescent="0.45">
      <c r="A80" s="5" t="s">
        <v>81</v>
      </c>
      <c r="B80" s="78" t="s">
        <v>364</v>
      </c>
      <c r="C80" s="10" t="s">
        <v>365</v>
      </c>
      <c r="D80" s="10" t="s">
        <v>372</v>
      </c>
    </row>
    <row r="81" spans="1:4" x14ac:dyDescent="0.45">
      <c r="A81" s="5" t="s">
        <v>86</v>
      </c>
      <c r="B81" s="78" t="s">
        <v>364</v>
      </c>
      <c r="C81" s="10" t="s">
        <v>365</v>
      </c>
      <c r="D81" s="10" t="s">
        <v>372</v>
      </c>
    </row>
    <row r="82" spans="1:4" x14ac:dyDescent="0.45">
      <c r="A82" s="5" t="s">
        <v>83</v>
      </c>
      <c r="B82" s="78" t="s">
        <v>364</v>
      </c>
      <c r="C82" s="10" t="s">
        <v>365</v>
      </c>
      <c r="D82" s="10" t="s">
        <v>372</v>
      </c>
    </row>
    <row r="83" spans="1:4" x14ac:dyDescent="0.45">
      <c r="A83" s="5" t="s">
        <v>381</v>
      </c>
      <c r="B83" s="78" t="s">
        <v>364</v>
      </c>
      <c r="C83" s="10" t="s">
        <v>365</v>
      </c>
      <c r="D83" s="10" t="s">
        <v>382</v>
      </c>
    </row>
    <row r="84" spans="1:4" x14ac:dyDescent="0.45">
      <c r="A84" s="5" t="s">
        <v>383</v>
      </c>
      <c r="B84" s="78" t="s">
        <v>364</v>
      </c>
      <c r="C84" s="10" t="s">
        <v>365</v>
      </c>
      <c r="D84" s="10" t="s">
        <v>382</v>
      </c>
    </row>
    <row r="85" spans="1:4" x14ac:dyDescent="0.45">
      <c r="A85" s="5" t="s">
        <v>384</v>
      </c>
      <c r="B85" s="78" t="s">
        <v>364</v>
      </c>
      <c r="C85" s="10" t="s">
        <v>365</v>
      </c>
      <c r="D85" s="10" t="s">
        <v>382</v>
      </c>
    </row>
    <row r="86" spans="1:4" x14ac:dyDescent="0.45">
      <c r="A86" s="5" t="s">
        <v>377</v>
      </c>
      <c r="B86" s="78" t="s">
        <v>385</v>
      </c>
      <c r="C86" s="10" t="s">
        <v>386</v>
      </c>
      <c r="D86" s="10" t="s">
        <v>387</v>
      </c>
    </row>
    <row r="87" spans="1:4" x14ac:dyDescent="0.45">
      <c r="A87" s="5" t="s">
        <v>379</v>
      </c>
      <c r="B87" s="78" t="s">
        <v>385</v>
      </c>
      <c r="C87" s="10" t="s">
        <v>386</v>
      </c>
      <c r="D87" s="10" t="s">
        <v>387</v>
      </c>
    </row>
    <row r="88" spans="1:4" x14ac:dyDescent="0.45">
      <c r="A88" s="5" t="s">
        <v>380</v>
      </c>
      <c r="B88" s="78" t="s">
        <v>385</v>
      </c>
      <c r="C88" s="10" t="s">
        <v>386</v>
      </c>
      <c r="D88" s="10" t="s">
        <v>387</v>
      </c>
    </row>
    <row r="89" spans="1:4" x14ac:dyDescent="0.45">
      <c r="A89" s="5" t="s">
        <v>388</v>
      </c>
      <c r="B89" s="78" t="s">
        <v>385</v>
      </c>
      <c r="C89" s="10" t="s">
        <v>386</v>
      </c>
      <c r="D89" s="10" t="s">
        <v>387</v>
      </c>
    </row>
    <row r="90" spans="1:4" x14ac:dyDescent="0.45">
      <c r="A90" s="5" t="s">
        <v>389</v>
      </c>
      <c r="B90" s="78" t="s">
        <v>385</v>
      </c>
      <c r="C90" s="10" t="s">
        <v>386</v>
      </c>
      <c r="D90" s="10" t="s">
        <v>387</v>
      </c>
    </row>
    <row r="91" spans="1:4" x14ac:dyDescent="0.45">
      <c r="A91" s="5" t="s">
        <v>390</v>
      </c>
      <c r="B91" s="78" t="s">
        <v>353</v>
      </c>
      <c r="C91" s="10" t="s">
        <v>391</v>
      </c>
      <c r="D91" s="79" t="s">
        <v>392</v>
      </c>
    </row>
    <row r="92" spans="1:4" x14ac:dyDescent="0.45">
      <c r="A92" s="5" t="s">
        <v>73</v>
      </c>
      <c r="B92" s="78" t="s">
        <v>393</v>
      </c>
      <c r="C92" s="10" t="s">
        <v>394</v>
      </c>
      <c r="D92" s="79" t="s">
        <v>395</v>
      </c>
    </row>
  </sheetData>
  <autoFilter ref="A2:D92" xr:uid="{4A2E4B07-8A67-4EEF-B6FD-E4DA4AFBA1A8}"/>
  <mergeCells count="1">
    <mergeCell ref="A1:D1"/>
  </mergeCells>
  <phoneticPr fontId="4" type="noConversion"/>
  <hyperlinks>
    <hyperlink ref="D92" r:id="rId1" xr:uid="{410F7B80-B195-4194-899F-540A968923A2}"/>
    <hyperlink ref="D91" r:id="rId2" display="https://view.officeapps.live.com/op/view.aspx?src=https%3A%2F%2Fwww.cdc.gov%2Flab-quality%2Fmedia%2Ffiles%2F2024%2F08%2FConsolidated_GeT-RM_Table_20240418.xlsx&amp;wdOrigin=BROWSELINK" xr:uid="{D0843957-D6C9-4AB8-A0D7-03AB01AF360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99092e0-fbd5-4080-ae0b-bc899df50d35" xsi:nil="true"/>
    <_ip_UnifiedCompliancePolicyUIAction xmlns="http://schemas.microsoft.com/sharepoint/v3" xsi:nil="true"/>
    <lcf76f155ced4ddcb4097134ff3c332f xmlns="5fc5e452-2df9-4d8d-9d2d-5a99fb468e3b">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34611201C38F74F86CFA85BB8895ABF" ma:contentTypeVersion="18" ma:contentTypeDescription="Create a new document." ma:contentTypeScope="" ma:versionID="a4a23f702f7a02758f79c4e7f5a79489">
  <xsd:schema xmlns:xsd="http://www.w3.org/2001/XMLSchema" xmlns:xs="http://www.w3.org/2001/XMLSchema" xmlns:p="http://schemas.microsoft.com/office/2006/metadata/properties" xmlns:ns1="http://schemas.microsoft.com/sharepoint/v3" xmlns:ns2="5fc5e452-2df9-4d8d-9d2d-5a99fb468e3b" xmlns:ns3="e99092e0-fbd5-4080-ae0b-bc899df50d35" targetNamespace="http://schemas.microsoft.com/office/2006/metadata/properties" ma:root="true" ma:fieldsID="75dfdf41cd1c1e34c40b7422e027ea98" ns1:_="" ns2:_="" ns3:_="">
    <xsd:import namespace="http://schemas.microsoft.com/sharepoint/v3"/>
    <xsd:import namespace="5fc5e452-2df9-4d8d-9d2d-5a99fb468e3b"/>
    <xsd:import namespace="e99092e0-fbd5-4080-ae0b-bc899df50d3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DateTaken" minOccurs="0"/>
                <xsd:element ref="ns2:MediaServiceSearchProperties" minOccurs="0"/>
                <xsd:element ref="ns2:MediaServiceLocation"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c5e452-2df9-4d8d-9d2d-5a99fb468e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616094f-b7de-425d-8258-ab2f4b9e438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9092e0-fbd5-4080-ae0b-bc899df50d3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08e314d-9b13-43f8-9cde-0b6b9a8889c8}" ma:internalName="TaxCatchAll" ma:showField="CatchAllData" ma:web="e99092e0-fbd5-4080-ae0b-bc899df50d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E8B2C8-2ADA-466F-B947-19099F53A02C}">
  <ds:schemaRefs>
    <ds:schemaRef ds:uri="http://schemas.microsoft.com/sharepoint/v3/contenttype/forms"/>
  </ds:schemaRefs>
</ds:datastoreItem>
</file>

<file path=customXml/itemProps2.xml><?xml version="1.0" encoding="utf-8"?>
<ds:datastoreItem xmlns:ds="http://schemas.openxmlformats.org/officeDocument/2006/customXml" ds:itemID="{84E91EAF-A2F0-49C9-9137-13B7CACDD076}">
  <ds:schemaRefs>
    <ds:schemaRef ds:uri="5fc5e452-2df9-4d8d-9d2d-5a99fb468e3b"/>
    <ds:schemaRef ds:uri="http://schemas.microsoft.com/office/infopath/2007/PartnerControls"/>
    <ds:schemaRef ds:uri="http://schemas.microsoft.com/office/2006/documentManagement/types"/>
    <ds:schemaRef ds:uri="http://purl.org/dc/terms/"/>
    <ds:schemaRef ds:uri="http://purl.org/dc/dcmitype/"/>
    <ds:schemaRef ds:uri="http://purl.org/dc/elements/1.1/"/>
    <ds:schemaRef ds:uri="http://schemas.microsoft.com/office/2006/metadata/properties"/>
    <ds:schemaRef ds:uri="http://schemas.openxmlformats.org/package/2006/metadata/core-properties"/>
    <ds:schemaRef ds:uri="e99092e0-fbd5-4080-ae0b-bc899df50d35"/>
    <ds:schemaRef ds:uri="http://schemas.microsoft.com/sharepoint/v3"/>
    <ds:schemaRef ds:uri="http://www.w3.org/XML/1998/namespace"/>
  </ds:schemaRefs>
</ds:datastoreItem>
</file>

<file path=customXml/itemProps3.xml><?xml version="1.0" encoding="utf-8"?>
<ds:datastoreItem xmlns:ds="http://schemas.openxmlformats.org/officeDocument/2006/customXml" ds:itemID="{D65B1E23-EBBF-48B4-9D43-5DB58AB326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fc5e452-2df9-4d8d-9d2d-5a99fb468e3b"/>
    <ds:schemaRef ds:uri="e99092e0-fbd5-4080-ae0b-bc899df50d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Supp Table 1 - Genes</vt:lpstr>
      <vt:lpstr>Supp Table 2 - Samples</vt:lpstr>
      <vt:lpstr>Supp Table 3 - Run metrics</vt:lpstr>
      <vt:lpstr>Supp Table 4 - Depth of cov</vt:lpstr>
      <vt:lpstr>Supp Table 5 - LOD SVs 25x </vt:lpstr>
      <vt:lpstr>Supp Table 6 - Cross-platform</vt:lpstr>
      <vt:lpstr>Supp Table 7 - Reproducibility</vt:lpstr>
      <vt:lpstr>Supp Table 8 - Interference</vt:lpstr>
      <vt:lpstr>Supp Table 9 - Contamination</vt:lpstr>
      <vt:lpstr>Supp Table 10 - QC</vt:lpstr>
      <vt:lpstr>Supp Table 11 - Reference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Pamela Gan Hui Peng</dc:creator>
  <cp:keywords/>
  <dc:description/>
  <cp:lastModifiedBy>Pamela Gan Hui Peng</cp:lastModifiedBy>
  <cp:revision/>
  <dcterms:created xsi:type="dcterms:W3CDTF">2025-02-13T02:20:49Z</dcterms:created>
  <dcterms:modified xsi:type="dcterms:W3CDTF">2025-08-13T02:56:02Z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0x010100A34611201C38F74F86CFA85BB8895ABF</vt:lpwstr>
  </property>
  <property fmtid="{D5CDD505-2E9C-101B-9397-08002B2CF9AE}" pid="3" name="MediaServiceImageTags">
    <vt:lpwstr/>
  </property>
</Properties>
</file>