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166925"/>
  <mc:AlternateContent xmlns:mc="http://schemas.openxmlformats.org/markup-compatibility/2006">
    <mc:Choice Requires="x15">
      <x15ac:absPath xmlns:x15ac="http://schemas.microsoft.com/office/spreadsheetml/2010/11/ac" url="https://thermofisher-my.sharepoint.com/personal/colin_paul_thermofisher_com/Documents/First projects/StemPro/OncoPro paper/Scientific Reports/Revision 2/"/>
    </mc:Choice>
  </mc:AlternateContent>
  <xr:revisionPtr revIDLastSave="1124" documentId="8_{93D569A0-FB28-4666-9C67-BD8B03721024}" xr6:coauthVersionLast="47" xr6:coauthVersionMax="47" xr10:uidLastSave="{3EE681FA-AEDA-40D5-898A-CD0131FE6CFF}"/>
  <bookViews>
    <workbookView xWindow="-108" yWindow="-108" windowWidth="23256" windowHeight="13896" firstSheet="3" activeTab="6" xr2:uid="{7B24A13A-3C88-478C-B202-97FC7FE51AA9}"/>
  </bookViews>
  <sheets>
    <sheet name="Supplementary Table S1" sheetId="3" r:id="rId1"/>
    <sheet name="Supplementary Table S2" sheetId="4" r:id="rId2"/>
    <sheet name="Supplementary Table S3" sheetId="7" r:id="rId3"/>
    <sheet name="Supplementary Table S4" sheetId="9" r:id="rId4"/>
    <sheet name="Supplementary Table S5" sheetId="5" r:id="rId5"/>
    <sheet name="Supplementary Table S6" sheetId="2" r:id="rId6"/>
    <sheet name="Supplementary Table S7" sheetId="1" r:id="rId7"/>
    <sheet name="Supplementary Table S8" sheetId="8" r:id="rId8"/>
    <sheet name="Supplementary Table S9" sheetId="10" r:id="rId9"/>
    <sheet name="Supplementary Table S10" sheetId="11" r:id="rId10"/>
  </sheets>
  <definedNames>
    <definedName name="_xlnm._FilterDatabase" localSheetId="6" hidden="1">'Supplementary Table S7'!$A$3:$H$19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7" i="10" l="1"/>
  <c r="G64" i="10"/>
  <c r="F64" i="10"/>
  <c r="D64" i="10"/>
  <c r="H64" i="10" s="1"/>
  <c r="G63" i="10"/>
  <c r="F63" i="10"/>
  <c r="D63" i="10"/>
  <c r="H63" i="10" s="1"/>
  <c r="G62" i="10"/>
  <c r="F62" i="10"/>
  <c r="D62" i="10"/>
  <c r="H62" i="10" s="1"/>
  <c r="G61" i="10"/>
  <c r="F61" i="10"/>
  <c r="D61" i="10"/>
  <c r="H61" i="10" s="1"/>
  <c r="G59" i="10"/>
  <c r="F59" i="10"/>
  <c r="D59" i="10"/>
  <c r="H59" i="10" s="1"/>
  <c r="H58" i="10"/>
  <c r="G58" i="10"/>
  <c r="F58" i="10"/>
  <c r="G57" i="10"/>
  <c r="F57" i="10"/>
  <c r="D57" i="10"/>
  <c r="H57" i="10" s="1"/>
  <c r="G56" i="10"/>
  <c r="F56" i="10"/>
  <c r="D56" i="10"/>
  <c r="H56" i="10" s="1"/>
  <c r="G55" i="10"/>
  <c r="F55" i="10"/>
  <c r="D55" i="10"/>
  <c r="H55" i="10" s="1"/>
  <c r="G52" i="10"/>
  <c r="F52" i="10"/>
  <c r="D52" i="10"/>
  <c r="H52" i="10" s="1"/>
  <c r="G51" i="10"/>
  <c r="F51" i="10"/>
  <c r="D51" i="10"/>
  <c r="H51" i="10" s="1"/>
  <c r="G50" i="10"/>
  <c r="F50" i="10"/>
  <c r="D50" i="10"/>
  <c r="H50" i="10" s="1"/>
  <c r="G49" i="10"/>
  <c r="F49" i="10"/>
  <c r="D49" i="10"/>
  <c r="H49" i="10" s="1"/>
  <c r="G48" i="10"/>
  <c r="F48" i="10"/>
  <c r="D48" i="10"/>
  <c r="H48" i="10" s="1"/>
  <c r="G47" i="10"/>
  <c r="F47" i="10"/>
  <c r="D47" i="10"/>
  <c r="H47" i="10" s="1"/>
  <c r="G22" i="10"/>
  <c r="F22" i="10"/>
  <c r="D22" i="10"/>
  <c r="H22" i="10" s="1"/>
  <c r="G21" i="10"/>
  <c r="F21" i="10"/>
  <c r="D21" i="10"/>
  <c r="H21" i="10" s="1"/>
  <c r="G20" i="10"/>
  <c r="F20" i="10"/>
  <c r="D20" i="10"/>
  <c r="H20" i="10" s="1"/>
  <c r="G18" i="10"/>
  <c r="F18" i="10"/>
  <c r="D18" i="10"/>
  <c r="H18" i="10" s="1"/>
  <c r="G17" i="10"/>
  <c r="F17" i="10"/>
  <c r="D17" i="10"/>
  <c r="H17" i="10" s="1"/>
  <c r="H16" i="10"/>
  <c r="G16" i="10"/>
  <c r="F16" i="10"/>
  <c r="G15" i="10"/>
  <c r="F15" i="10"/>
  <c r="D15" i="10"/>
  <c r="H15" i="10" s="1"/>
  <c r="G14" i="10"/>
  <c r="F14" i="10"/>
  <c r="D14" i="10"/>
  <c r="H14" i="10" s="1"/>
  <c r="G13" i="10"/>
  <c r="F13" i="10"/>
  <c r="D13" i="10"/>
  <c r="H13" i="10" s="1"/>
  <c r="G12" i="10"/>
  <c r="F12" i="10"/>
  <c r="D12" i="10"/>
  <c r="H12" i="10" s="1"/>
  <c r="G11" i="10"/>
  <c r="F11" i="10"/>
  <c r="D11" i="10"/>
  <c r="H11" i="10" s="1"/>
  <c r="G10" i="10"/>
  <c r="F10" i="10"/>
  <c r="D10" i="10"/>
  <c r="H10" i="10" s="1"/>
  <c r="G9" i="10"/>
  <c r="F9" i="10"/>
  <c r="D9" i="10"/>
  <c r="H9" i="10" s="1"/>
  <c r="G8" i="10"/>
  <c r="F8" i="10"/>
  <c r="D8" i="10"/>
  <c r="H8" i="10" s="1"/>
  <c r="G6" i="10"/>
  <c r="F6" i="10"/>
  <c r="D6" i="10"/>
  <c r="H6" i="10" s="1"/>
  <c r="G5" i="10"/>
  <c r="F5" i="10"/>
  <c r="D5" i="10"/>
  <c r="H5" i="10" s="1"/>
  <c r="G43" i="10"/>
  <c r="F43" i="10"/>
  <c r="D43" i="10"/>
  <c r="H43" i="10" s="1"/>
  <c r="G42" i="10"/>
  <c r="F42" i="10"/>
  <c r="D42" i="10"/>
  <c r="H42" i="10" s="1"/>
  <c r="G41" i="10"/>
  <c r="F41" i="10"/>
  <c r="D41" i="10"/>
  <c r="H41" i="10" s="1"/>
  <c r="G40" i="10"/>
  <c r="F40" i="10"/>
  <c r="D40" i="10"/>
  <c r="H40" i="10" s="1"/>
  <c r="G39" i="10"/>
  <c r="F39" i="10"/>
  <c r="D39" i="10"/>
  <c r="H39" i="10" s="1"/>
  <c r="G38" i="10"/>
  <c r="F38" i="10"/>
  <c r="D38" i="10"/>
  <c r="H38" i="10" s="1"/>
  <c r="H37" i="10"/>
  <c r="G37" i="10"/>
  <c r="F37" i="10"/>
  <c r="G36" i="10"/>
  <c r="F36" i="10"/>
  <c r="D36" i="10"/>
  <c r="H36" i="10" s="1"/>
  <c r="G35" i="10"/>
  <c r="F35" i="10"/>
  <c r="D35" i="10"/>
  <c r="H35" i="10" s="1"/>
  <c r="G34" i="10"/>
  <c r="F34" i="10"/>
  <c r="D34" i="10"/>
  <c r="H34" i="10" s="1"/>
  <c r="G32" i="10"/>
  <c r="F32" i="10"/>
  <c r="D32" i="10"/>
  <c r="H32" i="10" s="1"/>
  <c r="G31" i="10"/>
  <c r="F31" i="10"/>
  <c r="D31" i="10"/>
  <c r="H31" i="10" s="1"/>
  <c r="G30" i="10"/>
  <c r="F30" i="10"/>
  <c r="D30" i="10"/>
  <c r="H30" i="10" s="1"/>
  <c r="G29" i="10"/>
  <c r="F29" i="10"/>
  <c r="D29" i="10"/>
  <c r="H29" i="10" s="1"/>
  <c r="G28" i="10"/>
  <c r="F28" i="10"/>
  <c r="D28" i="10"/>
  <c r="H28" i="10" s="1"/>
  <c r="G27" i="10"/>
  <c r="D27" i="10"/>
  <c r="H27" i="10" s="1"/>
  <c r="G26" i="10"/>
  <c r="F26" i="10"/>
  <c r="D26" i="10"/>
  <c r="H26" i="10" s="1"/>
  <c r="E68" i="3"/>
  <c r="I68" i="3" l="1"/>
  <c r="J68" i="3" s="1"/>
  <c r="E67" i="3"/>
  <c r="H67" i="3" s="1"/>
  <c r="E66" i="3"/>
  <c r="I66" i="3" s="1"/>
  <c r="J66" i="3" s="1"/>
  <c r="E65" i="3"/>
  <c r="I65" i="3" s="1"/>
  <c r="J65" i="3" s="1"/>
  <c r="E64" i="3"/>
  <c r="I64" i="3" s="1"/>
  <c r="J64" i="3" s="1"/>
  <c r="I63" i="3"/>
  <c r="J63" i="3" s="1"/>
  <c r="H63" i="3"/>
  <c r="G63" i="3"/>
  <c r="F63" i="3"/>
  <c r="E62" i="3"/>
  <c r="E38" i="3"/>
  <c r="H38" i="3" s="1"/>
  <c r="E37" i="3"/>
  <c r="F37" i="3" s="1"/>
  <c r="E36" i="3"/>
  <c r="I36" i="3" s="1"/>
  <c r="J36" i="3" s="1"/>
  <c r="E35" i="3"/>
  <c r="I35" i="3" s="1"/>
  <c r="J35" i="3" s="1"/>
  <c r="I34" i="3"/>
  <c r="J34" i="3" s="1"/>
  <c r="H34" i="3"/>
  <c r="G34" i="3"/>
  <c r="F34" i="3"/>
  <c r="E33" i="3"/>
  <c r="E24" i="3"/>
  <c r="H24" i="3" s="1"/>
  <c r="E23" i="3"/>
  <c r="I23" i="3" s="1"/>
  <c r="J23" i="3" s="1"/>
  <c r="E22" i="3"/>
  <c r="H22" i="3" s="1"/>
  <c r="I21" i="3"/>
  <c r="J21" i="3" s="1"/>
  <c r="H21" i="3"/>
  <c r="G21" i="3"/>
  <c r="F21" i="3"/>
  <c r="E20" i="3"/>
  <c r="E49" i="3"/>
  <c r="I49" i="3" s="1"/>
  <c r="J49" i="3" s="1"/>
  <c r="E53" i="3"/>
  <c r="I53" i="3" s="1"/>
  <c r="J53" i="3" s="1"/>
  <c r="E52" i="3"/>
  <c r="H52" i="3" s="1"/>
  <c r="E51" i="3"/>
  <c r="I51" i="3" s="1"/>
  <c r="J51" i="3" s="1"/>
  <c r="E50" i="3"/>
  <c r="H50" i="3" s="1"/>
  <c r="I48" i="3"/>
  <c r="J48" i="3" s="1"/>
  <c r="H48" i="3"/>
  <c r="G48" i="3"/>
  <c r="F48" i="3"/>
  <c r="E47" i="3"/>
  <c r="I47" i="3" s="1"/>
  <c r="E61" i="3" l="1"/>
  <c r="E19" i="3"/>
  <c r="G67" i="3"/>
  <c r="H66" i="3"/>
  <c r="F62" i="3"/>
  <c r="G62" i="3"/>
  <c r="H62" i="3"/>
  <c r="I67" i="3"/>
  <c r="J67" i="3" s="1"/>
  <c r="F68" i="3"/>
  <c r="G68" i="3"/>
  <c r="F65" i="3"/>
  <c r="G65" i="3"/>
  <c r="H65" i="3"/>
  <c r="F66" i="3"/>
  <c r="G66" i="3"/>
  <c r="F67" i="3"/>
  <c r="I62" i="3"/>
  <c r="H68" i="3"/>
  <c r="F64" i="3"/>
  <c r="G64" i="3"/>
  <c r="H64" i="3"/>
  <c r="E32" i="3"/>
  <c r="I38" i="3"/>
  <c r="J38" i="3" s="1"/>
  <c r="G37" i="3"/>
  <c r="H37" i="3"/>
  <c r="I37" i="3"/>
  <c r="J37" i="3" s="1"/>
  <c r="G38" i="3"/>
  <c r="F33" i="3"/>
  <c r="F38" i="3"/>
  <c r="H33" i="3"/>
  <c r="I33" i="3"/>
  <c r="G35" i="3"/>
  <c r="H35" i="3"/>
  <c r="F36" i="3"/>
  <c r="G36" i="3"/>
  <c r="H36" i="3"/>
  <c r="G33" i="3"/>
  <c r="F35" i="3"/>
  <c r="F24" i="3"/>
  <c r="I24" i="3"/>
  <c r="J24" i="3" s="1"/>
  <c r="F20" i="3"/>
  <c r="G20" i="3"/>
  <c r="H20" i="3"/>
  <c r="I20" i="3"/>
  <c r="F22" i="3"/>
  <c r="G22" i="3"/>
  <c r="I22" i="3"/>
  <c r="J22" i="3" s="1"/>
  <c r="F23" i="3"/>
  <c r="G23" i="3"/>
  <c r="H23" i="3"/>
  <c r="G24" i="3"/>
  <c r="G52" i="3"/>
  <c r="E46" i="3"/>
  <c r="I50" i="3"/>
  <c r="J50" i="3" s="1"/>
  <c r="F52" i="3"/>
  <c r="J47" i="3"/>
  <c r="I52" i="3"/>
  <c r="J52" i="3" s="1"/>
  <c r="F47" i="3"/>
  <c r="G47" i="3"/>
  <c r="F53" i="3"/>
  <c r="H47" i="3"/>
  <c r="G53" i="3"/>
  <c r="H53" i="3"/>
  <c r="F49" i="3"/>
  <c r="G49" i="3"/>
  <c r="H49" i="3"/>
  <c r="F50" i="3"/>
  <c r="G50" i="3"/>
  <c r="F51" i="3"/>
  <c r="G51" i="3"/>
  <c r="H51" i="3"/>
  <c r="J62" i="3" l="1"/>
  <c r="J61" i="3" s="1"/>
  <c r="I61" i="3"/>
  <c r="H61" i="3"/>
  <c r="G61" i="3"/>
  <c r="F61" i="3"/>
  <c r="F32" i="3"/>
  <c r="I32" i="3"/>
  <c r="J33" i="3"/>
  <c r="J32" i="3" s="1"/>
  <c r="G32" i="3"/>
  <c r="H32" i="3"/>
  <c r="J20" i="3"/>
  <c r="J19" i="3" s="1"/>
  <c r="I19" i="3"/>
  <c r="H19" i="3"/>
  <c r="F19" i="3"/>
  <c r="G19" i="3"/>
  <c r="H46" i="3"/>
  <c r="F46" i="3"/>
  <c r="I46" i="3"/>
  <c r="J46" i="3"/>
  <c r="G46" i="3"/>
</calcChain>
</file>

<file path=xl/sharedStrings.xml><?xml version="1.0" encoding="utf-8"?>
<sst xmlns="http://schemas.openxmlformats.org/spreadsheetml/2006/main" count="1677" uniqueCount="438">
  <si>
    <t>Supplementary Table S1 - OncoPro Tumoroid Culture Medium, indication-specific recommendations</t>
  </si>
  <si>
    <t>Cancer indication</t>
  </si>
  <si>
    <t>Suspension culture</t>
  </si>
  <si>
    <t>Embedded culture (overlay media on tumoroids embedded within 10 mg/ml Geltrex domes)</t>
  </si>
  <si>
    <t>Colorectal</t>
  </si>
  <si>
    <r>
      <t xml:space="preserve">OncoPro complete medium + 2% (v/v) Geltrex + 10 </t>
    </r>
    <r>
      <rPr>
        <sz val="11"/>
        <color theme="1"/>
        <rFont val="Calibri"/>
        <family val="2"/>
      </rPr>
      <t>µ</t>
    </r>
    <r>
      <rPr>
        <sz val="11"/>
        <color theme="1"/>
        <rFont val="Calibri"/>
        <family val="2"/>
        <scheme val="minor"/>
      </rPr>
      <t>M Y27632</t>
    </r>
  </si>
  <si>
    <r>
      <t xml:space="preserve">OncoPro complete medium + 10 </t>
    </r>
    <r>
      <rPr>
        <sz val="11"/>
        <color theme="1"/>
        <rFont val="Calibri"/>
        <family val="2"/>
      </rPr>
      <t>µ</t>
    </r>
    <r>
      <rPr>
        <sz val="11"/>
        <color theme="1"/>
        <rFont val="Calibri"/>
        <family val="2"/>
        <scheme val="minor"/>
      </rPr>
      <t>M Y27632</t>
    </r>
  </si>
  <si>
    <t>Lung</t>
  </si>
  <si>
    <r>
      <t xml:space="preserve">OncoPro complete medium + 10 ng/ml HS FGF10 + 2% (v/v) Geltrex + 10 </t>
    </r>
    <r>
      <rPr>
        <sz val="11"/>
        <color theme="1"/>
        <rFont val="Calibri"/>
        <family val="2"/>
      </rPr>
      <t>µ</t>
    </r>
    <r>
      <rPr>
        <sz val="11"/>
        <color theme="1"/>
        <rFont val="Calibri"/>
        <family val="2"/>
        <scheme val="minor"/>
      </rPr>
      <t>M Y27632</t>
    </r>
  </si>
  <si>
    <r>
      <t xml:space="preserve">OncoPro complete medium + 10 ng/ml HS FGF10 + 10 </t>
    </r>
    <r>
      <rPr>
        <sz val="11"/>
        <color theme="1"/>
        <rFont val="Calibri"/>
        <family val="2"/>
      </rPr>
      <t>µ</t>
    </r>
    <r>
      <rPr>
        <sz val="11"/>
        <color theme="1"/>
        <rFont val="Calibri"/>
        <family val="2"/>
        <scheme val="minor"/>
      </rPr>
      <t>M Y27632</t>
    </r>
  </si>
  <si>
    <t>Head and neck</t>
  </si>
  <si>
    <t>Breast</t>
  </si>
  <si>
    <r>
      <t xml:space="preserve">OncoPro complete medium + 10 ng/ml HS FGF10 + 10 nM beta-estradiol + 2% (v/v) Geltrex + 10 </t>
    </r>
    <r>
      <rPr>
        <sz val="11"/>
        <color theme="1"/>
        <rFont val="Calibri"/>
        <family val="2"/>
      </rPr>
      <t>µ</t>
    </r>
    <r>
      <rPr>
        <sz val="11"/>
        <color theme="1"/>
        <rFont val="Calibri"/>
        <family val="2"/>
        <scheme val="minor"/>
      </rPr>
      <t>M Y27632</t>
    </r>
  </si>
  <si>
    <r>
      <t xml:space="preserve">OncoPro complete medium + 10 ng/ml HS FGF10 + 10 nM beta-estradiol + 10 </t>
    </r>
    <r>
      <rPr>
        <sz val="11"/>
        <color theme="1"/>
        <rFont val="Calibri"/>
        <family val="2"/>
      </rPr>
      <t>µ</t>
    </r>
    <r>
      <rPr>
        <sz val="11"/>
        <color theme="1"/>
        <rFont val="Calibri"/>
        <family val="2"/>
        <scheme val="minor"/>
      </rPr>
      <t>M Y27632</t>
    </r>
  </si>
  <si>
    <t>Endometrial</t>
  </si>
  <si>
    <t>Pancreas</t>
  </si>
  <si>
    <r>
      <t xml:space="preserve">OncoPro complete medium + 10 ng/ml HS FGF10 + 10 nM gastrin I + 2% (v/v) Geltrex + 10 </t>
    </r>
    <r>
      <rPr>
        <sz val="11"/>
        <color theme="1"/>
        <rFont val="Calibri"/>
        <family val="2"/>
      </rPr>
      <t>µ</t>
    </r>
    <r>
      <rPr>
        <sz val="11"/>
        <color theme="1"/>
        <rFont val="Calibri"/>
        <family val="2"/>
        <scheme val="minor"/>
      </rPr>
      <t>M Y27632</t>
    </r>
  </si>
  <si>
    <r>
      <t xml:space="preserve">OncoPro complete medium + 10 ng/ml HS FGF10 + 10 nM gastrin I + 10 </t>
    </r>
    <r>
      <rPr>
        <sz val="11"/>
        <color theme="1"/>
        <rFont val="Calibri"/>
        <family val="2"/>
      </rPr>
      <t>µ</t>
    </r>
    <r>
      <rPr>
        <sz val="11"/>
        <color theme="1"/>
        <rFont val="Calibri"/>
        <family val="2"/>
        <scheme val="minor"/>
      </rPr>
      <t>M Y27632</t>
    </r>
  </si>
  <si>
    <t>"OncoPro complete medium" indicates OncoPro medium formulation specified for colorectal cancer below; see details on niche factor supplementation for specific cancer indications</t>
  </si>
  <si>
    <t>See "Components for culture" section for handling and aliquoting instructions</t>
  </si>
  <si>
    <t>OncoPro medium - colorectal cancer medium formulation details</t>
  </si>
  <si>
    <t>To formulate:</t>
  </si>
  <si>
    <t>Component</t>
  </si>
  <si>
    <t>Stock Concentration</t>
  </si>
  <si>
    <t>Final Concentration</t>
  </si>
  <si>
    <t>Amount in ml</t>
  </si>
  <si>
    <t>500 ml</t>
  </si>
  <si>
    <t>250 ml</t>
  </si>
  <si>
    <t>150 ml</t>
  </si>
  <si>
    <t>100 ml</t>
  </si>
  <si>
    <t>50 ml</t>
  </si>
  <si>
    <t>25 ml</t>
  </si>
  <si>
    <t>OncoPro Basal Medium (AdvDMEM/F-12 + GlutaMax)*</t>
  </si>
  <si>
    <t>1x</t>
  </si>
  <si>
    <t>B-27 Supplement (50X), serum free*</t>
  </si>
  <si>
    <t>50x</t>
  </si>
  <si>
    <t>OncoPro BSA Solution*</t>
  </si>
  <si>
    <t>16.1x</t>
  </si>
  <si>
    <t>OncoPro  Supplement (50X)*</t>
  </si>
  <si>
    <t>Pen/Strep</t>
  </si>
  <si>
    <t>100x</t>
  </si>
  <si>
    <t>2x</t>
  </si>
  <si>
    <t>Primocin</t>
  </si>
  <si>
    <t>50 mg/ml</t>
  </si>
  <si>
    <t>100 ug/ml</t>
  </si>
  <si>
    <t>*, included in OncoPro Tumoroid Culture Medium Kit, Thermo Fisher Scientific cat # A5701201</t>
  </si>
  <si>
    <t>OncoPro medium - lung and head and neck cancer medium formulation details</t>
  </si>
  <si>
    <t>HS FGF10</t>
  </si>
  <si>
    <t>10 ug/ml</t>
  </si>
  <si>
    <t>10 ng/ml</t>
  </si>
  <si>
    <t>OncoPro medium - breast and endometrial cancer medium formulation details</t>
  </si>
  <si>
    <t>Beta-estradiol</t>
  </si>
  <si>
    <t>50 uM</t>
  </si>
  <si>
    <t>10 nM</t>
  </si>
  <si>
    <t>OncoPro medium - pancreas cancer medium formulation details</t>
  </si>
  <si>
    <t>Gastrin</t>
  </si>
  <si>
    <t>100 uM</t>
  </si>
  <si>
    <t>Components for culture:</t>
  </si>
  <si>
    <t>OncoPro Basal Medium (AdvDMEM/F-12 + 1X GlutaMax; included as part of Thermo Fisher Scientific A57012-01 kit)</t>
  </si>
  <si>
    <t>Store at 4C and aliquot as needed. Media can be removed from bottle to formulate smaller volumes, with remainder of media stored at 4C prior to use.</t>
  </si>
  <si>
    <t>B-27 Supplement (50X) - Thermo Fisher Scientific 17504-044 (included as part of Thermo Fisher Scientific A57012-01 kit)</t>
  </si>
  <si>
    <t>Store at -20C prior to first use. Thaw at room temperature and add to media, or aliquot and store at -20C. Avoid additional freeze/thaw cycles.</t>
  </si>
  <si>
    <t>OncoPro BSA Solution - included as part of Thermo Fisher Scientific A57012-01 kit</t>
  </si>
  <si>
    <t>Store at 4C and aliquot as needed. Supplement can be removed from bottle to formulate smaller volumes, with remainder of supplement stored at 4C prior to use.</t>
  </si>
  <si>
    <t>OncoPro Supplement (50X) - included as part of Thermo Fisher Scientific A57012-01 kit</t>
  </si>
  <si>
    <t>Store at -20C prior to first use. Thaw in 37C water bath and add to media, or aliquot, flash freeze aliquots overnight at -80C, and store aliquots</t>
  </si>
  <si>
    <t>for long term storage at -20C. Avoid additional freeze/thaw cycles after initial aliquot.</t>
  </si>
  <si>
    <t>Pen/Strep - Thermo Fisher Scientific 15140-122 or 15140-148; 10,000 U/ml penicillin, 10,000 ug/ml streptomycin</t>
  </si>
  <si>
    <t>Primocin - Fisher Scientific NC9141851 or NC9392943</t>
  </si>
  <si>
    <t>Store at -20C prior to first use. When needed, thaw and store at 4C for up to 3 months, or aliquot and store aliquots at -20C.</t>
  </si>
  <si>
    <t>Y27632 - Fisher Scientific 50-836-6 (10 mg)</t>
  </si>
  <si>
    <t>Store lyophilized chemical at -20C. Reconsitute to 10 mM by adding 3.1225 ml sterile water, aliquot, and store aliquots at -20C. Avoid additional freeze/thaw cycles.</t>
  </si>
  <si>
    <t>HS FGF10 - Thermo Fisher Scientific - PHG0372 (50ug)</t>
  </si>
  <si>
    <t>Dissolve 50 ug in 5 ml of 0.1% BSA in PBS to make 10 ug/ml stock solution, store at -20C for up to 3 months</t>
  </si>
  <si>
    <t>Beta-estradiol - Fisher Scientific 501848155 (1 mg)</t>
  </si>
  <si>
    <r>
      <t xml:space="preserve">Reconsitute to 1 mg/mL by adding 1 mL 200 Proof Ethanol (sterile filtered) to 1 mg beta-estradiol. Then, add 1 mL to 72.426 Advanced DMEM/F-12 medium (Thermo Fisher Scientific 12634-010) to make stock solution at 50 </t>
    </r>
    <r>
      <rPr>
        <sz val="11"/>
        <color theme="1"/>
        <rFont val="Calibri"/>
        <family val="2"/>
      </rPr>
      <t>µ</t>
    </r>
    <r>
      <rPr>
        <sz val="11"/>
        <color theme="1"/>
        <rFont val="Calibri"/>
        <family val="2"/>
        <scheme val="minor"/>
      </rPr>
      <t>M, aliquot, store at -20C.</t>
    </r>
  </si>
  <si>
    <t>Gastrin I (human) - Fisher Scientific 30-061 (1 mg)</t>
  </si>
  <si>
    <r>
      <t xml:space="preserve">Dissolve 1 mg in 4.8 ml of DPBS (-/-) to make stock solution at 100 </t>
    </r>
    <r>
      <rPr>
        <sz val="11"/>
        <color theme="1"/>
        <rFont val="Calibri"/>
        <family val="2"/>
      </rPr>
      <t>µ</t>
    </r>
    <r>
      <rPr>
        <sz val="11"/>
        <color theme="1"/>
        <rFont val="Calibri"/>
        <family val="2"/>
        <scheme val="minor"/>
      </rPr>
      <t>M, store at -20C for up to 3 months</t>
    </r>
  </si>
  <si>
    <t>Geltrex - Thermo Fisher Scientific A14132-01 or A14132-02</t>
  </si>
  <si>
    <t>Store at -80C prior to use. When needed, thaw on ice or at 4C, and store at 4C for up to 1 month. Keep on ice at all times during use.</t>
  </si>
  <si>
    <t>Product will gel if not kept at 4C or on ice. Can use 1 ml or 5 ml vials.</t>
  </si>
  <si>
    <t>StemPro Accutase - Thermo Fisher Scientific A11105-01</t>
  </si>
  <si>
    <t>Store at -20C prior to first use. Thaw at room temperature and use, or aliquot and store at -20C. Avoid additional freeze/thaw cycles. Thaw aliquots at room temp on day of use.</t>
  </si>
  <si>
    <t>Recovery Cell Freezing Medium - Thermo Fisher Scientific 12648-010</t>
  </si>
  <si>
    <t>Store at -20C prior to first use. Thaw at room temperature and use to freeze dissociated tumoroid cells at 1-2e6 cells/ml. Aliquot and store</t>
  </si>
  <si>
    <t>at -20C. Avoid additional freeze/thaw cycles.</t>
  </si>
  <si>
    <t>Instructions for use:</t>
  </si>
  <si>
    <t>Media should be made and used within 7 days. Store at 4C after formulating. Aliquot components (aliquot and storage conditions for individual conditions listed above)</t>
  </si>
  <si>
    <t>and formulate smaller volumes if 500 ml volume won't be consumed within 7 days. Do not sterile filter media after formulation.</t>
  </si>
  <si>
    <t>Warm media to room temperature prior to use. Do not heat in water bath.</t>
  </si>
  <si>
    <t>For suspension culture, drip in Geltrex after cells have been added to culture vessel, then agitate back and forth and in a figure 8 pattern to mix.</t>
  </si>
  <si>
    <t>Supplementary Table S2 - donor characteristics for stable tumoroids derived in OncoPro Tumoroid Culture Medium</t>
  </si>
  <si>
    <t>Tumoroid Line</t>
  </si>
  <si>
    <t>Diagnosis</t>
  </si>
  <si>
    <t>Tumor Site</t>
  </si>
  <si>
    <t>Stage</t>
  </si>
  <si>
    <t>Grade</t>
  </si>
  <si>
    <t>Sex</t>
  </si>
  <si>
    <t>Age</t>
  </si>
  <si>
    <t>Race</t>
  </si>
  <si>
    <t>Height (in)</t>
  </si>
  <si>
    <t>Weight (lb)</t>
  </si>
  <si>
    <t>Tobacco History</t>
  </si>
  <si>
    <t>Alcohol History</t>
  </si>
  <si>
    <t>Treatment Status</t>
  </si>
  <si>
    <t>Source</t>
  </si>
  <si>
    <t>HuCo1044</t>
  </si>
  <si>
    <t>Colorectal Adenocarcinoma</t>
  </si>
  <si>
    <t>Transverse colon</t>
  </si>
  <si>
    <t>IIIB</t>
  </si>
  <si>
    <t>*</t>
  </si>
  <si>
    <t>Female</t>
  </si>
  <si>
    <t>White</t>
  </si>
  <si>
    <t>Never Used</t>
  </si>
  <si>
    <t>No History</t>
  </si>
  <si>
    <t>Pre-treatment</t>
  </si>
  <si>
    <t>Cryopreserved dissociated tumor cells (Discovery Life Sciences)</t>
  </si>
  <si>
    <t>HuCo3209</t>
  </si>
  <si>
    <t>Sigmoid colon</t>
  </si>
  <si>
    <t>I</t>
  </si>
  <si>
    <t>HuCo021320</t>
  </si>
  <si>
    <t>Colon</t>
  </si>
  <si>
    <t>IVC</t>
  </si>
  <si>
    <t>G2</t>
  </si>
  <si>
    <t>HuCo031721</t>
  </si>
  <si>
    <t>IIA</t>
  </si>
  <si>
    <t>Male</t>
  </si>
  <si>
    <t>Fresh tumor resection</t>
  </si>
  <si>
    <t>HuCo111622</t>
  </si>
  <si>
    <t>Rectum</t>
  </si>
  <si>
    <t>Current Use - Light</t>
  </si>
  <si>
    <t>HuCo080922</t>
  </si>
  <si>
    <t>Cecum</t>
  </si>
  <si>
    <t>IVA</t>
  </si>
  <si>
    <t>Current Cigarette</t>
  </si>
  <si>
    <t>No Use</t>
  </si>
  <si>
    <t>HuCo090123</t>
  </si>
  <si>
    <t>Poorly differentiated Adenocarcinoma</t>
  </si>
  <si>
    <t>High</t>
  </si>
  <si>
    <t>African-American</t>
  </si>
  <si>
    <t>HuCo083123</t>
  </si>
  <si>
    <t xml:space="preserve">Colorectal Adenocarcinoma </t>
  </si>
  <si>
    <t>Rectosigmoid</t>
  </si>
  <si>
    <t>IIIC</t>
  </si>
  <si>
    <t>Current Use - Infrequent</t>
  </si>
  <si>
    <t>HuCo100523</t>
  </si>
  <si>
    <t>Ascending colon</t>
  </si>
  <si>
    <t>Previous Use</t>
  </si>
  <si>
    <t>Previous Use - Infrequent</t>
  </si>
  <si>
    <t>HuLu051421</t>
  </si>
  <si>
    <t>NSCLC, Squamous cell carcinoma</t>
  </si>
  <si>
    <t>Middle lobe of lung</t>
  </si>
  <si>
    <t>IA3</t>
  </si>
  <si>
    <t>Current Use - Moderate</t>
  </si>
  <si>
    <t>HuLu051921</t>
  </si>
  <si>
    <t>NSCLC, Large cell carcinoma</t>
  </si>
  <si>
    <t>Upper lobe of lung</t>
  </si>
  <si>
    <t>Not applicable</t>
  </si>
  <si>
    <t>Current Use</t>
  </si>
  <si>
    <t>HuBr102622</t>
  </si>
  <si>
    <t>Invasive Ductal Carcinoma, Ductal Carcinoma In Situ present</t>
  </si>
  <si>
    <t>IA</t>
  </si>
  <si>
    <t>HuEn033122</t>
  </si>
  <si>
    <t>Endometrioid Carcinoma</t>
  </si>
  <si>
    <t>Endometrium</t>
  </si>
  <si>
    <t>G1</t>
  </si>
  <si>
    <t>HuEn041521</t>
  </si>
  <si>
    <t>IIIC1</t>
  </si>
  <si>
    <t>HuEn061022</t>
  </si>
  <si>
    <t>HuEn070722</t>
  </si>
  <si>
    <t>Dedifferentiated Carcinoma</t>
  </si>
  <si>
    <t>Endometrium, Lower uterine segment</t>
  </si>
  <si>
    <t>G3</t>
  </si>
  <si>
    <t>HuEn022222</t>
  </si>
  <si>
    <t>HuEn052622B</t>
  </si>
  <si>
    <t>Previous Use - Moderate</t>
  </si>
  <si>
    <t>HuEn052622A</t>
  </si>
  <si>
    <t>Endometrial Cancer</t>
  </si>
  <si>
    <t>Previous Use - Light</t>
  </si>
  <si>
    <t>HuEn062322</t>
  </si>
  <si>
    <t>*Information not available.</t>
  </si>
  <si>
    <t>Supplementary Table S3 - within- and between-donor correlation values (Pearson's r) for variant allele frequency of called single nucleotide variants</t>
  </si>
  <si>
    <t>HuCo1044 P0</t>
  </si>
  <si>
    <t>HuCo1044 P13</t>
  </si>
  <si>
    <t>HuCo3209 P0</t>
  </si>
  <si>
    <t>HuCo3209 P9</t>
  </si>
  <si>
    <t>HuCo021320 P0</t>
  </si>
  <si>
    <t>HuCo021320 P13</t>
  </si>
  <si>
    <t>HuCo031721 P0</t>
  </si>
  <si>
    <t>HuCo031721 P7</t>
  </si>
  <si>
    <t>HuCo111622 P0</t>
  </si>
  <si>
    <t>HuCo111622 P5</t>
  </si>
  <si>
    <t>HuCo080922 P0</t>
  </si>
  <si>
    <t>HuCo080922 P4</t>
  </si>
  <si>
    <t>HuCo090123 P0</t>
  </si>
  <si>
    <t>HuCo090123 P7</t>
  </si>
  <si>
    <t>HuCo083123 P0</t>
  </si>
  <si>
    <t>HuCo083123 P8</t>
  </si>
  <si>
    <t>HuCo100523 P0</t>
  </si>
  <si>
    <t>HuCo100523 P9</t>
  </si>
  <si>
    <t>HuLu051421 P0</t>
  </si>
  <si>
    <t>HuLu051421 P5</t>
  </si>
  <si>
    <t>HuLu051921 P0</t>
  </si>
  <si>
    <t>HuLu051921 P4</t>
  </si>
  <si>
    <t>HuBr102622 P0</t>
  </si>
  <si>
    <t>HuBr102622 P6</t>
  </si>
  <si>
    <t>HuEn033122 P0</t>
  </si>
  <si>
    <t>HuEn033122 P7</t>
  </si>
  <si>
    <t>HuEn041521 P0</t>
  </si>
  <si>
    <t>HuEn041521 P10</t>
  </si>
  <si>
    <t>HuEn061022 P0</t>
  </si>
  <si>
    <t>HuEn061022 P9</t>
  </si>
  <si>
    <t>HuEn070722 P0</t>
  </si>
  <si>
    <t>HuEn070722 P7</t>
  </si>
  <si>
    <t>HuEn022222 P0</t>
  </si>
  <si>
    <t>HuEn022222 P6</t>
  </si>
  <si>
    <t>HuEn052622B P0</t>
  </si>
  <si>
    <t>HuEn052622B P3</t>
  </si>
  <si>
    <t>HuEn052622A P0</t>
  </si>
  <si>
    <t>HuEn052622A P4</t>
  </si>
  <si>
    <t>HuEn062322 P0</t>
  </si>
  <si>
    <t>HuEn062322 P16</t>
  </si>
  <si>
    <t>Value in cell donotes Pearson's correlation coefficient between conditions</t>
  </si>
  <si>
    <t>Condition</t>
  </si>
  <si>
    <t>Initial sample</t>
  </si>
  <si>
    <t>Tumoroid</t>
  </si>
  <si>
    <t>Supplementary Table S4 - number and percentage of unique and concordant SNVs between initial samples and established tumoroid lines</t>
  </si>
  <si>
    <t>Count data</t>
  </si>
  <si>
    <t>Percentage data</t>
  </si>
  <si>
    <t>Sample</t>
  </si>
  <si>
    <t>SNV unique in initial sample</t>
  </si>
  <si>
    <t>SNV unique in tumoroid</t>
  </si>
  <si>
    <t>Concordant SNVs</t>
  </si>
  <si>
    <t>Total SNVs</t>
  </si>
  <si>
    <t>SNV unique in initial sample (%)</t>
  </si>
  <si>
    <t>SNV unique in tumroid (%)</t>
  </si>
  <si>
    <t>SNV concordant (%)</t>
  </si>
  <si>
    <t>Supplementary Table S5 - Genomic mutations identified in APC gene based on TaqMan qPCR genotyping assays</t>
  </si>
  <si>
    <t>Passage</t>
  </si>
  <si>
    <t>Gene Variant</t>
  </si>
  <si>
    <t>Protein Coding</t>
  </si>
  <si>
    <t>TaqMan Assay ID</t>
  </si>
  <si>
    <t>chr5:g.112792494C&gt;T</t>
  </si>
  <si>
    <t>R232X</t>
  </si>
  <si>
    <t>C_387519299_10</t>
  </si>
  <si>
    <t>chr5:g.112839726C&gt;T</t>
  </si>
  <si>
    <t>Q1378X</t>
  </si>
  <si>
    <t>C_191557356_10</t>
  </si>
  <si>
    <t>chr5:g.112839942C&gt;T</t>
  </si>
  <si>
    <t>R1450X</t>
  </si>
  <si>
    <t>Custom (AN7D9FV)</t>
  </si>
  <si>
    <t>X denotes an early stop codon.</t>
  </si>
  <si>
    <t>Supplementary Table S6 - media recipes used to culture NCI PDMR organoids and commercially available tumoroids</t>
  </si>
  <si>
    <t>Recipe - SOP30101: Recipes for Complete Media for Patient-Derived In Vitro and Organoid Cultures, NCI Patient-Derived</t>
  </si>
  <si>
    <t>Models Repository (modified to include recombinant proteins instead of L-WRN conditioned media) or ISO72 data sheet.</t>
  </si>
  <si>
    <t>NCI Organoid Medium 6A</t>
  </si>
  <si>
    <t>Vendor</t>
  </si>
  <si>
    <t>Catalog Number</t>
  </si>
  <si>
    <t>AdvDMEM/F12</t>
  </si>
  <si>
    <t>Thermo Fisher</t>
  </si>
  <si>
    <t>12634-010</t>
  </si>
  <si>
    <t>GlutaMAX I</t>
  </si>
  <si>
    <t>35050-061</t>
  </si>
  <si>
    <t>HEPES</t>
  </si>
  <si>
    <t>15630-080</t>
  </si>
  <si>
    <t>10 mM</t>
  </si>
  <si>
    <t>IvivoGen</t>
  </si>
  <si>
    <t>ant-pm-2</t>
  </si>
  <si>
    <r>
      <t xml:space="preserve">100 </t>
    </r>
    <r>
      <rPr>
        <sz val="11"/>
        <color theme="1"/>
        <rFont val="Calibri"/>
        <family val="2"/>
      </rPr>
      <t>µ</t>
    </r>
    <r>
      <rPr>
        <sz val="11"/>
        <color theme="1"/>
        <rFont val="Calibri"/>
        <family val="2"/>
        <scheme val="minor"/>
      </rPr>
      <t>g/ml</t>
    </r>
  </si>
  <si>
    <t>B27</t>
  </si>
  <si>
    <t>17504-001</t>
  </si>
  <si>
    <t>N2</t>
  </si>
  <si>
    <t>17502-001</t>
  </si>
  <si>
    <t>N-acetylcysteine</t>
  </si>
  <si>
    <t>Millipore Sigma</t>
  </si>
  <si>
    <t>A9165-5G</t>
  </si>
  <si>
    <t>1.25 mM</t>
  </si>
  <si>
    <t>Nicotinamide</t>
  </si>
  <si>
    <t>N0636-500G</t>
  </si>
  <si>
    <t>Noggin</t>
  </si>
  <si>
    <t>Peprotech</t>
  </si>
  <si>
    <t>120-10C-250UG</t>
  </si>
  <si>
    <t>100 ng/ml</t>
  </si>
  <si>
    <t>RSPO</t>
  </si>
  <si>
    <t>120-38-500UG</t>
  </si>
  <si>
    <t>500 ng/ml</t>
  </si>
  <si>
    <t>Wnt agonist</t>
  </si>
  <si>
    <t>PHG0402</t>
  </si>
  <si>
    <t>500 pM</t>
  </si>
  <si>
    <t>***Keep 10 uM Y27632 in media at all times</t>
  </si>
  <si>
    <t>NCI Organoid Medium 6C/Colon 1B</t>
  </si>
  <si>
    <t>EGF</t>
  </si>
  <si>
    <t>PHG0313</t>
  </si>
  <si>
    <t>50 ng/ml</t>
  </si>
  <si>
    <t>NCI Organoid Medium 6D</t>
  </si>
  <si>
    <t>NCI Panc Medium</t>
  </si>
  <si>
    <t>FGF10</t>
  </si>
  <si>
    <t>100-26-500UG</t>
  </si>
  <si>
    <t>Fisher Scientific</t>
  </si>
  <si>
    <t>30-061</t>
  </si>
  <si>
    <t>SB-431542</t>
  </si>
  <si>
    <t>Tocris</t>
  </si>
  <si>
    <t>500 nM</t>
  </si>
  <si>
    <t>NCI Organoid Medium Breast #1</t>
  </si>
  <si>
    <t xml:space="preserve">EGF </t>
  </si>
  <si>
    <t>FGF2</t>
  </si>
  <si>
    <t>100-18B-50UG</t>
  </si>
  <si>
    <t>1 ng/ml</t>
  </si>
  <si>
    <t>Hydrocortisone</t>
  </si>
  <si>
    <t>H4001-1G</t>
  </si>
  <si>
    <t>0.3 ug/ml</t>
  </si>
  <si>
    <t>Insulin</t>
  </si>
  <si>
    <t>12585-014</t>
  </si>
  <si>
    <t>1 ug/ml</t>
  </si>
  <si>
    <t>E2257-1MG</t>
  </si>
  <si>
    <t>0.5 nM</t>
  </si>
  <si>
    <t>NCI Organoid Medium Breast #1 (with 5% FBS supplementation)</t>
  </si>
  <si>
    <t>FBS</t>
  </si>
  <si>
    <t>A3160401</t>
  </si>
  <si>
    <t>5% (v/v)</t>
  </si>
  <si>
    <t>NCI Organoid Medium Breast #2</t>
  </si>
  <si>
    <t>NCI Organoid Medium Breast #2 (with 5% FBS supplementation)</t>
  </si>
  <si>
    <t>Millipore Media A</t>
  </si>
  <si>
    <t>15140-122</t>
  </si>
  <si>
    <t xml:space="preserve">***Keep 10 uM Y27632 in media only for first 2-3 days after seeding/plating for Millipore Media A condition </t>
  </si>
  <si>
    <t>Supplementary Table S7 - summary of culture of established tumoroid lines in OncoPro Tumoroid Culture Medium</t>
  </si>
  <si>
    <t>DNA sequencing</t>
  </si>
  <si>
    <t>RNA sequencing</t>
  </si>
  <si>
    <t>Line</t>
  </si>
  <si>
    <t>Indication</t>
  </si>
  <si>
    <t>Contributor</t>
  </si>
  <si>
    <t>Passage received</t>
  </si>
  <si>
    <t>Growth in homebrew media, embedded culture</t>
  </si>
  <si>
    <t>Homebrew media</t>
  </si>
  <si>
    <t>Growth in OncoPro media, embedded culture</t>
  </si>
  <si>
    <t>Growth in OncoPro media, suspension culture</t>
  </si>
  <si>
    <t>OncoPro Tumoroid Culture Medium</t>
  </si>
  <si>
    <t>Initial</t>
  </si>
  <si>
    <t>Homebrew media, embedded culture</t>
  </si>
  <si>
    <t>OncoPro media, embedded culture</t>
  </si>
  <si>
    <t>OncoPro media, suspension culture</t>
  </si>
  <si>
    <t>128162-247-R-V1-organoid</t>
  </si>
  <si>
    <t>NCI PDMR Models</t>
  </si>
  <si>
    <t>Yes</t>
  </si>
  <si>
    <t>Breast #2</t>
  </si>
  <si>
    <t>Yes (from internally produced, cryo'd NCI bank)</t>
  </si>
  <si>
    <t>OncoPro + 10 ng/ml HS FGF10 + 10 nM beta-estradiol</t>
  </si>
  <si>
    <t>868763-120-R-V1-organoid</t>
  </si>
  <si>
    <t>Breast #1</t>
  </si>
  <si>
    <t>755229-096-R-V1-organoid</t>
  </si>
  <si>
    <t>Yes (with 5% FBS)</t>
  </si>
  <si>
    <t>Breast #2 (including 5% FBS)</t>
  </si>
  <si>
    <t>171881-019-R-V1-organoid</t>
  </si>
  <si>
    <t>Breast #1 (including 5% FBS)</t>
  </si>
  <si>
    <t>Yes (from active OncoPro medium embedded culture)</t>
  </si>
  <si>
    <t>782815-120-R-V1-organoid</t>
  </si>
  <si>
    <t>Media 6C/Colon 1B</t>
  </si>
  <si>
    <t>OncoPro</t>
  </si>
  <si>
    <t>919269-233-R3-V2-organoid</t>
  </si>
  <si>
    <t>Yes (from initial cryopreserved cells sent from NCI)</t>
  </si>
  <si>
    <t>959411-043-R-V1-organoid</t>
  </si>
  <si>
    <t>Sample lost</t>
  </si>
  <si>
    <t>N/A; sample lost</t>
  </si>
  <si>
    <t>Not processed for RNAseq</t>
  </si>
  <si>
    <r>
      <t>3dGRO</t>
    </r>
    <r>
      <rPr>
        <sz val="11"/>
        <color theme="1"/>
        <rFont val="Arial"/>
        <family val="2"/>
      </rPr>
      <t>™</t>
    </r>
    <r>
      <rPr>
        <sz val="11"/>
        <color theme="1"/>
        <rFont val="Calibri"/>
        <family val="2"/>
        <scheme val="minor"/>
      </rPr>
      <t xml:space="preserve"> ISO72</t>
    </r>
  </si>
  <si>
    <t>Yes (from initial cryopreserved cells shipped)</t>
  </si>
  <si>
    <t>648538-100-R-V1-organoid</t>
  </si>
  <si>
    <t>Media 6A</t>
  </si>
  <si>
    <t>Yes (from active culture in NCI Media 6A embedded culture)</t>
  </si>
  <si>
    <t>To be determined</t>
  </si>
  <si>
    <t>OncoPro + 10 ng/ml HS FGF10</t>
  </si>
  <si>
    <t>N/A; to be determined</t>
  </si>
  <si>
    <t>549293-155-R-V1-organoid</t>
  </si>
  <si>
    <t>Media 6D</t>
  </si>
  <si>
    <t>832693-133-R-V1-organoid</t>
  </si>
  <si>
    <t>No</t>
  </si>
  <si>
    <t>N/A; did not expand</t>
  </si>
  <si>
    <t>349418-098-R-V2-organoid</t>
  </si>
  <si>
    <t>119387-122-R-V2-organoid</t>
  </si>
  <si>
    <t>K86415-001-R-V1-organoid</t>
  </si>
  <si>
    <t>Jackson Laboratories</t>
  </si>
  <si>
    <t>Insufficient cells for RNA sampling at thaw</t>
  </si>
  <si>
    <t>LG0481-F231-V1-organoid</t>
  </si>
  <si>
    <t>699152-130-R-V1-organoid</t>
  </si>
  <si>
    <t>Panc</t>
  </si>
  <si>
    <t>OncoPro + 10 ng/ml HS FGF10 + 10 nM gastrin</t>
  </si>
  <si>
    <t>982778-135-R-V3-organoid</t>
  </si>
  <si>
    <t>777334-354-R1-V2-organoid</t>
  </si>
  <si>
    <t>\</t>
  </si>
  <si>
    <t>Supplementary Table S8 - correlation values (Pearson's r) for variant allele frequency of called single nucleotide variants between initial established tumoroids, tumoroids expanded in homebrew embedded culture, and tumoroids expanded in OncoPro medium in embedded or suspension formats</t>
  </si>
  <si>
    <r>
      <t>3dGRO</t>
    </r>
    <r>
      <rPr>
        <b/>
        <sz val="11"/>
        <color theme="1"/>
        <rFont val="Arial"/>
        <family val="2"/>
      </rPr>
      <t>™</t>
    </r>
    <r>
      <rPr>
        <b/>
        <sz val="11"/>
        <color theme="1"/>
        <rFont val="Calibri"/>
        <family val="2"/>
        <scheme val="minor"/>
      </rPr>
      <t xml:space="preserve"> ISO72</t>
    </r>
  </si>
  <si>
    <t>Cancer Indication</t>
  </si>
  <si>
    <t>Expansion in homebrew media, embedded culture</t>
  </si>
  <si>
    <t>OncoPro medium, embedded culture</t>
  </si>
  <si>
    <t>OncoPro medium, suspension culture</t>
  </si>
  <si>
    <t>Supplementary Table S9 - number and percentage of unique and concordant SNVs between established tumoroid line initial samples and tumoroids expanded in various culture formats</t>
  </si>
  <si>
    <t xml:space="preserve">SNV unique in initial sample </t>
  </si>
  <si>
    <t xml:space="preserve">SNV unique in homebrew media, embedded culture </t>
  </si>
  <si>
    <t>Concordant</t>
  </si>
  <si>
    <t>SNV unique in homebrew media, embedded culture (%)</t>
  </si>
  <si>
    <t>Concordant (%)</t>
  </si>
  <si>
    <t xml:space="preserve">782815-120-R-V1-organoid </t>
  </si>
  <si>
    <t xml:space="preserve">Sample lost, data not available </t>
  </si>
  <si>
    <t>3dGROTM ISO72</t>
  </si>
  <si>
    <t>Sample did not grow</t>
  </si>
  <si>
    <t xml:space="preserve"> SNV unique in initial sample </t>
  </si>
  <si>
    <t>SNV uinque after expansion in OncoPro medium, embedded culture OncoPro embed</t>
  </si>
  <si>
    <t xml:space="preserve">Concordant </t>
  </si>
  <si>
    <t xml:space="preserve"> SNV unique in initial sample (%)</t>
  </si>
  <si>
    <t>SNV uinque after expansion in OncoPro medium, embedded culture OncoPro embed (%)</t>
  </si>
  <si>
    <t xml:space="preserve">Sample did not grow </t>
  </si>
  <si>
    <t>549293-155-R-V1-organiod_</t>
  </si>
  <si>
    <t>SNV unique after expansion in OncoPro medium, suspension culture</t>
  </si>
  <si>
    <t>SNV unique after expansion in OncoPro medium, suspension culture (%)</t>
  </si>
  <si>
    <t xml:space="preserve">To be determined, data not available </t>
  </si>
  <si>
    <t>Donor/tumoroid ID</t>
  </si>
  <si>
    <t>Fraction</t>
  </si>
  <si>
    <t>Collagenase I (U/ml)</t>
  </si>
  <si>
    <t>Collagenase II (U/ml)</t>
  </si>
  <si>
    <t>Collagenase III (U/ml)</t>
  </si>
  <si>
    <t>Collagenase IV (U/ml)</t>
  </si>
  <si>
    <t>Hyaluronidase (U/ml)</t>
  </si>
  <si>
    <t>Elastase (U/ml)</t>
  </si>
  <si>
    <t>Dispase (U/ml)</t>
  </si>
  <si>
    <t>DNase (U/ml)</t>
  </si>
  <si>
    <r>
      <t>Y-27632 (</t>
    </r>
    <r>
      <rPr>
        <b/>
        <sz val="11"/>
        <color theme="1"/>
        <rFont val="Aptos Narrow"/>
        <family val="2"/>
      </rPr>
      <t>µ</t>
    </r>
    <r>
      <rPr>
        <b/>
        <sz val="11"/>
        <color theme="1"/>
        <rFont val="Calibri"/>
        <family val="2"/>
        <scheme val="minor"/>
      </rPr>
      <t>M)</t>
    </r>
  </si>
  <si>
    <t>Time (min)</t>
  </si>
  <si>
    <r>
      <t>Temperature (</t>
    </r>
    <r>
      <rPr>
        <b/>
        <sz val="11"/>
        <color theme="1"/>
        <rFont val="Arial"/>
        <family val="2"/>
      </rPr>
      <t>°</t>
    </r>
    <r>
      <rPr>
        <b/>
        <sz val="11"/>
        <color theme="1"/>
        <rFont val="Calibri"/>
        <family val="2"/>
        <scheme val="minor"/>
      </rPr>
      <t>C)</t>
    </r>
  </si>
  <si>
    <t>Mechanical agitation</t>
  </si>
  <si>
    <t>Viable cells per mg tissue</t>
  </si>
  <si>
    <t>Viability (%)</t>
  </si>
  <si>
    <t>120 rpm shaker</t>
  </si>
  <si>
    <t>gentleMACS C Tube, gentleMACS Octo Dissociator with Heaters program 37C_h_TDK_1</t>
  </si>
  <si>
    <t>N/A, Miltenyi Tumor Dissociation Kit, human</t>
  </si>
  <si>
    <t>Not available</t>
  </si>
  <si>
    <t>CEPT (x)</t>
  </si>
  <si>
    <t>Supplementary Figure S10 - tissue dissociation conditions for derived tumoroid samples (when fresh tissue was used as starting material)</t>
  </si>
  <si>
    <t>N/A; commercially sourced dissociated tumor cells were used to initiate culture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</si>
</sst>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7" x14ac:knownFonts="1">
    <font>
      <sz val="11"/>
      <color theme="1"/>
      <name val="Calibri"/>
      <family val="2"/>
      <scheme val="minor"/>
    </font>
    <font>
      <sz val="11"/>
      <color theme="1"/>
      <name val="Calibri"/>
      <family val="2"/>
      <scheme val="minor"/>
    </font>
    <font>
      <b/>
      <sz val="11"/>
      <color theme="1"/>
      <name val="Calibri"/>
      <family val="2"/>
      <scheme val="minor"/>
    </font>
    <font>
      <b/>
      <sz val="16"/>
      <color theme="1"/>
      <name val="Calibri"/>
      <family val="2"/>
      <scheme val="minor"/>
    </font>
    <font>
      <i/>
      <sz val="11"/>
      <color theme="1"/>
      <name val="Calibri"/>
      <family val="2"/>
      <scheme val="minor"/>
    </font>
    <font>
      <b/>
      <sz val="14"/>
      <color theme="1"/>
      <name val="Calibri"/>
      <family val="2"/>
      <scheme val="minor"/>
    </font>
    <font>
      <b/>
      <sz val="18"/>
      <color theme="1"/>
      <name val="Calibri"/>
      <family val="2"/>
      <scheme val="minor"/>
    </font>
    <font>
      <sz val="11"/>
      <color theme="1"/>
      <name val="Calibri"/>
      <family val="2"/>
    </font>
    <font>
      <b/>
      <sz val="11"/>
      <color rgb="FF000000"/>
      <name val="Calibri"/>
      <family val="2"/>
    </font>
    <font>
      <sz val="11"/>
      <color rgb="FF000000"/>
      <name val="Calibri"/>
      <family val="2"/>
    </font>
    <font>
      <b/>
      <sz val="11"/>
      <color rgb="FF000000"/>
      <name val="Calibri"/>
      <family val="2"/>
      <scheme val="minor"/>
    </font>
    <font>
      <sz val="11"/>
      <color rgb="FF000000"/>
      <name val="Calibri"/>
      <family val="2"/>
      <scheme val="minor"/>
    </font>
    <font>
      <sz val="12"/>
      <color theme="1"/>
      <name val="Calibri"/>
      <family val="2"/>
      <scheme val="minor"/>
    </font>
    <font>
      <sz val="11"/>
      <color theme="1"/>
      <name val="Arial"/>
      <family val="2"/>
    </font>
    <font>
      <b/>
      <sz val="11"/>
      <color theme="1"/>
      <name val="Arial"/>
      <family val="2"/>
    </font>
    <font>
      <sz val="11"/>
      <color theme="0"/>
      <name val="Calibri"/>
      <family val="2"/>
      <scheme val="minor"/>
    </font>
    <font>
      <b/>
      <sz val="11"/>
      <color theme="1"/>
      <name val="Aptos Narrow"/>
      <family val="2"/>
    </font>
  </fonts>
  <fills count="14">
    <fill>
      <patternFill patternType="none"/>
    </fill>
    <fill>
      <patternFill patternType="gray125"/>
    </fill>
    <fill>
      <patternFill patternType="solid">
        <fgColor theme="0"/>
        <bgColor indexed="64"/>
      </patternFill>
    </fill>
    <fill>
      <patternFill patternType="solid">
        <fgColor theme="7" tint="-0.499984740745262"/>
        <bgColor indexed="64"/>
      </patternFill>
    </fill>
    <fill>
      <patternFill patternType="solid">
        <fgColor rgb="FFFFCC00"/>
        <bgColor indexed="64"/>
      </patternFill>
    </fill>
    <fill>
      <patternFill patternType="solid">
        <fgColor rgb="FFE3AC49"/>
        <bgColor indexed="64"/>
      </patternFill>
    </fill>
    <fill>
      <patternFill patternType="solid">
        <fgColor rgb="FF0066FF"/>
        <bgColor indexed="64"/>
      </patternFill>
    </fill>
    <fill>
      <patternFill patternType="solid">
        <fgColor rgb="FF00B0F0"/>
        <bgColor indexed="64"/>
      </patternFill>
    </fill>
    <fill>
      <patternFill patternType="solid">
        <fgColor rgb="FFFF9900"/>
        <bgColor indexed="64"/>
      </patternFill>
    </fill>
    <fill>
      <patternFill patternType="solid">
        <fgColor rgb="FF7030A0"/>
        <bgColor indexed="64"/>
      </patternFill>
    </fill>
    <fill>
      <patternFill patternType="solid">
        <fgColor rgb="FF92D050"/>
        <bgColor indexed="64"/>
      </patternFill>
    </fill>
    <fill>
      <patternFill patternType="solid">
        <fgColor theme="1" tint="0.34998626667073579"/>
        <bgColor indexed="64"/>
      </patternFill>
    </fill>
    <fill>
      <patternFill patternType="solid">
        <fgColor rgb="FF00B050"/>
        <bgColor indexed="64"/>
      </patternFill>
    </fill>
    <fill>
      <patternFill patternType="solid">
        <fgColor rgb="FFEC74A5"/>
        <bgColor indexed="64"/>
      </patternFill>
    </fill>
  </fills>
  <borders count="15">
    <border>
      <left/>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98">
    <xf numFmtId="0" fontId="0" fillId="0" borderId="0" xfId="0"/>
    <xf numFmtId="0" fontId="2" fillId="0" borderId="0" xfId="0" applyFont="1"/>
    <xf numFmtId="0" fontId="0" fillId="0" borderId="0" xfId="0" applyAlignment="1">
      <alignment horizontal="center"/>
    </xf>
    <xf numFmtId="0" fontId="3" fillId="0" borderId="0" xfId="0" applyFont="1"/>
    <xf numFmtId="0" fontId="4" fillId="0" borderId="0" xfId="0" applyFont="1"/>
    <xf numFmtId="0" fontId="5" fillId="0" borderId="0" xfId="0" applyFont="1"/>
    <xf numFmtId="0" fontId="6" fillId="0" borderId="0" xfId="0" applyFont="1"/>
    <xf numFmtId="0" fontId="5" fillId="0" borderId="0" xfId="0" applyFont="1" applyAlignment="1">
      <alignment horizontal="left"/>
    </xf>
    <xf numFmtId="0" fontId="2" fillId="2" borderId="0" xfId="0" applyFont="1" applyFill="1"/>
    <xf numFmtId="0" fontId="0" fillId="2" borderId="0" xfId="0" applyFill="1"/>
    <xf numFmtId="0" fontId="8" fillId="0" borderId="0" xfId="0" applyFont="1"/>
    <xf numFmtId="0" fontId="9" fillId="0" borderId="0" xfId="0" applyFont="1"/>
    <xf numFmtId="0" fontId="10" fillId="0" borderId="0" xfId="0" applyFont="1"/>
    <xf numFmtId="0" fontId="11" fillId="0" borderId="0" xfId="0" applyFont="1"/>
    <xf numFmtId="0" fontId="2" fillId="0" borderId="0" xfId="0" applyFont="1" applyAlignment="1">
      <alignment wrapText="1"/>
    </xf>
    <xf numFmtId="0" fontId="2" fillId="0" borderId="0" xfId="0" applyFont="1" applyAlignment="1">
      <alignment horizontal="right"/>
    </xf>
    <xf numFmtId="2" fontId="12" fillId="0" borderId="0" xfId="0" applyNumberFormat="1" applyFont="1" applyAlignment="1">
      <alignment horizontal="center"/>
    </xf>
    <xf numFmtId="0" fontId="0" fillId="0" borderId="0" xfId="0" applyAlignment="1">
      <alignment horizontal="left"/>
    </xf>
    <xf numFmtId="2" fontId="0" fillId="0" borderId="0" xfId="0" applyNumberFormat="1" applyAlignment="1">
      <alignment horizontal="center"/>
    </xf>
    <xf numFmtId="0" fontId="2" fillId="0" borderId="0" xfId="0" applyFont="1" applyAlignment="1">
      <alignment horizontal="center"/>
    </xf>
    <xf numFmtId="0" fontId="2" fillId="3" borderId="0" xfId="0" applyFont="1" applyFill="1" applyAlignment="1">
      <alignment wrapText="1"/>
    </xf>
    <xf numFmtId="0" fontId="2" fillId="5" borderId="0" xfId="0" applyFont="1" applyFill="1" applyAlignment="1">
      <alignment wrapText="1"/>
    </xf>
    <xf numFmtId="0" fontId="2" fillId="6" borderId="0" xfId="0" applyFont="1" applyFill="1" applyAlignment="1">
      <alignment wrapText="1"/>
    </xf>
    <xf numFmtId="0" fontId="2" fillId="6" borderId="0" xfId="0" applyFont="1" applyFill="1" applyAlignment="1">
      <alignment horizontal="right"/>
    </xf>
    <xf numFmtId="0" fontId="2" fillId="7" borderId="0" xfId="0" applyFont="1" applyFill="1" applyAlignment="1">
      <alignment wrapText="1"/>
    </xf>
    <xf numFmtId="0" fontId="2" fillId="7" borderId="0" xfId="0" applyFont="1" applyFill="1" applyAlignment="1">
      <alignment horizontal="right"/>
    </xf>
    <xf numFmtId="0" fontId="2" fillId="8" borderId="0" xfId="0" applyFont="1" applyFill="1" applyAlignment="1">
      <alignment wrapText="1"/>
    </xf>
    <xf numFmtId="0" fontId="2" fillId="8" borderId="0" xfId="0" applyFont="1" applyFill="1" applyAlignment="1">
      <alignment horizontal="right"/>
    </xf>
    <xf numFmtId="0" fontId="2" fillId="9" borderId="0" xfId="0" applyFont="1" applyFill="1" applyAlignment="1">
      <alignment horizontal="right"/>
    </xf>
    <xf numFmtId="0" fontId="2" fillId="9" borderId="0" xfId="0" applyFont="1" applyFill="1" applyAlignment="1">
      <alignment wrapText="1"/>
    </xf>
    <xf numFmtId="0" fontId="0" fillId="0" borderId="0" xfId="0" applyAlignment="1">
      <alignment wrapText="1"/>
    </xf>
    <xf numFmtId="0" fontId="0" fillId="4" borderId="0" xfId="0" applyFill="1" applyAlignment="1">
      <alignment horizontal="center"/>
    </xf>
    <xf numFmtId="0" fontId="0" fillId="10" borderId="0" xfId="0" applyFill="1" applyAlignment="1">
      <alignment horizontal="center"/>
    </xf>
    <xf numFmtId="0" fontId="5" fillId="0" borderId="0" xfId="0" applyFont="1" applyAlignment="1">
      <alignment wrapText="1"/>
    </xf>
    <xf numFmtId="0" fontId="0" fillId="11" borderId="0" xfId="0" applyFill="1" applyAlignment="1">
      <alignment horizontal="center"/>
    </xf>
    <xf numFmtId="0" fontId="0" fillId="12" borderId="0" xfId="0" applyFill="1" applyAlignment="1">
      <alignment horizontal="center"/>
    </xf>
    <xf numFmtId="0" fontId="0" fillId="9" borderId="0" xfId="0" applyFill="1" applyAlignment="1">
      <alignment horizontal="center"/>
    </xf>
    <xf numFmtId="0" fontId="0" fillId="13" borderId="0" xfId="0" applyFill="1" applyAlignment="1">
      <alignment horizontal="center"/>
    </xf>
    <xf numFmtId="0" fontId="2" fillId="0" borderId="2" xfId="0" applyFont="1" applyBorder="1" applyAlignment="1">
      <alignment horizontal="center" wrapText="1"/>
    </xf>
    <xf numFmtId="0" fontId="2" fillId="0" borderId="3" xfId="0" applyFont="1" applyBorder="1" applyAlignment="1">
      <alignment horizontal="center" wrapText="1"/>
    </xf>
    <xf numFmtId="0" fontId="2" fillId="0" borderId="4" xfId="0" applyFont="1" applyBorder="1" applyAlignment="1">
      <alignment horizontal="center" wrapText="1"/>
    </xf>
    <xf numFmtId="0" fontId="0" fillId="0" borderId="5" xfId="0" applyBorder="1" applyAlignment="1">
      <alignment horizontal="center"/>
    </xf>
    <xf numFmtId="0" fontId="0" fillId="0" borderId="6" xfId="0" applyBorder="1" applyAlignment="1">
      <alignment horizontal="center"/>
    </xf>
    <xf numFmtId="0" fontId="0" fillId="0" borderId="7" xfId="0" applyBorder="1" applyAlignment="1">
      <alignment horizontal="center"/>
    </xf>
    <xf numFmtId="0" fontId="0" fillId="0" borderId="1" xfId="0" applyBorder="1" applyAlignment="1">
      <alignment horizontal="center"/>
    </xf>
    <xf numFmtId="0" fontId="0" fillId="0" borderId="8" xfId="0" applyBorder="1" applyAlignment="1">
      <alignment horizontal="center"/>
    </xf>
    <xf numFmtId="0" fontId="2" fillId="0" borderId="9" xfId="0" applyFont="1" applyBorder="1" applyAlignment="1">
      <alignment horizontal="center" wrapText="1"/>
    </xf>
    <xf numFmtId="0" fontId="0" fillId="0" borderId="10" xfId="0" applyBorder="1" applyAlignment="1">
      <alignment horizontal="center"/>
    </xf>
    <xf numFmtId="0" fontId="0" fillId="0" borderId="11" xfId="0" applyBorder="1" applyAlignment="1">
      <alignment horizontal="center"/>
    </xf>
    <xf numFmtId="0" fontId="15" fillId="0" borderId="1" xfId="0" applyFont="1" applyBorder="1"/>
    <xf numFmtId="0" fontId="0" fillId="0" borderId="1" xfId="0" applyBorder="1"/>
    <xf numFmtId="0" fontId="5" fillId="0" borderId="2" xfId="0" applyFont="1" applyBorder="1"/>
    <xf numFmtId="0" fontId="0" fillId="0" borderId="3" xfId="0" applyBorder="1"/>
    <xf numFmtId="0" fontId="0" fillId="0" borderId="4" xfId="0" applyBorder="1"/>
    <xf numFmtId="0" fontId="0" fillId="0" borderId="5" xfId="0" applyBorder="1"/>
    <xf numFmtId="0" fontId="2" fillId="0" borderId="6" xfId="0" applyFont="1" applyBorder="1" applyAlignment="1">
      <alignment horizontal="center"/>
    </xf>
    <xf numFmtId="0" fontId="2" fillId="0" borderId="5" xfId="0" applyFont="1" applyBorder="1"/>
    <xf numFmtId="0" fontId="4" fillId="0" borderId="5" xfId="0" applyFont="1" applyBorder="1"/>
    <xf numFmtId="9" fontId="0" fillId="0" borderId="0" xfId="0" applyNumberFormat="1" applyAlignment="1">
      <alignment horizontal="left"/>
    </xf>
    <xf numFmtId="10" fontId="0" fillId="0" borderId="0" xfId="0" applyNumberFormat="1" applyAlignment="1">
      <alignment horizontal="left"/>
    </xf>
    <xf numFmtId="0" fontId="0" fillId="0" borderId="6" xfId="0" applyBorder="1"/>
    <xf numFmtId="0" fontId="4" fillId="0" borderId="7" xfId="0" applyFont="1" applyBorder="1"/>
    <xf numFmtId="0" fontId="0" fillId="0" borderId="7" xfId="0" applyBorder="1"/>
    <xf numFmtId="0" fontId="0" fillId="0" borderId="8" xfId="0" applyBorder="1"/>
    <xf numFmtId="0" fontId="2" fillId="0" borderId="12" xfId="0" applyFont="1" applyBorder="1"/>
    <xf numFmtId="0" fontId="2" fillId="0" borderId="13" xfId="0" applyFont="1" applyBorder="1"/>
    <xf numFmtId="0" fontId="2" fillId="0" borderId="14" xfId="0" applyFont="1" applyBorder="1"/>
    <xf numFmtId="0" fontId="2" fillId="0" borderId="0" xfId="0" applyFont="1" applyAlignment="1">
      <alignment horizontal="center" wrapText="1"/>
    </xf>
    <xf numFmtId="0" fontId="0" fillId="0" borderId="0" xfId="0" applyAlignment="1">
      <alignment horizontal="center" wrapText="1"/>
    </xf>
    <xf numFmtId="0" fontId="2" fillId="0" borderId="0" xfId="0" applyFont="1" applyAlignment="1">
      <alignment horizontal="left"/>
    </xf>
    <xf numFmtId="0" fontId="0" fillId="0" borderId="12" xfId="0" applyBorder="1" applyAlignment="1">
      <alignment horizontal="center"/>
    </xf>
    <xf numFmtId="0" fontId="0" fillId="0" borderId="13" xfId="0" applyBorder="1" applyAlignment="1">
      <alignment horizontal="center"/>
    </xf>
    <xf numFmtId="0" fontId="0" fillId="0" borderId="13" xfId="0" applyBorder="1"/>
    <xf numFmtId="0" fontId="0" fillId="0" borderId="2" xfId="0" applyBorder="1" applyAlignment="1">
      <alignment horizontal="center"/>
    </xf>
    <xf numFmtId="0" fontId="0" fillId="0" borderId="3" xfId="0" applyBorder="1" applyAlignment="1">
      <alignment horizontal="center"/>
    </xf>
    <xf numFmtId="0" fontId="2" fillId="0" borderId="12" xfId="0" applyFont="1" applyBorder="1" applyAlignment="1">
      <alignment horizontal="center"/>
    </xf>
    <xf numFmtId="0" fontId="2" fillId="0" borderId="13" xfId="0" applyFont="1" applyBorder="1" applyAlignment="1">
      <alignment horizontal="center"/>
    </xf>
    <xf numFmtId="0" fontId="1" fillId="0" borderId="0" xfId="0" applyFont="1"/>
    <xf numFmtId="164" fontId="0" fillId="0" borderId="0" xfId="0" applyNumberFormat="1" applyAlignment="1">
      <alignment horizontal="center"/>
    </xf>
    <xf numFmtId="1" fontId="0" fillId="0" borderId="0" xfId="0" applyNumberFormat="1" applyAlignment="1">
      <alignment horizontal="center"/>
    </xf>
    <xf numFmtId="164" fontId="0" fillId="0" borderId="3" xfId="0" applyNumberFormat="1" applyBorder="1" applyAlignment="1">
      <alignment horizontal="center"/>
    </xf>
    <xf numFmtId="164" fontId="0" fillId="0" borderId="1" xfId="0" applyNumberFormat="1" applyBorder="1" applyAlignment="1">
      <alignment horizontal="center"/>
    </xf>
    <xf numFmtId="164" fontId="0" fillId="0" borderId="13" xfId="0" applyNumberFormat="1" applyBorder="1" applyAlignment="1">
      <alignment horizontal="center"/>
    </xf>
    <xf numFmtId="1" fontId="0" fillId="0" borderId="3" xfId="0" applyNumberFormat="1" applyBorder="1" applyAlignment="1">
      <alignment horizontal="center"/>
    </xf>
    <xf numFmtId="1" fontId="0" fillId="0" borderId="1" xfId="0" applyNumberFormat="1" applyBorder="1" applyAlignment="1">
      <alignment horizontal="center"/>
    </xf>
    <xf numFmtId="1" fontId="0" fillId="0" borderId="13" xfId="0" applyNumberFormat="1" applyBorder="1" applyAlignment="1">
      <alignment horizontal="center"/>
    </xf>
    <xf numFmtId="0" fontId="2" fillId="0" borderId="1" xfId="0" applyFont="1" applyBorder="1" applyAlignment="1">
      <alignment horizontal="center"/>
    </xf>
    <xf numFmtId="0" fontId="2" fillId="0" borderId="8" xfId="0" applyFont="1" applyBorder="1" applyAlignment="1">
      <alignment horizontal="center"/>
    </xf>
    <xf numFmtId="0" fontId="2" fillId="0" borderId="0" xfId="0" applyFont="1" applyAlignment="1">
      <alignment horizontal="center"/>
    </xf>
    <xf numFmtId="0" fontId="2" fillId="0" borderId="6" xfId="0" applyFont="1" applyBorder="1" applyAlignment="1">
      <alignment horizontal="center"/>
    </xf>
    <xf numFmtId="0" fontId="2" fillId="0" borderId="2" xfId="0" applyFont="1" applyBorder="1" applyAlignment="1">
      <alignment horizontal="center"/>
    </xf>
    <xf numFmtId="0" fontId="2" fillId="0" borderId="3" xfId="0" applyFont="1" applyBorder="1" applyAlignment="1">
      <alignment horizontal="center"/>
    </xf>
    <xf numFmtId="0" fontId="2" fillId="0" borderId="4" xfId="0" applyFont="1" applyBorder="1" applyAlignment="1">
      <alignment horizontal="center"/>
    </xf>
    <xf numFmtId="0" fontId="2" fillId="0" borderId="0" xfId="0" applyFont="1" applyAlignment="1">
      <alignment horizontal="center" wrapText="1"/>
    </xf>
    <xf numFmtId="0" fontId="2" fillId="0" borderId="0" xfId="0" applyFont="1" applyAlignment="1">
      <alignment horizontal="left" wrapText="1"/>
    </xf>
    <xf numFmtId="0" fontId="0" fillId="0" borderId="1" xfId="0" applyBorder="1" applyAlignment="1">
      <alignment horizontal="center"/>
    </xf>
    <xf numFmtId="0" fontId="0" fillId="0" borderId="0" xfId="0" applyAlignment="1">
      <alignment horizontal="center"/>
    </xf>
    <xf numFmtId="0" fontId="0" fillId="0" borderId="13" xfId="0" applyBorder="1" applyAlignment="1">
      <alignment horizontal="center"/>
    </xf>
  </cellXfs>
  <cellStyles count="1">
    <cellStyle name="Normal" xfId="0" builtinId="0"/>
  </cellStyles>
  <dxfs count="0"/>
  <tableStyles count="0" defaultTableStyle="TableStyleMedium2" defaultPivotStyle="PivotStyleLight16"/>
  <colors>
    <mruColors>
      <color rgb="FFEC74A5"/>
      <color rgb="FFFFCC00"/>
      <color rgb="FFFF9900"/>
      <color rgb="FF0066FF"/>
      <color rgb="FFE3AC4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microsoft.com/office/2017/10/relationships/person" Target="persons/person.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42AEF0-2B8E-4886-8C59-5AD149CFC9E6}">
  <sheetPr>
    <pageSetUpPr fitToPage="1"/>
  </sheetPr>
  <dimension ref="A1:R109"/>
  <sheetViews>
    <sheetView workbookViewId="0">
      <selection activeCell="A15" sqref="A15"/>
    </sheetView>
  </sheetViews>
  <sheetFormatPr defaultRowHeight="14.4" x14ac:dyDescent="0.3"/>
  <cols>
    <col min="1" max="1" width="47.33203125" customWidth="1"/>
    <col min="2" max="2" width="24.109375" customWidth="1"/>
    <col min="3" max="3" width="22.88671875" customWidth="1"/>
    <col min="4" max="4" width="4.5546875" customWidth="1"/>
    <col min="7" max="7" width="10.109375" customWidth="1"/>
    <col min="18" max="18" width="9.5546875" customWidth="1"/>
  </cols>
  <sheetData>
    <row r="1" spans="1:18" ht="18" x14ac:dyDescent="0.35">
      <c r="A1" s="5" t="s">
        <v>0</v>
      </c>
    </row>
    <row r="3" spans="1:18" s="1" customFormat="1" x14ac:dyDescent="0.3">
      <c r="A3" s="64" t="s">
        <v>1</v>
      </c>
      <c r="B3" s="65" t="s">
        <v>2</v>
      </c>
      <c r="C3" s="65"/>
      <c r="D3" s="65"/>
      <c r="E3" s="65"/>
      <c r="F3" s="65"/>
      <c r="G3" s="65"/>
      <c r="H3" s="65"/>
      <c r="I3" s="65"/>
      <c r="J3" s="65" t="s">
        <v>3</v>
      </c>
      <c r="K3" s="65"/>
      <c r="L3" s="65"/>
      <c r="M3" s="65"/>
      <c r="N3" s="65"/>
      <c r="O3" s="65"/>
      <c r="P3" s="65"/>
      <c r="Q3" s="65"/>
      <c r="R3" s="66"/>
    </row>
    <row r="4" spans="1:18" x14ac:dyDescent="0.3">
      <c r="A4" s="54" t="s">
        <v>4</v>
      </c>
      <c r="B4" t="s">
        <v>5</v>
      </c>
      <c r="J4" t="s">
        <v>6</v>
      </c>
      <c r="R4" s="60"/>
    </row>
    <row r="5" spans="1:18" x14ac:dyDescent="0.3">
      <c r="A5" s="54" t="s">
        <v>7</v>
      </c>
      <c r="B5" t="s">
        <v>8</v>
      </c>
      <c r="J5" t="s">
        <v>9</v>
      </c>
      <c r="R5" s="60"/>
    </row>
    <row r="6" spans="1:18" x14ac:dyDescent="0.3">
      <c r="A6" s="54" t="s">
        <v>10</v>
      </c>
      <c r="B6" t="s">
        <v>8</v>
      </c>
      <c r="J6" t="s">
        <v>9</v>
      </c>
      <c r="R6" s="60"/>
    </row>
    <row r="7" spans="1:18" x14ac:dyDescent="0.3">
      <c r="A7" s="54" t="s">
        <v>11</v>
      </c>
      <c r="B7" t="s">
        <v>12</v>
      </c>
      <c r="J7" t="s">
        <v>13</v>
      </c>
      <c r="R7" s="60"/>
    </row>
    <row r="8" spans="1:18" x14ac:dyDescent="0.3">
      <c r="A8" s="54" t="s">
        <v>14</v>
      </c>
      <c r="B8" t="s">
        <v>12</v>
      </c>
      <c r="J8" t="s">
        <v>13</v>
      </c>
      <c r="R8" s="60"/>
    </row>
    <row r="9" spans="1:18" x14ac:dyDescent="0.3">
      <c r="A9" s="54" t="s">
        <v>15</v>
      </c>
      <c r="B9" t="s">
        <v>16</v>
      </c>
      <c r="J9" t="s">
        <v>17</v>
      </c>
      <c r="R9" s="60"/>
    </row>
    <row r="10" spans="1:18" x14ac:dyDescent="0.3">
      <c r="A10" s="54"/>
      <c r="R10" s="60"/>
    </row>
    <row r="11" spans="1:18" x14ac:dyDescent="0.3">
      <c r="A11" s="54" t="s">
        <v>18</v>
      </c>
      <c r="R11" s="60"/>
    </row>
    <row r="12" spans="1:18" x14ac:dyDescent="0.3">
      <c r="A12" s="62" t="s">
        <v>19</v>
      </c>
      <c r="B12" s="50"/>
      <c r="C12" s="50"/>
      <c r="D12" s="50"/>
      <c r="E12" s="50"/>
      <c r="F12" s="50"/>
      <c r="G12" s="50"/>
      <c r="H12" s="50"/>
      <c r="I12" s="50"/>
      <c r="J12" s="50"/>
      <c r="K12" s="50"/>
      <c r="L12" s="50"/>
      <c r="M12" s="50"/>
      <c r="N12" s="50"/>
      <c r="O12" s="50"/>
      <c r="P12" s="50"/>
      <c r="Q12" s="50"/>
      <c r="R12" s="63"/>
    </row>
    <row r="14" spans="1:18" ht="10.95" customHeight="1" x14ac:dyDescent="0.3"/>
    <row r="15" spans="1:18" ht="18" x14ac:dyDescent="0.35">
      <c r="A15" s="51" t="s">
        <v>20</v>
      </c>
      <c r="B15" s="52"/>
      <c r="C15" s="52"/>
      <c r="D15" s="52"/>
      <c r="E15" s="52"/>
      <c r="F15" s="52"/>
      <c r="G15" s="52"/>
      <c r="H15" s="52"/>
      <c r="I15" s="52"/>
      <c r="J15" s="53"/>
    </row>
    <row r="16" spans="1:18" x14ac:dyDescent="0.3">
      <c r="A16" s="54"/>
      <c r="E16" s="1"/>
      <c r="F16" s="88" t="s">
        <v>21</v>
      </c>
      <c r="G16" s="88"/>
      <c r="H16" s="88"/>
      <c r="I16" s="88"/>
      <c r="J16" s="89"/>
    </row>
    <row r="17" spans="1:12" x14ac:dyDescent="0.3">
      <c r="A17" s="56" t="s">
        <v>22</v>
      </c>
      <c r="B17" s="1" t="s">
        <v>23</v>
      </c>
      <c r="C17" s="1" t="s">
        <v>24</v>
      </c>
      <c r="E17" s="49">
        <v>500</v>
      </c>
      <c r="F17" s="86" t="s">
        <v>25</v>
      </c>
      <c r="G17" s="86"/>
      <c r="H17" s="86"/>
      <c r="I17" s="86"/>
      <c r="J17" s="87"/>
    </row>
    <row r="18" spans="1:12" ht="16.2" customHeight="1" x14ac:dyDescent="0.3">
      <c r="A18" s="54"/>
      <c r="E18" s="19" t="s">
        <v>26</v>
      </c>
      <c r="F18" s="19" t="s">
        <v>27</v>
      </c>
      <c r="G18" s="19" t="s">
        <v>28</v>
      </c>
      <c r="H18" s="19" t="s">
        <v>29</v>
      </c>
      <c r="I18" s="19" t="s">
        <v>30</v>
      </c>
      <c r="J18" s="55" t="s">
        <v>31</v>
      </c>
    </row>
    <row r="19" spans="1:12" x14ac:dyDescent="0.3">
      <c r="A19" s="57" t="s">
        <v>32</v>
      </c>
      <c r="B19" t="s">
        <v>33</v>
      </c>
      <c r="C19" t="s">
        <v>33</v>
      </c>
      <c r="E19" s="2">
        <f>E17-SUM(E20:E24)</f>
        <v>437.95</v>
      </c>
      <c r="F19" s="2">
        <f>250-SUM(F20:F24)</f>
        <v>218.97499999999999</v>
      </c>
      <c r="G19" s="2">
        <f>150-SUM(G20:G24)</f>
        <v>131.38499999999999</v>
      </c>
      <c r="H19" s="2">
        <f>100-SUM(H20:H24)</f>
        <v>87.59</v>
      </c>
      <c r="I19" s="2">
        <f>50-SUM(I20:I24)</f>
        <v>43.795000000000002</v>
      </c>
      <c r="J19" s="42">
        <f>25-SUM(J20:J24)</f>
        <v>21.897500000000001</v>
      </c>
    </row>
    <row r="20" spans="1:12" x14ac:dyDescent="0.3">
      <c r="A20" s="57" t="s">
        <v>34</v>
      </c>
      <c r="B20" t="s">
        <v>35</v>
      </c>
      <c r="C20" t="s">
        <v>33</v>
      </c>
      <c r="E20" s="2">
        <f>(E17*1)/50</f>
        <v>10</v>
      </c>
      <c r="F20" s="2">
        <f t="shared" ref="F20:F21" si="0">E20/2</f>
        <v>5</v>
      </c>
      <c r="G20" s="2">
        <f>E20/(500/150)</f>
        <v>3</v>
      </c>
      <c r="H20" s="2">
        <f t="shared" ref="H20:H21" si="1">E20/5</f>
        <v>2</v>
      </c>
      <c r="I20" s="2">
        <f t="shared" ref="I20:I21" si="2">E20/10</f>
        <v>1</v>
      </c>
      <c r="J20" s="42">
        <f t="shared" ref="J20:J21" si="3">I20/2</f>
        <v>0.5</v>
      </c>
    </row>
    <row r="21" spans="1:12" x14ac:dyDescent="0.3">
      <c r="A21" s="57" t="s">
        <v>36</v>
      </c>
      <c r="B21" s="58" t="s">
        <v>37</v>
      </c>
      <c r="C21" s="59" t="s">
        <v>33</v>
      </c>
      <c r="E21" s="2">
        <v>31.05</v>
      </c>
      <c r="F21" s="2">
        <f t="shared" si="0"/>
        <v>15.525</v>
      </c>
      <c r="G21" s="2">
        <f t="shared" ref="G21" si="4">E21/(500/150)</f>
        <v>9.3149999999999995</v>
      </c>
      <c r="H21" s="2">
        <f t="shared" si="1"/>
        <v>6.21</v>
      </c>
      <c r="I21" s="2">
        <f t="shared" si="2"/>
        <v>3.105</v>
      </c>
      <c r="J21" s="42">
        <f t="shared" si="3"/>
        <v>1.5525</v>
      </c>
    </row>
    <row r="22" spans="1:12" x14ac:dyDescent="0.3">
      <c r="A22" s="57" t="s">
        <v>38</v>
      </c>
      <c r="B22" t="s">
        <v>35</v>
      </c>
      <c r="C22" t="s">
        <v>33</v>
      </c>
      <c r="E22" s="2">
        <f>E17/50</f>
        <v>10</v>
      </c>
      <c r="F22" s="2">
        <f>E22/2</f>
        <v>5</v>
      </c>
      <c r="G22" s="2">
        <f>E22/(500/150)</f>
        <v>3</v>
      </c>
      <c r="H22" s="2">
        <f>E22/5</f>
        <v>2</v>
      </c>
      <c r="I22" s="2">
        <f>E22/10</f>
        <v>1</v>
      </c>
      <c r="J22" s="42">
        <f>I22/2</f>
        <v>0.5</v>
      </c>
    </row>
    <row r="23" spans="1:12" x14ac:dyDescent="0.3">
      <c r="A23" s="54" t="s">
        <v>39</v>
      </c>
      <c r="B23" t="s">
        <v>40</v>
      </c>
      <c r="C23" t="s">
        <v>41</v>
      </c>
      <c r="E23" s="2">
        <f>E17/50</f>
        <v>10</v>
      </c>
      <c r="F23" s="2">
        <f t="shared" ref="F23:F24" si="5">E23/2</f>
        <v>5</v>
      </c>
      <c r="G23" s="2">
        <f t="shared" ref="G23:G24" si="6">E23/(500/150)</f>
        <v>3</v>
      </c>
      <c r="H23" s="2">
        <f t="shared" ref="H23:H24" si="7">E23/5</f>
        <v>2</v>
      </c>
      <c r="I23" s="2">
        <f t="shared" ref="I23:I24" si="8">E23/10</f>
        <v>1</v>
      </c>
      <c r="J23" s="42">
        <f t="shared" ref="J23:J24" si="9">I23/2</f>
        <v>0.5</v>
      </c>
    </row>
    <row r="24" spans="1:12" x14ac:dyDescent="0.3">
      <c r="A24" s="54" t="s">
        <v>42</v>
      </c>
      <c r="B24" t="s">
        <v>43</v>
      </c>
      <c r="C24" t="s">
        <v>44</v>
      </c>
      <c r="E24" s="2">
        <f>E17*100/50000</f>
        <v>1</v>
      </c>
      <c r="F24" s="2">
        <f t="shared" si="5"/>
        <v>0.5</v>
      </c>
      <c r="G24" s="2">
        <f t="shared" si="6"/>
        <v>0.3</v>
      </c>
      <c r="H24" s="2">
        <f t="shared" si="7"/>
        <v>0.2</v>
      </c>
      <c r="I24" s="2">
        <f t="shared" si="8"/>
        <v>0.1</v>
      </c>
      <c r="J24" s="42">
        <f t="shared" si="9"/>
        <v>0.05</v>
      </c>
    </row>
    <row r="25" spans="1:12" ht="6.6" customHeight="1" x14ac:dyDescent="0.3">
      <c r="A25" s="54"/>
      <c r="J25" s="60"/>
    </row>
    <row r="26" spans="1:12" x14ac:dyDescent="0.3">
      <c r="A26" s="61" t="s">
        <v>45</v>
      </c>
      <c r="B26" s="50"/>
      <c r="C26" s="50"/>
      <c r="D26" s="50"/>
      <c r="E26" s="44"/>
      <c r="F26" s="44"/>
      <c r="G26" s="44"/>
      <c r="H26" s="44"/>
      <c r="I26" s="44"/>
      <c r="J26" s="45"/>
    </row>
    <row r="28" spans="1:12" ht="18" x14ac:dyDescent="0.35">
      <c r="A28" s="51" t="s">
        <v>46</v>
      </c>
      <c r="B28" s="52"/>
      <c r="C28" s="52"/>
      <c r="D28" s="52"/>
      <c r="E28" s="52"/>
      <c r="F28" s="52"/>
      <c r="G28" s="52"/>
      <c r="H28" s="52"/>
      <c r="I28" s="52"/>
      <c r="J28" s="53"/>
    </row>
    <row r="29" spans="1:12" x14ac:dyDescent="0.3">
      <c r="A29" s="54"/>
      <c r="F29" s="88" t="s">
        <v>21</v>
      </c>
      <c r="G29" s="88"/>
      <c r="H29" s="88"/>
      <c r="I29" s="88"/>
      <c r="J29" s="89"/>
      <c r="K29" s="1"/>
      <c r="L29" s="1"/>
    </row>
    <row r="30" spans="1:12" x14ac:dyDescent="0.3">
      <c r="A30" s="56" t="s">
        <v>22</v>
      </c>
      <c r="B30" s="1" t="s">
        <v>23</v>
      </c>
      <c r="C30" s="1" t="s">
        <v>24</v>
      </c>
      <c r="E30" s="49">
        <v>500</v>
      </c>
      <c r="F30" s="86" t="s">
        <v>25</v>
      </c>
      <c r="G30" s="86"/>
      <c r="H30" s="86"/>
      <c r="I30" s="86"/>
      <c r="J30" s="87"/>
    </row>
    <row r="31" spans="1:12" ht="16.2" customHeight="1" x14ac:dyDescent="0.3">
      <c r="A31" s="54"/>
      <c r="E31" s="19" t="s">
        <v>26</v>
      </c>
      <c r="F31" s="19" t="s">
        <v>27</v>
      </c>
      <c r="G31" s="19" t="s">
        <v>28</v>
      </c>
      <c r="H31" s="19" t="s">
        <v>29</v>
      </c>
      <c r="I31" s="19" t="s">
        <v>30</v>
      </c>
      <c r="J31" s="55" t="s">
        <v>31</v>
      </c>
    </row>
    <row r="32" spans="1:12" x14ac:dyDescent="0.3">
      <c r="A32" s="57" t="s">
        <v>32</v>
      </c>
      <c r="B32" t="s">
        <v>33</v>
      </c>
      <c r="C32" t="s">
        <v>33</v>
      </c>
      <c r="E32" s="2">
        <f>E30-SUM(E33:E38)</f>
        <v>437.45</v>
      </c>
      <c r="F32" s="2">
        <f>250-SUM(F33:F38)</f>
        <v>218.72499999999999</v>
      </c>
      <c r="G32" s="2">
        <f>150-SUM(G33:G38)</f>
        <v>131.23500000000001</v>
      </c>
      <c r="H32" s="2">
        <f>100-SUM(H33:H38)</f>
        <v>87.49</v>
      </c>
      <c r="I32" s="2">
        <f>50-SUM(I33:I38)</f>
        <v>43.744999999999997</v>
      </c>
      <c r="J32" s="42">
        <f>25-SUM(J33:J38)</f>
        <v>21.872499999999999</v>
      </c>
    </row>
    <row r="33" spans="1:10" x14ac:dyDescent="0.3">
      <c r="A33" s="57" t="s">
        <v>34</v>
      </c>
      <c r="B33" t="s">
        <v>35</v>
      </c>
      <c r="C33" t="s">
        <v>33</v>
      </c>
      <c r="E33" s="2">
        <f>(E30*1)/50</f>
        <v>10</v>
      </c>
      <c r="F33" s="2">
        <f t="shared" ref="F33:F34" si="10">E33/2</f>
        <v>5</v>
      </c>
      <c r="G33" s="2">
        <f>E33/(500/150)</f>
        <v>3</v>
      </c>
      <c r="H33" s="2">
        <f t="shared" ref="H33:H34" si="11">E33/5</f>
        <v>2</v>
      </c>
      <c r="I33" s="2">
        <f t="shared" ref="I33:I34" si="12">E33/10</f>
        <v>1</v>
      </c>
      <c r="J33" s="42">
        <f t="shared" ref="J33:J34" si="13">I33/2</f>
        <v>0.5</v>
      </c>
    </row>
    <row r="34" spans="1:10" x14ac:dyDescent="0.3">
      <c r="A34" s="57" t="s">
        <v>36</v>
      </c>
      <c r="B34" s="58" t="s">
        <v>37</v>
      </c>
      <c r="C34" s="59" t="s">
        <v>33</v>
      </c>
      <c r="E34" s="2">
        <v>31.05</v>
      </c>
      <c r="F34" s="2">
        <f t="shared" si="10"/>
        <v>15.525</v>
      </c>
      <c r="G34" s="2">
        <f t="shared" ref="G34" si="14">E34/(500/150)</f>
        <v>9.3149999999999995</v>
      </c>
      <c r="H34" s="2">
        <f t="shared" si="11"/>
        <v>6.21</v>
      </c>
      <c r="I34" s="2">
        <f t="shared" si="12"/>
        <v>3.105</v>
      </c>
      <c r="J34" s="42">
        <f t="shared" si="13"/>
        <v>1.5525</v>
      </c>
    </row>
    <row r="35" spans="1:10" x14ac:dyDescent="0.3">
      <c r="A35" s="57" t="s">
        <v>38</v>
      </c>
      <c r="B35" t="s">
        <v>35</v>
      </c>
      <c r="C35" t="s">
        <v>33</v>
      </c>
      <c r="E35" s="2">
        <f>E30/50</f>
        <v>10</v>
      </c>
      <c r="F35" s="2">
        <f>E35/2</f>
        <v>5</v>
      </c>
      <c r="G35" s="2">
        <f>E35/(500/150)</f>
        <v>3</v>
      </c>
      <c r="H35" s="2">
        <f>E35/5</f>
        <v>2</v>
      </c>
      <c r="I35" s="2">
        <f>E35/10</f>
        <v>1</v>
      </c>
      <c r="J35" s="42">
        <f>I35/2</f>
        <v>0.5</v>
      </c>
    </row>
    <row r="36" spans="1:10" x14ac:dyDescent="0.3">
      <c r="A36" s="54" t="s">
        <v>39</v>
      </c>
      <c r="B36" t="s">
        <v>40</v>
      </c>
      <c r="C36" t="s">
        <v>41</v>
      </c>
      <c r="E36" s="2">
        <f>E30/50</f>
        <v>10</v>
      </c>
      <c r="F36" s="2">
        <f t="shared" ref="F36:F38" si="15">E36/2</f>
        <v>5</v>
      </c>
      <c r="G36" s="2">
        <f t="shared" ref="G36:G38" si="16">E36/(500/150)</f>
        <v>3</v>
      </c>
      <c r="H36" s="2">
        <f t="shared" ref="H36:H38" si="17">E36/5</f>
        <v>2</v>
      </c>
      <c r="I36" s="2">
        <f t="shared" ref="I36:I38" si="18">E36/10</f>
        <v>1</v>
      </c>
      <c r="J36" s="42">
        <f t="shared" ref="J36:J38" si="19">I36/2</f>
        <v>0.5</v>
      </c>
    </row>
    <row r="37" spans="1:10" x14ac:dyDescent="0.3">
      <c r="A37" s="54" t="s">
        <v>42</v>
      </c>
      <c r="B37" t="s">
        <v>43</v>
      </c>
      <c r="C37" t="s">
        <v>44</v>
      </c>
      <c r="E37" s="2">
        <f>E30*100/50000</f>
        <v>1</v>
      </c>
      <c r="F37" s="2">
        <f t="shared" si="15"/>
        <v>0.5</v>
      </c>
      <c r="G37" s="2">
        <f t="shared" si="16"/>
        <v>0.3</v>
      </c>
      <c r="H37" s="2">
        <f t="shared" si="17"/>
        <v>0.2</v>
      </c>
      <c r="I37" s="2">
        <f t="shared" si="18"/>
        <v>0.1</v>
      </c>
      <c r="J37" s="42">
        <f t="shared" si="19"/>
        <v>0.05</v>
      </c>
    </row>
    <row r="38" spans="1:10" x14ac:dyDescent="0.3">
      <c r="A38" s="54" t="s">
        <v>47</v>
      </c>
      <c r="B38" t="s">
        <v>48</v>
      </c>
      <c r="C38" t="s">
        <v>49</v>
      </c>
      <c r="E38" s="2">
        <f>(500*10)/10000</f>
        <v>0.5</v>
      </c>
      <c r="F38" s="2">
        <f t="shared" si="15"/>
        <v>0.25</v>
      </c>
      <c r="G38" s="2">
        <f t="shared" si="16"/>
        <v>0.15</v>
      </c>
      <c r="H38" s="2">
        <f t="shared" si="17"/>
        <v>0.1</v>
      </c>
      <c r="I38" s="2">
        <f t="shared" si="18"/>
        <v>0.05</v>
      </c>
      <c r="J38" s="42">
        <f t="shared" si="19"/>
        <v>2.5000000000000001E-2</v>
      </c>
    </row>
    <row r="39" spans="1:10" ht="4.95" customHeight="1" x14ac:dyDescent="0.3">
      <c r="A39" s="54"/>
      <c r="J39" s="60"/>
    </row>
    <row r="40" spans="1:10" x14ac:dyDescent="0.3">
      <c r="A40" s="61" t="s">
        <v>45</v>
      </c>
      <c r="B40" s="50"/>
      <c r="C40" s="50"/>
      <c r="D40" s="50"/>
      <c r="E40" s="44"/>
      <c r="F40" s="44"/>
      <c r="G40" s="44"/>
      <c r="H40" s="44"/>
      <c r="I40" s="44"/>
      <c r="J40" s="45"/>
    </row>
    <row r="42" spans="1:10" ht="18" x14ac:dyDescent="0.35">
      <c r="A42" s="51" t="s">
        <v>50</v>
      </c>
      <c r="B42" s="52"/>
      <c r="C42" s="52"/>
      <c r="D42" s="52"/>
      <c r="E42" s="52"/>
      <c r="F42" s="52"/>
      <c r="G42" s="52"/>
      <c r="H42" s="52"/>
      <c r="I42" s="52"/>
      <c r="J42" s="53"/>
    </row>
    <row r="43" spans="1:10" ht="14.4" customHeight="1" x14ac:dyDescent="0.3">
      <c r="A43" s="54"/>
      <c r="F43" s="88" t="s">
        <v>21</v>
      </c>
      <c r="G43" s="88"/>
      <c r="H43" s="88"/>
      <c r="I43" s="88"/>
      <c r="J43" s="89"/>
    </row>
    <row r="44" spans="1:10" x14ac:dyDescent="0.3">
      <c r="A44" s="56" t="s">
        <v>22</v>
      </c>
      <c r="B44" s="1" t="s">
        <v>23</v>
      </c>
      <c r="C44" s="1" t="s">
        <v>24</v>
      </c>
      <c r="E44" s="49">
        <v>500</v>
      </c>
      <c r="F44" s="86" t="s">
        <v>25</v>
      </c>
      <c r="G44" s="86"/>
      <c r="H44" s="86"/>
      <c r="I44" s="86"/>
      <c r="J44" s="87"/>
    </row>
    <row r="45" spans="1:10" x14ac:dyDescent="0.3">
      <c r="A45" s="54"/>
      <c r="E45" s="19" t="s">
        <v>26</v>
      </c>
      <c r="F45" s="19" t="s">
        <v>27</v>
      </c>
      <c r="G45" s="19" t="s">
        <v>28</v>
      </c>
      <c r="H45" s="19" t="s">
        <v>29</v>
      </c>
      <c r="I45" s="19" t="s">
        <v>30</v>
      </c>
      <c r="J45" s="55" t="s">
        <v>31</v>
      </c>
    </row>
    <row r="46" spans="1:10" x14ac:dyDescent="0.3">
      <c r="A46" s="57" t="s">
        <v>32</v>
      </c>
      <c r="B46" t="s">
        <v>33</v>
      </c>
      <c r="C46" t="s">
        <v>33</v>
      </c>
      <c r="E46" s="2">
        <f>E44-SUM(E47:E53)</f>
        <v>437.35</v>
      </c>
      <c r="F46" s="2">
        <f>250-SUM(F47:F53)</f>
        <v>218.67500000000001</v>
      </c>
      <c r="G46" s="2">
        <f>150-SUM(G47:G53)</f>
        <v>131.20500000000001</v>
      </c>
      <c r="H46" s="2">
        <f>100-SUM(H47:H53)</f>
        <v>87.47</v>
      </c>
      <c r="I46" s="2">
        <f>50-SUM(I47:I53)</f>
        <v>43.734999999999999</v>
      </c>
      <c r="J46" s="42">
        <f>25-SUM(J47:J53)</f>
        <v>21.8675</v>
      </c>
    </row>
    <row r="47" spans="1:10" x14ac:dyDescent="0.3">
      <c r="A47" s="57" t="s">
        <v>34</v>
      </c>
      <c r="B47" t="s">
        <v>35</v>
      </c>
      <c r="C47" t="s">
        <v>33</v>
      </c>
      <c r="E47" s="2">
        <f>(E44*1)/50</f>
        <v>10</v>
      </c>
      <c r="F47" s="2">
        <f t="shared" ref="F47:F53" si="20">E47/2</f>
        <v>5</v>
      </c>
      <c r="G47" s="2">
        <f>E47/(500/150)</f>
        <v>3</v>
      </c>
      <c r="H47" s="2">
        <f t="shared" ref="H47:H53" si="21">E47/5</f>
        <v>2</v>
      </c>
      <c r="I47" s="2">
        <f t="shared" ref="I47:I53" si="22">E47/10</f>
        <v>1</v>
      </c>
      <c r="J47" s="42">
        <f t="shared" ref="J47:J53" si="23">I47/2</f>
        <v>0.5</v>
      </c>
    </row>
    <row r="48" spans="1:10" x14ac:dyDescent="0.3">
      <c r="A48" s="57" t="s">
        <v>36</v>
      </c>
      <c r="B48" s="58" t="s">
        <v>37</v>
      </c>
      <c r="C48" s="59" t="s">
        <v>33</v>
      </c>
      <c r="E48" s="2">
        <v>31.05</v>
      </c>
      <c r="F48" s="2">
        <f t="shared" si="20"/>
        <v>15.525</v>
      </c>
      <c r="G48" s="2">
        <f t="shared" ref="G48:G53" si="24">E48/(500/150)</f>
        <v>9.3149999999999995</v>
      </c>
      <c r="H48" s="2">
        <f t="shared" si="21"/>
        <v>6.21</v>
      </c>
      <c r="I48" s="2">
        <f t="shared" si="22"/>
        <v>3.105</v>
      </c>
      <c r="J48" s="42">
        <f t="shared" si="23"/>
        <v>1.5525</v>
      </c>
    </row>
    <row r="49" spans="1:10" x14ac:dyDescent="0.3">
      <c r="A49" s="57" t="s">
        <v>38</v>
      </c>
      <c r="B49" t="s">
        <v>35</v>
      </c>
      <c r="C49" t="s">
        <v>33</v>
      </c>
      <c r="E49" s="2">
        <f>E44/50</f>
        <v>10</v>
      </c>
      <c r="F49" s="2">
        <f>E49/2</f>
        <v>5</v>
      </c>
      <c r="G49" s="2">
        <f>E49/(500/150)</f>
        <v>3</v>
      </c>
      <c r="H49" s="2">
        <f>E49/5</f>
        <v>2</v>
      </c>
      <c r="I49" s="2">
        <f>E49/10</f>
        <v>1</v>
      </c>
      <c r="J49" s="42">
        <f>I49/2</f>
        <v>0.5</v>
      </c>
    </row>
    <row r="50" spans="1:10" x14ac:dyDescent="0.3">
      <c r="A50" s="54" t="s">
        <v>39</v>
      </c>
      <c r="B50" t="s">
        <v>40</v>
      </c>
      <c r="C50" t="s">
        <v>41</v>
      </c>
      <c r="E50" s="2">
        <f>E44/50</f>
        <v>10</v>
      </c>
      <c r="F50" s="2">
        <f t="shared" si="20"/>
        <v>5</v>
      </c>
      <c r="G50" s="2">
        <f t="shared" si="24"/>
        <v>3</v>
      </c>
      <c r="H50" s="2">
        <f t="shared" si="21"/>
        <v>2</v>
      </c>
      <c r="I50" s="2">
        <f t="shared" si="22"/>
        <v>1</v>
      </c>
      <c r="J50" s="42">
        <f t="shared" si="23"/>
        <v>0.5</v>
      </c>
    </row>
    <row r="51" spans="1:10" x14ac:dyDescent="0.3">
      <c r="A51" s="54" t="s">
        <v>42</v>
      </c>
      <c r="B51" t="s">
        <v>43</v>
      </c>
      <c r="C51" t="s">
        <v>44</v>
      </c>
      <c r="E51" s="2">
        <f>E44*100/50000</f>
        <v>1</v>
      </c>
      <c r="F51" s="2">
        <f t="shared" si="20"/>
        <v>0.5</v>
      </c>
      <c r="G51" s="2">
        <f t="shared" si="24"/>
        <v>0.3</v>
      </c>
      <c r="H51" s="2">
        <f t="shared" si="21"/>
        <v>0.2</v>
      </c>
      <c r="I51" s="2">
        <f t="shared" si="22"/>
        <v>0.1</v>
      </c>
      <c r="J51" s="42">
        <f t="shared" si="23"/>
        <v>0.05</v>
      </c>
    </row>
    <row r="52" spans="1:10" x14ac:dyDescent="0.3">
      <c r="A52" s="54" t="s">
        <v>47</v>
      </c>
      <c r="B52" t="s">
        <v>48</v>
      </c>
      <c r="C52" t="s">
        <v>49</v>
      </c>
      <c r="E52" s="2">
        <f>(500*10)/10000</f>
        <v>0.5</v>
      </c>
      <c r="F52" s="2">
        <f t="shared" si="20"/>
        <v>0.25</v>
      </c>
      <c r="G52" s="2">
        <f t="shared" si="24"/>
        <v>0.15</v>
      </c>
      <c r="H52" s="2">
        <f t="shared" si="21"/>
        <v>0.1</v>
      </c>
      <c r="I52" s="2">
        <f t="shared" si="22"/>
        <v>0.05</v>
      </c>
      <c r="J52" s="42">
        <f t="shared" si="23"/>
        <v>2.5000000000000001E-2</v>
      </c>
    </row>
    <row r="53" spans="1:10" x14ac:dyDescent="0.3">
      <c r="A53" s="54" t="s">
        <v>51</v>
      </c>
      <c r="B53" t="s">
        <v>52</v>
      </c>
      <c r="C53" t="s">
        <v>53</v>
      </c>
      <c r="E53" s="2">
        <f>(500*10)/50000</f>
        <v>0.1</v>
      </c>
      <c r="F53" s="2">
        <f t="shared" si="20"/>
        <v>0.05</v>
      </c>
      <c r="G53" s="2">
        <f t="shared" si="24"/>
        <v>0.03</v>
      </c>
      <c r="H53" s="2">
        <f t="shared" si="21"/>
        <v>0.02</v>
      </c>
      <c r="I53" s="2">
        <f t="shared" si="22"/>
        <v>0.01</v>
      </c>
      <c r="J53" s="42">
        <f t="shared" si="23"/>
        <v>5.0000000000000001E-3</v>
      </c>
    </row>
    <row r="54" spans="1:10" ht="8.4" customHeight="1" x14ac:dyDescent="0.3">
      <c r="A54" s="54"/>
      <c r="J54" s="60"/>
    </row>
    <row r="55" spans="1:10" x14ac:dyDescent="0.3">
      <c r="A55" s="61" t="s">
        <v>45</v>
      </c>
      <c r="B55" s="50"/>
      <c r="C55" s="50"/>
      <c r="D55" s="50"/>
      <c r="E55" s="44"/>
      <c r="F55" s="44"/>
      <c r="G55" s="44"/>
      <c r="H55" s="44"/>
      <c r="I55" s="44"/>
      <c r="J55" s="45"/>
    </row>
    <row r="56" spans="1:10" x14ac:dyDescent="0.3">
      <c r="E56" s="2"/>
      <c r="F56" s="2"/>
      <c r="G56" s="2"/>
      <c r="H56" s="2"/>
      <c r="I56" s="2"/>
      <c r="J56" s="2"/>
    </row>
    <row r="57" spans="1:10" ht="18" x14ac:dyDescent="0.35">
      <c r="A57" s="51" t="s">
        <v>54</v>
      </c>
      <c r="B57" s="52"/>
      <c r="C57" s="52"/>
      <c r="D57" s="52"/>
      <c r="E57" s="52"/>
      <c r="F57" s="52"/>
      <c r="G57" s="52"/>
      <c r="H57" s="52"/>
      <c r="I57" s="52"/>
      <c r="J57" s="53"/>
    </row>
    <row r="58" spans="1:10" ht="14.4" customHeight="1" x14ac:dyDescent="0.3">
      <c r="A58" s="54"/>
      <c r="F58" s="88" t="s">
        <v>21</v>
      </c>
      <c r="G58" s="88"/>
      <c r="H58" s="88"/>
      <c r="I58" s="88"/>
      <c r="J58" s="89"/>
    </row>
    <row r="59" spans="1:10" x14ac:dyDescent="0.3">
      <c r="A59" s="56" t="s">
        <v>22</v>
      </c>
      <c r="B59" s="1" t="s">
        <v>23</v>
      </c>
      <c r="C59" s="1" t="s">
        <v>24</v>
      </c>
      <c r="E59" s="49">
        <v>500</v>
      </c>
      <c r="F59" s="86" t="s">
        <v>25</v>
      </c>
      <c r="G59" s="86"/>
      <c r="H59" s="86"/>
      <c r="I59" s="86"/>
      <c r="J59" s="87"/>
    </row>
    <row r="60" spans="1:10" x14ac:dyDescent="0.3">
      <c r="A60" s="54"/>
      <c r="E60" s="19" t="s">
        <v>26</v>
      </c>
      <c r="F60" s="19" t="s">
        <v>27</v>
      </c>
      <c r="G60" s="19" t="s">
        <v>28</v>
      </c>
      <c r="H60" s="19" t="s">
        <v>29</v>
      </c>
      <c r="I60" s="19" t="s">
        <v>30</v>
      </c>
      <c r="J60" s="55" t="s">
        <v>31</v>
      </c>
    </row>
    <row r="61" spans="1:10" x14ac:dyDescent="0.3">
      <c r="A61" s="57" t="s">
        <v>32</v>
      </c>
      <c r="B61" t="s">
        <v>33</v>
      </c>
      <c r="C61" t="s">
        <v>33</v>
      </c>
      <c r="E61" s="2">
        <f>E59-SUM(E62:E68)</f>
        <v>437.4</v>
      </c>
      <c r="F61" s="2">
        <f>250-SUM(F62:F68)</f>
        <v>218.7</v>
      </c>
      <c r="G61" s="2">
        <f>150-SUM(G62:G68)</f>
        <v>131.22</v>
      </c>
      <c r="H61" s="2">
        <f>100-SUM(H62:H68)</f>
        <v>87.48</v>
      </c>
      <c r="I61" s="2">
        <f>50-SUM(I62:I68)</f>
        <v>43.74</v>
      </c>
      <c r="J61" s="42">
        <f>25-SUM(J62:J68)</f>
        <v>21.87</v>
      </c>
    </row>
    <row r="62" spans="1:10" x14ac:dyDescent="0.3">
      <c r="A62" s="57" t="s">
        <v>34</v>
      </c>
      <c r="B62" t="s">
        <v>35</v>
      </c>
      <c r="C62" t="s">
        <v>33</v>
      </c>
      <c r="E62" s="2">
        <f>(E59*1)/50</f>
        <v>10</v>
      </c>
      <c r="F62" s="2">
        <f t="shared" ref="F62:F63" si="25">E62/2</f>
        <v>5</v>
      </c>
      <c r="G62" s="2">
        <f>E62/(500/150)</f>
        <v>3</v>
      </c>
      <c r="H62" s="2">
        <f t="shared" ref="H62:H63" si="26">E62/5</f>
        <v>2</v>
      </c>
      <c r="I62" s="2">
        <f t="shared" ref="I62:I63" si="27">E62/10</f>
        <v>1</v>
      </c>
      <c r="J62" s="42">
        <f t="shared" ref="J62:J63" si="28">I62/2</f>
        <v>0.5</v>
      </c>
    </row>
    <row r="63" spans="1:10" x14ac:dyDescent="0.3">
      <c r="A63" s="57" t="s">
        <v>36</v>
      </c>
      <c r="B63" s="58" t="s">
        <v>37</v>
      </c>
      <c r="C63" s="59" t="s">
        <v>33</v>
      </c>
      <c r="E63" s="2">
        <v>31.05</v>
      </c>
      <c r="F63" s="2">
        <f t="shared" si="25"/>
        <v>15.525</v>
      </c>
      <c r="G63" s="2">
        <f t="shared" ref="G63" si="29">E63/(500/150)</f>
        <v>9.3149999999999995</v>
      </c>
      <c r="H63" s="2">
        <f t="shared" si="26"/>
        <v>6.21</v>
      </c>
      <c r="I63" s="2">
        <f t="shared" si="27"/>
        <v>3.105</v>
      </c>
      <c r="J63" s="42">
        <f t="shared" si="28"/>
        <v>1.5525</v>
      </c>
    </row>
    <row r="64" spans="1:10" x14ac:dyDescent="0.3">
      <c r="A64" s="57" t="s">
        <v>38</v>
      </c>
      <c r="B64" t="s">
        <v>35</v>
      </c>
      <c r="C64" t="s">
        <v>33</v>
      </c>
      <c r="E64" s="2">
        <f>E59/50</f>
        <v>10</v>
      </c>
      <c r="F64" s="2">
        <f>E64/2</f>
        <v>5</v>
      </c>
      <c r="G64" s="2">
        <f>E64/(500/150)</f>
        <v>3</v>
      </c>
      <c r="H64" s="2">
        <f>E64/5</f>
        <v>2</v>
      </c>
      <c r="I64" s="2">
        <f>E64/10</f>
        <v>1</v>
      </c>
      <c r="J64" s="42">
        <f>I64/2</f>
        <v>0.5</v>
      </c>
    </row>
    <row r="65" spans="1:10" x14ac:dyDescent="0.3">
      <c r="A65" s="54" t="s">
        <v>39</v>
      </c>
      <c r="B65" t="s">
        <v>40</v>
      </c>
      <c r="C65" t="s">
        <v>41</v>
      </c>
      <c r="E65" s="2">
        <f>E59/50</f>
        <v>10</v>
      </c>
      <c r="F65" s="2">
        <f t="shared" ref="F65:F68" si="30">E65/2</f>
        <v>5</v>
      </c>
      <c r="G65" s="2">
        <f t="shared" ref="G65:G68" si="31">E65/(500/150)</f>
        <v>3</v>
      </c>
      <c r="H65" s="2">
        <f t="shared" ref="H65:H68" si="32">E65/5</f>
        <v>2</v>
      </c>
      <c r="I65" s="2">
        <f t="shared" ref="I65:I68" si="33">E65/10</f>
        <v>1</v>
      </c>
      <c r="J65" s="42">
        <f t="shared" ref="J65:J68" si="34">I65/2</f>
        <v>0.5</v>
      </c>
    </row>
    <row r="66" spans="1:10" x14ac:dyDescent="0.3">
      <c r="A66" s="54" t="s">
        <v>42</v>
      </c>
      <c r="B66" t="s">
        <v>43</v>
      </c>
      <c r="C66" t="s">
        <v>44</v>
      </c>
      <c r="E66" s="2">
        <f>E59*100/50000</f>
        <v>1</v>
      </c>
      <c r="F66" s="2">
        <f t="shared" si="30"/>
        <v>0.5</v>
      </c>
      <c r="G66" s="2">
        <f t="shared" si="31"/>
        <v>0.3</v>
      </c>
      <c r="H66" s="2">
        <f t="shared" si="32"/>
        <v>0.2</v>
      </c>
      <c r="I66" s="2">
        <f t="shared" si="33"/>
        <v>0.1</v>
      </c>
      <c r="J66" s="42">
        <f t="shared" si="34"/>
        <v>0.05</v>
      </c>
    </row>
    <row r="67" spans="1:10" x14ac:dyDescent="0.3">
      <c r="A67" s="54" t="s">
        <v>47</v>
      </c>
      <c r="B67" t="s">
        <v>48</v>
      </c>
      <c r="C67" t="s">
        <v>49</v>
      </c>
      <c r="E67" s="2">
        <f>(500*10)/10000</f>
        <v>0.5</v>
      </c>
      <c r="F67" s="2">
        <f t="shared" si="30"/>
        <v>0.25</v>
      </c>
      <c r="G67" s="2">
        <f t="shared" si="31"/>
        <v>0.15</v>
      </c>
      <c r="H67" s="2">
        <f t="shared" si="32"/>
        <v>0.1</v>
      </c>
      <c r="I67" s="2">
        <f t="shared" si="33"/>
        <v>0.05</v>
      </c>
      <c r="J67" s="42">
        <f t="shared" si="34"/>
        <v>2.5000000000000001E-2</v>
      </c>
    </row>
    <row r="68" spans="1:10" x14ac:dyDescent="0.3">
      <c r="A68" s="54" t="s">
        <v>55</v>
      </c>
      <c r="B68" t="s">
        <v>56</v>
      </c>
      <c r="C68" t="s">
        <v>53</v>
      </c>
      <c r="E68" s="2">
        <f>(500*10)/100000</f>
        <v>0.05</v>
      </c>
      <c r="F68" s="2">
        <f t="shared" si="30"/>
        <v>2.5000000000000001E-2</v>
      </c>
      <c r="G68" s="2">
        <f t="shared" si="31"/>
        <v>1.4999999999999999E-2</v>
      </c>
      <c r="H68" s="2">
        <f t="shared" si="32"/>
        <v>0.01</v>
      </c>
      <c r="I68" s="2">
        <f t="shared" si="33"/>
        <v>5.0000000000000001E-3</v>
      </c>
      <c r="J68" s="42">
        <f t="shared" si="34"/>
        <v>2.5000000000000001E-3</v>
      </c>
    </row>
    <row r="69" spans="1:10" ht="6" customHeight="1" x14ac:dyDescent="0.3">
      <c r="A69" s="54"/>
      <c r="J69" s="60"/>
    </row>
    <row r="70" spans="1:10" x14ac:dyDescent="0.3">
      <c r="A70" s="61" t="s">
        <v>45</v>
      </c>
      <c r="B70" s="50"/>
      <c r="C70" s="50"/>
      <c r="D70" s="50"/>
      <c r="E70" s="44"/>
      <c r="F70" s="44"/>
      <c r="G70" s="44"/>
      <c r="H70" s="44"/>
      <c r="I70" s="44"/>
      <c r="J70" s="45"/>
    </row>
    <row r="71" spans="1:10" x14ac:dyDescent="0.3">
      <c r="A71" s="4"/>
      <c r="E71" s="2"/>
      <c r="F71" s="2"/>
      <c r="G71" s="2"/>
      <c r="H71" s="2"/>
      <c r="I71" s="2"/>
      <c r="J71" s="2"/>
    </row>
    <row r="72" spans="1:10" x14ac:dyDescent="0.3">
      <c r="E72" s="2"/>
      <c r="F72" s="2"/>
      <c r="G72" s="2"/>
      <c r="H72" s="2"/>
      <c r="I72" s="2"/>
      <c r="J72" s="2"/>
    </row>
    <row r="73" spans="1:10" x14ac:dyDescent="0.3">
      <c r="A73" s="1" t="s">
        <v>57</v>
      </c>
    </row>
    <row r="74" spans="1:10" ht="5.7" customHeight="1" x14ac:dyDescent="0.3">
      <c r="A74" s="1"/>
    </row>
    <row r="75" spans="1:10" x14ac:dyDescent="0.3">
      <c r="A75" s="1" t="s">
        <v>58</v>
      </c>
    </row>
    <row r="76" spans="1:10" ht="15.45" customHeight="1" x14ac:dyDescent="0.3">
      <c r="A76" t="s">
        <v>59</v>
      </c>
    </row>
    <row r="77" spans="1:10" x14ac:dyDescent="0.3">
      <c r="A77" s="1" t="s">
        <v>60</v>
      </c>
    </row>
    <row r="78" spans="1:10" ht="15.45" customHeight="1" x14ac:dyDescent="0.3">
      <c r="A78" t="s">
        <v>61</v>
      </c>
    </row>
    <row r="79" spans="1:10" x14ac:dyDescent="0.3">
      <c r="A79" s="1" t="s">
        <v>62</v>
      </c>
    </row>
    <row r="80" spans="1:10" x14ac:dyDescent="0.3">
      <c r="A80" t="s">
        <v>63</v>
      </c>
    </row>
    <row r="81" spans="1:6" x14ac:dyDescent="0.3">
      <c r="A81" s="1" t="s">
        <v>64</v>
      </c>
    </row>
    <row r="82" spans="1:6" x14ac:dyDescent="0.3">
      <c r="A82" t="s">
        <v>65</v>
      </c>
    </row>
    <row r="83" spans="1:6" x14ac:dyDescent="0.3">
      <c r="A83" t="s">
        <v>66</v>
      </c>
    </row>
    <row r="84" spans="1:6" x14ac:dyDescent="0.3">
      <c r="A84" s="1" t="s">
        <v>67</v>
      </c>
    </row>
    <row r="85" spans="1:6" x14ac:dyDescent="0.3">
      <c r="A85" t="s">
        <v>61</v>
      </c>
    </row>
    <row r="86" spans="1:6" x14ac:dyDescent="0.3">
      <c r="A86" s="1" t="s">
        <v>68</v>
      </c>
    </row>
    <row r="87" spans="1:6" x14ac:dyDescent="0.3">
      <c r="A87" t="s">
        <v>69</v>
      </c>
    </row>
    <row r="88" spans="1:6" x14ac:dyDescent="0.3">
      <c r="A88" s="1" t="s">
        <v>70</v>
      </c>
    </row>
    <row r="89" spans="1:6" x14ac:dyDescent="0.3">
      <c r="A89" t="s">
        <v>71</v>
      </c>
    </row>
    <row r="90" spans="1:6" x14ac:dyDescent="0.3">
      <c r="A90" s="1" t="s">
        <v>72</v>
      </c>
      <c r="E90" s="2"/>
      <c r="F90" s="2"/>
    </row>
    <row r="91" spans="1:6" x14ac:dyDescent="0.3">
      <c r="A91" t="s">
        <v>73</v>
      </c>
    </row>
    <row r="92" spans="1:6" x14ac:dyDescent="0.3">
      <c r="A92" s="1" t="s">
        <v>74</v>
      </c>
    </row>
    <row r="93" spans="1:6" x14ac:dyDescent="0.3">
      <c r="A93" t="s">
        <v>75</v>
      </c>
    </row>
    <row r="94" spans="1:6" x14ac:dyDescent="0.3">
      <c r="A94" s="8" t="s">
        <v>76</v>
      </c>
      <c r="B94" s="9"/>
    </row>
    <row r="95" spans="1:6" x14ac:dyDescent="0.3">
      <c r="A95" s="9" t="s">
        <v>77</v>
      </c>
      <c r="B95" s="9"/>
    </row>
    <row r="96" spans="1:6" x14ac:dyDescent="0.3">
      <c r="A96" s="1" t="s">
        <v>78</v>
      </c>
    </row>
    <row r="97" spans="1:1" x14ac:dyDescent="0.3">
      <c r="A97" t="s">
        <v>79</v>
      </c>
    </row>
    <row r="98" spans="1:1" x14ac:dyDescent="0.3">
      <c r="A98" t="s">
        <v>80</v>
      </c>
    </row>
    <row r="99" spans="1:1" x14ac:dyDescent="0.3">
      <c r="A99" s="1" t="s">
        <v>81</v>
      </c>
    </row>
    <row r="100" spans="1:1" x14ac:dyDescent="0.3">
      <c r="A100" t="s">
        <v>82</v>
      </c>
    </row>
    <row r="101" spans="1:1" s="1" customFormat="1" x14ac:dyDescent="0.3">
      <c r="A101" s="1" t="s">
        <v>83</v>
      </c>
    </row>
    <row r="102" spans="1:1" x14ac:dyDescent="0.3">
      <c r="A102" t="s">
        <v>84</v>
      </c>
    </row>
    <row r="103" spans="1:1" x14ac:dyDescent="0.3">
      <c r="A103" t="s">
        <v>85</v>
      </c>
    </row>
    <row r="104" spans="1:1" x14ac:dyDescent="0.3">
      <c r="A104" s="1"/>
    </row>
    <row r="105" spans="1:1" x14ac:dyDescent="0.3">
      <c r="A105" s="1" t="s">
        <v>86</v>
      </c>
    </row>
    <row r="106" spans="1:1" x14ac:dyDescent="0.3">
      <c r="A106" t="s">
        <v>87</v>
      </c>
    </row>
    <row r="107" spans="1:1" x14ac:dyDescent="0.3">
      <c r="A107" t="s">
        <v>88</v>
      </c>
    </row>
    <row r="108" spans="1:1" x14ac:dyDescent="0.3">
      <c r="A108" t="s">
        <v>89</v>
      </c>
    </row>
    <row r="109" spans="1:1" x14ac:dyDescent="0.3">
      <c r="A109" t="s">
        <v>90</v>
      </c>
    </row>
  </sheetData>
  <mergeCells count="8">
    <mergeCell ref="F59:J59"/>
    <mergeCell ref="F17:J17"/>
    <mergeCell ref="F30:J30"/>
    <mergeCell ref="F16:J16"/>
    <mergeCell ref="F29:J29"/>
    <mergeCell ref="F44:J44"/>
    <mergeCell ref="F43:J43"/>
    <mergeCell ref="F58:J58"/>
  </mergeCells>
  <pageMargins left="0.7" right="0.7" top="0.75" bottom="0.75" header="0.3" footer="0.3"/>
  <pageSetup scale="40" orientation="portrait" horizontalDpi="300" verticalDpi="30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3DDFA8-C0DC-4F9C-815F-32AA4633D340}">
  <dimension ref="A1:Q88"/>
  <sheetViews>
    <sheetView topLeftCell="H1" workbookViewId="0">
      <pane ySplit="3" topLeftCell="A12" activePane="bottomLeft" state="frozen"/>
      <selection pane="bottomLeft" activeCell="K24" sqref="K24"/>
    </sheetView>
  </sheetViews>
  <sheetFormatPr defaultRowHeight="14.4" x14ac:dyDescent="0.3"/>
  <cols>
    <col min="1" max="1" width="18.6640625" style="2" bestFit="1" customWidth="1"/>
    <col min="2" max="2" width="9.109375" style="2"/>
    <col min="3" max="4" width="19.5546875" style="2" bestFit="1" customWidth="1"/>
    <col min="5" max="5" width="20.109375" style="2" bestFit="1" customWidth="1"/>
    <col min="6" max="6" width="20.33203125" style="2" bestFit="1" customWidth="1"/>
    <col min="7" max="7" width="20.109375" style="2" bestFit="1" customWidth="1"/>
    <col min="8" max="8" width="14.5546875" style="2" bestFit="1" customWidth="1"/>
    <col min="9" max="9" width="14.109375" style="2" bestFit="1" customWidth="1"/>
    <col min="10" max="10" width="13" style="2" bestFit="1" customWidth="1"/>
    <col min="11" max="11" width="13.33203125" style="2" bestFit="1" customWidth="1"/>
    <col min="12" max="12" width="13.33203125" style="2" customWidth="1"/>
    <col min="13" max="13" width="10.88671875" style="2" bestFit="1" customWidth="1"/>
    <col min="14" max="14" width="16.88671875" style="2" bestFit="1" customWidth="1"/>
    <col min="15" max="15" width="79.33203125" bestFit="1" customWidth="1"/>
    <col min="16" max="16" width="24" style="2" bestFit="1" customWidth="1"/>
    <col min="17" max="17" width="11.88671875" style="2" bestFit="1" customWidth="1"/>
  </cols>
  <sheetData>
    <row r="1" spans="1:17" x14ac:dyDescent="0.3">
      <c r="A1" s="69" t="s">
        <v>436</v>
      </c>
    </row>
    <row r="3" spans="1:17" s="65" customFormat="1" x14ac:dyDescent="0.3">
      <c r="A3" s="75" t="s">
        <v>415</v>
      </c>
      <c r="B3" s="76" t="s">
        <v>416</v>
      </c>
      <c r="C3" s="76" t="s">
        <v>417</v>
      </c>
      <c r="D3" s="76" t="s">
        <v>418</v>
      </c>
      <c r="E3" s="76" t="s">
        <v>419</v>
      </c>
      <c r="F3" s="76" t="s">
        <v>420</v>
      </c>
      <c r="G3" s="76" t="s">
        <v>421</v>
      </c>
      <c r="H3" s="76" t="s">
        <v>422</v>
      </c>
      <c r="I3" s="76" t="s">
        <v>423</v>
      </c>
      <c r="J3" s="76" t="s">
        <v>424</v>
      </c>
      <c r="K3" s="76" t="s">
        <v>425</v>
      </c>
      <c r="L3" s="76" t="s">
        <v>435</v>
      </c>
      <c r="M3" s="76" t="s">
        <v>426</v>
      </c>
      <c r="N3" s="76" t="s">
        <v>427</v>
      </c>
      <c r="O3" s="76" t="s">
        <v>428</v>
      </c>
      <c r="P3" s="76" t="s">
        <v>429</v>
      </c>
      <c r="Q3" s="76" t="s">
        <v>430</v>
      </c>
    </row>
    <row r="4" spans="1:17" s="72" customFormat="1" x14ac:dyDescent="0.3">
      <c r="A4" s="70" t="s">
        <v>106</v>
      </c>
      <c r="B4" s="97" t="s">
        <v>437</v>
      </c>
      <c r="C4" s="97"/>
      <c r="D4" s="97"/>
      <c r="E4" s="97"/>
      <c r="F4" s="97"/>
      <c r="G4" s="97"/>
      <c r="H4" s="97"/>
      <c r="I4" s="97"/>
      <c r="J4" s="97"/>
      <c r="K4" s="97"/>
      <c r="L4" s="97"/>
      <c r="M4" s="97"/>
      <c r="N4" s="97"/>
      <c r="O4" s="97"/>
      <c r="P4" s="97"/>
      <c r="Q4" s="97"/>
    </row>
    <row r="5" spans="1:17" s="72" customFormat="1" x14ac:dyDescent="0.3">
      <c r="A5" s="70" t="s">
        <v>117</v>
      </c>
      <c r="B5" s="97" t="s">
        <v>437</v>
      </c>
      <c r="C5" s="97"/>
      <c r="D5" s="97"/>
      <c r="E5" s="97"/>
      <c r="F5" s="97"/>
      <c r="G5" s="97"/>
      <c r="H5" s="97"/>
      <c r="I5" s="97"/>
      <c r="J5" s="97"/>
      <c r="K5" s="97"/>
      <c r="L5" s="97"/>
      <c r="M5" s="97"/>
      <c r="N5" s="97"/>
      <c r="O5" s="97"/>
      <c r="P5" s="97"/>
      <c r="Q5" s="97"/>
    </row>
    <row r="6" spans="1:17" s="72" customFormat="1" x14ac:dyDescent="0.3">
      <c r="A6" s="70" t="s">
        <v>120</v>
      </c>
      <c r="B6" s="97" t="s">
        <v>437</v>
      </c>
      <c r="C6" s="97"/>
      <c r="D6" s="97"/>
      <c r="E6" s="97"/>
      <c r="F6" s="97"/>
      <c r="G6" s="97"/>
      <c r="H6" s="97"/>
      <c r="I6" s="97"/>
      <c r="J6" s="97"/>
      <c r="K6" s="97"/>
      <c r="L6" s="97"/>
      <c r="M6" s="97"/>
      <c r="N6" s="97"/>
      <c r="O6" s="97"/>
      <c r="P6" s="97"/>
      <c r="Q6" s="97"/>
    </row>
    <row r="7" spans="1:17" s="72" customFormat="1" x14ac:dyDescent="0.3">
      <c r="A7" s="70" t="s">
        <v>124</v>
      </c>
      <c r="B7" s="71">
        <v>1</v>
      </c>
      <c r="C7" s="71">
        <v>0</v>
      </c>
      <c r="D7" s="71">
        <v>0</v>
      </c>
      <c r="E7" s="71">
        <v>0</v>
      </c>
      <c r="F7" s="71">
        <v>100</v>
      </c>
      <c r="G7" s="71">
        <v>0</v>
      </c>
      <c r="H7" s="71">
        <v>0</v>
      </c>
      <c r="I7" s="71">
        <v>0</v>
      </c>
      <c r="J7" s="71">
        <v>0</v>
      </c>
      <c r="K7" s="71">
        <v>10</v>
      </c>
      <c r="L7" s="71">
        <v>0</v>
      </c>
      <c r="M7" s="71">
        <v>60</v>
      </c>
      <c r="N7" s="71">
        <v>37</v>
      </c>
      <c r="O7" s="72" t="s">
        <v>431</v>
      </c>
      <c r="P7" s="71">
        <v>15268</v>
      </c>
      <c r="Q7" s="82">
        <v>65.8</v>
      </c>
    </row>
    <row r="8" spans="1:17" s="52" customFormat="1" x14ac:dyDescent="0.3">
      <c r="A8" s="73" t="s">
        <v>128</v>
      </c>
      <c r="B8" s="74">
        <v>1</v>
      </c>
      <c r="C8" s="74">
        <v>0</v>
      </c>
      <c r="D8" s="74">
        <v>0</v>
      </c>
      <c r="E8" s="74">
        <v>0</v>
      </c>
      <c r="F8" s="74">
        <v>200</v>
      </c>
      <c r="G8" s="74">
        <v>200</v>
      </c>
      <c r="H8" s="74">
        <v>0</v>
      </c>
      <c r="I8" s="74">
        <v>5</v>
      </c>
      <c r="J8" s="74">
        <v>250</v>
      </c>
      <c r="K8" s="74">
        <v>10</v>
      </c>
      <c r="L8" s="74">
        <v>0</v>
      </c>
      <c r="M8" s="74">
        <v>60</v>
      </c>
      <c r="N8" s="74">
        <v>37</v>
      </c>
      <c r="O8" s="52" t="s">
        <v>432</v>
      </c>
      <c r="P8" s="83">
        <v>11963.190184049083</v>
      </c>
      <c r="Q8" s="80">
        <v>84.332999999999998</v>
      </c>
    </row>
    <row r="9" spans="1:17" x14ac:dyDescent="0.3">
      <c r="A9" s="41" t="s">
        <v>128</v>
      </c>
      <c r="B9" s="2">
        <v>2</v>
      </c>
      <c r="C9" s="2">
        <v>0</v>
      </c>
      <c r="D9" s="2">
        <v>110</v>
      </c>
      <c r="E9" s="2">
        <v>0</v>
      </c>
      <c r="F9" s="2">
        <v>0</v>
      </c>
      <c r="G9" s="2">
        <v>100</v>
      </c>
      <c r="H9" s="2">
        <v>20</v>
      </c>
      <c r="I9" s="2">
        <v>5</v>
      </c>
      <c r="J9" s="2">
        <v>0</v>
      </c>
      <c r="K9" s="2">
        <v>10</v>
      </c>
      <c r="L9" s="2">
        <v>0</v>
      </c>
      <c r="M9" s="2">
        <v>60</v>
      </c>
      <c r="N9" s="2">
        <v>37</v>
      </c>
      <c r="O9" t="s">
        <v>432</v>
      </c>
      <c r="P9" s="79">
        <v>16531.742650191736</v>
      </c>
      <c r="Q9" s="78">
        <v>92.332999999999998</v>
      </c>
    </row>
    <row r="10" spans="1:17" x14ac:dyDescent="0.3">
      <c r="A10" s="41" t="s">
        <v>128</v>
      </c>
      <c r="B10" s="2">
        <v>3</v>
      </c>
      <c r="C10" s="2">
        <v>0</v>
      </c>
      <c r="D10" s="2">
        <v>0</v>
      </c>
      <c r="E10" s="2">
        <v>0</v>
      </c>
      <c r="F10" s="2">
        <v>20</v>
      </c>
      <c r="G10" s="2">
        <v>200</v>
      </c>
      <c r="H10" s="2">
        <v>10</v>
      </c>
      <c r="I10" s="2">
        <v>0</v>
      </c>
      <c r="J10" s="2">
        <v>0</v>
      </c>
      <c r="K10" s="2">
        <v>10</v>
      </c>
      <c r="L10" s="2">
        <v>0</v>
      </c>
      <c r="M10" s="2">
        <v>60</v>
      </c>
      <c r="N10" s="2">
        <v>37</v>
      </c>
      <c r="O10" t="s">
        <v>432</v>
      </c>
      <c r="P10" s="79">
        <v>9102.5641025641035</v>
      </c>
      <c r="Q10" s="78">
        <v>74.400000000000006</v>
      </c>
    </row>
    <row r="11" spans="1:17" x14ac:dyDescent="0.3">
      <c r="A11" s="41" t="s">
        <v>128</v>
      </c>
      <c r="B11" s="2">
        <v>4</v>
      </c>
      <c r="C11" s="2">
        <v>0</v>
      </c>
      <c r="D11" s="2">
        <v>0</v>
      </c>
      <c r="E11" s="2">
        <v>200</v>
      </c>
      <c r="F11" s="2">
        <v>0</v>
      </c>
      <c r="G11" s="2">
        <v>100</v>
      </c>
      <c r="H11" s="2">
        <v>0</v>
      </c>
      <c r="I11" s="2">
        <v>5</v>
      </c>
      <c r="J11" s="2">
        <v>250</v>
      </c>
      <c r="K11" s="2">
        <v>10</v>
      </c>
      <c r="L11" s="2">
        <v>0</v>
      </c>
      <c r="M11" s="2">
        <v>60</v>
      </c>
      <c r="N11" s="2">
        <v>37</v>
      </c>
      <c r="O11" t="s">
        <v>432</v>
      </c>
      <c r="P11" s="79">
        <v>8911.3257243195785</v>
      </c>
      <c r="Q11" s="78">
        <v>81.266999999999996</v>
      </c>
    </row>
    <row r="12" spans="1:17" x14ac:dyDescent="0.3">
      <c r="A12" s="41" t="s">
        <v>128</v>
      </c>
      <c r="B12" s="2">
        <v>5</v>
      </c>
      <c r="C12" s="2">
        <v>0</v>
      </c>
      <c r="D12" s="2">
        <v>0</v>
      </c>
      <c r="E12" s="2">
        <v>0</v>
      </c>
      <c r="F12" s="2">
        <v>200</v>
      </c>
      <c r="G12" s="2">
        <v>0</v>
      </c>
      <c r="H12" s="2">
        <v>20</v>
      </c>
      <c r="I12" s="2">
        <v>2.5</v>
      </c>
      <c r="J12" s="2">
        <v>500</v>
      </c>
      <c r="K12" s="2">
        <v>10</v>
      </c>
      <c r="L12" s="2">
        <v>0</v>
      </c>
      <c r="M12" s="2">
        <v>60</v>
      </c>
      <c r="N12" s="2">
        <v>37</v>
      </c>
      <c r="O12" t="s">
        <v>432</v>
      </c>
      <c r="P12" s="79">
        <v>2589.4287239722371</v>
      </c>
      <c r="Q12" s="78">
        <v>70.7</v>
      </c>
    </row>
    <row r="13" spans="1:17" x14ac:dyDescent="0.3">
      <c r="A13" s="41" t="s">
        <v>128</v>
      </c>
      <c r="B13" s="2">
        <v>6</v>
      </c>
      <c r="C13" s="2">
        <v>0</v>
      </c>
      <c r="D13" s="2">
        <v>0</v>
      </c>
      <c r="E13" s="2">
        <v>0</v>
      </c>
      <c r="F13" s="2">
        <v>100</v>
      </c>
      <c r="G13" s="2">
        <v>0</v>
      </c>
      <c r="H13" s="2">
        <v>0</v>
      </c>
      <c r="I13" s="2">
        <v>0</v>
      </c>
      <c r="J13" s="2">
        <v>0</v>
      </c>
      <c r="K13" s="2">
        <v>10</v>
      </c>
      <c r="L13" s="2">
        <v>0</v>
      </c>
      <c r="M13" s="2">
        <v>60</v>
      </c>
      <c r="N13" s="2">
        <v>37</v>
      </c>
      <c r="O13" t="s">
        <v>432</v>
      </c>
      <c r="P13" s="79">
        <v>19238.140872065167</v>
      </c>
      <c r="Q13" s="78">
        <v>65.433000000000007</v>
      </c>
    </row>
    <row r="14" spans="1:17" s="52" customFormat="1" x14ac:dyDescent="0.3">
      <c r="A14" s="73" t="s">
        <v>131</v>
      </c>
      <c r="B14" s="74">
        <v>1</v>
      </c>
      <c r="C14" s="74">
        <v>0</v>
      </c>
      <c r="D14" s="74">
        <v>110</v>
      </c>
      <c r="E14" s="74">
        <v>0</v>
      </c>
      <c r="F14" s="74">
        <v>0</v>
      </c>
      <c r="G14" s="74">
        <v>200</v>
      </c>
      <c r="H14" s="74">
        <v>10</v>
      </c>
      <c r="I14" s="74">
        <v>0</v>
      </c>
      <c r="J14" s="74">
        <v>250</v>
      </c>
      <c r="K14" s="74">
        <v>10</v>
      </c>
      <c r="L14" s="74">
        <v>0</v>
      </c>
      <c r="M14" s="74">
        <v>60</v>
      </c>
      <c r="N14" s="74">
        <v>37</v>
      </c>
      <c r="O14" s="52" t="s">
        <v>432</v>
      </c>
      <c r="P14" s="83">
        <v>25094.102885821834</v>
      </c>
      <c r="Q14" s="80">
        <v>79.83</v>
      </c>
    </row>
    <row r="15" spans="1:17" x14ac:dyDescent="0.3">
      <c r="A15" s="41" t="s">
        <v>131</v>
      </c>
      <c r="B15" s="2">
        <v>2</v>
      </c>
      <c r="C15" s="2">
        <v>110</v>
      </c>
      <c r="D15" s="2">
        <v>0</v>
      </c>
      <c r="E15" s="2">
        <v>0</v>
      </c>
      <c r="F15" s="2">
        <v>0</v>
      </c>
      <c r="G15" s="2">
        <v>200</v>
      </c>
      <c r="H15" s="2">
        <v>0</v>
      </c>
      <c r="I15" s="2">
        <v>2.5750000000000002</v>
      </c>
      <c r="J15" s="2">
        <v>0</v>
      </c>
      <c r="K15" s="2">
        <v>10</v>
      </c>
      <c r="L15" s="2">
        <v>0</v>
      </c>
      <c r="M15" s="2">
        <v>60</v>
      </c>
      <c r="N15" s="2">
        <v>37</v>
      </c>
      <c r="O15" t="s">
        <v>432</v>
      </c>
      <c r="P15" s="79">
        <v>38202.471104025506</v>
      </c>
      <c r="Q15" s="78">
        <v>88.167000000000002</v>
      </c>
    </row>
    <row r="16" spans="1:17" x14ac:dyDescent="0.3">
      <c r="A16" s="41" t="s">
        <v>131</v>
      </c>
      <c r="B16" s="2">
        <v>3</v>
      </c>
      <c r="C16" s="2">
        <v>0</v>
      </c>
      <c r="D16" s="2">
        <v>0</v>
      </c>
      <c r="E16" s="2">
        <v>20</v>
      </c>
      <c r="F16" s="2">
        <v>0</v>
      </c>
      <c r="G16" s="2">
        <v>0</v>
      </c>
      <c r="H16" s="2">
        <v>10</v>
      </c>
      <c r="I16" s="2">
        <v>5</v>
      </c>
      <c r="J16" s="2">
        <v>250</v>
      </c>
      <c r="K16" s="2">
        <v>10</v>
      </c>
      <c r="L16" s="2">
        <v>0</v>
      </c>
      <c r="M16" s="2">
        <v>60</v>
      </c>
      <c r="N16" s="2">
        <v>37</v>
      </c>
      <c r="O16" t="s">
        <v>432</v>
      </c>
      <c r="P16" s="79">
        <v>28447.93713163065</v>
      </c>
      <c r="Q16" s="78">
        <v>88.63</v>
      </c>
    </row>
    <row r="17" spans="1:17" x14ac:dyDescent="0.3">
      <c r="A17" s="41" t="s">
        <v>131</v>
      </c>
      <c r="B17" s="2">
        <v>4</v>
      </c>
      <c r="C17" s="2">
        <v>0</v>
      </c>
      <c r="D17" s="2">
        <v>0</v>
      </c>
      <c r="E17" s="2">
        <v>0</v>
      </c>
      <c r="F17" s="2">
        <v>110</v>
      </c>
      <c r="G17" s="2">
        <v>0</v>
      </c>
      <c r="H17" s="2">
        <v>20</v>
      </c>
      <c r="I17" s="2">
        <v>5</v>
      </c>
      <c r="J17" s="2">
        <v>500</v>
      </c>
      <c r="K17" s="2">
        <v>10</v>
      </c>
      <c r="L17" s="2">
        <v>0</v>
      </c>
      <c r="M17" s="2">
        <v>60</v>
      </c>
      <c r="N17" s="2">
        <v>37</v>
      </c>
      <c r="O17" t="s">
        <v>432</v>
      </c>
      <c r="P17" s="79">
        <v>22473.572938689213</v>
      </c>
      <c r="Q17" s="78">
        <v>79.53</v>
      </c>
    </row>
    <row r="18" spans="1:17" x14ac:dyDescent="0.3">
      <c r="A18" s="41" t="s">
        <v>131</v>
      </c>
      <c r="B18" s="2">
        <v>5</v>
      </c>
      <c r="C18" s="2">
        <v>0</v>
      </c>
      <c r="D18" s="2">
        <v>0</v>
      </c>
      <c r="E18" s="2">
        <v>20</v>
      </c>
      <c r="F18" s="2">
        <v>0</v>
      </c>
      <c r="G18" s="2">
        <v>100</v>
      </c>
      <c r="H18" s="2">
        <v>0</v>
      </c>
      <c r="I18" s="2">
        <v>0</v>
      </c>
      <c r="J18" s="2">
        <v>500</v>
      </c>
      <c r="K18" s="2">
        <v>10</v>
      </c>
      <c r="L18" s="2">
        <v>0</v>
      </c>
      <c r="M18" s="2">
        <v>60</v>
      </c>
      <c r="N18" s="2">
        <v>37</v>
      </c>
      <c r="O18" t="s">
        <v>432</v>
      </c>
      <c r="P18" s="79">
        <v>24693.251533742332</v>
      </c>
      <c r="Q18" s="78">
        <v>73.400000000000006</v>
      </c>
    </row>
    <row r="19" spans="1:17" x14ac:dyDescent="0.3">
      <c r="A19" s="41" t="s">
        <v>131</v>
      </c>
      <c r="B19" s="2">
        <v>6</v>
      </c>
      <c r="C19" s="2">
        <v>0</v>
      </c>
      <c r="D19" s="2">
        <v>0</v>
      </c>
      <c r="E19" s="2">
        <v>0</v>
      </c>
      <c r="F19" s="2">
        <v>100</v>
      </c>
      <c r="G19" s="2">
        <v>0</v>
      </c>
      <c r="H19" s="2">
        <v>0</v>
      </c>
      <c r="I19" s="2">
        <v>0</v>
      </c>
      <c r="J19" s="2">
        <v>0</v>
      </c>
      <c r="K19" s="2">
        <v>10</v>
      </c>
      <c r="L19" s="2">
        <v>0</v>
      </c>
      <c r="M19" s="2">
        <v>60</v>
      </c>
      <c r="N19" s="2">
        <v>37</v>
      </c>
      <c r="O19" t="s">
        <v>432</v>
      </c>
      <c r="P19" s="79">
        <v>52674.278846153837</v>
      </c>
      <c r="Q19" s="78">
        <v>63.9</v>
      </c>
    </row>
    <row r="20" spans="1:17" s="52" customFormat="1" x14ac:dyDescent="0.3">
      <c r="A20" s="73" t="s">
        <v>136</v>
      </c>
      <c r="B20" s="74">
        <v>1</v>
      </c>
      <c r="C20" s="74">
        <v>70</v>
      </c>
      <c r="D20" s="74">
        <v>0</v>
      </c>
      <c r="E20" s="74">
        <v>70</v>
      </c>
      <c r="F20" s="74">
        <v>0</v>
      </c>
      <c r="G20" s="74">
        <v>0</v>
      </c>
      <c r="H20" s="74">
        <v>0</v>
      </c>
      <c r="I20" s="74">
        <v>2.5</v>
      </c>
      <c r="J20" s="74">
        <v>50</v>
      </c>
      <c r="K20" s="74">
        <v>10</v>
      </c>
      <c r="L20" s="74">
        <v>0</v>
      </c>
      <c r="M20" s="74">
        <v>60</v>
      </c>
      <c r="N20" s="74">
        <v>37</v>
      </c>
      <c r="O20" s="52" t="s">
        <v>432</v>
      </c>
      <c r="P20" s="83">
        <v>19152.249134948099</v>
      </c>
      <c r="Q20" s="80">
        <v>90.441176470588246</v>
      </c>
    </row>
    <row r="21" spans="1:17" x14ac:dyDescent="0.3">
      <c r="A21" s="41" t="s">
        <v>136</v>
      </c>
      <c r="B21" s="2">
        <v>2</v>
      </c>
      <c r="C21" s="2">
        <v>120</v>
      </c>
      <c r="D21" s="2">
        <v>0</v>
      </c>
      <c r="E21" s="2">
        <v>20</v>
      </c>
      <c r="F21" s="2">
        <v>0</v>
      </c>
      <c r="G21" s="2">
        <v>0</v>
      </c>
      <c r="H21" s="2">
        <v>0</v>
      </c>
      <c r="I21" s="2">
        <v>5</v>
      </c>
      <c r="J21" s="2">
        <v>0</v>
      </c>
      <c r="K21" s="2">
        <v>10</v>
      </c>
      <c r="L21" s="2">
        <v>0</v>
      </c>
      <c r="M21" s="2">
        <v>60</v>
      </c>
      <c r="N21" s="2">
        <v>37</v>
      </c>
      <c r="O21" t="s">
        <v>432</v>
      </c>
      <c r="P21" s="79">
        <v>17327.981651376151</v>
      </c>
      <c r="Q21" s="78">
        <v>93.444650587507724</v>
      </c>
    </row>
    <row r="22" spans="1:17" x14ac:dyDescent="0.3">
      <c r="A22" s="41" t="s">
        <v>136</v>
      </c>
      <c r="B22" s="2">
        <v>3</v>
      </c>
      <c r="C22" s="2">
        <v>120</v>
      </c>
      <c r="D22" s="2">
        <v>0</v>
      </c>
      <c r="E22" s="2">
        <v>20</v>
      </c>
      <c r="F22" s="2">
        <v>0</v>
      </c>
      <c r="G22" s="2">
        <v>0</v>
      </c>
      <c r="H22" s="2">
        <v>0</v>
      </c>
      <c r="I22" s="2">
        <v>0</v>
      </c>
      <c r="J22" s="2">
        <v>100</v>
      </c>
      <c r="K22" s="2">
        <v>10</v>
      </c>
      <c r="L22" s="2">
        <v>0</v>
      </c>
      <c r="M22" s="2">
        <v>60</v>
      </c>
      <c r="N22" s="2">
        <v>37</v>
      </c>
      <c r="O22" t="s">
        <v>432</v>
      </c>
      <c r="P22" s="79">
        <v>13063.973063973064</v>
      </c>
      <c r="Q22" s="78">
        <v>81.086729362591441</v>
      </c>
    </row>
    <row r="23" spans="1:17" x14ac:dyDescent="0.3">
      <c r="A23" s="41" t="s">
        <v>136</v>
      </c>
      <c r="B23" s="2">
        <v>4</v>
      </c>
      <c r="C23" s="2">
        <v>20</v>
      </c>
      <c r="D23" s="2">
        <v>0</v>
      </c>
      <c r="E23" s="2">
        <v>20</v>
      </c>
      <c r="F23" s="2">
        <v>0</v>
      </c>
      <c r="G23" s="2">
        <v>0</v>
      </c>
      <c r="H23" s="2">
        <v>0</v>
      </c>
      <c r="I23" s="2">
        <v>2.5</v>
      </c>
      <c r="J23" s="2">
        <v>100</v>
      </c>
      <c r="K23" s="2">
        <v>10</v>
      </c>
      <c r="L23" s="2">
        <v>0</v>
      </c>
      <c r="M23" s="2">
        <v>60</v>
      </c>
      <c r="N23" s="2">
        <v>37</v>
      </c>
      <c r="O23" t="s">
        <v>432</v>
      </c>
      <c r="P23" s="79">
        <v>17000</v>
      </c>
      <c r="Q23" s="78">
        <v>92.931196983977372</v>
      </c>
    </row>
    <row r="24" spans="1:17" x14ac:dyDescent="0.3">
      <c r="A24" s="41" t="s">
        <v>136</v>
      </c>
      <c r="B24" s="2">
        <v>5</v>
      </c>
      <c r="C24" s="2">
        <v>70</v>
      </c>
      <c r="D24" s="2">
        <v>0</v>
      </c>
      <c r="E24" s="2">
        <v>70</v>
      </c>
      <c r="F24" s="2">
        <v>0</v>
      </c>
      <c r="G24" s="2">
        <v>0</v>
      </c>
      <c r="H24" s="2">
        <v>0</v>
      </c>
      <c r="I24" s="2">
        <v>2.5</v>
      </c>
      <c r="J24" s="2">
        <v>50</v>
      </c>
      <c r="K24" s="2">
        <v>10</v>
      </c>
      <c r="L24" s="2">
        <v>0</v>
      </c>
      <c r="M24" s="2">
        <v>60</v>
      </c>
      <c r="N24" s="2">
        <v>37</v>
      </c>
      <c r="O24" t="s">
        <v>432</v>
      </c>
      <c r="P24" s="79">
        <v>16641.337386018236</v>
      </c>
      <c r="Q24" s="78">
        <v>93.991416309012862</v>
      </c>
    </row>
    <row r="25" spans="1:17" x14ac:dyDescent="0.3">
      <c r="A25" s="41" t="s">
        <v>136</v>
      </c>
      <c r="B25" s="2">
        <v>6</v>
      </c>
      <c r="C25" s="96" t="s">
        <v>433</v>
      </c>
      <c r="D25" s="96"/>
      <c r="E25" s="96"/>
      <c r="F25" s="96"/>
      <c r="G25" s="96"/>
      <c r="H25" s="96"/>
      <c r="I25" s="96"/>
      <c r="J25" s="96"/>
      <c r="K25" s="2">
        <v>10</v>
      </c>
      <c r="L25" s="2">
        <v>0</v>
      </c>
      <c r="M25" s="2">
        <v>60</v>
      </c>
      <c r="N25" s="2">
        <v>37</v>
      </c>
      <c r="O25" t="s">
        <v>432</v>
      </c>
      <c r="P25" s="79">
        <v>10944.700460829494</v>
      </c>
      <c r="Q25" s="78">
        <v>94.152626362735376</v>
      </c>
    </row>
    <row r="26" spans="1:17" s="52" customFormat="1" x14ac:dyDescent="0.3">
      <c r="A26" s="73" t="s">
        <v>140</v>
      </c>
      <c r="B26" s="74">
        <v>1</v>
      </c>
      <c r="C26" s="74">
        <v>20</v>
      </c>
      <c r="D26" s="74">
        <v>0</v>
      </c>
      <c r="E26" s="74">
        <v>70</v>
      </c>
      <c r="F26" s="74">
        <v>0</v>
      </c>
      <c r="G26" s="74">
        <v>0</v>
      </c>
      <c r="H26" s="74">
        <v>0</v>
      </c>
      <c r="I26" s="74">
        <v>0</v>
      </c>
      <c r="J26" s="74">
        <v>100</v>
      </c>
      <c r="K26" s="74">
        <v>10</v>
      </c>
      <c r="L26" s="74">
        <v>0</v>
      </c>
      <c r="M26" s="74">
        <v>60</v>
      </c>
      <c r="N26" s="74">
        <v>37</v>
      </c>
      <c r="O26" s="52" t="s">
        <v>432</v>
      </c>
      <c r="P26" s="83">
        <v>6370.5583756345177</v>
      </c>
      <c r="Q26" s="80">
        <v>76.641221374045799</v>
      </c>
    </row>
    <row r="27" spans="1:17" x14ac:dyDescent="0.3">
      <c r="A27" s="41" t="s">
        <v>140</v>
      </c>
      <c r="B27" s="2">
        <v>2</v>
      </c>
      <c r="C27" s="2">
        <v>20</v>
      </c>
      <c r="D27" s="2">
        <v>0</v>
      </c>
      <c r="E27" s="2">
        <v>20</v>
      </c>
      <c r="F27" s="2">
        <v>0</v>
      </c>
      <c r="G27" s="2">
        <v>0</v>
      </c>
      <c r="H27" s="2">
        <v>0</v>
      </c>
      <c r="I27" s="2">
        <v>5</v>
      </c>
      <c r="J27" s="2">
        <v>50</v>
      </c>
      <c r="K27" s="2">
        <v>10</v>
      </c>
      <c r="L27" s="2">
        <v>0</v>
      </c>
      <c r="M27" s="2">
        <v>60</v>
      </c>
      <c r="N27" s="2">
        <v>37</v>
      </c>
      <c r="O27" t="s">
        <v>432</v>
      </c>
      <c r="P27" s="79">
        <v>5414.8936170212764</v>
      </c>
      <c r="Q27" s="78">
        <v>78.549382716049394</v>
      </c>
    </row>
    <row r="28" spans="1:17" x14ac:dyDescent="0.3">
      <c r="A28" s="41" t="s">
        <v>140</v>
      </c>
      <c r="B28" s="2">
        <v>3</v>
      </c>
      <c r="C28" s="2">
        <v>70</v>
      </c>
      <c r="D28" s="2">
        <v>0</v>
      </c>
      <c r="E28" s="2">
        <v>120</v>
      </c>
      <c r="F28" s="2">
        <v>0</v>
      </c>
      <c r="G28" s="2">
        <v>0</v>
      </c>
      <c r="H28" s="2">
        <v>0</v>
      </c>
      <c r="I28" s="2">
        <v>5</v>
      </c>
      <c r="J28" s="2">
        <v>50</v>
      </c>
      <c r="K28" s="2">
        <v>10</v>
      </c>
      <c r="L28" s="2">
        <v>0</v>
      </c>
      <c r="M28" s="2">
        <v>60</v>
      </c>
      <c r="N28" s="2">
        <v>37</v>
      </c>
      <c r="O28" t="s">
        <v>432</v>
      </c>
      <c r="P28" s="79">
        <v>12727.272727272728</v>
      </c>
      <c r="Q28" s="78">
        <v>87.682672233820455</v>
      </c>
    </row>
    <row r="29" spans="1:17" x14ac:dyDescent="0.3">
      <c r="A29" s="41" t="s">
        <v>140</v>
      </c>
      <c r="B29" s="2">
        <v>4</v>
      </c>
      <c r="C29" s="2">
        <v>20</v>
      </c>
      <c r="D29" s="2">
        <v>0</v>
      </c>
      <c r="E29" s="2">
        <v>20</v>
      </c>
      <c r="F29" s="2">
        <v>0</v>
      </c>
      <c r="G29" s="2">
        <v>0</v>
      </c>
      <c r="H29" s="2">
        <v>0</v>
      </c>
      <c r="I29" s="2">
        <v>0</v>
      </c>
      <c r="J29" s="2">
        <v>0</v>
      </c>
      <c r="K29" s="2">
        <v>10</v>
      </c>
      <c r="L29" s="2">
        <v>0</v>
      </c>
      <c r="M29" s="2">
        <v>60</v>
      </c>
      <c r="N29" s="2">
        <v>37</v>
      </c>
      <c r="O29" t="s">
        <v>432</v>
      </c>
      <c r="P29" s="79">
        <v>13553.530751708429</v>
      </c>
      <c r="Q29" s="78">
        <v>84.999999999999986</v>
      </c>
    </row>
    <row r="30" spans="1:17" x14ac:dyDescent="0.3">
      <c r="A30" s="41" t="s">
        <v>140</v>
      </c>
      <c r="B30" s="2">
        <v>5</v>
      </c>
      <c r="C30" s="2">
        <v>120</v>
      </c>
      <c r="D30" s="2">
        <v>0</v>
      </c>
      <c r="E30" s="2">
        <v>120</v>
      </c>
      <c r="F30" s="2">
        <v>0</v>
      </c>
      <c r="G30" s="2">
        <v>0</v>
      </c>
      <c r="H30" s="2">
        <v>0</v>
      </c>
      <c r="I30" s="2">
        <v>2.5</v>
      </c>
      <c r="J30" s="2">
        <v>100</v>
      </c>
      <c r="K30" s="2">
        <v>10</v>
      </c>
      <c r="L30" s="2">
        <v>0</v>
      </c>
      <c r="M30" s="2">
        <v>60</v>
      </c>
      <c r="N30" s="2">
        <v>37</v>
      </c>
      <c r="O30" t="s">
        <v>432</v>
      </c>
      <c r="P30" s="79">
        <v>6448.0408858603059</v>
      </c>
      <c r="Q30" s="78">
        <v>76.930894308943081</v>
      </c>
    </row>
    <row r="31" spans="1:17" s="50" customFormat="1" x14ac:dyDescent="0.3">
      <c r="A31" s="43" t="s">
        <v>140</v>
      </c>
      <c r="B31" s="44">
        <v>6</v>
      </c>
      <c r="C31" s="95" t="s">
        <v>433</v>
      </c>
      <c r="D31" s="95"/>
      <c r="E31" s="95"/>
      <c r="F31" s="95"/>
      <c r="G31" s="95"/>
      <c r="H31" s="95"/>
      <c r="I31" s="95"/>
      <c r="J31" s="95"/>
      <c r="K31" s="44">
        <v>10</v>
      </c>
      <c r="L31" s="44">
        <v>0</v>
      </c>
      <c r="M31" s="44">
        <v>60</v>
      </c>
      <c r="N31" s="44">
        <v>37</v>
      </c>
      <c r="O31" s="50" t="s">
        <v>432</v>
      </c>
      <c r="P31" s="84">
        <v>8814.432989690722</v>
      </c>
      <c r="Q31" s="81">
        <v>78.440366972477065</v>
      </c>
    </row>
    <row r="32" spans="1:17" x14ac:dyDescent="0.3">
      <c r="A32" s="2" t="s">
        <v>145</v>
      </c>
      <c r="B32" s="2">
        <v>1</v>
      </c>
      <c r="C32" s="2">
        <v>70</v>
      </c>
      <c r="D32" s="74">
        <v>0</v>
      </c>
      <c r="E32" s="2">
        <v>70</v>
      </c>
      <c r="F32" s="74">
        <v>0</v>
      </c>
      <c r="G32" s="74">
        <v>0</v>
      </c>
      <c r="H32" s="74">
        <v>0</v>
      </c>
      <c r="I32" s="2">
        <v>2.5</v>
      </c>
      <c r="J32" s="2">
        <v>0</v>
      </c>
      <c r="K32" s="74">
        <v>10</v>
      </c>
      <c r="L32" s="74">
        <v>0</v>
      </c>
      <c r="M32" s="74">
        <v>60</v>
      </c>
      <c r="N32" s="74">
        <v>37</v>
      </c>
      <c r="O32" s="52" t="s">
        <v>432</v>
      </c>
      <c r="P32" s="79">
        <v>13402.061855670107</v>
      </c>
      <c r="Q32" s="78">
        <v>85.557586837294338</v>
      </c>
    </row>
    <row r="33" spans="1:17" x14ac:dyDescent="0.3">
      <c r="A33" s="2" t="s">
        <v>145</v>
      </c>
      <c r="B33" s="2">
        <v>2</v>
      </c>
      <c r="C33" s="2">
        <v>120</v>
      </c>
      <c r="D33" s="2">
        <v>0</v>
      </c>
      <c r="E33" s="2">
        <v>120</v>
      </c>
      <c r="F33" s="2">
        <v>0</v>
      </c>
      <c r="G33" s="2">
        <v>0</v>
      </c>
      <c r="H33" s="2">
        <v>0</v>
      </c>
      <c r="I33" s="2">
        <v>5</v>
      </c>
      <c r="J33" s="2">
        <v>0</v>
      </c>
      <c r="K33" s="2">
        <v>10</v>
      </c>
      <c r="L33" s="2">
        <v>0</v>
      </c>
      <c r="M33" s="2">
        <v>60</v>
      </c>
      <c r="N33" s="2">
        <v>37</v>
      </c>
      <c r="O33" t="s">
        <v>432</v>
      </c>
      <c r="P33" s="79">
        <v>7043.6817472698913</v>
      </c>
      <c r="Q33" s="78">
        <v>90.209790209790214</v>
      </c>
    </row>
    <row r="34" spans="1:17" x14ac:dyDescent="0.3">
      <c r="A34" s="2" t="s">
        <v>145</v>
      </c>
      <c r="B34" s="2">
        <v>3</v>
      </c>
      <c r="C34" s="2">
        <v>20</v>
      </c>
      <c r="D34" s="2">
        <v>0</v>
      </c>
      <c r="E34" s="2">
        <v>120</v>
      </c>
      <c r="F34" s="2">
        <v>0</v>
      </c>
      <c r="G34" s="2">
        <v>0</v>
      </c>
      <c r="H34" s="2">
        <v>0</v>
      </c>
      <c r="I34" s="2">
        <v>0</v>
      </c>
      <c r="J34" s="2">
        <v>50</v>
      </c>
      <c r="K34" s="2">
        <v>10</v>
      </c>
      <c r="L34" s="2">
        <v>0</v>
      </c>
      <c r="M34" s="2">
        <v>60</v>
      </c>
      <c r="N34" s="2">
        <v>37</v>
      </c>
      <c r="O34" t="s">
        <v>432</v>
      </c>
      <c r="P34" s="79">
        <v>7597.2762645914399</v>
      </c>
      <c r="Q34" s="78">
        <v>72.922502334267051</v>
      </c>
    </row>
    <row r="35" spans="1:17" x14ac:dyDescent="0.3">
      <c r="A35" s="2" t="s">
        <v>145</v>
      </c>
      <c r="B35" s="2">
        <v>4</v>
      </c>
      <c r="C35" s="2">
        <v>20</v>
      </c>
      <c r="D35" s="2">
        <v>0</v>
      </c>
      <c r="E35" s="2">
        <v>120</v>
      </c>
      <c r="F35" s="2">
        <v>0</v>
      </c>
      <c r="G35" s="2">
        <v>0</v>
      </c>
      <c r="H35" s="2">
        <v>0</v>
      </c>
      <c r="I35" s="2">
        <v>0</v>
      </c>
      <c r="J35" s="2">
        <v>50</v>
      </c>
      <c r="K35" s="2">
        <v>10</v>
      </c>
      <c r="L35" s="2">
        <v>0</v>
      </c>
      <c r="M35" s="2">
        <v>60</v>
      </c>
      <c r="N35" s="2">
        <v>37</v>
      </c>
      <c r="O35" t="s">
        <v>432</v>
      </c>
      <c r="P35" s="79">
        <v>5994.2084942084948</v>
      </c>
      <c r="Q35" s="78">
        <v>76.856435643564353</v>
      </c>
    </row>
    <row r="36" spans="1:17" x14ac:dyDescent="0.3">
      <c r="A36" s="2" t="s">
        <v>145</v>
      </c>
      <c r="B36" s="2">
        <v>5</v>
      </c>
      <c r="C36" s="2">
        <v>70</v>
      </c>
      <c r="D36" s="2">
        <v>0</v>
      </c>
      <c r="E36" s="2">
        <v>70</v>
      </c>
      <c r="F36" s="2">
        <v>0</v>
      </c>
      <c r="G36" s="2">
        <v>0</v>
      </c>
      <c r="H36" s="2">
        <v>0</v>
      </c>
      <c r="I36" s="2">
        <v>2.5</v>
      </c>
      <c r="J36" s="2">
        <v>0</v>
      </c>
      <c r="K36" s="2">
        <v>10</v>
      </c>
      <c r="L36" s="2">
        <v>0</v>
      </c>
      <c r="M36" s="2">
        <v>60</v>
      </c>
      <c r="N36" s="2">
        <v>37</v>
      </c>
      <c r="O36" t="s">
        <v>432</v>
      </c>
      <c r="P36" s="79">
        <v>7597.1731448763239</v>
      </c>
      <c r="Q36" s="78">
        <v>80.675422138836765</v>
      </c>
    </row>
    <row r="37" spans="1:17" x14ac:dyDescent="0.3">
      <c r="A37" s="2" t="s">
        <v>145</v>
      </c>
      <c r="B37" s="2">
        <v>6</v>
      </c>
      <c r="C37" s="95" t="s">
        <v>433</v>
      </c>
      <c r="D37" s="95"/>
      <c r="E37" s="95"/>
      <c r="F37" s="95"/>
      <c r="G37" s="95"/>
      <c r="H37" s="95"/>
      <c r="I37" s="95"/>
      <c r="J37" s="95"/>
      <c r="K37" s="44">
        <v>10</v>
      </c>
      <c r="L37" s="44">
        <v>0</v>
      </c>
      <c r="M37" s="44">
        <v>60</v>
      </c>
      <c r="N37" s="44">
        <v>37</v>
      </c>
      <c r="O37" s="50" t="s">
        <v>432</v>
      </c>
      <c r="P37" s="79">
        <v>4693.520140105079</v>
      </c>
      <c r="Q37" s="78">
        <v>88.15789473684211</v>
      </c>
    </row>
    <row r="38" spans="1:17" s="52" customFormat="1" x14ac:dyDescent="0.3">
      <c r="A38" s="73" t="s">
        <v>149</v>
      </c>
      <c r="B38" s="74">
        <v>1</v>
      </c>
      <c r="C38" s="74">
        <v>0</v>
      </c>
      <c r="D38" s="74">
        <v>0</v>
      </c>
      <c r="E38" s="74">
        <v>0</v>
      </c>
      <c r="F38" s="74">
        <v>0.5</v>
      </c>
      <c r="G38" s="74">
        <v>0</v>
      </c>
      <c r="H38" s="74">
        <v>0</v>
      </c>
      <c r="I38" s="74">
        <v>0</v>
      </c>
      <c r="J38" s="74">
        <v>0</v>
      </c>
      <c r="K38" s="74">
        <v>10</v>
      </c>
      <c r="L38" s="74">
        <v>0</v>
      </c>
      <c r="M38" s="74">
        <v>30</v>
      </c>
      <c r="N38" s="74">
        <v>37</v>
      </c>
      <c r="O38" s="52" t="s">
        <v>431</v>
      </c>
      <c r="P38" s="83" t="s">
        <v>434</v>
      </c>
      <c r="Q38" s="80">
        <v>25.17</v>
      </c>
    </row>
    <row r="39" spans="1:17" s="72" customFormat="1" x14ac:dyDescent="0.3">
      <c r="A39" s="70" t="s">
        <v>154</v>
      </c>
      <c r="B39" s="71">
        <v>1</v>
      </c>
      <c r="C39" s="71">
        <v>0</v>
      </c>
      <c r="D39" s="71">
        <v>0</v>
      </c>
      <c r="E39" s="71">
        <v>0</v>
      </c>
      <c r="F39" s="71">
        <v>0.5</v>
      </c>
      <c r="G39" s="71">
        <v>0</v>
      </c>
      <c r="H39" s="71">
        <v>0</v>
      </c>
      <c r="I39" s="71">
        <v>0</v>
      </c>
      <c r="J39" s="71">
        <v>0</v>
      </c>
      <c r="K39" s="71">
        <v>10</v>
      </c>
      <c r="L39" s="71">
        <v>0</v>
      </c>
      <c r="M39" s="71">
        <v>30</v>
      </c>
      <c r="N39" s="71">
        <v>37</v>
      </c>
      <c r="O39" s="72" t="s">
        <v>431</v>
      </c>
      <c r="P39" s="85" t="s">
        <v>434</v>
      </c>
      <c r="Q39" s="82">
        <v>15.62</v>
      </c>
    </row>
    <row r="40" spans="1:17" s="52" customFormat="1" x14ac:dyDescent="0.3">
      <c r="A40" s="73" t="s">
        <v>159</v>
      </c>
      <c r="B40" s="74">
        <v>1</v>
      </c>
      <c r="C40" s="74">
        <v>0</v>
      </c>
      <c r="D40" s="74">
        <v>110</v>
      </c>
      <c r="E40" s="74">
        <v>0</v>
      </c>
      <c r="F40" s="74">
        <v>0</v>
      </c>
      <c r="G40" s="74">
        <v>200</v>
      </c>
      <c r="H40" s="74">
        <v>10</v>
      </c>
      <c r="I40" s="74">
        <v>0</v>
      </c>
      <c r="J40" s="74">
        <v>250</v>
      </c>
      <c r="K40" s="74">
        <v>10</v>
      </c>
      <c r="L40" s="74">
        <v>0</v>
      </c>
      <c r="M40" s="74">
        <v>60</v>
      </c>
      <c r="N40" s="74">
        <v>37</v>
      </c>
      <c r="O40" s="52" t="s">
        <v>432</v>
      </c>
      <c r="P40" s="83">
        <v>5415.0632215503028</v>
      </c>
      <c r="Q40" s="80">
        <v>67.066999999999993</v>
      </c>
    </row>
    <row r="41" spans="1:17" x14ac:dyDescent="0.3">
      <c r="A41" s="41" t="s">
        <v>159</v>
      </c>
      <c r="B41" s="2">
        <v>2</v>
      </c>
      <c r="C41" s="2">
        <v>110</v>
      </c>
      <c r="D41" s="2">
        <v>0</v>
      </c>
      <c r="E41" s="2">
        <v>0</v>
      </c>
      <c r="F41" s="2">
        <v>0</v>
      </c>
      <c r="G41" s="2">
        <v>200</v>
      </c>
      <c r="H41" s="2">
        <v>0</v>
      </c>
      <c r="I41" s="2">
        <v>2.5750000000000002</v>
      </c>
      <c r="J41" s="2">
        <v>0</v>
      </c>
      <c r="K41" s="2">
        <v>10</v>
      </c>
      <c r="L41" s="2">
        <v>0</v>
      </c>
      <c r="M41" s="2">
        <v>60</v>
      </c>
      <c r="N41" s="2">
        <v>37</v>
      </c>
      <c r="O41" t="s">
        <v>432</v>
      </c>
      <c r="P41" s="79">
        <v>6333.511491181187</v>
      </c>
      <c r="Q41" s="78">
        <v>77.23</v>
      </c>
    </row>
    <row r="42" spans="1:17" x14ac:dyDescent="0.3">
      <c r="A42" s="41" t="s">
        <v>159</v>
      </c>
      <c r="B42" s="2">
        <v>3</v>
      </c>
      <c r="C42" s="2">
        <v>0</v>
      </c>
      <c r="D42" s="2">
        <v>0</v>
      </c>
      <c r="E42" s="2">
        <v>20</v>
      </c>
      <c r="F42" s="2">
        <v>0</v>
      </c>
      <c r="G42" s="2">
        <v>0</v>
      </c>
      <c r="H42" s="2">
        <v>10</v>
      </c>
      <c r="I42" s="2">
        <v>5</v>
      </c>
      <c r="J42" s="2">
        <v>250</v>
      </c>
      <c r="K42" s="2">
        <v>10</v>
      </c>
      <c r="L42" s="2">
        <v>0</v>
      </c>
      <c r="M42" s="2">
        <v>60</v>
      </c>
      <c r="N42" s="2">
        <v>37</v>
      </c>
      <c r="O42" t="s">
        <v>432</v>
      </c>
      <c r="P42" s="79">
        <v>2246.8142186452046</v>
      </c>
      <c r="Q42" s="78">
        <v>71.13</v>
      </c>
    </row>
    <row r="43" spans="1:17" x14ac:dyDescent="0.3">
      <c r="A43" s="41" t="s">
        <v>159</v>
      </c>
      <c r="B43" s="2">
        <v>4</v>
      </c>
      <c r="C43" s="2">
        <v>0</v>
      </c>
      <c r="D43" s="2">
        <v>0</v>
      </c>
      <c r="E43" s="2">
        <v>0</v>
      </c>
      <c r="F43" s="2">
        <v>110</v>
      </c>
      <c r="G43" s="2">
        <v>0</v>
      </c>
      <c r="H43" s="2">
        <v>20</v>
      </c>
      <c r="I43" s="2">
        <v>5</v>
      </c>
      <c r="J43" s="2">
        <v>500</v>
      </c>
      <c r="K43" s="2">
        <v>10</v>
      </c>
      <c r="L43" s="2">
        <v>0</v>
      </c>
      <c r="M43" s="2">
        <v>60</v>
      </c>
      <c r="N43" s="2">
        <v>37</v>
      </c>
      <c r="O43" t="s">
        <v>432</v>
      </c>
      <c r="P43" s="79">
        <v>2173.913043478261</v>
      </c>
      <c r="Q43" s="78">
        <v>70.2</v>
      </c>
    </row>
    <row r="44" spans="1:17" x14ac:dyDescent="0.3">
      <c r="A44" s="41" t="s">
        <v>159</v>
      </c>
      <c r="B44" s="2">
        <v>5</v>
      </c>
      <c r="C44" s="2">
        <v>0</v>
      </c>
      <c r="D44" s="2">
        <v>0</v>
      </c>
      <c r="E44" s="2">
        <v>20</v>
      </c>
      <c r="F44" s="2">
        <v>0</v>
      </c>
      <c r="G44" s="2">
        <v>100</v>
      </c>
      <c r="H44" s="2">
        <v>0</v>
      </c>
      <c r="I44" s="2">
        <v>0</v>
      </c>
      <c r="J44" s="2">
        <v>500</v>
      </c>
      <c r="K44" s="2">
        <v>10</v>
      </c>
      <c r="L44" s="2">
        <v>0</v>
      </c>
      <c r="M44" s="2">
        <v>60</v>
      </c>
      <c r="N44" s="2">
        <v>37</v>
      </c>
      <c r="O44" t="s">
        <v>432</v>
      </c>
      <c r="P44" s="79">
        <v>5747.4687313877312</v>
      </c>
      <c r="Q44" s="78">
        <v>33.93</v>
      </c>
    </row>
    <row r="45" spans="1:17" s="50" customFormat="1" x14ac:dyDescent="0.3">
      <c r="A45" s="43" t="s">
        <v>159</v>
      </c>
      <c r="B45" s="44">
        <v>6</v>
      </c>
      <c r="C45" s="44">
        <v>0</v>
      </c>
      <c r="D45" s="44">
        <v>0</v>
      </c>
      <c r="E45" s="44">
        <v>0</v>
      </c>
      <c r="F45" s="44">
        <v>100</v>
      </c>
      <c r="G45" s="44">
        <v>0</v>
      </c>
      <c r="H45" s="44">
        <v>0</v>
      </c>
      <c r="I45" s="44">
        <v>0</v>
      </c>
      <c r="J45" s="44">
        <v>0</v>
      </c>
      <c r="K45" s="44">
        <v>10</v>
      </c>
      <c r="L45" s="44">
        <v>0</v>
      </c>
      <c r="M45" s="44">
        <v>60</v>
      </c>
      <c r="N45" s="44">
        <v>37</v>
      </c>
      <c r="O45" s="50" t="s">
        <v>432</v>
      </c>
      <c r="P45" s="84">
        <v>3044.1400304414005</v>
      </c>
      <c r="Q45" s="81">
        <v>31.966999999999999</v>
      </c>
    </row>
    <row r="46" spans="1:17" x14ac:dyDescent="0.3">
      <c r="A46" s="2" t="s">
        <v>162</v>
      </c>
      <c r="B46" s="2">
        <v>1</v>
      </c>
      <c r="C46" s="2">
        <v>0</v>
      </c>
      <c r="D46" s="2">
        <v>0</v>
      </c>
      <c r="E46" s="2">
        <v>110</v>
      </c>
      <c r="F46" s="2">
        <v>0</v>
      </c>
      <c r="G46" s="2">
        <v>0</v>
      </c>
      <c r="H46" s="2">
        <v>20</v>
      </c>
      <c r="I46" s="2">
        <v>0</v>
      </c>
      <c r="J46" s="2">
        <v>0</v>
      </c>
      <c r="K46" s="74">
        <v>10</v>
      </c>
      <c r="L46" s="74">
        <v>0</v>
      </c>
      <c r="M46" s="74">
        <v>60</v>
      </c>
      <c r="N46" s="74">
        <v>37</v>
      </c>
      <c r="O46" s="52" t="s">
        <v>432</v>
      </c>
      <c r="P46" s="79">
        <v>50241.157556270096</v>
      </c>
      <c r="Q46" s="78">
        <v>94.786666999999994</v>
      </c>
    </row>
    <row r="47" spans="1:17" x14ac:dyDescent="0.3">
      <c r="A47" s="2" t="s">
        <v>162</v>
      </c>
      <c r="B47" s="2">
        <v>2</v>
      </c>
      <c r="C47" s="2">
        <v>0</v>
      </c>
      <c r="D47" s="2">
        <v>0</v>
      </c>
      <c r="E47" s="2">
        <v>0</v>
      </c>
      <c r="F47" s="2">
        <v>20</v>
      </c>
      <c r="G47" s="2">
        <v>100</v>
      </c>
      <c r="H47" s="2">
        <v>10</v>
      </c>
      <c r="I47" s="2">
        <v>5</v>
      </c>
      <c r="J47" s="2">
        <v>0</v>
      </c>
      <c r="K47" s="2">
        <v>10</v>
      </c>
      <c r="L47" s="2">
        <v>0</v>
      </c>
      <c r="M47" s="2">
        <v>60</v>
      </c>
      <c r="N47" s="2">
        <v>37</v>
      </c>
      <c r="O47" t="s">
        <v>432</v>
      </c>
      <c r="P47" s="79">
        <v>45608.856088560889</v>
      </c>
      <c r="Q47" s="78">
        <v>93.606669999999994</v>
      </c>
    </row>
    <row r="48" spans="1:17" x14ac:dyDescent="0.3">
      <c r="A48" s="2" t="s">
        <v>162</v>
      </c>
      <c r="B48" s="2">
        <v>3</v>
      </c>
      <c r="C48" s="2">
        <v>0</v>
      </c>
      <c r="D48" s="2">
        <v>20</v>
      </c>
      <c r="E48" s="2">
        <v>0</v>
      </c>
      <c r="F48" s="2">
        <v>0</v>
      </c>
      <c r="G48" s="2">
        <v>0</v>
      </c>
      <c r="H48" s="2">
        <v>0</v>
      </c>
      <c r="I48" s="2">
        <v>2.5</v>
      </c>
      <c r="J48" s="2">
        <v>500</v>
      </c>
      <c r="K48" s="2">
        <v>10</v>
      </c>
      <c r="L48" s="2">
        <v>0</v>
      </c>
      <c r="M48" s="2">
        <v>60</v>
      </c>
      <c r="N48" s="2">
        <v>37</v>
      </c>
      <c r="O48" t="s">
        <v>432</v>
      </c>
      <c r="P48" s="79">
        <v>33583.473861720064</v>
      </c>
      <c r="Q48" s="78">
        <v>84.463300000000004</v>
      </c>
    </row>
    <row r="49" spans="1:17" x14ac:dyDescent="0.3">
      <c r="A49" s="2" t="s">
        <v>162</v>
      </c>
      <c r="B49" s="2">
        <v>4</v>
      </c>
      <c r="C49" s="2">
        <v>0</v>
      </c>
      <c r="D49" s="2">
        <v>200</v>
      </c>
      <c r="E49" s="2">
        <v>0</v>
      </c>
      <c r="F49" s="2">
        <v>0</v>
      </c>
      <c r="G49" s="2">
        <v>100</v>
      </c>
      <c r="H49" s="2">
        <v>20</v>
      </c>
      <c r="I49" s="2">
        <v>0</v>
      </c>
      <c r="J49" s="2">
        <v>250</v>
      </c>
      <c r="K49" s="2">
        <v>10</v>
      </c>
      <c r="L49" s="2">
        <v>0</v>
      </c>
      <c r="M49" s="2">
        <v>60</v>
      </c>
      <c r="N49" s="2">
        <v>37</v>
      </c>
      <c r="O49" t="s">
        <v>432</v>
      </c>
      <c r="P49" s="79">
        <v>35166.666666666664</v>
      </c>
      <c r="Q49" s="78">
        <v>89.09</v>
      </c>
    </row>
    <row r="50" spans="1:17" x14ac:dyDescent="0.3">
      <c r="A50" s="2" t="s">
        <v>162</v>
      </c>
      <c r="B50" s="2">
        <v>5</v>
      </c>
      <c r="C50" s="2">
        <v>200</v>
      </c>
      <c r="D50" s="2">
        <v>0</v>
      </c>
      <c r="E50" s="2">
        <v>0</v>
      </c>
      <c r="F50" s="2">
        <v>0</v>
      </c>
      <c r="G50" s="2">
        <v>100</v>
      </c>
      <c r="H50" s="2">
        <v>10</v>
      </c>
      <c r="I50" s="2">
        <v>0</v>
      </c>
      <c r="J50" s="2">
        <v>500</v>
      </c>
      <c r="K50" s="2">
        <v>10</v>
      </c>
      <c r="L50" s="2">
        <v>0</v>
      </c>
      <c r="M50" s="2">
        <v>60</v>
      </c>
      <c r="N50" s="2">
        <v>37</v>
      </c>
      <c r="O50" t="s">
        <v>432</v>
      </c>
      <c r="P50" s="79">
        <v>21556.88622754491</v>
      </c>
      <c r="Q50" s="78">
        <v>78.510000000000005</v>
      </c>
    </row>
    <row r="51" spans="1:17" x14ac:dyDescent="0.3">
      <c r="A51" s="2" t="s">
        <v>162</v>
      </c>
      <c r="B51" s="2">
        <v>6</v>
      </c>
      <c r="C51" s="2">
        <v>0</v>
      </c>
      <c r="D51" s="2">
        <v>0</v>
      </c>
      <c r="E51" s="2">
        <v>0</v>
      </c>
      <c r="F51" s="2">
        <v>100</v>
      </c>
      <c r="G51" s="2">
        <v>0</v>
      </c>
      <c r="H51" s="2">
        <v>0</v>
      </c>
      <c r="I51" s="2">
        <v>0</v>
      </c>
      <c r="J51" s="2">
        <v>0</v>
      </c>
      <c r="K51" s="44">
        <v>10</v>
      </c>
      <c r="L51" s="44">
        <v>0</v>
      </c>
      <c r="M51" s="44">
        <v>60</v>
      </c>
      <c r="N51" s="44">
        <v>37</v>
      </c>
      <c r="O51" s="50" t="s">
        <v>432</v>
      </c>
      <c r="P51" s="79">
        <v>53510.758776896946</v>
      </c>
      <c r="Q51" s="78">
        <v>87.89</v>
      </c>
    </row>
    <row r="52" spans="1:17" s="72" customFormat="1" x14ac:dyDescent="0.3">
      <c r="A52" s="70" t="s">
        <v>166</v>
      </c>
      <c r="B52" s="71">
        <v>1</v>
      </c>
      <c r="C52" s="71">
        <v>0</v>
      </c>
      <c r="D52" s="71">
        <v>0</v>
      </c>
      <c r="E52" s="71">
        <v>0</v>
      </c>
      <c r="F52" s="71">
        <v>100</v>
      </c>
      <c r="G52" s="71">
        <v>0</v>
      </c>
      <c r="H52" s="71">
        <v>0</v>
      </c>
      <c r="I52" s="71">
        <v>0</v>
      </c>
      <c r="J52" s="71">
        <v>0</v>
      </c>
      <c r="K52" s="71">
        <v>10</v>
      </c>
      <c r="L52" s="71">
        <v>0</v>
      </c>
      <c r="M52" s="71">
        <v>60</v>
      </c>
      <c r="N52" s="71">
        <v>37</v>
      </c>
      <c r="O52" s="72" t="s">
        <v>431</v>
      </c>
      <c r="P52" s="85">
        <v>536.70000000000005</v>
      </c>
      <c r="Q52" s="82">
        <v>69.2</v>
      </c>
    </row>
    <row r="53" spans="1:17" s="52" customFormat="1" x14ac:dyDescent="0.3">
      <c r="A53" s="73" t="s">
        <v>168</v>
      </c>
      <c r="B53" s="74">
        <v>1</v>
      </c>
      <c r="C53" s="74">
        <v>0</v>
      </c>
      <c r="D53" s="74">
        <v>5</v>
      </c>
      <c r="E53" s="74">
        <v>0</v>
      </c>
      <c r="F53" s="74">
        <v>0</v>
      </c>
      <c r="G53" s="74">
        <v>0</v>
      </c>
      <c r="H53" s="74">
        <v>10</v>
      </c>
      <c r="I53" s="74">
        <v>10</v>
      </c>
      <c r="J53" s="74">
        <v>250</v>
      </c>
      <c r="K53" s="74">
        <v>0</v>
      </c>
      <c r="L53" s="74">
        <v>1</v>
      </c>
      <c r="M53" s="74">
        <v>60</v>
      </c>
      <c r="N53" s="74">
        <v>37</v>
      </c>
      <c r="O53" s="52" t="s">
        <v>432</v>
      </c>
      <c r="P53" s="83">
        <v>4774.8208802456493</v>
      </c>
      <c r="Q53" s="80">
        <v>87.2</v>
      </c>
    </row>
    <row r="54" spans="1:17" x14ac:dyDescent="0.3">
      <c r="A54" s="41" t="s">
        <v>168</v>
      </c>
      <c r="B54" s="2">
        <v>2</v>
      </c>
      <c r="C54" s="2">
        <v>0</v>
      </c>
      <c r="D54" s="2">
        <v>0</v>
      </c>
      <c r="E54" s="2">
        <v>5</v>
      </c>
      <c r="F54" s="2">
        <v>0</v>
      </c>
      <c r="G54" s="2">
        <v>0</v>
      </c>
      <c r="H54" s="2">
        <v>0</v>
      </c>
      <c r="I54" s="2">
        <v>10</v>
      </c>
      <c r="J54" s="2">
        <v>0</v>
      </c>
      <c r="K54" s="2">
        <v>0</v>
      </c>
      <c r="L54" s="2">
        <v>0</v>
      </c>
      <c r="M54" s="2">
        <v>60</v>
      </c>
      <c r="N54" s="2">
        <v>37</v>
      </c>
      <c r="O54" t="s">
        <v>432</v>
      </c>
      <c r="P54" s="79">
        <v>8492.5690021231421</v>
      </c>
      <c r="Q54" s="78">
        <v>91.73</v>
      </c>
    </row>
    <row r="55" spans="1:17" x14ac:dyDescent="0.3">
      <c r="A55" s="41" t="s">
        <v>168</v>
      </c>
      <c r="B55" s="2">
        <v>3</v>
      </c>
      <c r="C55" s="2">
        <v>0</v>
      </c>
      <c r="D55" s="2">
        <v>0</v>
      </c>
      <c r="E55" s="2">
        <v>0</v>
      </c>
      <c r="F55" s="2">
        <v>5</v>
      </c>
      <c r="G55" s="2">
        <v>0</v>
      </c>
      <c r="H55" s="2">
        <v>20</v>
      </c>
      <c r="I55" s="2">
        <v>10</v>
      </c>
      <c r="J55" s="2">
        <v>250</v>
      </c>
      <c r="K55" s="2">
        <v>10</v>
      </c>
      <c r="L55" s="2">
        <v>0</v>
      </c>
      <c r="M55" s="2">
        <v>60</v>
      </c>
      <c r="N55" s="2">
        <v>37</v>
      </c>
      <c r="O55" t="s">
        <v>432</v>
      </c>
      <c r="P55" s="79">
        <v>7205.7646116893502</v>
      </c>
      <c r="Q55" s="78">
        <v>87.07</v>
      </c>
    </row>
    <row r="56" spans="1:17" x14ac:dyDescent="0.3">
      <c r="A56" s="41" t="s">
        <v>168</v>
      </c>
      <c r="B56" s="2">
        <v>4</v>
      </c>
      <c r="C56" s="2">
        <v>0</v>
      </c>
      <c r="D56" s="2">
        <v>0</v>
      </c>
      <c r="E56" s="2">
        <v>5</v>
      </c>
      <c r="F56" s="2">
        <v>0</v>
      </c>
      <c r="G56" s="2">
        <v>0</v>
      </c>
      <c r="H56" s="2">
        <v>20</v>
      </c>
      <c r="I56" s="2">
        <v>5</v>
      </c>
      <c r="J56" s="2">
        <v>0</v>
      </c>
      <c r="K56" s="2">
        <v>0</v>
      </c>
      <c r="L56" s="2">
        <v>1</v>
      </c>
      <c r="M56" s="2">
        <v>60</v>
      </c>
      <c r="N56" s="2">
        <v>37</v>
      </c>
      <c r="O56" t="s">
        <v>432</v>
      </c>
      <c r="P56" s="79">
        <v>10500</v>
      </c>
      <c r="Q56" s="78">
        <v>89.3</v>
      </c>
    </row>
    <row r="57" spans="1:17" x14ac:dyDescent="0.3">
      <c r="A57" s="41" t="s">
        <v>168</v>
      </c>
      <c r="B57" s="2">
        <v>5</v>
      </c>
      <c r="C57" s="2">
        <v>20</v>
      </c>
      <c r="D57" s="2">
        <v>0</v>
      </c>
      <c r="E57" s="2">
        <v>0</v>
      </c>
      <c r="F57" s="2">
        <v>0</v>
      </c>
      <c r="G57" s="2">
        <v>0</v>
      </c>
      <c r="H57" s="2">
        <v>0</v>
      </c>
      <c r="I57" s="2">
        <v>5</v>
      </c>
      <c r="J57" s="2">
        <v>250</v>
      </c>
      <c r="K57" s="2">
        <v>0</v>
      </c>
      <c r="L57" s="2">
        <v>0</v>
      </c>
      <c r="M57" s="2">
        <v>60</v>
      </c>
      <c r="N57" s="2">
        <v>37</v>
      </c>
      <c r="O57" t="s">
        <v>432</v>
      </c>
      <c r="P57" s="79">
        <v>9077.6699029126212</v>
      </c>
      <c r="Q57" s="78">
        <v>81.400000000000006</v>
      </c>
    </row>
    <row r="58" spans="1:17" s="50" customFormat="1" x14ac:dyDescent="0.3">
      <c r="A58" s="43" t="s">
        <v>168</v>
      </c>
      <c r="B58" s="44">
        <v>6</v>
      </c>
      <c r="C58" s="95" t="s">
        <v>433</v>
      </c>
      <c r="D58" s="95"/>
      <c r="E58" s="95"/>
      <c r="F58" s="95"/>
      <c r="G58" s="95"/>
      <c r="H58" s="95"/>
      <c r="I58" s="95"/>
      <c r="J58" s="95"/>
      <c r="K58" s="44"/>
      <c r="L58" s="44"/>
      <c r="M58" s="44">
        <v>60</v>
      </c>
      <c r="N58" s="44">
        <v>37</v>
      </c>
      <c r="O58" s="50" t="s">
        <v>432</v>
      </c>
      <c r="P58" s="84">
        <v>15240.328253223915</v>
      </c>
      <c r="Q58" s="81">
        <v>85.94</v>
      </c>
    </row>
    <row r="59" spans="1:17" s="52" customFormat="1" x14ac:dyDescent="0.3">
      <c r="A59" s="73" t="s">
        <v>169</v>
      </c>
      <c r="B59" s="74">
        <v>1</v>
      </c>
      <c r="C59" s="74">
        <v>0</v>
      </c>
      <c r="D59" s="74">
        <v>0</v>
      </c>
      <c r="E59" s="74">
        <v>0</v>
      </c>
      <c r="F59" s="74">
        <v>5</v>
      </c>
      <c r="G59" s="74">
        <v>0</v>
      </c>
      <c r="H59" s="74">
        <v>10</v>
      </c>
      <c r="I59" s="74">
        <v>7</v>
      </c>
      <c r="J59" s="74">
        <v>50</v>
      </c>
      <c r="K59" s="74">
        <v>10</v>
      </c>
      <c r="L59" s="74">
        <v>0</v>
      </c>
      <c r="M59" s="74">
        <v>60</v>
      </c>
      <c r="N59" s="74">
        <v>37</v>
      </c>
      <c r="O59" s="52" t="s">
        <v>432</v>
      </c>
      <c r="P59" s="83">
        <v>9631.99399173864</v>
      </c>
      <c r="Q59" s="80">
        <v>83.87</v>
      </c>
    </row>
    <row r="60" spans="1:17" x14ac:dyDescent="0.3">
      <c r="A60" s="41" t="s">
        <v>169</v>
      </c>
      <c r="B60" s="2">
        <v>2</v>
      </c>
      <c r="C60" s="2">
        <v>0</v>
      </c>
      <c r="D60" s="2">
        <v>0</v>
      </c>
      <c r="E60" s="2">
        <v>5</v>
      </c>
      <c r="F60" s="2">
        <v>0</v>
      </c>
      <c r="G60" s="2">
        <v>0</v>
      </c>
      <c r="H60" s="2">
        <v>10</v>
      </c>
      <c r="I60" s="2">
        <v>7</v>
      </c>
      <c r="J60" s="2">
        <v>50</v>
      </c>
      <c r="K60" s="2">
        <v>10</v>
      </c>
      <c r="L60" s="2">
        <v>0</v>
      </c>
      <c r="M60" s="2">
        <v>60</v>
      </c>
      <c r="N60" s="2">
        <v>37</v>
      </c>
      <c r="O60" t="s">
        <v>432</v>
      </c>
      <c r="P60" s="79">
        <v>10347.222222222223</v>
      </c>
      <c r="Q60" s="78">
        <v>83.03</v>
      </c>
    </row>
    <row r="61" spans="1:17" x14ac:dyDescent="0.3">
      <c r="A61" s="41" t="s">
        <v>169</v>
      </c>
      <c r="B61" s="2">
        <v>3</v>
      </c>
      <c r="C61" s="2">
        <v>0</v>
      </c>
      <c r="D61" s="2">
        <v>0</v>
      </c>
      <c r="E61" s="2">
        <v>5</v>
      </c>
      <c r="F61" s="2">
        <v>5</v>
      </c>
      <c r="G61" s="2">
        <v>0</v>
      </c>
      <c r="H61" s="2">
        <v>10</v>
      </c>
      <c r="I61" s="2">
        <v>7</v>
      </c>
      <c r="J61" s="2">
        <v>50</v>
      </c>
      <c r="K61" s="2">
        <v>10</v>
      </c>
      <c r="L61" s="2">
        <v>0</v>
      </c>
      <c r="M61" s="2">
        <v>60</v>
      </c>
      <c r="N61" s="2">
        <v>37</v>
      </c>
      <c r="O61" t="s">
        <v>432</v>
      </c>
      <c r="P61" s="79">
        <v>10914.662894860914</v>
      </c>
      <c r="Q61" s="78">
        <v>82.53</v>
      </c>
    </row>
    <row r="62" spans="1:17" x14ac:dyDescent="0.3">
      <c r="A62" s="41" t="s">
        <v>169</v>
      </c>
      <c r="B62" s="2">
        <v>4</v>
      </c>
      <c r="C62" s="2">
        <v>0</v>
      </c>
      <c r="D62" s="2">
        <v>0</v>
      </c>
      <c r="E62" s="2">
        <v>0</v>
      </c>
      <c r="F62" s="2">
        <v>0</v>
      </c>
      <c r="G62" s="2">
        <v>0</v>
      </c>
      <c r="H62" s="2">
        <v>10</v>
      </c>
      <c r="I62" s="2">
        <v>7</v>
      </c>
      <c r="J62" s="2">
        <v>50</v>
      </c>
      <c r="K62" s="2">
        <v>10</v>
      </c>
      <c r="L62" s="2">
        <v>0</v>
      </c>
      <c r="M62" s="2">
        <v>60</v>
      </c>
      <c r="N62" s="2">
        <v>37</v>
      </c>
      <c r="O62" t="s">
        <v>432</v>
      </c>
      <c r="P62" s="79">
        <v>10969.133000453927</v>
      </c>
      <c r="Q62" s="78">
        <v>81.2</v>
      </c>
    </row>
    <row r="63" spans="1:17" x14ac:dyDescent="0.3">
      <c r="A63" s="41" t="s">
        <v>169</v>
      </c>
      <c r="B63" s="2">
        <v>5</v>
      </c>
      <c r="C63" s="2">
        <v>0</v>
      </c>
      <c r="D63" s="2">
        <v>0</v>
      </c>
      <c r="E63" s="2">
        <v>4</v>
      </c>
      <c r="F63" s="2">
        <v>4</v>
      </c>
      <c r="G63" s="2">
        <v>0</v>
      </c>
      <c r="H63" s="2">
        <v>10</v>
      </c>
      <c r="I63" s="2">
        <v>7</v>
      </c>
      <c r="J63" s="2">
        <v>50</v>
      </c>
      <c r="K63" s="2">
        <v>10</v>
      </c>
      <c r="L63" s="2">
        <v>0</v>
      </c>
      <c r="M63" s="2">
        <v>60</v>
      </c>
      <c r="N63" s="2">
        <v>37</v>
      </c>
      <c r="O63" t="s">
        <v>432</v>
      </c>
      <c r="P63" s="79">
        <v>8845.2655889145499</v>
      </c>
      <c r="Q63" s="78">
        <v>81.63</v>
      </c>
    </row>
    <row r="64" spans="1:17" s="50" customFormat="1" x14ac:dyDescent="0.3">
      <c r="A64" s="43" t="s">
        <v>169</v>
      </c>
      <c r="B64" s="44">
        <v>6</v>
      </c>
      <c r="C64" s="95" t="s">
        <v>433</v>
      </c>
      <c r="D64" s="95"/>
      <c r="E64" s="95"/>
      <c r="F64" s="95"/>
      <c r="G64" s="95"/>
      <c r="H64" s="95"/>
      <c r="I64" s="95"/>
      <c r="J64" s="95"/>
      <c r="K64" s="44">
        <v>10</v>
      </c>
      <c r="L64" s="44">
        <v>0</v>
      </c>
      <c r="M64" s="44">
        <v>60</v>
      </c>
      <c r="N64" s="44">
        <v>37</v>
      </c>
      <c r="O64" s="50" t="s">
        <v>432</v>
      </c>
      <c r="P64" s="84">
        <v>8858.5017835909621</v>
      </c>
      <c r="Q64" s="81">
        <v>88.77</v>
      </c>
    </row>
    <row r="65" spans="1:17" s="52" customFormat="1" x14ac:dyDescent="0.3">
      <c r="A65" s="73" t="s">
        <v>173</v>
      </c>
      <c r="B65" s="74">
        <v>1</v>
      </c>
      <c r="C65" s="74">
        <v>0</v>
      </c>
      <c r="D65" s="74">
        <v>110</v>
      </c>
      <c r="E65" s="74">
        <v>0</v>
      </c>
      <c r="F65" s="74">
        <v>0</v>
      </c>
      <c r="G65" s="74">
        <v>200</v>
      </c>
      <c r="H65" s="74">
        <v>10</v>
      </c>
      <c r="I65" s="74">
        <v>0</v>
      </c>
      <c r="J65" s="74">
        <v>250</v>
      </c>
      <c r="K65" s="74">
        <v>10</v>
      </c>
      <c r="L65" s="74">
        <v>0</v>
      </c>
      <c r="M65" s="74">
        <v>60</v>
      </c>
      <c r="N65" s="74">
        <v>37</v>
      </c>
      <c r="O65" s="52" t="s">
        <v>432</v>
      </c>
      <c r="P65" s="83">
        <v>15346.534653465347</v>
      </c>
      <c r="Q65" s="80">
        <v>89.173333333333332</v>
      </c>
    </row>
    <row r="66" spans="1:17" x14ac:dyDescent="0.3">
      <c r="A66" s="41" t="s">
        <v>173</v>
      </c>
      <c r="B66" s="2">
        <v>2</v>
      </c>
      <c r="C66" s="2">
        <v>110</v>
      </c>
      <c r="D66" s="2">
        <v>0</v>
      </c>
      <c r="E66" s="2">
        <v>0</v>
      </c>
      <c r="F66" s="2">
        <v>0</v>
      </c>
      <c r="G66" s="2">
        <v>200</v>
      </c>
      <c r="H66" s="2">
        <v>0</v>
      </c>
      <c r="I66" s="2">
        <v>2.5750000000000002</v>
      </c>
      <c r="J66" s="2">
        <v>0</v>
      </c>
      <c r="K66" s="2">
        <v>10</v>
      </c>
      <c r="L66" s="2">
        <v>0</v>
      </c>
      <c r="M66" s="2">
        <v>60</v>
      </c>
      <c r="N66" s="2">
        <v>37</v>
      </c>
      <c r="O66" t="s">
        <v>432</v>
      </c>
      <c r="P66" s="79">
        <v>13964.454116793671</v>
      </c>
      <c r="Q66" s="78">
        <v>89.136666666666656</v>
      </c>
    </row>
    <row r="67" spans="1:17" x14ac:dyDescent="0.3">
      <c r="A67" s="41" t="s">
        <v>173</v>
      </c>
      <c r="B67" s="2">
        <v>3</v>
      </c>
      <c r="C67" s="2">
        <v>0</v>
      </c>
      <c r="D67" s="2">
        <v>0</v>
      </c>
      <c r="E67" s="2">
        <v>20</v>
      </c>
      <c r="F67" s="2">
        <v>0</v>
      </c>
      <c r="G67" s="2">
        <v>0</v>
      </c>
      <c r="H67" s="2">
        <v>10</v>
      </c>
      <c r="I67" s="2">
        <v>5</v>
      </c>
      <c r="J67" s="2">
        <v>250</v>
      </c>
      <c r="K67" s="2">
        <v>10</v>
      </c>
      <c r="L67" s="2">
        <v>0</v>
      </c>
      <c r="M67" s="2">
        <v>60</v>
      </c>
      <c r="N67" s="2">
        <v>37</v>
      </c>
      <c r="O67" t="s">
        <v>432</v>
      </c>
      <c r="P67" s="79">
        <v>13823.331085637288</v>
      </c>
      <c r="Q67" s="78">
        <v>89.679999999999993</v>
      </c>
    </row>
    <row r="68" spans="1:17" x14ac:dyDescent="0.3">
      <c r="A68" s="41" t="s">
        <v>173</v>
      </c>
      <c r="B68" s="2">
        <v>4</v>
      </c>
      <c r="C68" s="2">
        <v>0</v>
      </c>
      <c r="D68" s="2">
        <v>0</v>
      </c>
      <c r="E68" s="2">
        <v>0</v>
      </c>
      <c r="F68" s="2">
        <v>110</v>
      </c>
      <c r="G68" s="2">
        <v>0</v>
      </c>
      <c r="H68" s="2">
        <v>20</v>
      </c>
      <c r="I68" s="2">
        <v>5</v>
      </c>
      <c r="J68" s="2">
        <v>500</v>
      </c>
      <c r="K68" s="2">
        <v>10</v>
      </c>
      <c r="L68" s="2">
        <v>0</v>
      </c>
      <c r="M68" s="2">
        <v>60</v>
      </c>
      <c r="N68" s="2">
        <v>37</v>
      </c>
      <c r="O68" t="s">
        <v>432</v>
      </c>
      <c r="P68" s="79">
        <v>6222.2222222222226</v>
      </c>
      <c r="Q68" s="78">
        <v>82.436666666666667</v>
      </c>
    </row>
    <row r="69" spans="1:17" x14ac:dyDescent="0.3">
      <c r="A69" s="41" t="s">
        <v>173</v>
      </c>
      <c r="B69" s="2">
        <v>5</v>
      </c>
      <c r="C69" s="2">
        <v>0</v>
      </c>
      <c r="D69" s="2">
        <v>0</v>
      </c>
      <c r="E69" s="2">
        <v>20</v>
      </c>
      <c r="F69" s="2">
        <v>0</v>
      </c>
      <c r="G69" s="2">
        <v>100</v>
      </c>
      <c r="H69" s="2">
        <v>0</v>
      </c>
      <c r="I69" s="2">
        <v>0</v>
      </c>
      <c r="J69" s="2">
        <v>500</v>
      </c>
      <c r="K69" s="2">
        <v>10</v>
      </c>
      <c r="L69" s="2">
        <v>0</v>
      </c>
      <c r="M69" s="2">
        <v>60</v>
      </c>
      <c r="N69" s="2">
        <v>37</v>
      </c>
      <c r="O69" t="s">
        <v>432</v>
      </c>
      <c r="P69" s="79">
        <v>13309.495431068792</v>
      </c>
      <c r="Q69" s="78">
        <v>42.02</v>
      </c>
    </row>
    <row r="70" spans="1:17" s="50" customFormat="1" x14ac:dyDescent="0.3">
      <c r="A70" s="43" t="s">
        <v>173</v>
      </c>
      <c r="B70" s="44">
        <v>6</v>
      </c>
      <c r="C70" s="44">
        <v>0</v>
      </c>
      <c r="D70" s="44">
        <v>0</v>
      </c>
      <c r="E70" s="44">
        <v>0</v>
      </c>
      <c r="F70" s="44">
        <v>100</v>
      </c>
      <c r="G70" s="44">
        <v>0</v>
      </c>
      <c r="H70" s="44">
        <v>0</v>
      </c>
      <c r="I70" s="44">
        <v>0</v>
      </c>
      <c r="J70" s="44">
        <v>0</v>
      </c>
      <c r="K70" s="44">
        <v>10</v>
      </c>
      <c r="L70" s="44">
        <v>0</v>
      </c>
      <c r="M70" s="44">
        <v>60</v>
      </c>
      <c r="N70" s="44">
        <v>37</v>
      </c>
      <c r="O70" s="50" t="s">
        <v>432</v>
      </c>
      <c r="P70" s="84">
        <v>17747.747747747748</v>
      </c>
      <c r="Q70" s="81">
        <v>67.62</v>
      </c>
    </row>
    <row r="71" spans="1:17" s="52" customFormat="1" x14ac:dyDescent="0.3">
      <c r="A71" s="73" t="s">
        <v>174</v>
      </c>
      <c r="B71" s="74">
        <v>1</v>
      </c>
      <c r="C71" s="74">
        <v>5</v>
      </c>
      <c r="D71" s="74">
        <v>0</v>
      </c>
      <c r="E71" s="74">
        <v>0</v>
      </c>
      <c r="F71" s="74">
        <v>0</v>
      </c>
      <c r="G71" s="74">
        <v>0</v>
      </c>
      <c r="H71" s="74">
        <v>10</v>
      </c>
      <c r="I71" s="74">
        <v>10</v>
      </c>
      <c r="J71" s="74">
        <v>250</v>
      </c>
      <c r="K71" s="74">
        <v>0</v>
      </c>
      <c r="L71" s="74">
        <v>1</v>
      </c>
      <c r="M71" s="74">
        <v>60</v>
      </c>
      <c r="N71" s="74">
        <v>37</v>
      </c>
      <c r="O71" s="52" t="s">
        <v>432</v>
      </c>
      <c r="P71" s="83">
        <v>20822.963331674127</v>
      </c>
      <c r="Q71" s="80">
        <v>88.08</v>
      </c>
    </row>
    <row r="72" spans="1:17" x14ac:dyDescent="0.3">
      <c r="A72" s="41" t="s">
        <v>174</v>
      </c>
      <c r="B72" s="2">
        <v>2</v>
      </c>
      <c r="C72" s="2">
        <v>20</v>
      </c>
      <c r="D72" s="2">
        <v>0</v>
      </c>
      <c r="E72" s="2">
        <v>0</v>
      </c>
      <c r="F72" s="2">
        <v>0</v>
      </c>
      <c r="G72" s="2">
        <v>0</v>
      </c>
      <c r="H72" s="2">
        <v>20</v>
      </c>
      <c r="I72" s="2">
        <v>10</v>
      </c>
      <c r="J72" s="2">
        <v>250</v>
      </c>
      <c r="K72" s="2">
        <v>0</v>
      </c>
      <c r="L72" s="2">
        <v>0</v>
      </c>
      <c r="M72" s="2">
        <v>60</v>
      </c>
      <c r="N72" s="2">
        <v>37</v>
      </c>
      <c r="O72" t="s">
        <v>432</v>
      </c>
      <c r="P72" s="79">
        <v>23666.484616785005</v>
      </c>
      <c r="Q72" s="78">
        <v>88.23</v>
      </c>
    </row>
    <row r="73" spans="1:17" x14ac:dyDescent="0.3">
      <c r="A73" s="41" t="s">
        <v>174</v>
      </c>
      <c r="B73" s="2">
        <v>3</v>
      </c>
      <c r="C73" s="2">
        <v>0</v>
      </c>
      <c r="D73" s="2">
        <v>0</v>
      </c>
      <c r="E73" s="2">
        <v>0</v>
      </c>
      <c r="F73" s="2">
        <v>5</v>
      </c>
      <c r="G73" s="2">
        <v>0</v>
      </c>
      <c r="H73" s="2">
        <v>0</v>
      </c>
      <c r="I73" s="2">
        <v>5</v>
      </c>
      <c r="J73" s="2">
        <v>0</v>
      </c>
      <c r="K73" s="2">
        <v>10</v>
      </c>
      <c r="L73" s="2">
        <v>0</v>
      </c>
      <c r="M73" s="2">
        <v>60</v>
      </c>
      <c r="N73" s="2">
        <v>37</v>
      </c>
      <c r="O73" t="s">
        <v>432</v>
      </c>
      <c r="P73" s="79">
        <v>26005.361930294912</v>
      </c>
      <c r="Q73" s="78">
        <v>89.59333333333332</v>
      </c>
    </row>
    <row r="74" spans="1:17" x14ac:dyDescent="0.3">
      <c r="A74" s="41" t="s">
        <v>174</v>
      </c>
      <c r="B74" s="2">
        <v>4</v>
      </c>
      <c r="C74" s="2">
        <v>0</v>
      </c>
      <c r="D74" s="2">
        <v>5</v>
      </c>
      <c r="E74" s="2">
        <v>0</v>
      </c>
      <c r="F74" s="2">
        <v>0</v>
      </c>
      <c r="G74" s="2">
        <v>0</v>
      </c>
      <c r="H74" s="2">
        <v>20</v>
      </c>
      <c r="I74" s="2">
        <v>5</v>
      </c>
      <c r="J74" s="2">
        <v>0</v>
      </c>
      <c r="K74" s="2">
        <v>0</v>
      </c>
      <c r="L74" s="2">
        <v>1</v>
      </c>
      <c r="M74" s="2">
        <v>60</v>
      </c>
      <c r="N74" s="2">
        <v>37</v>
      </c>
      <c r="O74" t="s">
        <v>432</v>
      </c>
      <c r="P74" s="79">
        <v>30198.115022119633</v>
      </c>
      <c r="Q74" s="78">
        <v>89.383333333333326</v>
      </c>
    </row>
    <row r="75" spans="1:17" x14ac:dyDescent="0.3">
      <c r="A75" s="41" t="s">
        <v>174</v>
      </c>
      <c r="B75" s="2">
        <v>5</v>
      </c>
      <c r="C75" s="2">
        <v>0</v>
      </c>
      <c r="D75" s="2">
        <v>0</v>
      </c>
      <c r="E75" s="2">
        <v>5</v>
      </c>
      <c r="F75" s="2">
        <v>0</v>
      </c>
      <c r="G75" s="2">
        <v>0</v>
      </c>
      <c r="H75" s="2">
        <v>10</v>
      </c>
      <c r="I75" s="2">
        <v>5</v>
      </c>
      <c r="J75" s="2">
        <v>250</v>
      </c>
      <c r="K75" s="2">
        <v>0</v>
      </c>
      <c r="L75" s="2">
        <v>0</v>
      </c>
      <c r="M75" s="2">
        <v>60</v>
      </c>
      <c r="N75" s="2">
        <v>37</v>
      </c>
      <c r="O75" t="s">
        <v>432</v>
      </c>
      <c r="P75" s="79">
        <v>29159.177151987213</v>
      </c>
      <c r="Q75" s="78">
        <v>87.90666666666668</v>
      </c>
    </row>
    <row r="76" spans="1:17" s="50" customFormat="1" x14ac:dyDescent="0.3">
      <c r="A76" s="43" t="s">
        <v>174</v>
      </c>
      <c r="B76" s="44">
        <v>6</v>
      </c>
      <c r="C76" s="95" t="s">
        <v>433</v>
      </c>
      <c r="D76" s="95"/>
      <c r="E76" s="95"/>
      <c r="F76" s="95"/>
      <c r="G76" s="95"/>
      <c r="H76" s="95"/>
      <c r="I76" s="95"/>
      <c r="J76" s="95"/>
      <c r="K76" s="44">
        <v>10</v>
      </c>
      <c r="L76" s="44">
        <v>0</v>
      </c>
      <c r="M76" s="44">
        <v>60</v>
      </c>
      <c r="N76" s="44">
        <v>37</v>
      </c>
      <c r="O76" s="50" t="s">
        <v>432</v>
      </c>
      <c r="P76" s="84">
        <v>13864.306784660765</v>
      </c>
      <c r="Q76" s="81">
        <v>85.62</v>
      </c>
    </row>
    <row r="77" spans="1:17" s="52" customFormat="1" x14ac:dyDescent="0.3">
      <c r="A77" s="73" t="s">
        <v>176</v>
      </c>
      <c r="B77" s="74">
        <v>1</v>
      </c>
      <c r="C77" s="74">
        <v>0</v>
      </c>
      <c r="D77" s="74">
        <v>0</v>
      </c>
      <c r="E77" s="74">
        <v>5</v>
      </c>
      <c r="F77" s="74">
        <v>0</v>
      </c>
      <c r="G77" s="74">
        <v>0</v>
      </c>
      <c r="H77" s="74">
        <v>0</v>
      </c>
      <c r="I77" s="74">
        <v>5</v>
      </c>
      <c r="J77" s="74">
        <v>250</v>
      </c>
      <c r="K77" s="74">
        <v>10</v>
      </c>
      <c r="L77" s="74">
        <v>0</v>
      </c>
      <c r="M77" s="74">
        <v>60</v>
      </c>
      <c r="N77" s="74">
        <v>37</v>
      </c>
      <c r="O77" s="52" t="s">
        <v>432</v>
      </c>
      <c r="P77" s="83">
        <v>22546.08868958645</v>
      </c>
      <c r="Q77" s="80">
        <v>86.053333333333327</v>
      </c>
    </row>
    <row r="78" spans="1:17" x14ac:dyDescent="0.3">
      <c r="A78" s="41" t="s">
        <v>176</v>
      </c>
      <c r="B78" s="2">
        <v>2</v>
      </c>
      <c r="C78" s="2">
        <v>5</v>
      </c>
      <c r="D78" s="2">
        <v>0</v>
      </c>
      <c r="E78" s="2">
        <v>0</v>
      </c>
      <c r="F78" s="2">
        <v>0</v>
      </c>
      <c r="G78" s="2">
        <v>0</v>
      </c>
      <c r="H78" s="2">
        <v>20</v>
      </c>
      <c r="I78" s="2">
        <v>10</v>
      </c>
      <c r="J78" s="2">
        <v>0</v>
      </c>
      <c r="K78" s="2">
        <v>0</v>
      </c>
      <c r="L78" s="2">
        <v>0</v>
      </c>
      <c r="M78" s="2">
        <v>60</v>
      </c>
      <c r="N78" s="2">
        <v>37</v>
      </c>
      <c r="O78" t="s">
        <v>432</v>
      </c>
      <c r="P78" s="79">
        <v>14652.014652014652</v>
      </c>
      <c r="Q78" s="78">
        <v>91.333333333333329</v>
      </c>
    </row>
    <row r="79" spans="1:17" x14ac:dyDescent="0.3">
      <c r="A79" s="41" t="s">
        <v>176</v>
      </c>
      <c r="B79" s="2">
        <v>3</v>
      </c>
      <c r="C79" s="2">
        <v>0</v>
      </c>
      <c r="D79" s="2">
        <v>0</v>
      </c>
      <c r="E79" s="2">
        <v>0</v>
      </c>
      <c r="F79" s="2">
        <v>5</v>
      </c>
      <c r="G79" s="2">
        <v>0</v>
      </c>
      <c r="H79" s="2">
        <v>0</v>
      </c>
      <c r="I79" s="2">
        <v>10</v>
      </c>
      <c r="J79" s="2">
        <v>250</v>
      </c>
      <c r="K79" s="2">
        <v>0</v>
      </c>
      <c r="L79" s="2">
        <v>1</v>
      </c>
      <c r="M79" s="2">
        <v>60</v>
      </c>
      <c r="N79" s="2">
        <v>37</v>
      </c>
      <c r="O79" t="s">
        <v>432</v>
      </c>
      <c r="P79" s="79">
        <v>19898.121617319324</v>
      </c>
      <c r="Q79" s="78">
        <v>84.286666666666676</v>
      </c>
    </row>
    <row r="80" spans="1:17" x14ac:dyDescent="0.3">
      <c r="A80" s="41" t="s">
        <v>176</v>
      </c>
      <c r="B80" s="2">
        <v>4</v>
      </c>
      <c r="C80" s="2">
        <v>0</v>
      </c>
      <c r="D80" s="2">
        <v>0</v>
      </c>
      <c r="E80" s="2">
        <v>0</v>
      </c>
      <c r="F80" s="2">
        <v>5</v>
      </c>
      <c r="G80" s="2">
        <v>0</v>
      </c>
      <c r="H80" s="2">
        <v>20</v>
      </c>
      <c r="I80" s="2">
        <v>5</v>
      </c>
      <c r="J80" s="2">
        <v>250</v>
      </c>
      <c r="K80" s="2">
        <v>0</v>
      </c>
      <c r="L80" s="2">
        <v>1</v>
      </c>
      <c r="M80" s="2">
        <v>60</v>
      </c>
      <c r="N80" s="2">
        <v>37</v>
      </c>
      <c r="O80" t="s">
        <v>432</v>
      </c>
      <c r="P80" s="79">
        <v>10668.40844763771</v>
      </c>
      <c r="Q80" s="78">
        <v>87.286666666666676</v>
      </c>
    </row>
    <row r="81" spans="1:17" x14ac:dyDescent="0.3">
      <c r="A81" s="41" t="s">
        <v>176</v>
      </c>
      <c r="B81" s="2">
        <v>5</v>
      </c>
      <c r="C81" s="2">
        <v>0</v>
      </c>
      <c r="D81" s="2">
        <v>5</v>
      </c>
      <c r="E81" s="2">
        <v>0</v>
      </c>
      <c r="F81" s="2">
        <v>0</v>
      </c>
      <c r="G81" s="2">
        <v>0</v>
      </c>
      <c r="H81" s="2">
        <v>10</v>
      </c>
      <c r="I81" s="2">
        <v>5</v>
      </c>
      <c r="J81" s="2">
        <v>0</v>
      </c>
      <c r="K81" s="2">
        <v>0</v>
      </c>
      <c r="L81" s="2">
        <v>0</v>
      </c>
      <c r="M81" s="2">
        <v>60</v>
      </c>
      <c r="N81" s="2">
        <v>37</v>
      </c>
      <c r="O81" t="s">
        <v>432</v>
      </c>
      <c r="P81" s="79">
        <v>7066.0522273425495</v>
      </c>
      <c r="Q81" s="78">
        <v>87.71</v>
      </c>
    </row>
    <row r="82" spans="1:17" s="50" customFormat="1" x14ac:dyDescent="0.3">
      <c r="A82" s="43" t="s">
        <v>176</v>
      </c>
      <c r="B82" s="44">
        <v>6</v>
      </c>
      <c r="C82" s="95" t="s">
        <v>433</v>
      </c>
      <c r="D82" s="95"/>
      <c r="E82" s="95"/>
      <c r="F82" s="95"/>
      <c r="G82" s="95"/>
      <c r="H82" s="95"/>
      <c r="I82" s="95"/>
      <c r="J82" s="95"/>
      <c r="K82" s="44">
        <v>10</v>
      </c>
      <c r="L82" s="44">
        <v>0</v>
      </c>
      <c r="M82" s="44">
        <v>60</v>
      </c>
      <c r="N82" s="44">
        <v>37</v>
      </c>
      <c r="O82" s="50" t="s">
        <v>432</v>
      </c>
      <c r="P82" s="84">
        <v>16943.930991990143</v>
      </c>
      <c r="Q82" s="81">
        <v>86.783333333333346</v>
      </c>
    </row>
    <row r="83" spans="1:17" s="52" customFormat="1" x14ac:dyDescent="0.3">
      <c r="A83" s="73" t="s">
        <v>179</v>
      </c>
      <c r="B83" s="74">
        <v>1</v>
      </c>
      <c r="C83" s="74">
        <v>0</v>
      </c>
      <c r="D83" s="74">
        <v>5</v>
      </c>
      <c r="E83" s="74">
        <v>0</v>
      </c>
      <c r="F83" s="74">
        <v>0</v>
      </c>
      <c r="G83" s="74">
        <v>0</v>
      </c>
      <c r="H83" s="74">
        <v>10</v>
      </c>
      <c r="I83" s="74">
        <v>10</v>
      </c>
      <c r="J83" s="74">
        <v>250</v>
      </c>
      <c r="K83" s="74">
        <v>0</v>
      </c>
      <c r="L83" s="74">
        <v>1</v>
      </c>
      <c r="M83" s="74">
        <v>60</v>
      </c>
      <c r="N83" s="74">
        <v>37</v>
      </c>
      <c r="O83" s="52" t="s">
        <v>432</v>
      </c>
      <c r="P83" s="83">
        <v>442.77929155313348</v>
      </c>
      <c r="Q83" s="80">
        <v>85.06</v>
      </c>
    </row>
    <row r="84" spans="1:17" x14ac:dyDescent="0.3">
      <c r="A84" s="41" t="s">
        <v>179</v>
      </c>
      <c r="B84" s="2">
        <v>2</v>
      </c>
      <c r="C84" s="2">
        <v>0</v>
      </c>
      <c r="D84" s="2">
        <v>0</v>
      </c>
      <c r="E84" s="2">
        <v>5</v>
      </c>
      <c r="F84" s="2">
        <v>0</v>
      </c>
      <c r="G84" s="2">
        <v>0</v>
      </c>
      <c r="H84" s="2">
        <v>0</v>
      </c>
      <c r="I84" s="2">
        <v>10</v>
      </c>
      <c r="J84" s="2">
        <v>0</v>
      </c>
      <c r="K84" s="2">
        <v>0</v>
      </c>
      <c r="L84" s="2">
        <v>0</v>
      </c>
      <c r="M84" s="2">
        <v>60</v>
      </c>
      <c r="N84" s="2">
        <v>37</v>
      </c>
      <c r="O84" t="s">
        <v>432</v>
      </c>
      <c r="P84" s="79">
        <v>740.05550416281221</v>
      </c>
      <c r="Q84" s="78">
        <v>86.58</v>
      </c>
    </row>
    <row r="85" spans="1:17" x14ac:dyDescent="0.3">
      <c r="A85" s="41" t="s">
        <v>179</v>
      </c>
      <c r="B85" s="2">
        <v>3</v>
      </c>
      <c r="C85" s="2">
        <v>0</v>
      </c>
      <c r="D85" s="2">
        <v>0</v>
      </c>
      <c r="E85" s="2">
        <v>0</v>
      </c>
      <c r="F85" s="2">
        <v>5</v>
      </c>
      <c r="G85" s="2">
        <v>0</v>
      </c>
      <c r="H85" s="2">
        <v>20</v>
      </c>
      <c r="I85" s="2">
        <v>10</v>
      </c>
      <c r="J85" s="2">
        <v>250</v>
      </c>
      <c r="K85" s="2">
        <v>10</v>
      </c>
      <c r="L85" s="2">
        <v>0</v>
      </c>
      <c r="M85" s="2">
        <v>60</v>
      </c>
      <c r="N85" s="2">
        <v>37</v>
      </c>
      <c r="O85" t="s">
        <v>432</v>
      </c>
      <c r="P85" s="79">
        <v>209.50594121325827</v>
      </c>
      <c r="Q85" s="78">
        <v>74.53</v>
      </c>
    </row>
    <row r="86" spans="1:17" x14ac:dyDescent="0.3">
      <c r="A86" s="41" t="s">
        <v>179</v>
      </c>
      <c r="B86" s="2">
        <v>4</v>
      </c>
      <c r="C86" s="2">
        <v>0</v>
      </c>
      <c r="D86" s="2">
        <v>0</v>
      </c>
      <c r="E86" s="2">
        <v>5</v>
      </c>
      <c r="F86" s="2">
        <v>0</v>
      </c>
      <c r="G86" s="2">
        <v>0</v>
      </c>
      <c r="H86" s="2">
        <v>20</v>
      </c>
      <c r="I86" s="2">
        <v>5</v>
      </c>
      <c r="J86" s="2">
        <v>0</v>
      </c>
      <c r="K86" s="2">
        <v>0</v>
      </c>
      <c r="L86" s="2">
        <v>1</v>
      </c>
      <c r="M86" s="2">
        <v>60</v>
      </c>
      <c r="N86" s="2">
        <v>37</v>
      </c>
      <c r="O86" t="s">
        <v>432</v>
      </c>
      <c r="P86" s="79">
        <v>804.19580419580404</v>
      </c>
      <c r="Q86" s="78">
        <v>77.31</v>
      </c>
    </row>
    <row r="87" spans="1:17" x14ac:dyDescent="0.3">
      <c r="A87" s="41" t="s">
        <v>179</v>
      </c>
      <c r="B87" s="2">
        <v>5</v>
      </c>
      <c r="C87" s="2">
        <v>20</v>
      </c>
      <c r="D87" s="2">
        <v>0</v>
      </c>
      <c r="E87" s="2">
        <v>0</v>
      </c>
      <c r="F87" s="2">
        <v>0</v>
      </c>
      <c r="G87" s="2">
        <v>0</v>
      </c>
      <c r="H87" s="2">
        <v>0</v>
      </c>
      <c r="I87" s="2">
        <v>5</v>
      </c>
      <c r="J87" s="2">
        <v>250</v>
      </c>
      <c r="K87" s="2">
        <v>0</v>
      </c>
      <c r="L87" s="2">
        <v>0</v>
      </c>
      <c r="M87" s="2">
        <v>60</v>
      </c>
      <c r="N87" s="2">
        <v>37</v>
      </c>
      <c r="O87" t="s">
        <v>432</v>
      </c>
      <c r="P87" s="79">
        <v>328.43137254901961</v>
      </c>
      <c r="Q87" s="78">
        <v>79.78</v>
      </c>
    </row>
    <row r="88" spans="1:17" s="50" customFormat="1" x14ac:dyDescent="0.3">
      <c r="A88" s="43" t="s">
        <v>179</v>
      </c>
      <c r="B88" s="44">
        <v>6</v>
      </c>
      <c r="C88" s="95" t="s">
        <v>433</v>
      </c>
      <c r="D88" s="95"/>
      <c r="E88" s="95"/>
      <c r="F88" s="95"/>
      <c r="G88" s="95"/>
      <c r="H88" s="95"/>
      <c r="I88" s="95"/>
      <c r="J88" s="95"/>
      <c r="K88" s="44">
        <v>10</v>
      </c>
      <c r="L88" s="44">
        <v>0</v>
      </c>
      <c r="M88" s="44">
        <v>60</v>
      </c>
      <c r="N88" s="44">
        <v>37</v>
      </c>
      <c r="O88" s="50" t="s">
        <v>432</v>
      </c>
      <c r="P88" s="84">
        <v>1678.5714285714287</v>
      </c>
      <c r="Q88" s="81">
        <v>80.760000000000005</v>
      </c>
    </row>
  </sheetData>
  <mergeCells count="11">
    <mergeCell ref="B4:Q4"/>
    <mergeCell ref="B5:Q5"/>
    <mergeCell ref="B6:Q6"/>
    <mergeCell ref="C76:J76"/>
    <mergeCell ref="C82:J82"/>
    <mergeCell ref="C88:J88"/>
    <mergeCell ref="C25:J25"/>
    <mergeCell ref="C31:J31"/>
    <mergeCell ref="C37:J37"/>
    <mergeCell ref="C58:J58"/>
    <mergeCell ref="C64:J6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61E3EB-9026-4CB0-A282-77EA6AC2DD68}">
  <dimension ref="A1:N25"/>
  <sheetViews>
    <sheetView topLeftCell="C1" zoomScaleNormal="100" workbookViewId="0">
      <selection activeCell="B24" sqref="B24"/>
    </sheetView>
  </sheetViews>
  <sheetFormatPr defaultRowHeight="14.4" x14ac:dyDescent="0.3"/>
  <cols>
    <col min="1" max="1" width="13.6640625" customWidth="1"/>
    <col min="2" max="2" width="55.109375" bestFit="1" customWidth="1"/>
    <col min="3" max="3" width="35.109375" bestFit="1" customWidth="1"/>
    <col min="4" max="4" width="6" bestFit="1" customWidth="1"/>
    <col min="5" max="5" width="13.88671875" bestFit="1" customWidth="1"/>
    <col min="6" max="6" width="7.44140625" bestFit="1" customWidth="1"/>
    <col min="7" max="7" width="4.5546875" bestFit="1" customWidth="1"/>
    <col min="8" max="8" width="16.44140625" bestFit="1" customWidth="1"/>
    <col min="9" max="9" width="10.5546875" bestFit="1" customWidth="1"/>
    <col min="10" max="10" width="11.109375" bestFit="1" customWidth="1"/>
    <col min="11" max="11" width="16.44140625" bestFit="1" customWidth="1"/>
    <col min="12" max="12" width="23.6640625" bestFit="1" customWidth="1"/>
    <col min="13" max="13" width="16.6640625" bestFit="1" customWidth="1"/>
    <col min="14" max="14" width="56.6640625" bestFit="1" customWidth="1"/>
  </cols>
  <sheetData>
    <row r="1" spans="1:14" ht="18" x14ac:dyDescent="0.35">
      <c r="A1" s="5" t="s">
        <v>91</v>
      </c>
    </row>
    <row r="3" spans="1:14" x14ac:dyDescent="0.3">
      <c r="A3" s="10" t="s">
        <v>92</v>
      </c>
      <c r="B3" s="10" t="s">
        <v>93</v>
      </c>
      <c r="C3" s="10" t="s">
        <v>94</v>
      </c>
      <c r="D3" s="10" t="s">
        <v>95</v>
      </c>
      <c r="E3" s="10" t="s">
        <v>96</v>
      </c>
      <c r="F3" s="10" t="s">
        <v>97</v>
      </c>
      <c r="G3" s="10" t="s">
        <v>98</v>
      </c>
      <c r="H3" s="10" t="s">
        <v>99</v>
      </c>
      <c r="I3" s="10" t="s">
        <v>100</v>
      </c>
      <c r="J3" s="10" t="s">
        <v>101</v>
      </c>
      <c r="K3" s="10" t="s">
        <v>102</v>
      </c>
      <c r="L3" s="10" t="s">
        <v>103</v>
      </c>
      <c r="M3" s="10" t="s">
        <v>104</v>
      </c>
      <c r="N3" s="10" t="s">
        <v>105</v>
      </c>
    </row>
    <row r="4" spans="1:14" x14ac:dyDescent="0.3">
      <c r="A4" s="11" t="s">
        <v>106</v>
      </c>
      <c r="B4" s="11" t="s">
        <v>107</v>
      </c>
      <c r="C4" s="11" t="s">
        <v>108</v>
      </c>
      <c r="D4" s="11" t="s">
        <v>109</v>
      </c>
      <c r="E4" s="11" t="s">
        <v>110</v>
      </c>
      <c r="F4" s="11" t="s">
        <v>111</v>
      </c>
      <c r="G4" s="11">
        <v>80</v>
      </c>
      <c r="H4" s="11" t="s">
        <v>112</v>
      </c>
      <c r="I4" s="11">
        <v>61</v>
      </c>
      <c r="J4" s="11">
        <v>343</v>
      </c>
      <c r="K4" s="11" t="s">
        <v>113</v>
      </c>
      <c r="L4" s="11" t="s">
        <v>114</v>
      </c>
      <c r="M4" s="11" t="s">
        <v>115</v>
      </c>
      <c r="N4" s="11" t="s">
        <v>116</v>
      </c>
    </row>
    <row r="5" spans="1:14" x14ac:dyDescent="0.3">
      <c r="A5" s="11" t="s">
        <v>117</v>
      </c>
      <c r="B5" s="11" t="s">
        <v>107</v>
      </c>
      <c r="C5" s="11" t="s">
        <v>118</v>
      </c>
      <c r="D5" s="11" t="s">
        <v>119</v>
      </c>
      <c r="E5" s="11" t="s">
        <v>110</v>
      </c>
      <c r="F5" s="11" t="s">
        <v>111</v>
      </c>
      <c r="G5" s="11">
        <v>59</v>
      </c>
      <c r="H5" s="11" t="s">
        <v>112</v>
      </c>
      <c r="I5" s="11">
        <v>67</v>
      </c>
      <c r="J5" s="11">
        <v>176</v>
      </c>
      <c r="K5" s="11" t="s">
        <v>113</v>
      </c>
      <c r="L5" s="11" t="s">
        <v>114</v>
      </c>
      <c r="M5" s="11" t="s">
        <v>115</v>
      </c>
      <c r="N5" s="11" t="s">
        <v>116</v>
      </c>
    </row>
    <row r="6" spans="1:14" x14ac:dyDescent="0.3">
      <c r="A6" s="11" t="s">
        <v>120</v>
      </c>
      <c r="B6" s="11" t="s">
        <v>107</v>
      </c>
      <c r="C6" s="11" t="s">
        <v>121</v>
      </c>
      <c r="D6" s="11" t="s">
        <v>122</v>
      </c>
      <c r="E6" s="11" t="s">
        <v>123</v>
      </c>
      <c r="F6" s="11" t="s">
        <v>111</v>
      </c>
      <c r="G6" s="11">
        <v>58</v>
      </c>
      <c r="H6" s="11" t="s">
        <v>112</v>
      </c>
      <c r="I6" s="11">
        <v>65</v>
      </c>
      <c r="J6" s="11">
        <v>176</v>
      </c>
      <c r="K6" s="11" t="s">
        <v>110</v>
      </c>
      <c r="L6" s="11" t="s">
        <v>110</v>
      </c>
      <c r="M6" s="11" t="s">
        <v>110</v>
      </c>
      <c r="N6" s="11" t="s">
        <v>116</v>
      </c>
    </row>
    <row r="7" spans="1:14" x14ac:dyDescent="0.3">
      <c r="A7" s="11" t="s">
        <v>124</v>
      </c>
      <c r="B7" s="11" t="s">
        <v>107</v>
      </c>
      <c r="C7" s="11" t="s">
        <v>108</v>
      </c>
      <c r="D7" s="11" t="s">
        <v>125</v>
      </c>
      <c r="E7" s="11" t="s">
        <v>123</v>
      </c>
      <c r="F7" s="11" t="s">
        <v>126</v>
      </c>
      <c r="G7" s="11">
        <v>82</v>
      </c>
      <c r="H7" s="11" t="s">
        <v>112</v>
      </c>
      <c r="I7" s="11">
        <v>70</v>
      </c>
      <c r="J7" s="11">
        <v>260</v>
      </c>
      <c r="K7" s="11" t="s">
        <v>110</v>
      </c>
      <c r="L7" s="11" t="s">
        <v>110</v>
      </c>
      <c r="M7" s="11" t="s">
        <v>115</v>
      </c>
      <c r="N7" s="11" t="s">
        <v>127</v>
      </c>
    </row>
    <row r="8" spans="1:14" x14ac:dyDescent="0.3">
      <c r="A8" s="11" t="s">
        <v>128</v>
      </c>
      <c r="B8" s="11" t="s">
        <v>107</v>
      </c>
      <c r="C8" s="11" t="s">
        <v>129</v>
      </c>
      <c r="D8" s="11" t="s">
        <v>125</v>
      </c>
      <c r="E8" s="11" t="s">
        <v>123</v>
      </c>
      <c r="F8" s="11" t="s">
        <v>111</v>
      </c>
      <c r="G8" s="11">
        <v>70</v>
      </c>
      <c r="H8" s="11" t="s">
        <v>112</v>
      </c>
      <c r="I8" s="11">
        <v>63</v>
      </c>
      <c r="J8" s="11">
        <v>215</v>
      </c>
      <c r="K8" s="11" t="s">
        <v>113</v>
      </c>
      <c r="L8" s="11" t="s">
        <v>130</v>
      </c>
      <c r="M8" s="11" t="s">
        <v>115</v>
      </c>
      <c r="N8" s="11" t="s">
        <v>127</v>
      </c>
    </row>
    <row r="9" spans="1:14" x14ac:dyDescent="0.3">
      <c r="A9" s="11" t="s">
        <v>131</v>
      </c>
      <c r="B9" s="11" t="s">
        <v>107</v>
      </c>
      <c r="C9" s="11" t="s">
        <v>132</v>
      </c>
      <c r="D9" s="11" t="s">
        <v>133</v>
      </c>
      <c r="E9" s="11" t="s">
        <v>123</v>
      </c>
      <c r="F9" s="11" t="s">
        <v>111</v>
      </c>
      <c r="G9" s="11">
        <v>51</v>
      </c>
      <c r="H9" s="11" t="s">
        <v>112</v>
      </c>
      <c r="I9" s="11">
        <v>62</v>
      </c>
      <c r="J9" s="11">
        <v>200</v>
      </c>
      <c r="K9" s="11" t="s">
        <v>134</v>
      </c>
      <c r="L9" s="11" t="s">
        <v>135</v>
      </c>
      <c r="M9" s="11" t="s">
        <v>115</v>
      </c>
      <c r="N9" s="11" t="s">
        <v>127</v>
      </c>
    </row>
    <row r="10" spans="1:14" x14ac:dyDescent="0.3">
      <c r="A10" s="11" t="s">
        <v>136</v>
      </c>
      <c r="B10" s="11" t="s">
        <v>137</v>
      </c>
      <c r="C10" s="11" t="s">
        <v>121</v>
      </c>
      <c r="D10" s="11" t="s">
        <v>125</v>
      </c>
      <c r="E10" s="11" t="s">
        <v>138</v>
      </c>
      <c r="F10" s="11" t="s">
        <v>111</v>
      </c>
      <c r="G10" s="11">
        <v>90</v>
      </c>
      <c r="H10" s="11" t="s">
        <v>139</v>
      </c>
      <c r="I10" s="11">
        <v>63</v>
      </c>
      <c r="J10" s="11">
        <v>138</v>
      </c>
      <c r="K10" s="11" t="s">
        <v>113</v>
      </c>
      <c r="L10" s="11" t="s">
        <v>113</v>
      </c>
      <c r="M10" s="11" t="s">
        <v>115</v>
      </c>
      <c r="N10" s="11" t="s">
        <v>127</v>
      </c>
    </row>
    <row r="11" spans="1:14" x14ac:dyDescent="0.3">
      <c r="A11" s="11" t="s">
        <v>140</v>
      </c>
      <c r="B11" s="11" t="s">
        <v>141</v>
      </c>
      <c r="C11" s="11" t="s">
        <v>142</v>
      </c>
      <c r="D11" s="11" t="s">
        <v>143</v>
      </c>
      <c r="E11" s="11" t="s">
        <v>123</v>
      </c>
      <c r="F11" s="11" t="s">
        <v>126</v>
      </c>
      <c r="G11" s="11">
        <v>46</v>
      </c>
      <c r="H11" s="11" t="s">
        <v>112</v>
      </c>
      <c r="I11" s="11">
        <v>70</v>
      </c>
      <c r="J11" s="11">
        <v>248</v>
      </c>
      <c r="K11" s="11" t="s">
        <v>113</v>
      </c>
      <c r="L11" s="11" t="s">
        <v>144</v>
      </c>
      <c r="M11" s="11" t="s">
        <v>115</v>
      </c>
      <c r="N11" s="11" t="s">
        <v>127</v>
      </c>
    </row>
    <row r="12" spans="1:14" x14ac:dyDescent="0.3">
      <c r="A12" s="11" t="s">
        <v>145</v>
      </c>
      <c r="B12" s="11" t="s">
        <v>107</v>
      </c>
      <c r="C12" s="11" t="s">
        <v>146</v>
      </c>
      <c r="D12" s="11" t="s">
        <v>125</v>
      </c>
      <c r="E12" s="11" t="s">
        <v>123</v>
      </c>
      <c r="F12" s="11" t="s">
        <v>111</v>
      </c>
      <c r="G12" s="11">
        <v>85</v>
      </c>
      <c r="H12" s="11" t="s">
        <v>112</v>
      </c>
      <c r="I12" s="11">
        <v>62</v>
      </c>
      <c r="J12" s="11">
        <v>148</v>
      </c>
      <c r="K12" s="11" t="s">
        <v>147</v>
      </c>
      <c r="L12" s="11" t="s">
        <v>148</v>
      </c>
      <c r="M12" s="11" t="s">
        <v>115</v>
      </c>
      <c r="N12" s="11" t="s">
        <v>127</v>
      </c>
    </row>
    <row r="13" spans="1:14" x14ac:dyDescent="0.3">
      <c r="A13" s="11" t="s">
        <v>149</v>
      </c>
      <c r="B13" s="11" t="s">
        <v>150</v>
      </c>
      <c r="C13" s="11" t="s">
        <v>151</v>
      </c>
      <c r="D13" s="11" t="s">
        <v>152</v>
      </c>
      <c r="E13" s="11" t="s">
        <v>123</v>
      </c>
      <c r="F13" s="11" t="s">
        <v>126</v>
      </c>
      <c r="G13" s="11">
        <v>63</v>
      </c>
      <c r="H13" s="11" t="s">
        <v>112</v>
      </c>
      <c r="I13" s="11">
        <v>75</v>
      </c>
      <c r="J13" s="11">
        <v>209</v>
      </c>
      <c r="K13" s="11" t="s">
        <v>147</v>
      </c>
      <c r="L13" s="11" t="s">
        <v>153</v>
      </c>
      <c r="M13" s="11" t="s">
        <v>115</v>
      </c>
      <c r="N13" s="11" t="s">
        <v>127</v>
      </c>
    </row>
    <row r="14" spans="1:14" x14ac:dyDescent="0.3">
      <c r="A14" s="11" t="s">
        <v>154</v>
      </c>
      <c r="B14" s="11" t="s">
        <v>155</v>
      </c>
      <c r="C14" s="11" t="s">
        <v>156</v>
      </c>
      <c r="D14" s="11" t="s">
        <v>125</v>
      </c>
      <c r="E14" s="11" t="s">
        <v>157</v>
      </c>
      <c r="F14" s="11" t="s">
        <v>111</v>
      </c>
      <c r="G14" s="11">
        <v>69</v>
      </c>
      <c r="H14" s="11" t="s">
        <v>112</v>
      </c>
      <c r="I14" s="11">
        <v>67</v>
      </c>
      <c r="J14" s="11">
        <v>169</v>
      </c>
      <c r="K14" s="11" t="s">
        <v>134</v>
      </c>
      <c r="L14" s="11" t="s">
        <v>158</v>
      </c>
      <c r="M14" s="11" t="s">
        <v>115</v>
      </c>
      <c r="N14" s="11" t="s">
        <v>127</v>
      </c>
    </row>
    <row r="15" spans="1:14" x14ac:dyDescent="0.3">
      <c r="A15" s="11" t="s">
        <v>159</v>
      </c>
      <c r="B15" s="11" t="s">
        <v>160</v>
      </c>
      <c r="C15" s="11" t="s">
        <v>11</v>
      </c>
      <c r="D15" s="11" t="s">
        <v>161</v>
      </c>
      <c r="E15" s="11" t="s">
        <v>123</v>
      </c>
      <c r="F15" s="11" t="s">
        <v>111</v>
      </c>
      <c r="G15" s="11">
        <v>56</v>
      </c>
      <c r="H15" s="11" t="s">
        <v>112</v>
      </c>
      <c r="I15" s="11">
        <v>63</v>
      </c>
      <c r="J15" s="11">
        <v>131</v>
      </c>
      <c r="K15" s="11" t="s">
        <v>113</v>
      </c>
      <c r="L15" s="11" t="s">
        <v>144</v>
      </c>
      <c r="M15" s="11" t="s">
        <v>115</v>
      </c>
      <c r="N15" s="11" t="s">
        <v>127</v>
      </c>
    </row>
    <row r="16" spans="1:14" x14ac:dyDescent="0.3">
      <c r="A16" s="11" t="s">
        <v>162</v>
      </c>
      <c r="B16" s="11" t="s">
        <v>163</v>
      </c>
      <c r="C16" s="11" t="s">
        <v>164</v>
      </c>
      <c r="D16" s="11" t="s">
        <v>161</v>
      </c>
      <c r="E16" s="11" t="s">
        <v>165</v>
      </c>
      <c r="F16" s="11" t="s">
        <v>111</v>
      </c>
      <c r="G16" s="11">
        <v>59</v>
      </c>
      <c r="H16" s="11" t="s">
        <v>112</v>
      </c>
      <c r="I16" s="11">
        <v>64</v>
      </c>
      <c r="J16" s="11">
        <v>200</v>
      </c>
      <c r="K16" s="11" t="s">
        <v>147</v>
      </c>
      <c r="L16" s="11" t="s">
        <v>144</v>
      </c>
      <c r="M16" s="11" t="s">
        <v>115</v>
      </c>
      <c r="N16" s="11" t="s">
        <v>127</v>
      </c>
    </row>
    <row r="17" spans="1:14" x14ac:dyDescent="0.3">
      <c r="A17" s="11" t="s">
        <v>166</v>
      </c>
      <c r="B17" s="11" t="s">
        <v>163</v>
      </c>
      <c r="C17" s="11" t="s">
        <v>164</v>
      </c>
      <c r="D17" s="11" t="s">
        <v>167</v>
      </c>
      <c r="E17" s="11" t="s">
        <v>123</v>
      </c>
      <c r="F17" s="11" t="s">
        <v>111</v>
      </c>
      <c r="G17" s="11">
        <v>78</v>
      </c>
      <c r="H17" s="11" t="s">
        <v>112</v>
      </c>
      <c r="I17" s="11">
        <v>60</v>
      </c>
      <c r="J17" s="11">
        <v>189</v>
      </c>
      <c r="K17" s="11" t="s">
        <v>147</v>
      </c>
      <c r="L17" s="11" t="s">
        <v>114</v>
      </c>
      <c r="M17" s="11" t="s">
        <v>115</v>
      </c>
      <c r="N17" s="11" t="s">
        <v>127</v>
      </c>
    </row>
    <row r="18" spans="1:14" x14ac:dyDescent="0.3">
      <c r="A18" s="11" t="s">
        <v>168</v>
      </c>
      <c r="B18" s="11" t="s">
        <v>163</v>
      </c>
      <c r="C18" s="11" t="s">
        <v>164</v>
      </c>
      <c r="D18" s="11" t="s">
        <v>161</v>
      </c>
      <c r="E18" s="11" t="s">
        <v>123</v>
      </c>
      <c r="F18" s="11" t="s">
        <v>111</v>
      </c>
      <c r="G18" s="11">
        <v>67</v>
      </c>
      <c r="H18" s="11" t="s">
        <v>112</v>
      </c>
      <c r="I18" s="11">
        <v>65</v>
      </c>
      <c r="J18" s="11">
        <v>162</v>
      </c>
      <c r="K18" s="11" t="s">
        <v>113</v>
      </c>
      <c r="L18" s="11" t="s">
        <v>110</v>
      </c>
      <c r="M18" s="11" t="s">
        <v>115</v>
      </c>
      <c r="N18" s="11" t="s">
        <v>127</v>
      </c>
    </row>
    <row r="19" spans="1:14" x14ac:dyDescent="0.3">
      <c r="A19" s="11" t="s">
        <v>169</v>
      </c>
      <c r="B19" s="11" t="s">
        <v>170</v>
      </c>
      <c r="C19" s="11" t="s">
        <v>171</v>
      </c>
      <c r="D19" s="11" t="s">
        <v>167</v>
      </c>
      <c r="E19" s="11" t="s">
        <v>172</v>
      </c>
      <c r="F19" s="11" t="s">
        <v>111</v>
      </c>
      <c r="G19" s="11">
        <v>76</v>
      </c>
      <c r="H19" s="11" t="s">
        <v>112</v>
      </c>
      <c r="I19" s="11">
        <v>66</v>
      </c>
      <c r="J19" s="11">
        <v>272</v>
      </c>
      <c r="K19" s="11" t="s">
        <v>113</v>
      </c>
      <c r="L19" s="11" t="s">
        <v>135</v>
      </c>
      <c r="M19" s="11" t="s">
        <v>115</v>
      </c>
      <c r="N19" s="11" t="s">
        <v>127</v>
      </c>
    </row>
    <row r="20" spans="1:14" x14ac:dyDescent="0.3">
      <c r="A20" s="11" t="s">
        <v>173</v>
      </c>
      <c r="B20" s="11" t="s">
        <v>163</v>
      </c>
      <c r="C20" s="11" t="s">
        <v>164</v>
      </c>
      <c r="D20" s="11" t="s">
        <v>161</v>
      </c>
      <c r="E20" s="11" t="s">
        <v>165</v>
      </c>
      <c r="F20" s="11" t="s">
        <v>111</v>
      </c>
      <c r="G20" s="11">
        <v>58</v>
      </c>
      <c r="H20" s="11" t="s">
        <v>112</v>
      </c>
      <c r="I20" s="11">
        <v>62</v>
      </c>
      <c r="J20" s="11">
        <v>150</v>
      </c>
      <c r="K20" s="11" t="s">
        <v>113</v>
      </c>
      <c r="L20" s="11" t="s">
        <v>130</v>
      </c>
      <c r="M20" s="11" t="s">
        <v>115</v>
      </c>
      <c r="N20" s="11" t="s">
        <v>127</v>
      </c>
    </row>
    <row r="21" spans="1:14" x14ac:dyDescent="0.3">
      <c r="A21" s="11" t="s">
        <v>174</v>
      </c>
      <c r="B21" s="11" t="s">
        <v>163</v>
      </c>
      <c r="C21" s="11" t="s">
        <v>171</v>
      </c>
      <c r="D21" s="11" t="s">
        <v>161</v>
      </c>
      <c r="E21" s="11" t="s">
        <v>165</v>
      </c>
      <c r="F21" s="11" t="s">
        <v>111</v>
      </c>
      <c r="G21" s="11">
        <v>62</v>
      </c>
      <c r="H21" s="11" t="s">
        <v>112</v>
      </c>
      <c r="I21" s="11">
        <v>69</v>
      </c>
      <c r="J21" s="11">
        <v>350</v>
      </c>
      <c r="K21" s="11" t="s">
        <v>147</v>
      </c>
      <c r="L21" s="11" t="s">
        <v>175</v>
      </c>
      <c r="M21" s="11" t="s">
        <v>115</v>
      </c>
      <c r="N21" s="11" t="s">
        <v>127</v>
      </c>
    </row>
    <row r="22" spans="1:14" x14ac:dyDescent="0.3">
      <c r="A22" s="11" t="s">
        <v>176</v>
      </c>
      <c r="B22" s="11" t="s">
        <v>177</v>
      </c>
      <c r="C22" s="11" t="s">
        <v>164</v>
      </c>
      <c r="D22" s="11" t="s">
        <v>110</v>
      </c>
      <c r="E22" s="11" t="s">
        <v>110</v>
      </c>
      <c r="F22" s="11" t="s">
        <v>111</v>
      </c>
      <c r="G22" s="11">
        <v>64</v>
      </c>
      <c r="H22" s="11" t="s">
        <v>112</v>
      </c>
      <c r="I22" s="11">
        <v>63</v>
      </c>
      <c r="J22" s="11">
        <v>286</v>
      </c>
      <c r="K22" s="11" t="s">
        <v>113</v>
      </c>
      <c r="L22" s="11" t="s">
        <v>178</v>
      </c>
      <c r="M22" s="11" t="s">
        <v>110</v>
      </c>
      <c r="N22" s="11" t="s">
        <v>127</v>
      </c>
    </row>
    <row r="23" spans="1:14" x14ac:dyDescent="0.3">
      <c r="A23" s="11" t="s">
        <v>179</v>
      </c>
      <c r="B23" s="11" t="s">
        <v>163</v>
      </c>
      <c r="C23" s="11" t="s">
        <v>164</v>
      </c>
      <c r="D23" s="11" t="s">
        <v>161</v>
      </c>
      <c r="E23" s="11" t="s">
        <v>165</v>
      </c>
      <c r="F23" s="11" t="s">
        <v>111</v>
      </c>
      <c r="G23" s="11">
        <v>39</v>
      </c>
      <c r="H23" s="11" t="s">
        <v>110</v>
      </c>
      <c r="I23" s="11" t="s">
        <v>110</v>
      </c>
      <c r="J23" s="11" t="s">
        <v>110</v>
      </c>
      <c r="K23" s="11" t="s">
        <v>110</v>
      </c>
      <c r="L23" s="11" t="s">
        <v>110</v>
      </c>
      <c r="M23" s="11" t="s">
        <v>110</v>
      </c>
      <c r="N23" s="11" t="s">
        <v>127</v>
      </c>
    </row>
    <row r="24" spans="1:14" x14ac:dyDescent="0.3">
      <c r="A24" s="11"/>
      <c r="B24" s="11"/>
      <c r="C24" s="11"/>
      <c r="D24" s="11"/>
      <c r="E24" s="11"/>
      <c r="F24" s="11"/>
      <c r="G24" s="11"/>
      <c r="H24" s="11"/>
      <c r="I24" s="11"/>
      <c r="J24" s="11"/>
      <c r="K24" s="11"/>
      <c r="L24" s="11"/>
      <c r="M24" s="11"/>
    </row>
    <row r="25" spans="1:14" x14ac:dyDescent="0.3">
      <c r="A25" s="11" t="s">
        <v>180</v>
      </c>
      <c r="B25" s="11"/>
      <c r="C25" s="11"/>
      <c r="D25" s="11"/>
      <c r="E25" s="11"/>
      <c r="F25" s="11"/>
      <c r="G25" s="11"/>
      <c r="H25" s="11"/>
      <c r="I25" s="11"/>
      <c r="J25" s="11"/>
      <c r="K25" s="11"/>
      <c r="L25" s="11"/>
      <c r="M25" s="11"/>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7CF4F8-B244-45B0-8BDA-4366B20A610C}">
  <sheetPr>
    <pageSetUpPr fitToPage="1"/>
  </sheetPr>
  <dimension ref="A1:AS55"/>
  <sheetViews>
    <sheetView showGridLines="0" zoomScale="50" zoomScaleNormal="50" workbookViewId="0">
      <selection activeCell="C30" sqref="C30"/>
    </sheetView>
  </sheetViews>
  <sheetFormatPr defaultRowHeight="14.4" x14ac:dyDescent="0.3"/>
  <cols>
    <col min="1" max="1" width="18.109375" style="1" bestFit="1" customWidth="1"/>
    <col min="2" max="2" width="2.33203125" style="1" customWidth="1"/>
    <col min="3" max="4" width="6.6640625" style="1" customWidth="1"/>
    <col min="5" max="5" width="2.5546875" style="1" customWidth="1"/>
    <col min="6" max="45" width="10.88671875" style="2" customWidth="1"/>
  </cols>
  <sheetData>
    <row r="1" spans="1:45" ht="18" x14ac:dyDescent="0.35">
      <c r="A1" s="5" t="s">
        <v>181</v>
      </c>
      <c r="B1" s="5"/>
      <c r="C1" s="5"/>
      <c r="D1" s="5"/>
      <c r="E1" s="5"/>
    </row>
    <row r="3" spans="1:45" s="14" customFormat="1" ht="28.8" x14ac:dyDescent="0.3">
      <c r="F3" s="14" t="s">
        <v>182</v>
      </c>
      <c r="G3" s="14" t="s">
        <v>183</v>
      </c>
      <c r="H3" s="14" t="s">
        <v>184</v>
      </c>
      <c r="I3" s="14" t="s">
        <v>185</v>
      </c>
      <c r="J3" s="14" t="s">
        <v>186</v>
      </c>
      <c r="K3" s="14" t="s">
        <v>187</v>
      </c>
      <c r="L3" s="14" t="s">
        <v>188</v>
      </c>
      <c r="M3" s="14" t="s">
        <v>189</v>
      </c>
      <c r="N3" s="14" t="s">
        <v>190</v>
      </c>
      <c r="O3" s="14" t="s">
        <v>191</v>
      </c>
      <c r="P3" s="14" t="s">
        <v>192</v>
      </c>
      <c r="Q3" s="14" t="s">
        <v>193</v>
      </c>
      <c r="R3" s="14" t="s">
        <v>194</v>
      </c>
      <c r="S3" s="14" t="s">
        <v>195</v>
      </c>
      <c r="T3" s="14" t="s">
        <v>196</v>
      </c>
      <c r="U3" s="14" t="s">
        <v>197</v>
      </c>
      <c r="V3" s="14" t="s">
        <v>198</v>
      </c>
      <c r="W3" s="14" t="s">
        <v>199</v>
      </c>
      <c r="X3" s="14" t="s">
        <v>200</v>
      </c>
      <c r="Y3" s="14" t="s">
        <v>201</v>
      </c>
      <c r="Z3" s="14" t="s">
        <v>202</v>
      </c>
      <c r="AA3" s="14" t="s">
        <v>203</v>
      </c>
      <c r="AB3" s="14" t="s">
        <v>204</v>
      </c>
      <c r="AC3" s="14" t="s">
        <v>205</v>
      </c>
      <c r="AD3" s="14" t="s">
        <v>206</v>
      </c>
      <c r="AE3" s="14" t="s">
        <v>207</v>
      </c>
      <c r="AF3" s="14" t="s">
        <v>208</v>
      </c>
      <c r="AG3" s="14" t="s">
        <v>209</v>
      </c>
      <c r="AH3" s="14" t="s">
        <v>210</v>
      </c>
      <c r="AI3" s="14" t="s">
        <v>211</v>
      </c>
      <c r="AJ3" s="14" t="s">
        <v>212</v>
      </c>
      <c r="AK3" s="14" t="s">
        <v>213</v>
      </c>
      <c r="AL3" s="14" t="s">
        <v>214</v>
      </c>
      <c r="AM3" s="14" t="s">
        <v>215</v>
      </c>
      <c r="AN3" s="14" t="s">
        <v>216</v>
      </c>
      <c r="AO3" s="14" t="s">
        <v>217</v>
      </c>
      <c r="AP3" s="14" t="s">
        <v>218</v>
      </c>
      <c r="AQ3" s="14" t="s">
        <v>219</v>
      </c>
      <c r="AR3" s="14" t="s">
        <v>220</v>
      </c>
      <c r="AS3" s="14" t="s">
        <v>221</v>
      </c>
    </row>
    <row r="4" spans="1:45" s="14" customFormat="1" ht="8.4" customHeight="1" x14ac:dyDescent="0.3"/>
    <row r="5" spans="1:45" s="14" customFormat="1" ht="17.399999999999999" customHeight="1" x14ac:dyDescent="0.3">
      <c r="F5" s="22"/>
      <c r="G5" s="22"/>
      <c r="H5" s="22"/>
      <c r="I5" s="22"/>
      <c r="J5" s="22"/>
      <c r="K5" s="22"/>
      <c r="L5" s="22"/>
      <c r="M5" s="22"/>
      <c r="N5" s="22"/>
      <c r="O5" s="22"/>
      <c r="P5" s="22"/>
      <c r="Q5" s="22"/>
      <c r="R5" s="22"/>
      <c r="S5" s="22"/>
      <c r="T5" s="22"/>
      <c r="U5" s="22"/>
      <c r="V5" s="22"/>
      <c r="W5" s="22"/>
      <c r="X5" s="24"/>
      <c r="Y5" s="24"/>
      <c r="Z5" s="24"/>
      <c r="AA5" s="24"/>
      <c r="AB5" s="26"/>
      <c r="AC5" s="26"/>
      <c r="AD5" s="29"/>
      <c r="AE5" s="29"/>
      <c r="AF5" s="29"/>
      <c r="AG5" s="29"/>
      <c r="AH5" s="29"/>
      <c r="AI5" s="29"/>
      <c r="AJ5" s="29"/>
      <c r="AK5" s="29"/>
      <c r="AL5" s="29"/>
      <c r="AM5" s="29"/>
      <c r="AN5" s="29"/>
      <c r="AO5" s="29"/>
      <c r="AP5" s="29"/>
      <c r="AQ5" s="29"/>
      <c r="AR5" s="29"/>
      <c r="AS5" s="29"/>
    </row>
    <row r="6" spans="1:45" s="14" customFormat="1" ht="16.2" customHeight="1" x14ac:dyDescent="0.3">
      <c r="F6" s="20"/>
      <c r="G6" s="21"/>
      <c r="H6" s="20"/>
      <c r="I6" s="21"/>
      <c r="J6" s="20"/>
      <c r="K6" s="21"/>
      <c r="L6" s="20"/>
      <c r="M6" s="21"/>
      <c r="N6" s="20"/>
      <c r="O6" s="21"/>
      <c r="P6" s="20"/>
      <c r="Q6" s="21"/>
      <c r="R6" s="20"/>
      <c r="S6" s="21"/>
      <c r="T6" s="20"/>
      <c r="U6" s="21"/>
      <c r="V6" s="20"/>
      <c r="W6" s="21"/>
      <c r="X6" s="20"/>
      <c r="Y6" s="21"/>
      <c r="Z6" s="20"/>
      <c r="AA6" s="21"/>
      <c r="AB6" s="20"/>
      <c r="AC6" s="21"/>
      <c r="AD6" s="20"/>
      <c r="AE6" s="21"/>
      <c r="AF6" s="20"/>
      <c r="AG6" s="21"/>
      <c r="AH6" s="20"/>
      <c r="AI6" s="21"/>
      <c r="AJ6" s="20"/>
      <c r="AK6" s="21"/>
      <c r="AL6" s="20"/>
      <c r="AM6" s="21"/>
      <c r="AN6" s="20"/>
      <c r="AO6" s="21"/>
      <c r="AP6" s="20"/>
      <c r="AQ6" s="21"/>
      <c r="AR6" s="20"/>
      <c r="AS6" s="21"/>
    </row>
    <row r="7" spans="1:45" s="14" customFormat="1" ht="5.4" customHeight="1" x14ac:dyDescent="0.3"/>
    <row r="8" spans="1:45" ht="21.6" customHeight="1" x14ac:dyDescent="0.3">
      <c r="A8" s="15" t="s">
        <v>182</v>
      </c>
      <c r="B8" s="15"/>
      <c r="C8" s="23"/>
      <c r="D8" s="20"/>
      <c r="E8" s="15"/>
      <c r="F8" s="16">
        <v>1</v>
      </c>
      <c r="G8" s="16">
        <v>0.98850329550000005</v>
      </c>
      <c r="H8" s="16">
        <v>0.56521602150000005</v>
      </c>
      <c r="I8" s="16">
        <v>0.53682821889999999</v>
      </c>
      <c r="J8" s="16">
        <v>0.60118800839999997</v>
      </c>
      <c r="K8" s="16">
        <v>0.53343463970000005</v>
      </c>
      <c r="L8" s="16">
        <v>0.60362769900000002</v>
      </c>
      <c r="M8" s="16">
        <v>0.57786569489999995</v>
      </c>
      <c r="N8" s="16">
        <v>0.62881636429999999</v>
      </c>
      <c r="O8" s="16">
        <v>0.60968924339999997</v>
      </c>
      <c r="P8" s="16">
        <v>0.63149330130000003</v>
      </c>
      <c r="Q8" s="16">
        <v>0.62093009320000003</v>
      </c>
      <c r="R8" s="16">
        <v>0.59555146039999995</v>
      </c>
      <c r="S8" s="16">
        <v>0.58105037559999995</v>
      </c>
      <c r="T8" s="16">
        <v>0.59361816990000005</v>
      </c>
      <c r="U8" s="16">
        <v>0.58534435910000004</v>
      </c>
      <c r="V8" s="16">
        <v>0.59812189299999996</v>
      </c>
      <c r="W8" s="16">
        <v>0.56498543369999998</v>
      </c>
      <c r="X8" s="16">
        <v>0.63212645489999997</v>
      </c>
      <c r="Y8" s="16">
        <v>0.61432713880000001</v>
      </c>
      <c r="Z8" s="16">
        <v>0.56329683470000003</v>
      </c>
      <c r="AA8" s="16">
        <v>0.52360651309999995</v>
      </c>
      <c r="AB8" s="16">
        <v>0.64069989849999998</v>
      </c>
      <c r="AC8" s="16">
        <v>0.64120875879999994</v>
      </c>
      <c r="AD8" s="16">
        <v>0.55592024100000004</v>
      </c>
      <c r="AE8" s="16">
        <v>0.55658796789999998</v>
      </c>
      <c r="AF8" s="16">
        <v>0.62399482029999997</v>
      </c>
      <c r="AG8" s="16">
        <v>0.61542917470000003</v>
      </c>
      <c r="AH8" s="16">
        <v>0.62887712709999999</v>
      </c>
      <c r="AI8" s="16">
        <v>0.62729750220000002</v>
      </c>
      <c r="AJ8" s="16">
        <v>0.62478285160000002</v>
      </c>
      <c r="AK8" s="16">
        <v>0.62959834690000005</v>
      </c>
      <c r="AL8" s="16">
        <v>0.53048081069999997</v>
      </c>
      <c r="AM8" s="16">
        <v>0.57076077609999998</v>
      </c>
      <c r="AN8" s="16">
        <v>0.60547576390000002</v>
      </c>
      <c r="AO8" s="16">
        <v>0.59967923440000004</v>
      </c>
      <c r="AP8" s="16">
        <v>0.65691326689999996</v>
      </c>
      <c r="AQ8" s="16">
        <v>0.64564729440000002</v>
      </c>
      <c r="AR8" s="16">
        <v>0.65055898170000004</v>
      </c>
      <c r="AS8" s="16">
        <v>0.63639199260000001</v>
      </c>
    </row>
    <row r="9" spans="1:45" ht="21.6" customHeight="1" x14ac:dyDescent="0.3">
      <c r="A9" s="15" t="s">
        <v>183</v>
      </c>
      <c r="B9" s="15"/>
      <c r="C9" s="23"/>
      <c r="D9" s="21"/>
      <c r="E9" s="15"/>
      <c r="F9" s="16">
        <v>0.98850329550000005</v>
      </c>
      <c r="G9" s="16">
        <v>1</v>
      </c>
      <c r="H9" s="16">
        <v>0.55884053180000004</v>
      </c>
      <c r="I9" s="16">
        <v>0.53063110290000004</v>
      </c>
      <c r="J9" s="16">
        <v>0.59517775520000005</v>
      </c>
      <c r="K9" s="16">
        <v>0.52848496469999995</v>
      </c>
      <c r="L9" s="16">
        <v>0.59738080390000003</v>
      </c>
      <c r="M9" s="16">
        <v>0.57279364840000002</v>
      </c>
      <c r="N9" s="16">
        <v>0.62331367159999995</v>
      </c>
      <c r="O9" s="16">
        <v>0.60473970880000005</v>
      </c>
      <c r="P9" s="16">
        <v>0.62289642460000005</v>
      </c>
      <c r="Q9" s="16">
        <v>0.61256423640000002</v>
      </c>
      <c r="R9" s="16">
        <v>0.58867148079999998</v>
      </c>
      <c r="S9" s="16">
        <v>0.57425950530000003</v>
      </c>
      <c r="T9" s="16">
        <v>0.58484701309999998</v>
      </c>
      <c r="U9" s="16">
        <v>0.57626431170000003</v>
      </c>
      <c r="V9" s="16">
        <v>0.59364366879999997</v>
      </c>
      <c r="W9" s="16">
        <v>0.55728830129999996</v>
      </c>
      <c r="X9" s="16">
        <v>0.61945182720000003</v>
      </c>
      <c r="Y9" s="16">
        <v>0.60087942329999999</v>
      </c>
      <c r="Z9" s="16">
        <v>0.55491001539999996</v>
      </c>
      <c r="AA9" s="16">
        <v>0.51853730529999997</v>
      </c>
      <c r="AB9" s="16">
        <v>0.63056696779999999</v>
      </c>
      <c r="AC9" s="16">
        <v>0.63122262100000004</v>
      </c>
      <c r="AD9" s="16">
        <v>0.55078999500000003</v>
      </c>
      <c r="AE9" s="16">
        <v>0.55161561920000002</v>
      </c>
      <c r="AF9" s="16">
        <v>0.62453561069999997</v>
      </c>
      <c r="AG9" s="16">
        <v>0.61621670979999998</v>
      </c>
      <c r="AH9" s="16">
        <v>0.62323767689999998</v>
      </c>
      <c r="AI9" s="16">
        <v>0.62202426369999997</v>
      </c>
      <c r="AJ9" s="16">
        <v>0.62316258970000005</v>
      </c>
      <c r="AK9" s="16">
        <v>0.62823941849999998</v>
      </c>
      <c r="AL9" s="16">
        <v>0.52692189099999998</v>
      </c>
      <c r="AM9" s="16">
        <v>0.56656253940000001</v>
      </c>
      <c r="AN9" s="16">
        <v>0.60500091609999995</v>
      </c>
      <c r="AO9" s="16">
        <v>0.59921596290000001</v>
      </c>
      <c r="AP9" s="16">
        <v>0.65120804830000001</v>
      </c>
      <c r="AQ9" s="16">
        <v>0.64035867869999996</v>
      </c>
      <c r="AR9" s="16">
        <v>0.64325045999999997</v>
      </c>
      <c r="AS9" s="16">
        <v>0.62809401610000004</v>
      </c>
    </row>
    <row r="10" spans="1:45" ht="21.6" customHeight="1" x14ac:dyDescent="0.3">
      <c r="A10" s="15" t="s">
        <v>184</v>
      </c>
      <c r="B10" s="15"/>
      <c r="C10" s="23"/>
      <c r="D10" s="20"/>
      <c r="E10" s="15"/>
      <c r="F10" s="16">
        <v>0.56521602150000005</v>
      </c>
      <c r="G10" s="16">
        <v>0.55884053180000004</v>
      </c>
      <c r="H10" s="16">
        <v>1</v>
      </c>
      <c r="I10" s="16">
        <v>0.97329645779999996</v>
      </c>
      <c r="J10" s="16">
        <v>0.62356242740000001</v>
      </c>
      <c r="K10" s="16">
        <v>0.61708514950000004</v>
      </c>
      <c r="L10" s="16">
        <v>0.5806414272</v>
      </c>
      <c r="M10" s="16">
        <v>0.53797095429999997</v>
      </c>
      <c r="N10" s="16">
        <v>0.38825146449999998</v>
      </c>
      <c r="O10" s="16">
        <v>0.3558871173</v>
      </c>
      <c r="P10" s="16">
        <v>0.51738119449999997</v>
      </c>
      <c r="Q10" s="16">
        <v>0.51982301180000001</v>
      </c>
      <c r="R10" s="16">
        <v>0.46699582109999999</v>
      </c>
      <c r="S10" s="16">
        <v>0.4525199406</v>
      </c>
      <c r="T10" s="16">
        <v>0.55181538949999998</v>
      </c>
      <c r="U10" s="16">
        <v>0.53543899719999999</v>
      </c>
      <c r="V10" s="16">
        <v>0.55479866899999997</v>
      </c>
      <c r="W10" s="16">
        <v>0.52768904439999997</v>
      </c>
      <c r="X10" s="16">
        <v>0.52650203159999998</v>
      </c>
      <c r="Y10" s="16">
        <v>0.50033686970000002</v>
      </c>
      <c r="Z10" s="16">
        <v>0.54464358739999996</v>
      </c>
      <c r="AA10" s="16">
        <v>0.51743180889999996</v>
      </c>
      <c r="AB10" s="16">
        <v>0.48868005510000001</v>
      </c>
      <c r="AC10" s="16">
        <v>0.45238526759999997</v>
      </c>
      <c r="AD10" s="16">
        <v>0.56488583940000003</v>
      </c>
      <c r="AE10" s="16">
        <v>0.56223559899999997</v>
      </c>
      <c r="AF10" s="16">
        <v>0.49993644739999998</v>
      </c>
      <c r="AG10" s="16">
        <v>0.50017275839999997</v>
      </c>
      <c r="AH10" s="16">
        <v>0.6048577342</v>
      </c>
      <c r="AI10" s="16">
        <v>0.61433151119999996</v>
      </c>
      <c r="AJ10" s="16">
        <v>0.54667885490000001</v>
      </c>
      <c r="AK10" s="16">
        <v>0.54388633289999999</v>
      </c>
      <c r="AL10" s="16">
        <v>0.56045271340000002</v>
      </c>
      <c r="AM10" s="16">
        <v>0.66338645429999998</v>
      </c>
      <c r="AN10" s="16">
        <v>0.5281069639</v>
      </c>
      <c r="AO10" s="16">
        <v>0.52493673549999997</v>
      </c>
      <c r="AP10" s="16">
        <v>0.56798943970000004</v>
      </c>
      <c r="AQ10" s="16">
        <v>0.55564503939999998</v>
      </c>
      <c r="AR10" s="16">
        <v>0.5391819994</v>
      </c>
      <c r="AS10" s="16">
        <v>0.53965441569999995</v>
      </c>
    </row>
    <row r="11" spans="1:45" ht="21.6" customHeight="1" x14ac:dyDescent="0.3">
      <c r="A11" s="15" t="s">
        <v>185</v>
      </c>
      <c r="B11" s="15"/>
      <c r="C11" s="23"/>
      <c r="D11" s="21"/>
      <c r="E11" s="15"/>
      <c r="F11" s="16">
        <v>0.53682821889999999</v>
      </c>
      <c r="G11" s="16">
        <v>0.53063110290000004</v>
      </c>
      <c r="H11" s="16">
        <v>0.97329645779999996</v>
      </c>
      <c r="I11" s="16">
        <v>1</v>
      </c>
      <c r="J11" s="16">
        <v>0.58716252469999997</v>
      </c>
      <c r="K11" s="16">
        <v>0.58527126839999999</v>
      </c>
      <c r="L11" s="16">
        <v>0.55584142010000004</v>
      </c>
      <c r="M11" s="16">
        <v>0.50285687099999998</v>
      </c>
      <c r="N11" s="16">
        <v>0.35758518220000002</v>
      </c>
      <c r="O11" s="16">
        <v>0.32658212009999998</v>
      </c>
      <c r="P11" s="16">
        <v>0.48188728889999999</v>
      </c>
      <c r="Q11" s="16">
        <v>0.48375808609999998</v>
      </c>
      <c r="R11" s="16">
        <v>0.44694395980000001</v>
      </c>
      <c r="S11" s="16">
        <v>0.43330876169999999</v>
      </c>
      <c r="T11" s="16">
        <v>0.52678520910000004</v>
      </c>
      <c r="U11" s="16">
        <v>0.50862208440000001</v>
      </c>
      <c r="V11" s="16">
        <v>0.5342814467</v>
      </c>
      <c r="W11" s="16">
        <v>0.50669981450000001</v>
      </c>
      <c r="X11" s="16">
        <v>0.49066212129999998</v>
      </c>
      <c r="Y11" s="16">
        <v>0.46577786850000003</v>
      </c>
      <c r="Z11" s="16">
        <v>0.52710683719999996</v>
      </c>
      <c r="AA11" s="16">
        <v>0.50121048810000002</v>
      </c>
      <c r="AB11" s="16">
        <v>0.46810068659999998</v>
      </c>
      <c r="AC11" s="16">
        <v>0.42865239319999998</v>
      </c>
      <c r="AD11" s="16">
        <v>0.52532692020000005</v>
      </c>
      <c r="AE11" s="16">
        <v>0.52278970739999997</v>
      </c>
      <c r="AF11" s="16">
        <v>0.46843416059999998</v>
      </c>
      <c r="AG11" s="16">
        <v>0.46881930100000002</v>
      </c>
      <c r="AH11" s="16">
        <v>0.57603390119999998</v>
      </c>
      <c r="AI11" s="16">
        <v>0.58590082160000001</v>
      </c>
      <c r="AJ11" s="16">
        <v>0.52956227420000002</v>
      </c>
      <c r="AK11" s="16">
        <v>0.51258099219999997</v>
      </c>
      <c r="AL11" s="16">
        <v>0.53454087179999998</v>
      </c>
      <c r="AM11" s="16">
        <v>0.62733560690000001</v>
      </c>
      <c r="AN11" s="16">
        <v>0.4701065224</v>
      </c>
      <c r="AO11" s="16">
        <v>0.4667346637</v>
      </c>
      <c r="AP11" s="16">
        <v>0.534471943</v>
      </c>
      <c r="AQ11" s="16">
        <v>0.52210384480000005</v>
      </c>
      <c r="AR11" s="16">
        <v>0.49894646650000002</v>
      </c>
      <c r="AS11" s="16">
        <v>0.50101085030000003</v>
      </c>
    </row>
    <row r="12" spans="1:45" ht="21.6" customHeight="1" x14ac:dyDescent="0.3">
      <c r="A12" s="15" t="s">
        <v>186</v>
      </c>
      <c r="B12" s="15"/>
      <c r="C12" s="23"/>
      <c r="D12" s="20"/>
      <c r="E12" s="15"/>
      <c r="F12" s="16">
        <v>0.60118800839999997</v>
      </c>
      <c r="G12" s="16">
        <v>0.59517775520000005</v>
      </c>
      <c r="H12" s="16">
        <v>0.62356242740000001</v>
      </c>
      <c r="I12" s="16">
        <v>0.58716252469999997</v>
      </c>
      <c r="J12" s="16">
        <v>1</v>
      </c>
      <c r="K12" s="16">
        <v>0.94781954369999999</v>
      </c>
      <c r="L12" s="16">
        <v>0.67672182270000003</v>
      </c>
      <c r="M12" s="16">
        <v>0.66516630789999998</v>
      </c>
      <c r="N12" s="16">
        <v>0.49693785419999997</v>
      </c>
      <c r="O12" s="16">
        <v>0.46268648639999999</v>
      </c>
      <c r="P12" s="16">
        <v>0.59124171839999995</v>
      </c>
      <c r="Q12" s="16">
        <v>0.58294701630000001</v>
      </c>
      <c r="R12" s="16">
        <v>0.48682682589999998</v>
      </c>
      <c r="S12" s="16">
        <v>0.47387199899999999</v>
      </c>
      <c r="T12" s="16">
        <v>0.600226606</v>
      </c>
      <c r="U12" s="16">
        <v>0.59699724269999999</v>
      </c>
      <c r="V12" s="16">
        <v>0.54981641530000003</v>
      </c>
      <c r="W12" s="16">
        <v>0.52030349480000004</v>
      </c>
      <c r="X12" s="16">
        <v>0.64895968530000003</v>
      </c>
      <c r="Y12" s="16">
        <v>0.64197939159999995</v>
      </c>
      <c r="Z12" s="16">
        <v>0.54718831509999999</v>
      </c>
      <c r="AA12" s="16">
        <v>0.52304971450000004</v>
      </c>
      <c r="AB12" s="16">
        <v>0.56844078330000003</v>
      </c>
      <c r="AC12" s="16">
        <v>0.53416802330000002</v>
      </c>
      <c r="AD12" s="16">
        <v>0.63148059020000002</v>
      </c>
      <c r="AE12" s="16">
        <v>0.63122167750000002</v>
      </c>
      <c r="AF12" s="16">
        <v>0.65235622579999997</v>
      </c>
      <c r="AG12" s="16">
        <v>0.64161225219999996</v>
      </c>
      <c r="AH12" s="16">
        <v>0.67524018969999999</v>
      </c>
      <c r="AI12" s="16">
        <v>0.67535516279999996</v>
      </c>
      <c r="AJ12" s="16">
        <v>0.6075947786</v>
      </c>
      <c r="AK12" s="16">
        <v>0.60963150730000004</v>
      </c>
      <c r="AL12" s="16">
        <v>0.61514259589999998</v>
      </c>
      <c r="AM12" s="16">
        <v>0.65704976690000005</v>
      </c>
      <c r="AN12" s="16">
        <v>0.63732671549999997</v>
      </c>
      <c r="AO12" s="16">
        <v>0.63050162430000001</v>
      </c>
      <c r="AP12" s="16">
        <v>0.60437495799999996</v>
      </c>
      <c r="AQ12" s="16">
        <v>0.59553727519999999</v>
      </c>
      <c r="AR12" s="16">
        <v>0.57294866180000004</v>
      </c>
      <c r="AS12" s="16">
        <v>0.56587333679999996</v>
      </c>
    </row>
    <row r="13" spans="1:45" ht="21.6" customHeight="1" x14ac:dyDescent="0.3">
      <c r="A13" s="15" t="s">
        <v>187</v>
      </c>
      <c r="B13" s="15"/>
      <c r="C13" s="23"/>
      <c r="D13" s="21"/>
      <c r="E13" s="15"/>
      <c r="F13" s="16">
        <v>0.53343463970000005</v>
      </c>
      <c r="G13" s="16">
        <v>0.52848496469999995</v>
      </c>
      <c r="H13" s="16">
        <v>0.61708514950000004</v>
      </c>
      <c r="I13" s="16">
        <v>0.58527126839999999</v>
      </c>
      <c r="J13" s="16">
        <v>0.94781954369999999</v>
      </c>
      <c r="K13" s="16">
        <v>1</v>
      </c>
      <c r="L13" s="16">
        <v>0.66072747539999999</v>
      </c>
      <c r="M13" s="16">
        <v>0.64086523559999997</v>
      </c>
      <c r="N13" s="16">
        <v>0.42840040579999999</v>
      </c>
      <c r="O13" s="16">
        <v>0.39875626330000002</v>
      </c>
      <c r="P13" s="16">
        <v>0.52161198900000005</v>
      </c>
      <c r="Q13" s="16">
        <v>0.51316421020000003</v>
      </c>
      <c r="R13" s="16">
        <v>0.43708345409999999</v>
      </c>
      <c r="S13" s="16">
        <v>0.42415975379999998</v>
      </c>
      <c r="T13" s="16">
        <v>0.53570003659999998</v>
      </c>
      <c r="U13" s="16">
        <v>0.53104782380000004</v>
      </c>
      <c r="V13" s="16">
        <v>0.47019708469999999</v>
      </c>
      <c r="W13" s="16">
        <v>0.44400723419999999</v>
      </c>
      <c r="X13" s="16">
        <v>0.66103198460000001</v>
      </c>
      <c r="Y13" s="16">
        <v>0.62967053579999999</v>
      </c>
      <c r="Z13" s="16">
        <v>0.4910518203</v>
      </c>
      <c r="AA13" s="16">
        <v>0.46866432949999998</v>
      </c>
      <c r="AB13" s="16">
        <v>0.50527392429999995</v>
      </c>
      <c r="AC13" s="16">
        <v>0.47477107680000002</v>
      </c>
      <c r="AD13" s="16">
        <v>0.63205639579999995</v>
      </c>
      <c r="AE13" s="16">
        <v>0.63108767219999995</v>
      </c>
      <c r="AF13" s="16">
        <v>0.65214943579999995</v>
      </c>
      <c r="AG13" s="16">
        <v>0.6402593956</v>
      </c>
      <c r="AH13" s="16">
        <v>0.60796179640000003</v>
      </c>
      <c r="AI13" s="16">
        <v>0.60925591800000001</v>
      </c>
      <c r="AJ13" s="16">
        <v>0.53006203620000003</v>
      </c>
      <c r="AK13" s="16">
        <v>0.5332793388</v>
      </c>
      <c r="AL13" s="16">
        <v>0.53020624009999995</v>
      </c>
      <c r="AM13" s="16">
        <v>0.57748001189999998</v>
      </c>
      <c r="AN13" s="16">
        <v>0.56281153049999999</v>
      </c>
      <c r="AO13" s="16">
        <v>0.5567927479</v>
      </c>
      <c r="AP13" s="16">
        <v>0.54968972159999996</v>
      </c>
      <c r="AQ13" s="16">
        <v>0.54145510029999999</v>
      </c>
      <c r="AR13" s="16">
        <v>0.496656296</v>
      </c>
      <c r="AS13" s="16">
        <v>0.4917934947</v>
      </c>
    </row>
    <row r="14" spans="1:45" ht="21.6" customHeight="1" x14ac:dyDescent="0.3">
      <c r="A14" s="15" t="s">
        <v>188</v>
      </c>
      <c r="B14" s="15"/>
      <c r="C14" s="23"/>
      <c r="D14" s="20"/>
      <c r="E14" s="15"/>
      <c r="F14" s="16">
        <v>0.60362769900000002</v>
      </c>
      <c r="G14" s="16">
        <v>0.59738080390000003</v>
      </c>
      <c r="H14" s="16">
        <v>0.5806414272</v>
      </c>
      <c r="I14" s="16">
        <v>0.55584142010000004</v>
      </c>
      <c r="J14" s="16">
        <v>0.67672182270000003</v>
      </c>
      <c r="K14" s="16">
        <v>0.66072747539999999</v>
      </c>
      <c r="L14" s="16">
        <v>1</v>
      </c>
      <c r="M14" s="16">
        <v>0.97505133450000003</v>
      </c>
      <c r="N14" s="16">
        <v>0.45672184310000002</v>
      </c>
      <c r="O14" s="16">
        <v>0.43839180280000001</v>
      </c>
      <c r="P14" s="16">
        <v>0.55769575380000003</v>
      </c>
      <c r="Q14" s="16">
        <v>0.55531054469999996</v>
      </c>
      <c r="R14" s="16">
        <v>0.5576476534</v>
      </c>
      <c r="S14" s="16">
        <v>0.53950922680000002</v>
      </c>
      <c r="T14" s="16">
        <v>0.61272840429999997</v>
      </c>
      <c r="U14" s="16">
        <v>0.60240307130000004</v>
      </c>
      <c r="V14" s="16">
        <v>0.60507926300000003</v>
      </c>
      <c r="W14" s="16">
        <v>0.60616322089999997</v>
      </c>
      <c r="X14" s="16">
        <v>0.6354242175</v>
      </c>
      <c r="Y14" s="16">
        <v>0.59634615420000003</v>
      </c>
      <c r="Z14" s="16">
        <v>0.56425125590000003</v>
      </c>
      <c r="AA14" s="16">
        <v>0.5336402227</v>
      </c>
      <c r="AB14" s="16">
        <v>0.65344859330000005</v>
      </c>
      <c r="AC14" s="16">
        <v>0.62880137629999999</v>
      </c>
      <c r="AD14" s="16">
        <v>0.68207293570000005</v>
      </c>
      <c r="AE14" s="16">
        <v>0.68175928760000004</v>
      </c>
      <c r="AF14" s="16">
        <v>0.68646004640000002</v>
      </c>
      <c r="AG14" s="16">
        <v>0.67848868939999996</v>
      </c>
      <c r="AH14" s="16">
        <v>0.64379613979999994</v>
      </c>
      <c r="AI14" s="16">
        <v>0.6403293967</v>
      </c>
      <c r="AJ14" s="16">
        <v>0.58754044520000004</v>
      </c>
      <c r="AK14" s="16">
        <v>0.59490059829999997</v>
      </c>
      <c r="AL14" s="16">
        <v>0.52750078330000005</v>
      </c>
      <c r="AM14" s="16">
        <v>0.57207314600000003</v>
      </c>
      <c r="AN14" s="16">
        <v>0.62708548119999996</v>
      </c>
      <c r="AO14" s="16">
        <v>0.6198242545</v>
      </c>
      <c r="AP14" s="16">
        <v>0.55729360689999996</v>
      </c>
      <c r="AQ14" s="16">
        <v>0.54406369450000003</v>
      </c>
      <c r="AR14" s="16">
        <v>0.5080052102</v>
      </c>
      <c r="AS14" s="16">
        <v>0.4994428621</v>
      </c>
    </row>
    <row r="15" spans="1:45" ht="21.6" customHeight="1" x14ac:dyDescent="0.3">
      <c r="A15" s="15" t="s">
        <v>189</v>
      </c>
      <c r="B15" s="15"/>
      <c r="C15" s="23"/>
      <c r="D15" s="21"/>
      <c r="E15" s="15"/>
      <c r="F15" s="16">
        <v>0.57786569489999995</v>
      </c>
      <c r="G15" s="16">
        <v>0.57279364840000002</v>
      </c>
      <c r="H15" s="16">
        <v>0.53797095429999997</v>
      </c>
      <c r="I15" s="16">
        <v>0.50285687099999998</v>
      </c>
      <c r="J15" s="16">
        <v>0.66516630789999998</v>
      </c>
      <c r="K15" s="16">
        <v>0.64086523559999997</v>
      </c>
      <c r="L15" s="16">
        <v>0.97505133450000003</v>
      </c>
      <c r="M15" s="16">
        <v>1</v>
      </c>
      <c r="N15" s="16">
        <v>0.45800771779999999</v>
      </c>
      <c r="O15" s="16">
        <v>0.4394495142</v>
      </c>
      <c r="P15" s="16">
        <v>0.55830334920000002</v>
      </c>
      <c r="Q15" s="16">
        <v>0.55577639999999995</v>
      </c>
      <c r="R15" s="16">
        <v>0.53494815070000001</v>
      </c>
      <c r="S15" s="16">
        <v>0.51748174940000002</v>
      </c>
      <c r="T15" s="16">
        <v>0.58641501240000005</v>
      </c>
      <c r="U15" s="16">
        <v>0.57983213749999996</v>
      </c>
      <c r="V15" s="16">
        <v>0.58270662070000001</v>
      </c>
      <c r="W15" s="16">
        <v>0.59767278189999995</v>
      </c>
      <c r="X15" s="16">
        <v>0.61544416609999997</v>
      </c>
      <c r="Y15" s="16">
        <v>0.57736495870000004</v>
      </c>
      <c r="Z15" s="16">
        <v>0.54084983210000004</v>
      </c>
      <c r="AA15" s="16">
        <v>0.50716700299999995</v>
      </c>
      <c r="AB15" s="16">
        <v>0.6374477892</v>
      </c>
      <c r="AC15" s="16">
        <v>0.61728735030000004</v>
      </c>
      <c r="AD15" s="16">
        <v>0.67348986720000004</v>
      </c>
      <c r="AE15" s="16">
        <v>0.67306189409999995</v>
      </c>
      <c r="AF15" s="16">
        <v>0.66773253740000005</v>
      </c>
      <c r="AG15" s="16">
        <v>0.65934497349999999</v>
      </c>
      <c r="AH15" s="16">
        <v>0.62374941620000002</v>
      </c>
      <c r="AI15" s="16">
        <v>0.61895506700000003</v>
      </c>
      <c r="AJ15" s="16">
        <v>0.58533664870000002</v>
      </c>
      <c r="AK15" s="16">
        <v>0.59279015989999995</v>
      </c>
      <c r="AL15" s="16">
        <v>0.51935765190000005</v>
      </c>
      <c r="AM15" s="16">
        <v>0.55590754080000004</v>
      </c>
      <c r="AN15" s="16">
        <v>0.63511185969999995</v>
      </c>
      <c r="AO15" s="16">
        <v>0.62750477969999996</v>
      </c>
      <c r="AP15" s="16">
        <v>0.5471007511</v>
      </c>
      <c r="AQ15" s="16">
        <v>0.53106697790000001</v>
      </c>
      <c r="AR15" s="16">
        <v>0.49750041560000002</v>
      </c>
      <c r="AS15" s="16">
        <v>0.48663213420000001</v>
      </c>
    </row>
    <row r="16" spans="1:45" ht="21.6" customHeight="1" x14ac:dyDescent="0.3">
      <c r="A16" s="15" t="s">
        <v>190</v>
      </c>
      <c r="B16" s="15"/>
      <c r="C16" s="23"/>
      <c r="D16" s="20"/>
      <c r="E16" s="15"/>
      <c r="F16" s="16">
        <v>0.62881636429999999</v>
      </c>
      <c r="G16" s="16">
        <v>0.62331367159999995</v>
      </c>
      <c r="H16" s="16">
        <v>0.38825146449999998</v>
      </c>
      <c r="I16" s="16">
        <v>0.35758518220000002</v>
      </c>
      <c r="J16" s="16">
        <v>0.49693785419999997</v>
      </c>
      <c r="K16" s="16">
        <v>0.42840040579999999</v>
      </c>
      <c r="L16" s="16">
        <v>0.45672184310000002</v>
      </c>
      <c r="M16" s="16">
        <v>0.45800771779999999</v>
      </c>
      <c r="N16" s="16">
        <v>1</v>
      </c>
      <c r="O16" s="16">
        <v>0.99003135490000005</v>
      </c>
      <c r="P16" s="16">
        <v>0.61580903659999997</v>
      </c>
      <c r="Q16" s="16">
        <v>0.60974093579999999</v>
      </c>
      <c r="R16" s="16">
        <v>0.50959564810000002</v>
      </c>
      <c r="S16" s="16">
        <v>0.49725687200000002</v>
      </c>
      <c r="T16" s="16">
        <v>0.54588341110000005</v>
      </c>
      <c r="U16" s="16">
        <v>0.53944828410000001</v>
      </c>
      <c r="V16" s="16">
        <v>0.58811006970000002</v>
      </c>
      <c r="W16" s="16">
        <v>0.5696475178</v>
      </c>
      <c r="X16" s="16">
        <v>0.54283186900000002</v>
      </c>
      <c r="Y16" s="16">
        <v>0.53044549019999998</v>
      </c>
      <c r="Z16" s="16">
        <v>0.46795461269999999</v>
      </c>
      <c r="AA16" s="16">
        <v>0.4317295068</v>
      </c>
      <c r="AB16" s="16">
        <v>0.53214562889999995</v>
      </c>
      <c r="AC16" s="16">
        <v>0.53905903519999998</v>
      </c>
      <c r="AD16" s="16">
        <v>0.48620790270000003</v>
      </c>
      <c r="AE16" s="16">
        <v>0.48546953009999999</v>
      </c>
      <c r="AF16" s="16">
        <v>0.55635496110000004</v>
      </c>
      <c r="AG16" s="16">
        <v>0.54713458110000002</v>
      </c>
      <c r="AH16" s="16">
        <v>0.55491581030000003</v>
      </c>
      <c r="AI16" s="16">
        <v>0.54890537439999998</v>
      </c>
      <c r="AJ16" s="16">
        <v>0.59710760870000001</v>
      </c>
      <c r="AK16" s="16">
        <v>0.5954057398</v>
      </c>
      <c r="AL16" s="16">
        <v>0.52932863109999995</v>
      </c>
      <c r="AM16" s="16">
        <v>0.54942148840000005</v>
      </c>
      <c r="AN16" s="16">
        <v>0.50751504660000002</v>
      </c>
      <c r="AO16" s="16">
        <v>0.5022812176</v>
      </c>
      <c r="AP16" s="16">
        <v>0.57227135100000004</v>
      </c>
      <c r="AQ16" s="16">
        <v>0.57024676240000005</v>
      </c>
      <c r="AR16" s="16">
        <v>0.61145477989999997</v>
      </c>
      <c r="AS16" s="16">
        <v>0.61041952300000002</v>
      </c>
    </row>
    <row r="17" spans="1:45" ht="21.6" customHeight="1" x14ac:dyDescent="0.3">
      <c r="A17" s="15" t="s">
        <v>191</v>
      </c>
      <c r="B17" s="15"/>
      <c r="C17" s="23"/>
      <c r="D17" s="21"/>
      <c r="E17" s="15"/>
      <c r="F17" s="16">
        <v>0.60968924339999997</v>
      </c>
      <c r="G17" s="16">
        <v>0.60473970880000005</v>
      </c>
      <c r="H17" s="16">
        <v>0.3558871173</v>
      </c>
      <c r="I17" s="16">
        <v>0.32658212009999998</v>
      </c>
      <c r="J17" s="16">
        <v>0.46268648639999999</v>
      </c>
      <c r="K17" s="16">
        <v>0.39875626330000002</v>
      </c>
      <c r="L17" s="16">
        <v>0.43839180280000001</v>
      </c>
      <c r="M17" s="16">
        <v>0.4394495142</v>
      </c>
      <c r="N17" s="16">
        <v>0.99003135490000005</v>
      </c>
      <c r="O17" s="16">
        <v>1</v>
      </c>
      <c r="P17" s="16">
        <v>0.60145392230000005</v>
      </c>
      <c r="Q17" s="16">
        <v>0.59555225469999995</v>
      </c>
      <c r="R17" s="16">
        <v>0.49517288770000001</v>
      </c>
      <c r="S17" s="16">
        <v>0.48361384280000003</v>
      </c>
      <c r="T17" s="16">
        <v>0.52459055349999995</v>
      </c>
      <c r="U17" s="16">
        <v>0.5185807576</v>
      </c>
      <c r="V17" s="16">
        <v>0.55613522829999995</v>
      </c>
      <c r="W17" s="16">
        <v>0.53972005710000004</v>
      </c>
      <c r="X17" s="16">
        <v>0.52202969030000002</v>
      </c>
      <c r="Y17" s="16">
        <v>0.50880449179999998</v>
      </c>
      <c r="Z17" s="16">
        <v>0.42496048559999999</v>
      </c>
      <c r="AA17" s="16">
        <v>0.3891910743</v>
      </c>
      <c r="AB17" s="16">
        <v>0.50373878390000004</v>
      </c>
      <c r="AC17" s="16">
        <v>0.51422732270000004</v>
      </c>
      <c r="AD17" s="16">
        <v>0.47309712059999998</v>
      </c>
      <c r="AE17" s="16">
        <v>0.47225036120000002</v>
      </c>
      <c r="AF17" s="16">
        <v>0.53886675230000003</v>
      </c>
      <c r="AG17" s="16">
        <v>0.53022150889999997</v>
      </c>
      <c r="AH17" s="16">
        <v>0.5385830184</v>
      </c>
      <c r="AI17" s="16">
        <v>0.5335443111</v>
      </c>
      <c r="AJ17" s="16">
        <v>0.56028544729999996</v>
      </c>
      <c r="AK17" s="16">
        <v>0.56149892079999997</v>
      </c>
      <c r="AL17" s="16">
        <v>0.49897510039999998</v>
      </c>
      <c r="AM17" s="16">
        <v>0.51696897630000005</v>
      </c>
      <c r="AN17" s="16">
        <v>0.48350347710000002</v>
      </c>
      <c r="AO17" s="16">
        <v>0.47832654749999998</v>
      </c>
      <c r="AP17" s="16">
        <v>0.53989498550000004</v>
      </c>
      <c r="AQ17" s="16">
        <v>0.53782269810000005</v>
      </c>
      <c r="AR17" s="16">
        <v>0.56560648469999997</v>
      </c>
      <c r="AS17" s="16">
        <v>0.56379960009999996</v>
      </c>
    </row>
    <row r="18" spans="1:45" ht="21.6" customHeight="1" x14ac:dyDescent="0.3">
      <c r="A18" s="15" t="s">
        <v>192</v>
      </c>
      <c r="B18" s="15"/>
      <c r="C18" s="23"/>
      <c r="D18" s="20"/>
      <c r="E18" s="15"/>
      <c r="F18" s="16">
        <v>0.63149330130000003</v>
      </c>
      <c r="G18" s="16">
        <v>0.62289642460000005</v>
      </c>
      <c r="H18" s="16">
        <v>0.51738119449999997</v>
      </c>
      <c r="I18" s="16">
        <v>0.48188728889999999</v>
      </c>
      <c r="J18" s="16">
        <v>0.59124171839999995</v>
      </c>
      <c r="K18" s="16">
        <v>0.52161198900000005</v>
      </c>
      <c r="L18" s="16">
        <v>0.55769575380000003</v>
      </c>
      <c r="M18" s="16">
        <v>0.55830334920000002</v>
      </c>
      <c r="N18" s="16">
        <v>0.61580903659999997</v>
      </c>
      <c r="O18" s="16">
        <v>0.60145392230000005</v>
      </c>
      <c r="P18" s="16">
        <v>1</v>
      </c>
      <c r="Q18" s="16">
        <v>0.99314444089999998</v>
      </c>
      <c r="R18" s="16">
        <v>0.55162744949999998</v>
      </c>
      <c r="S18" s="16">
        <v>0.53980124299999999</v>
      </c>
      <c r="T18" s="16">
        <v>0.69984557400000003</v>
      </c>
      <c r="U18" s="16">
        <v>0.69494853339999996</v>
      </c>
      <c r="V18" s="16">
        <v>0.61468442700000003</v>
      </c>
      <c r="W18" s="16">
        <v>0.59238381939999996</v>
      </c>
      <c r="X18" s="16">
        <v>0.62643374149999997</v>
      </c>
      <c r="Y18" s="16">
        <v>0.62534711980000002</v>
      </c>
      <c r="Z18" s="16">
        <v>0.56099115050000004</v>
      </c>
      <c r="AA18" s="16">
        <v>0.52241278570000005</v>
      </c>
      <c r="AB18" s="16">
        <v>0.61013108260000004</v>
      </c>
      <c r="AC18" s="16">
        <v>0.60535680560000005</v>
      </c>
      <c r="AD18" s="16">
        <v>0.52453853429999997</v>
      </c>
      <c r="AE18" s="16">
        <v>0.52387813009999995</v>
      </c>
      <c r="AF18" s="16">
        <v>0.56857736430000005</v>
      </c>
      <c r="AG18" s="16">
        <v>0.55590617310000001</v>
      </c>
      <c r="AH18" s="16">
        <v>0.65712845490000005</v>
      </c>
      <c r="AI18" s="16">
        <v>0.65602956690000003</v>
      </c>
      <c r="AJ18" s="16">
        <v>0.57258661300000002</v>
      </c>
      <c r="AK18" s="16">
        <v>0.58577085019999997</v>
      </c>
      <c r="AL18" s="16">
        <v>0.64072587680000004</v>
      </c>
      <c r="AM18" s="16">
        <v>0.66271608000000004</v>
      </c>
      <c r="AN18" s="16">
        <v>0.65074870210000002</v>
      </c>
      <c r="AO18" s="16">
        <v>0.64537542489999999</v>
      </c>
      <c r="AP18" s="16">
        <v>0.65777877340000002</v>
      </c>
      <c r="AQ18" s="16">
        <v>0.65390811869999999</v>
      </c>
      <c r="AR18" s="16">
        <v>0.55496745579999995</v>
      </c>
      <c r="AS18" s="16">
        <v>0.55387889530000001</v>
      </c>
    </row>
    <row r="19" spans="1:45" ht="21.6" customHeight="1" x14ac:dyDescent="0.3">
      <c r="A19" s="15" t="s">
        <v>193</v>
      </c>
      <c r="B19" s="15"/>
      <c r="C19" s="23"/>
      <c r="D19" s="21"/>
      <c r="E19" s="15"/>
      <c r="F19" s="16">
        <v>0.62093009320000003</v>
      </c>
      <c r="G19" s="16">
        <v>0.61256423640000002</v>
      </c>
      <c r="H19" s="16">
        <v>0.51982301180000001</v>
      </c>
      <c r="I19" s="16">
        <v>0.48375808609999998</v>
      </c>
      <c r="J19" s="16">
        <v>0.58294701630000001</v>
      </c>
      <c r="K19" s="16">
        <v>0.51316421020000003</v>
      </c>
      <c r="L19" s="16">
        <v>0.55531054469999996</v>
      </c>
      <c r="M19" s="16">
        <v>0.55577639999999995</v>
      </c>
      <c r="N19" s="16">
        <v>0.60974093579999999</v>
      </c>
      <c r="O19" s="16">
        <v>0.59555225469999995</v>
      </c>
      <c r="P19" s="16">
        <v>0.99314444089999998</v>
      </c>
      <c r="Q19" s="16">
        <v>1</v>
      </c>
      <c r="R19" s="16">
        <v>0.54052353580000001</v>
      </c>
      <c r="S19" s="16">
        <v>0.52865845659999999</v>
      </c>
      <c r="T19" s="16">
        <v>0.69574205450000004</v>
      </c>
      <c r="U19" s="16">
        <v>0.69098861590000005</v>
      </c>
      <c r="V19" s="16">
        <v>0.61423006020000004</v>
      </c>
      <c r="W19" s="16">
        <v>0.59169599380000004</v>
      </c>
      <c r="X19" s="16">
        <v>0.61782510099999999</v>
      </c>
      <c r="Y19" s="16">
        <v>0.61703833779999995</v>
      </c>
      <c r="Z19" s="16">
        <v>0.5539994694</v>
      </c>
      <c r="AA19" s="16">
        <v>0.51607513999999999</v>
      </c>
      <c r="AB19" s="16">
        <v>0.60230203510000002</v>
      </c>
      <c r="AC19" s="16">
        <v>0.59694900900000003</v>
      </c>
      <c r="AD19" s="16">
        <v>0.51795825549999996</v>
      </c>
      <c r="AE19" s="16">
        <v>0.51724377420000001</v>
      </c>
      <c r="AF19" s="16">
        <v>0.56176479850000005</v>
      </c>
      <c r="AG19" s="16">
        <v>0.55709557350000005</v>
      </c>
      <c r="AH19" s="16">
        <v>0.64820307129999999</v>
      </c>
      <c r="AI19" s="16">
        <v>0.65366263710000005</v>
      </c>
      <c r="AJ19" s="16">
        <v>0.57414493010000001</v>
      </c>
      <c r="AK19" s="16">
        <v>0.58732244239999998</v>
      </c>
      <c r="AL19" s="16">
        <v>0.64615504059999995</v>
      </c>
      <c r="AM19" s="16">
        <v>0.66745837389999996</v>
      </c>
      <c r="AN19" s="16">
        <v>0.64483451020000004</v>
      </c>
      <c r="AO19" s="16">
        <v>0.63999694429999998</v>
      </c>
      <c r="AP19" s="16">
        <v>0.65262745659999999</v>
      </c>
      <c r="AQ19" s="16">
        <v>0.64865425629999995</v>
      </c>
      <c r="AR19" s="16">
        <v>0.55179163760000005</v>
      </c>
      <c r="AS19" s="16">
        <v>0.55148512940000005</v>
      </c>
    </row>
    <row r="20" spans="1:45" ht="21.6" customHeight="1" x14ac:dyDescent="0.3">
      <c r="A20" s="15" t="s">
        <v>194</v>
      </c>
      <c r="B20" s="15"/>
      <c r="C20" s="23"/>
      <c r="D20" s="20"/>
      <c r="E20" s="15"/>
      <c r="F20" s="16">
        <v>0.59555146039999995</v>
      </c>
      <c r="G20" s="16">
        <v>0.58867148079999998</v>
      </c>
      <c r="H20" s="16">
        <v>0.46699582109999999</v>
      </c>
      <c r="I20" s="16">
        <v>0.44694395980000001</v>
      </c>
      <c r="J20" s="16">
        <v>0.48682682589999998</v>
      </c>
      <c r="K20" s="16">
        <v>0.43708345409999999</v>
      </c>
      <c r="L20" s="16">
        <v>0.5576476534</v>
      </c>
      <c r="M20" s="16">
        <v>0.53494815070000001</v>
      </c>
      <c r="N20" s="16">
        <v>0.50959564810000002</v>
      </c>
      <c r="O20" s="16">
        <v>0.49517288770000001</v>
      </c>
      <c r="P20" s="16">
        <v>0.55162744949999998</v>
      </c>
      <c r="Q20" s="16">
        <v>0.54052353580000001</v>
      </c>
      <c r="R20" s="16">
        <v>1</v>
      </c>
      <c r="S20" s="16">
        <v>0.98143548140000003</v>
      </c>
      <c r="T20" s="16">
        <v>0.53394853679999998</v>
      </c>
      <c r="U20" s="16">
        <v>0.52311603579999999</v>
      </c>
      <c r="V20" s="16">
        <v>0.57657603369999999</v>
      </c>
      <c r="W20" s="16">
        <v>0.55508199280000003</v>
      </c>
      <c r="X20" s="16">
        <v>0.45614795870000002</v>
      </c>
      <c r="Y20" s="16">
        <v>0.4341967343</v>
      </c>
      <c r="Z20" s="16">
        <v>0.4430158421</v>
      </c>
      <c r="AA20" s="16">
        <v>0.40864871069999997</v>
      </c>
      <c r="AB20" s="16">
        <v>0.51368495010000004</v>
      </c>
      <c r="AC20" s="16">
        <v>0.50913766540000005</v>
      </c>
      <c r="AD20" s="16">
        <v>0.52703891690000004</v>
      </c>
      <c r="AE20" s="16">
        <v>0.5274523364</v>
      </c>
      <c r="AF20" s="16">
        <v>0.50730779049999997</v>
      </c>
      <c r="AG20" s="16">
        <v>0.50070100409999996</v>
      </c>
      <c r="AH20" s="16">
        <v>0.5460174753</v>
      </c>
      <c r="AI20" s="16">
        <v>0.54352451300000004</v>
      </c>
      <c r="AJ20" s="16">
        <v>0.49206984999999998</v>
      </c>
      <c r="AK20" s="16">
        <v>0.50585038100000002</v>
      </c>
      <c r="AL20" s="16">
        <v>0.46598029590000001</v>
      </c>
      <c r="AM20" s="16">
        <v>0.49825516489999999</v>
      </c>
      <c r="AN20" s="16">
        <v>0.49012470879999998</v>
      </c>
      <c r="AO20" s="16">
        <v>0.48444315589999998</v>
      </c>
      <c r="AP20" s="16">
        <v>0.52895857180000005</v>
      </c>
      <c r="AQ20" s="16">
        <v>0.51828062610000003</v>
      </c>
      <c r="AR20" s="16">
        <v>0.42786997659999998</v>
      </c>
      <c r="AS20" s="16">
        <v>0.42863676989999999</v>
      </c>
    </row>
    <row r="21" spans="1:45" ht="21.6" customHeight="1" x14ac:dyDescent="0.3">
      <c r="A21" s="15" t="s">
        <v>195</v>
      </c>
      <c r="B21" s="15"/>
      <c r="C21" s="23"/>
      <c r="D21" s="21"/>
      <c r="E21" s="15"/>
      <c r="F21" s="16">
        <v>0.58105037559999995</v>
      </c>
      <c r="G21" s="16">
        <v>0.57425950530000003</v>
      </c>
      <c r="H21" s="16">
        <v>0.4525199406</v>
      </c>
      <c r="I21" s="16">
        <v>0.43330876169999999</v>
      </c>
      <c r="J21" s="16">
        <v>0.47387199899999999</v>
      </c>
      <c r="K21" s="16">
        <v>0.42415975379999998</v>
      </c>
      <c r="L21" s="16">
        <v>0.53950922680000002</v>
      </c>
      <c r="M21" s="16">
        <v>0.51748174940000002</v>
      </c>
      <c r="N21" s="16">
        <v>0.49725687200000002</v>
      </c>
      <c r="O21" s="16">
        <v>0.48361384280000003</v>
      </c>
      <c r="P21" s="16">
        <v>0.53980124299999999</v>
      </c>
      <c r="Q21" s="16">
        <v>0.52865845659999999</v>
      </c>
      <c r="R21" s="16">
        <v>0.98143548140000003</v>
      </c>
      <c r="S21" s="16">
        <v>1</v>
      </c>
      <c r="T21" s="16">
        <v>0.52088477010000001</v>
      </c>
      <c r="U21" s="16">
        <v>0.51035334109999997</v>
      </c>
      <c r="V21" s="16">
        <v>0.56322990299999998</v>
      </c>
      <c r="W21" s="16">
        <v>0.54230582120000004</v>
      </c>
      <c r="X21" s="16">
        <v>0.44113318769999998</v>
      </c>
      <c r="Y21" s="16">
        <v>0.41931588269999998</v>
      </c>
      <c r="Z21" s="16">
        <v>0.42737720849999999</v>
      </c>
      <c r="AA21" s="16">
        <v>0.39335772940000002</v>
      </c>
      <c r="AB21" s="16">
        <v>0.50457707230000004</v>
      </c>
      <c r="AC21" s="16">
        <v>0.50035165930000003</v>
      </c>
      <c r="AD21" s="16">
        <v>0.51288991979999998</v>
      </c>
      <c r="AE21" s="16">
        <v>0.51312778739999998</v>
      </c>
      <c r="AF21" s="16">
        <v>0.49307161830000001</v>
      </c>
      <c r="AG21" s="16">
        <v>0.48592017679999999</v>
      </c>
      <c r="AH21" s="16">
        <v>0.53245307789999996</v>
      </c>
      <c r="AI21" s="16">
        <v>0.52998702559999999</v>
      </c>
      <c r="AJ21" s="16">
        <v>0.48073691340000002</v>
      </c>
      <c r="AK21" s="16">
        <v>0.49515486609999998</v>
      </c>
      <c r="AL21" s="16">
        <v>0.45557415769999998</v>
      </c>
      <c r="AM21" s="16">
        <v>0.48655385140000001</v>
      </c>
      <c r="AN21" s="16">
        <v>0.47214241540000002</v>
      </c>
      <c r="AO21" s="16">
        <v>0.46646913039999999</v>
      </c>
      <c r="AP21" s="16">
        <v>0.51410689929999998</v>
      </c>
      <c r="AQ21" s="16">
        <v>0.50327354420000003</v>
      </c>
      <c r="AR21" s="16">
        <v>0.41482554919999998</v>
      </c>
      <c r="AS21" s="16">
        <v>0.41523297219999999</v>
      </c>
    </row>
    <row r="22" spans="1:45" ht="21.6" customHeight="1" x14ac:dyDescent="0.3">
      <c r="A22" s="15" t="s">
        <v>196</v>
      </c>
      <c r="B22" s="15"/>
      <c r="C22" s="23"/>
      <c r="D22" s="20"/>
      <c r="E22" s="15"/>
      <c r="F22" s="16">
        <v>0.59361816990000005</v>
      </c>
      <c r="G22" s="16">
        <v>0.58484701309999998</v>
      </c>
      <c r="H22" s="16">
        <v>0.55181538949999998</v>
      </c>
      <c r="I22" s="16">
        <v>0.52678520910000004</v>
      </c>
      <c r="J22" s="16">
        <v>0.600226606</v>
      </c>
      <c r="K22" s="16">
        <v>0.53570003659999998</v>
      </c>
      <c r="L22" s="16">
        <v>0.61272840429999997</v>
      </c>
      <c r="M22" s="16">
        <v>0.58641501240000005</v>
      </c>
      <c r="N22" s="16">
        <v>0.54588341110000005</v>
      </c>
      <c r="O22" s="16">
        <v>0.52459055349999995</v>
      </c>
      <c r="P22" s="16">
        <v>0.69984557400000003</v>
      </c>
      <c r="Q22" s="16">
        <v>0.69574205450000004</v>
      </c>
      <c r="R22" s="16">
        <v>0.53394853679999998</v>
      </c>
      <c r="S22" s="16">
        <v>0.52088477010000001</v>
      </c>
      <c r="T22" s="16">
        <v>1</v>
      </c>
      <c r="U22" s="16">
        <v>0.99743868859999996</v>
      </c>
      <c r="V22" s="16">
        <v>0.60178465400000003</v>
      </c>
      <c r="W22" s="16">
        <v>0.58016707489999997</v>
      </c>
      <c r="X22" s="16">
        <v>0.5610618758</v>
      </c>
      <c r="Y22" s="16">
        <v>0.55720020820000005</v>
      </c>
      <c r="Z22" s="16">
        <v>0.58691737079999995</v>
      </c>
      <c r="AA22" s="16">
        <v>0.55578893190000001</v>
      </c>
      <c r="AB22" s="16">
        <v>0.62515065459999997</v>
      </c>
      <c r="AC22" s="16">
        <v>0.60175029459999996</v>
      </c>
      <c r="AD22" s="16">
        <v>0.56742691199999995</v>
      </c>
      <c r="AE22" s="16">
        <v>0.56637730050000001</v>
      </c>
      <c r="AF22" s="16">
        <v>0.56589461649999995</v>
      </c>
      <c r="AG22" s="16">
        <v>0.56161808359999998</v>
      </c>
      <c r="AH22" s="16">
        <v>0.63843104610000001</v>
      </c>
      <c r="AI22" s="16">
        <v>0.63555106279999996</v>
      </c>
      <c r="AJ22" s="16">
        <v>0.57237405809999997</v>
      </c>
      <c r="AK22" s="16">
        <v>0.58210386049999996</v>
      </c>
      <c r="AL22" s="16">
        <v>0.63987176749999997</v>
      </c>
      <c r="AM22" s="16">
        <v>0.66856212800000003</v>
      </c>
      <c r="AN22" s="16">
        <v>0.66668134800000001</v>
      </c>
      <c r="AO22" s="16">
        <v>0.66027636180000004</v>
      </c>
      <c r="AP22" s="16">
        <v>0.64918117539999998</v>
      </c>
      <c r="AQ22" s="16">
        <v>0.64428546399999997</v>
      </c>
      <c r="AR22" s="16">
        <v>0.53170683929999996</v>
      </c>
      <c r="AS22" s="16">
        <v>0.53172283939999998</v>
      </c>
    </row>
    <row r="23" spans="1:45" ht="21.6" customHeight="1" x14ac:dyDescent="0.3">
      <c r="A23" s="15" t="s">
        <v>197</v>
      </c>
      <c r="B23" s="15"/>
      <c r="C23" s="23"/>
      <c r="D23" s="21"/>
      <c r="E23" s="15"/>
      <c r="F23" s="16">
        <v>0.58534435910000004</v>
      </c>
      <c r="G23" s="16">
        <v>0.57626431170000003</v>
      </c>
      <c r="H23" s="16">
        <v>0.53543899719999999</v>
      </c>
      <c r="I23" s="16">
        <v>0.50862208440000001</v>
      </c>
      <c r="J23" s="16">
        <v>0.59699724269999999</v>
      </c>
      <c r="K23" s="16">
        <v>0.53104782380000004</v>
      </c>
      <c r="L23" s="16">
        <v>0.60240307130000004</v>
      </c>
      <c r="M23" s="16">
        <v>0.57983213749999996</v>
      </c>
      <c r="N23" s="16">
        <v>0.53944828410000001</v>
      </c>
      <c r="O23" s="16">
        <v>0.5185807576</v>
      </c>
      <c r="P23" s="16">
        <v>0.69494853339999996</v>
      </c>
      <c r="Q23" s="16">
        <v>0.69098861590000005</v>
      </c>
      <c r="R23" s="16">
        <v>0.52311603579999999</v>
      </c>
      <c r="S23" s="16">
        <v>0.51035334109999997</v>
      </c>
      <c r="T23" s="16">
        <v>0.99743868859999996</v>
      </c>
      <c r="U23" s="16">
        <v>1</v>
      </c>
      <c r="V23" s="16">
        <v>0.58940540519999995</v>
      </c>
      <c r="W23" s="16">
        <v>0.56855379100000003</v>
      </c>
      <c r="X23" s="16">
        <v>0.55736504080000004</v>
      </c>
      <c r="Y23" s="16">
        <v>0.55533777500000003</v>
      </c>
      <c r="Z23" s="16">
        <v>0.57546432130000003</v>
      </c>
      <c r="AA23" s="16">
        <v>0.5441763221</v>
      </c>
      <c r="AB23" s="16">
        <v>0.6120237798</v>
      </c>
      <c r="AC23" s="16">
        <v>0.58868664579999996</v>
      </c>
      <c r="AD23" s="16">
        <v>0.56067736489999997</v>
      </c>
      <c r="AE23" s="16">
        <v>0.55957410939999996</v>
      </c>
      <c r="AF23" s="16">
        <v>0.56570525449999998</v>
      </c>
      <c r="AG23" s="16">
        <v>0.56134349539999995</v>
      </c>
      <c r="AH23" s="16">
        <v>0.62958657240000004</v>
      </c>
      <c r="AI23" s="16">
        <v>0.62646176320000002</v>
      </c>
      <c r="AJ23" s="16">
        <v>0.56683355680000003</v>
      </c>
      <c r="AK23" s="16">
        <v>0.57647468089999998</v>
      </c>
      <c r="AL23" s="16">
        <v>0.63280427220000002</v>
      </c>
      <c r="AM23" s="16">
        <v>0.65955622729999996</v>
      </c>
      <c r="AN23" s="16">
        <v>0.66360889720000005</v>
      </c>
      <c r="AO23" s="16">
        <v>0.65691336259999999</v>
      </c>
      <c r="AP23" s="16">
        <v>0.63573467269999995</v>
      </c>
      <c r="AQ23" s="16">
        <v>0.63096898349999997</v>
      </c>
      <c r="AR23" s="16">
        <v>0.52311778880000004</v>
      </c>
      <c r="AS23" s="16">
        <v>0.52320581789999998</v>
      </c>
    </row>
    <row r="24" spans="1:45" ht="21.6" customHeight="1" x14ac:dyDescent="0.3">
      <c r="A24" s="15" t="s">
        <v>198</v>
      </c>
      <c r="B24" s="15"/>
      <c r="C24" s="23"/>
      <c r="D24" s="20"/>
      <c r="E24" s="15"/>
      <c r="F24" s="16">
        <v>0.59812189299999996</v>
      </c>
      <c r="G24" s="16">
        <v>0.59364366879999997</v>
      </c>
      <c r="H24" s="16">
        <v>0.55479866899999997</v>
      </c>
      <c r="I24" s="16">
        <v>0.5342814467</v>
      </c>
      <c r="J24" s="16">
        <v>0.54981641530000003</v>
      </c>
      <c r="K24" s="16">
        <v>0.47019708469999999</v>
      </c>
      <c r="L24" s="16">
        <v>0.60507926300000003</v>
      </c>
      <c r="M24" s="16">
        <v>0.58270662070000001</v>
      </c>
      <c r="N24" s="16">
        <v>0.58811006970000002</v>
      </c>
      <c r="O24" s="16">
        <v>0.55613522829999995</v>
      </c>
      <c r="P24" s="16">
        <v>0.61468442700000003</v>
      </c>
      <c r="Q24" s="16">
        <v>0.61423006020000004</v>
      </c>
      <c r="R24" s="16">
        <v>0.57657603369999999</v>
      </c>
      <c r="S24" s="16">
        <v>0.56322990299999998</v>
      </c>
      <c r="T24" s="16">
        <v>0.60178465400000003</v>
      </c>
      <c r="U24" s="16">
        <v>0.58940540519999995</v>
      </c>
      <c r="V24" s="16">
        <v>1</v>
      </c>
      <c r="W24" s="16">
        <v>0.96641432270000005</v>
      </c>
      <c r="X24" s="16">
        <v>0.56161824979999997</v>
      </c>
      <c r="Y24" s="16">
        <v>0.55606974170000001</v>
      </c>
      <c r="Z24" s="16">
        <v>0.6116287748</v>
      </c>
      <c r="AA24" s="16">
        <v>0.58294090320000003</v>
      </c>
      <c r="AB24" s="16">
        <v>0.61842204119999999</v>
      </c>
      <c r="AC24" s="16">
        <v>0.58735463720000003</v>
      </c>
      <c r="AD24" s="16">
        <v>0.55922444680000005</v>
      </c>
      <c r="AE24" s="16">
        <v>0.55687940130000002</v>
      </c>
      <c r="AF24" s="16">
        <v>0.52022201239999999</v>
      </c>
      <c r="AG24" s="16">
        <v>0.51291687860000001</v>
      </c>
      <c r="AH24" s="16">
        <v>0.6418135116</v>
      </c>
      <c r="AI24" s="16">
        <v>0.63912670810000005</v>
      </c>
      <c r="AJ24" s="16">
        <v>0.57923877280000002</v>
      </c>
      <c r="AK24" s="16">
        <v>0.57933241820000003</v>
      </c>
      <c r="AL24" s="16">
        <v>0.61855907210000005</v>
      </c>
      <c r="AM24" s="16">
        <v>0.65560371959999997</v>
      </c>
      <c r="AN24" s="16">
        <v>0.61866283960000001</v>
      </c>
      <c r="AO24" s="16">
        <v>0.6154739924</v>
      </c>
      <c r="AP24" s="16">
        <v>0.61408447939999999</v>
      </c>
      <c r="AQ24" s="16">
        <v>0.60481328420000002</v>
      </c>
      <c r="AR24" s="16">
        <v>0.51333286659999999</v>
      </c>
      <c r="AS24" s="16">
        <v>0.51566291929999997</v>
      </c>
    </row>
    <row r="25" spans="1:45" ht="21.6" customHeight="1" x14ac:dyDescent="0.3">
      <c r="A25" s="15" t="s">
        <v>199</v>
      </c>
      <c r="B25" s="15"/>
      <c r="C25" s="23"/>
      <c r="D25" s="21"/>
      <c r="E25" s="15"/>
      <c r="F25" s="16">
        <v>0.56498543369999998</v>
      </c>
      <c r="G25" s="16">
        <v>0.55728830129999996</v>
      </c>
      <c r="H25" s="16">
        <v>0.52768904439999997</v>
      </c>
      <c r="I25" s="16">
        <v>0.50669981450000001</v>
      </c>
      <c r="J25" s="16">
        <v>0.52030349480000004</v>
      </c>
      <c r="K25" s="16">
        <v>0.44400723419999999</v>
      </c>
      <c r="L25" s="16">
        <v>0.60616322089999997</v>
      </c>
      <c r="M25" s="16">
        <v>0.59767278189999995</v>
      </c>
      <c r="N25" s="16">
        <v>0.5696475178</v>
      </c>
      <c r="O25" s="16">
        <v>0.53972005710000004</v>
      </c>
      <c r="P25" s="16">
        <v>0.59238381939999996</v>
      </c>
      <c r="Q25" s="16">
        <v>0.59169599380000004</v>
      </c>
      <c r="R25" s="16">
        <v>0.55508199280000003</v>
      </c>
      <c r="S25" s="16">
        <v>0.54230582120000004</v>
      </c>
      <c r="T25" s="16">
        <v>0.58016707489999997</v>
      </c>
      <c r="U25" s="16">
        <v>0.56855379100000003</v>
      </c>
      <c r="V25" s="16">
        <v>0.96641432270000005</v>
      </c>
      <c r="W25" s="16">
        <v>1</v>
      </c>
      <c r="X25" s="16">
        <v>0.53166784720000004</v>
      </c>
      <c r="Y25" s="16">
        <v>0.52675832280000001</v>
      </c>
      <c r="Z25" s="16">
        <v>0.58264905619999996</v>
      </c>
      <c r="AA25" s="16">
        <v>0.54915783529999995</v>
      </c>
      <c r="AB25" s="16">
        <v>0.63229358079999998</v>
      </c>
      <c r="AC25" s="16">
        <v>0.60151456430000005</v>
      </c>
      <c r="AD25" s="16">
        <v>0.5420280838</v>
      </c>
      <c r="AE25" s="16">
        <v>0.53927954850000004</v>
      </c>
      <c r="AF25" s="16">
        <v>0.50687059050000005</v>
      </c>
      <c r="AG25" s="16">
        <v>0.49924717610000002</v>
      </c>
      <c r="AH25" s="16">
        <v>0.61645539090000001</v>
      </c>
      <c r="AI25" s="16">
        <v>0.61392544670000004</v>
      </c>
      <c r="AJ25" s="16">
        <v>0.57298273229999996</v>
      </c>
      <c r="AK25" s="16">
        <v>0.57034741580000003</v>
      </c>
      <c r="AL25" s="16">
        <v>0.59724717999999999</v>
      </c>
      <c r="AM25" s="16">
        <v>0.63286907429999995</v>
      </c>
      <c r="AN25" s="16">
        <v>0.57348496059999998</v>
      </c>
      <c r="AO25" s="16">
        <v>0.57028211600000001</v>
      </c>
      <c r="AP25" s="16">
        <v>0.57063486279999998</v>
      </c>
      <c r="AQ25" s="16">
        <v>0.56119343769999996</v>
      </c>
      <c r="AR25" s="16">
        <v>0.48870819469999999</v>
      </c>
      <c r="AS25" s="16">
        <v>0.4852297377</v>
      </c>
    </row>
    <row r="26" spans="1:45" ht="21.6" customHeight="1" x14ac:dyDescent="0.3">
      <c r="A26" s="15" t="s">
        <v>200</v>
      </c>
      <c r="B26" s="15"/>
      <c r="C26" s="25"/>
      <c r="D26" s="20"/>
      <c r="E26" s="15"/>
      <c r="F26" s="16">
        <v>0.63212645489999997</v>
      </c>
      <c r="G26" s="16">
        <v>0.61945182720000003</v>
      </c>
      <c r="H26" s="16">
        <v>0.52650203159999998</v>
      </c>
      <c r="I26" s="16">
        <v>0.49066212129999998</v>
      </c>
      <c r="J26" s="16">
        <v>0.64895968530000003</v>
      </c>
      <c r="K26" s="16">
        <v>0.66103198460000001</v>
      </c>
      <c r="L26" s="16">
        <v>0.6354242175</v>
      </c>
      <c r="M26" s="16">
        <v>0.61544416609999997</v>
      </c>
      <c r="N26" s="16">
        <v>0.54283186900000002</v>
      </c>
      <c r="O26" s="16">
        <v>0.52202969030000002</v>
      </c>
      <c r="P26" s="16">
        <v>0.62643374149999997</v>
      </c>
      <c r="Q26" s="16">
        <v>0.61782510099999999</v>
      </c>
      <c r="R26" s="16">
        <v>0.45614795870000002</v>
      </c>
      <c r="S26" s="16">
        <v>0.44113318769999998</v>
      </c>
      <c r="T26" s="16">
        <v>0.5610618758</v>
      </c>
      <c r="U26" s="16">
        <v>0.55736504080000004</v>
      </c>
      <c r="V26" s="16">
        <v>0.56161824979999997</v>
      </c>
      <c r="W26" s="16">
        <v>0.53166784720000004</v>
      </c>
      <c r="X26" s="16">
        <v>1</v>
      </c>
      <c r="Y26" s="16">
        <v>0.97538632329999997</v>
      </c>
      <c r="Z26" s="16">
        <v>0.59734481419999996</v>
      </c>
      <c r="AA26" s="16">
        <v>0.57737017349999997</v>
      </c>
      <c r="AB26" s="16">
        <v>0.57931191530000004</v>
      </c>
      <c r="AC26" s="16">
        <v>0.56336757479999999</v>
      </c>
      <c r="AD26" s="16">
        <v>0.57331028399999995</v>
      </c>
      <c r="AE26" s="16">
        <v>0.57334979149999998</v>
      </c>
      <c r="AF26" s="16">
        <v>0.63409667120000002</v>
      </c>
      <c r="AG26" s="16">
        <v>0.61921501239999999</v>
      </c>
      <c r="AH26" s="16">
        <v>0.57404148649999998</v>
      </c>
      <c r="AI26" s="16">
        <v>0.57575162290000004</v>
      </c>
      <c r="AJ26" s="16">
        <v>0.5412816211</v>
      </c>
      <c r="AK26" s="16">
        <v>0.53314777209999997</v>
      </c>
      <c r="AL26" s="16">
        <v>0.5302803572</v>
      </c>
      <c r="AM26" s="16">
        <v>0.56800232390000005</v>
      </c>
      <c r="AN26" s="16">
        <v>0.59973925839999997</v>
      </c>
      <c r="AO26" s="16">
        <v>0.59321259510000002</v>
      </c>
      <c r="AP26" s="16">
        <v>0.57059621159999996</v>
      </c>
      <c r="AQ26" s="16">
        <v>0.56714170519999996</v>
      </c>
      <c r="AR26" s="16">
        <v>0.57243469769999999</v>
      </c>
      <c r="AS26" s="16">
        <v>0.57113467839999998</v>
      </c>
    </row>
    <row r="27" spans="1:45" ht="21.6" customHeight="1" x14ac:dyDescent="0.3">
      <c r="A27" s="15" t="s">
        <v>201</v>
      </c>
      <c r="B27" s="15"/>
      <c r="C27" s="25"/>
      <c r="D27" s="21"/>
      <c r="E27" s="15"/>
      <c r="F27" s="16">
        <v>0.61432713880000001</v>
      </c>
      <c r="G27" s="16">
        <v>0.60087942329999999</v>
      </c>
      <c r="H27" s="16">
        <v>0.50033686970000002</v>
      </c>
      <c r="I27" s="16">
        <v>0.46577786850000003</v>
      </c>
      <c r="J27" s="16">
        <v>0.64197939159999995</v>
      </c>
      <c r="K27" s="16">
        <v>0.62967053579999999</v>
      </c>
      <c r="L27" s="16">
        <v>0.59634615420000003</v>
      </c>
      <c r="M27" s="16">
        <v>0.57736495870000004</v>
      </c>
      <c r="N27" s="16">
        <v>0.53044549019999998</v>
      </c>
      <c r="O27" s="16">
        <v>0.50880449179999998</v>
      </c>
      <c r="P27" s="16">
        <v>0.62534711980000002</v>
      </c>
      <c r="Q27" s="16">
        <v>0.61703833779999995</v>
      </c>
      <c r="R27" s="16">
        <v>0.4341967343</v>
      </c>
      <c r="S27" s="16">
        <v>0.41931588269999998</v>
      </c>
      <c r="T27" s="16">
        <v>0.55720020820000005</v>
      </c>
      <c r="U27" s="16">
        <v>0.55533777500000003</v>
      </c>
      <c r="V27" s="16">
        <v>0.55606974170000001</v>
      </c>
      <c r="W27" s="16">
        <v>0.52675832280000001</v>
      </c>
      <c r="X27" s="16">
        <v>0.97538632329999997</v>
      </c>
      <c r="Y27" s="16">
        <v>1</v>
      </c>
      <c r="Z27" s="16">
        <v>0.59722862139999999</v>
      </c>
      <c r="AA27" s="16">
        <v>0.57813232319999996</v>
      </c>
      <c r="AB27" s="16">
        <v>0.56649096170000002</v>
      </c>
      <c r="AC27" s="16">
        <v>0.54921415839999999</v>
      </c>
      <c r="AD27" s="16">
        <v>0.53727384649999999</v>
      </c>
      <c r="AE27" s="16">
        <v>0.53739666210000003</v>
      </c>
      <c r="AF27" s="16">
        <v>0.59341952200000003</v>
      </c>
      <c r="AG27" s="16">
        <v>0.57759021290000001</v>
      </c>
      <c r="AH27" s="16">
        <v>0.56966204949999999</v>
      </c>
      <c r="AI27" s="16">
        <v>0.57111583340000005</v>
      </c>
      <c r="AJ27" s="16">
        <v>0.52624766980000004</v>
      </c>
      <c r="AK27" s="16">
        <v>0.51743550739999999</v>
      </c>
      <c r="AL27" s="16">
        <v>0.51807494340000004</v>
      </c>
      <c r="AM27" s="16">
        <v>0.55328557889999996</v>
      </c>
      <c r="AN27" s="16">
        <v>0.60886704000000003</v>
      </c>
      <c r="AO27" s="16">
        <v>0.60292237329999998</v>
      </c>
      <c r="AP27" s="16">
        <v>0.55755838609999997</v>
      </c>
      <c r="AQ27" s="16">
        <v>0.55441637519999998</v>
      </c>
      <c r="AR27" s="16">
        <v>0.55164670530000004</v>
      </c>
      <c r="AS27" s="16">
        <v>0.55338329779999995</v>
      </c>
    </row>
    <row r="28" spans="1:45" ht="21.6" customHeight="1" x14ac:dyDescent="0.3">
      <c r="A28" s="15" t="s">
        <v>202</v>
      </c>
      <c r="B28" s="15"/>
      <c r="C28" s="25"/>
      <c r="D28" s="20"/>
      <c r="E28" s="15"/>
      <c r="F28" s="16">
        <v>0.56329683470000003</v>
      </c>
      <c r="G28" s="16">
        <v>0.55491001539999996</v>
      </c>
      <c r="H28" s="16">
        <v>0.54464358739999996</v>
      </c>
      <c r="I28" s="16">
        <v>0.52710683719999996</v>
      </c>
      <c r="J28" s="16">
        <v>0.54718831509999999</v>
      </c>
      <c r="K28" s="16">
        <v>0.4910518203</v>
      </c>
      <c r="L28" s="16">
        <v>0.56425125590000003</v>
      </c>
      <c r="M28" s="16">
        <v>0.54084983210000004</v>
      </c>
      <c r="N28" s="16">
        <v>0.46795461269999999</v>
      </c>
      <c r="O28" s="16">
        <v>0.42496048559999999</v>
      </c>
      <c r="P28" s="16">
        <v>0.56099115050000004</v>
      </c>
      <c r="Q28" s="16">
        <v>0.5539994694</v>
      </c>
      <c r="R28" s="16">
        <v>0.4430158421</v>
      </c>
      <c r="S28" s="16">
        <v>0.42737720849999999</v>
      </c>
      <c r="T28" s="16">
        <v>0.58691737079999995</v>
      </c>
      <c r="U28" s="16">
        <v>0.57546432130000003</v>
      </c>
      <c r="V28" s="16">
        <v>0.6116287748</v>
      </c>
      <c r="W28" s="16">
        <v>0.58264905619999996</v>
      </c>
      <c r="X28" s="16">
        <v>0.59734481419999996</v>
      </c>
      <c r="Y28" s="16">
        <v>0.59722862139999999</v>
      </c>
      <c r="Z28" s="16">
        <v>1</v>
      </c>
      <c r="AA28" s="16">
        <v>0.98381944720000003</v>
      </c>
      <c r="AB28" s="16">
        <v>0.63334160839999998</v>
      </c>
      <c r="AC28" s="16">
        <v>0.58364663090000002</v>
      </c>
      <c r="AD28" s="16">
        <v>0.4442989141</v>
      </c>
      <c r="AE28" s="16">
        <v>0.4456678583</v>
      </c>
      <c r="AF28" s="16">
        <v>0.48072232679999999</v>
      </c>
      <c r="AG28" s="16">
        <v>0.47387547590000001</v>
      </c>
      <c r="AH28" s="16">
        <v>0.60134174200000001</v>
      </c>
      <c r="AI28" s="16">
        <v>0.60370514289999999</v>
      </c>
      <c r="AJ28" s="16">
        <v>0.51244383329999998</v>
      </c>
      <c r="AK28" s="16">
        <v>0.49925162429999997</v>
      </c>
      <c r="AL28" s="16">
        <v>0.50963374240000003</v>
      </c>
      <c r="AM28" s="16">
        <v>0.5570349939</v>
      </c>
      <c r="AN28" s="16">
        <v>0.59175718359999996</v>
      </c>
      <c r="AO28" s="16">
        <v>0.58650495400000002</v>
      </c>
      <c r="AP28" s="16">
        <v>0.63131468430000004</v>
      </c>
      <c r="AQ28" s="16">
        <v>0.61971127390000003</v>
      </c>
      <c r="AR28" s="16">
        <v>0.49231777560000001</v>
      </c>
      <c r="AS28" s="16">
        <v>0.4970600127</v>
      </c>
    </row>
    <row r="29" spans="1:45" ht="21.6" customHeight="1" x14ac:dyDescent="0.3">
      <c r="A29" s="15" t="s">
        <v>203</v>
      </c>
      <c r="B29" s="15"/>
      <c r="C29" s="25"/>
      <c r="D29" s="21"/>
      <c r="E29" s="15"/>
      <c r="F29" s="16">
        <v>0.52360651309999995</v>
      </c>
      <c r="G29" s="16">
        <v>0.51853730529999997</v>
      </c>
      <c r="H29" s="16">
        <v>0.51743180889999996</v>
      </c>
      <c r="I29" s="16">
        <v>0.50121048810000002</v>
      </c>
      <c r="J29" s="16">
        <v>0.52304971450000004</v>
      </c>
      <c r="K29" s="16">
        <v>0.46866432949999998</v>
      </c>
      <c r="L29" s="16">
        <v>0.5336402227</v>
      </c>
      <c r="M29" s="16">
        <v>0.50716700299999995</v>
      </c>
      <c r="N29" s="16">
        <v>0.4317295068</v>
      </c>
      <c r="O29" s="16">
        <v>0.3891910743</v>
      </c>
      <c r="P29" s="16">
        <v>0.52241278570000005</v>
      </c>
      <c r="Q29" s="16">
        <v>0.51607513999999999</v>
      </c>
      <c r="R29" s="16">
        <v>0.40864871069999997</v>
      </c>
      <c r="S29" s="16">
        <v>0.39335772940000002</v>
      </c>
      <c r="T29" s="16">
        <v>0.55578893190000001</v>
      </c>
      <c r="U29" s="16">
        <v>0.5441763221</v>
      </c>
      <c r="V29" s="16">
        <v>0.58294090320000003</v>
      </c>
      <c r="W29" s="16">
        <v>0.54915783529999995</v>
      </c>
      <c r="X29" s="16">
        <v>0.57737017349999997</v>
      </c>
      <c r="Y29" s="16">
        <v>0.57813232319999996</v>
      </c>
      <c r="Z29" s="16">
        <v>0.98381944720000003</v>
      </c>
      <c r="AA29" s="16">
        <v>1</v>
      </c>
      <c r="AB29" s="16">
        <v>0.59088602180000005</v>
      </c>
      <c r="AC29" s="16">
        <v>0.54492036519999998</v>
      </c>
      <c r="AD29" s="16">
        <v>0.41701816060000002</v>
      </c>
      <c r="AE29" s="16">
        <v>0.4187242169</v>
      </c>
      <c r="AF29" s="16">
        <v>0.4329868892</v>
      </c>
      <c r="AG29" s="16">
        <v>0.4268483367</v>
      </c>
      <c r="AH29" s="16">
        <v>0.56737015639999999</v>
      </c>
      <c r="AI29" s="16">
        <v>0.56987460540000001</v>
      </c>
      <c r="AJ29" s="16">
        <v>0.46966550870000001</v>
      </c>
      <c r="AK29" s="16">
        <v>0.45724664339999999</v>
      </c>
      <c r="AL29" s="16">
        <v>0.48808056869999999</v>
      </c>
      <c r="AM29" s="16">
        <v>0.53278848489999997</v>
      </c>
      <c r="AN29" s="16">
        <v>0.56738183330000003</v>
      </c>
      <c r="AO29" s="16">
        <v>0.56297895630000006</v>
      </c>
      <c r="AP29" s="16">
        <v>0.59104936429999999</v>
      </c>
      <c r="AQ29" s="16">
        <v>0.58056592309999999</v>
      </c>
      <c r="AR29" s="16">
        <v>0.46057476489999999</v>
      </c>
      <c r="AS29" s="16">
        <v>0.46565468199999999</v>
      </c>
    </row>
    <row r="30" spans="1:45" ht="21.6" customHeight="1" x14ac:dyDescent="0.3">
      <c r="A30" s="15" t="s">
        <v>204</v>
      </c>
      <c r="B30" s="15"/>
      <c r="C30" s="27"/>
      <c r="D30" s="20"/>
      <c r="E30" s="15"/>
      <c r="F30" s="16">
        <v>0.64069989849999998</v>
      </c>
      <c r="G30" s="16">
        <v>0.63056696779999999</v>
      </c>
      <c r="H30" s="16">
        <v>0.48868005510000001</v>
      </c>
      <c r="I30" s="16">
        <v>0.46810068659999998</v>
      </c>
      <c r="J30" s="16">
        <v>0.56844078330000003</v>
      </c>
      <c r="K30" s="16">
        <v>0.50527392429999995</v>
      </c>
      <c r="L30" s="16">
        <v>0.65344859330000005</v>
      </c>
      <c r="M30" s="16">
        <v>0.6374477892</v>
      </c>
      <c r="N30" s="16">
        <v>0.53214562889999995</v>
      </c>
      <c r="O30" s="16">
        <v>0.50373878390000004</v>
      </c>
      <c r="P30" s="16">
        <v>0.61013108260000004</v>
      </c>
      <c r="Q30" s="16">
        <v>0.60230203510000002</v>
      </c>
      <c r="R30" s="16">
        <v>0.51368495010000004</v>
      </c>
      <c r="S30" s="16">
        <v>0.50457707230000004</v>
      </c>
      <c r="T30" s="16">
        <v>0.62515065459999997</v>
      </c>
      <c r="U30" s="16">
        <v>0.6120237798</v>
      </c>
      <c r="V30" s="16">
        <v>0.61842204119999999</v>
      </c>
      <c r="W30" s="16">
        <v>0.63229358079999998</v>
      </c>
      <c r="X30" s="16">
        <v>0.57931191530000004</v>
      </c>
      <c r="Y30" s="16">
        <v>0.56649096170000002</v>
      </c>
      <c r="Z30" s="16">
        <v>0.63334160839999998</v>
      </c>
      <c r="AA30" s="16">
        <v>0.59088602180000005</v>
      </c>
      <c r="AB30" s="16">
        <v>1</v>
      </c>
      <c r="AC30" s="16">
        <v>0.9869948597</v>
      </c>
      <c r="AD30" s="16">
        <v>0.52332672759999999</v>
      </c>
      <c r="AE30" s="16">
        <v>0.52327451150000004</v>
      </c>
      <c r="AF30" s="16">
        <v>0.5954125522</v>
      </c>
      <c r="AG30" s="16">
        <v>0.58057235730000001</v>
      </c>
      <c r="AH30" s="16">
        <v>0.62071718509999996</v>
      </c>
      <c r="AI30" s="16">
        <v>0.62006643360000002</v>
      </c>
      <c r="AJ30" s="16">
        <v>0.63917640580000001</v>
      </c>
      <c r="AK30" s="16">
        <v>0.64324363760000003</v>
      </c>
      <c r="AL30" s="16">
        <v>0.55039056500000005</v>
      </c>
      <c r="AM30" s="16">
        <v>0.58004805059999998</v>
      </c>
      <c r="AN30" s="16">
        <v>0.60586436200000005</v>
      </c>
      <c r="AO30" s="16">
        <v>0.59977401249999995</v>
      </c>
      <c r="AP30" s="16">
        <v>0.64628804819999996</v>
      </c>
      <c r="AQ30" s="16">
        <v>0.63270632469999999</v>
      </c>
      <c r="AR30" s="16">
        <v>0.58617515310000001</v>
      </c>
      <c r="AS30" s="16">
        <v>0.56656720459999999</v>
      </c>
    </row>
    <row r="31" spans="1:45" ht="21.6" customHeight="1" x14ac:dyDescent="0.3">
      <c r="A31" s="15" t="s">
        <v>205</v>
      </c>
      <c r="B31" s="15"/>
      <c r="C31" s="27"/>
      <c r="D31" s="21"/>
      <c r="E31" s="15"/>
      <c r="F31" s="16">
        <v>0.64120875879999994</v>
      </c>
      <c r="G31" s="16">
        <v>0.63122262100000004</v>
      </c>
      <c r="H31" s="16">
        <v>0.45238526759999997</v>
      </c>
      <c r="I31" s="16">
        <v>0.42865239319999998</v>
      </c>
      <c r="J31" s="16">
        <v>0.53416802330000002</v>
      </c>
      <c r="K31" s="16">
        <v>0.47477107680000002</v>
      </c>
      <c r="L31" s="16">
        <v>0.62880137629999999</v>
      </c>
      <c r="M31" s="16">
        <v>0.61728735030000004</v>
      </c>
      <c r="N31" s="16">
        <v>0.53905903519999998</v>
      </c>
      <c r="O31" s="16">
        <v>0.51422732270000004</v>
      </c>
      <c r="P31" s="16">
        <v>0.60535680560000005</v>
      </c>
      <c r="Q31" s="16">
        <v>0.59694900900000003</v>
      </c>
      <c r="R31" s="16">
        <v>0.50913766540000005</v>
      </c>
      <c r="S31" s="16">
        <v>0.50035165930000003</v>
      </c>
      <c r="T31" s="16">
        <v>0.60175029459999996</v>
      </c>
      <c r="U31" s="16">
        <v>0.58868664579999996</v>
      </c>
      <c r="V31" s="16">
        <v>0.58735463720000003</v>
      </c>
      <c r="W31" s="16">
        <v>0.60151456430000005</v>
      </c>
      <c r="X31" s="16">
        <v>0.56336757479999999</v>
      </c>
      <c r="Y31" s="16">
        <v>0.54921415839999999</v>
      </c>
      <c r="Z31" s="16">
        <v>0.58364663090000002</v>
      </c>
      <c r="AA31" s="16">
        <v>0.54492036519999998</v>
      </c>
      <c r="AB31" s="16">
        <v>0.9869948597</v>
      </c>
      <c r="AC31" s="16">
        <v>1</v>
      </c>
      <c r="AD31" s="16">
        <v>0.50534977420000005</v>
      </c>
      <c r="AE31" s="16">
        <v>0.50530345570000001</v>
      </c>
      <c r="AF31" s="16">
        <v>0.57902795679999997</v>
      </c>
      <c r="AG31" s="16">
        <v>0.56456433480000001</v>
      </c>
      <c r="AH31" s="16">
        <v>0.59225118099999996</v>
      </c>
      <c r="AI31" s="16">
        <v>0.59227616829999996</v>
      </c>
      <c r="AJ31" s="16">
        <v>0.61104932590000005</v>
      </c>
      <c r="AK31" s="16">
        <v>0.61916910749999998</v>
      </c>
      <c r="AL31" s="16">
        <v>0.52263404049999995</v>
      </c>
      <c r="AM31" s="16">
        <v>0.5467889198</v>
      </c>
      <c r="AN31" s="16">
        <v>0.58657386540000001</v>
      </c>
      <c r="AO31" s="16">
        <v>0.58052957230000002</v>
      </c>
      <c r="AP31" s="16">
        <v>0.62666435720000002</v>
      </c>
      <c r="AQ31" s="16">
        <v>0.61299907539999998</v>
      </c>
      <c r="AR31" s="16">
        <v>0.57436467869999996</v>
      </c>
      <c r="AS31" s="16">
        <v>0.55433072770000003</v>
      </c>
    </row>
    <row r="32" spans="1:45" ht="21.6" customHeight="1" x14ac:dyDescent="0.3">
      <c r="A32" s="15" t="s">
        <v>206</v>
      </c>
      <c r="B32" s="15"/>
      <c r="C32" s="28"/>
      <c r="D32" s="20"/>
      <c r="E32" s="15"/>
      <c r="F32" s="16">
        <v>0.55592024100000004</v>
      </c>
      <c r="G32" s="16">
        <v>0.55078999500000003</v>
      </c>
      <c r="H32" s="16">
        <v>0.56488583940000003</v>
      </c>
      <c r="I32" s="16">
        <v>0.52532692020000005</v>
      </c>
      <c r="J32" s="16">
        <v>0.63148059020000002</v>
      </c>
      <c r="K32" s="16">
        <v>0.63205639579999995</v>
      </c>
      <c r="L32" s="16">
        <v>0.68207293570000005</v>
      </c>
      <c r="M32" s="16">
        <v>0.67348986720000004</v>
      </c>
      <c r="N32" s="16">
        <v>0.48620790270000003</v>
      </c>
      <c r="O32" s="16">
        <v>0.47309712059999998</v>
      </c>
      <c r="P32" s="16">
        <v>0.52453853429999997</v>
      </c>
      <c r="Q32" s="16">
        <v>0.51795825549999996</v>
      </c>
      <c r="R32" s="16">
        <v>0.52703891690000004</v>
      </c>
      <c r="S32" s="16">
        <v>0.51288991979999998</v>
      </c>
      <c r="T32" s="16">
        <v>0.56742691199999995</v>
      </c>
      <c r="U32" s="16">
        <v>0.56067736489999997</v>
      </c>
      <c r="V32" s="16">
        <v>0.55922444680000005</v>
      </c>
      <c r="W32" s="16">
        <v>0.5420280838</v>
      </c>
      <c r="X32" s="16">
        <v>0.57331028399999995</v>
      </c>
      <c r="Y32" s="16">
        <v>0.53727384649999999</v>
      </c>
      <c r="Z32" s="16">
        <v>0.4442989141</v>
      </c>
      <c r="AA32" s="16">
        <v>0.41701816060000002</v>
      </c>
      <c r="AB32" s="16">
        <v>0.52332672759999999</v>
      </c>
      <c r="AC32" s="16">
        <v>0.50534977420000005</v>
      </c>
      <c r="AD32" s="16">
        <v>1</v>
      </c>
      <c r="AE32" s="16">
        <v>0.99708452660000002</v>
      </c>
      <c r="AF32" s="16">
        <v>0.63031981150000005</v>
      </c>
      <c r="AG32" s="16">
        <v>0.61939977280000003</v>
      </c>
      <c r="AH32" s="16">
        <v>0.64653853589999999</v>
      </c>
      <c r="AI32" s="16">
        <v>0.64207565680000001</v>
      </c>
      <c r="AJ32" s="16">
        <v>0.5280336149</v>
      </c>
      <c r="AK32" s="16">
        <v>0.54288711379999999</v>
      </c>
      <c r="AL32" s="16">
        <v>0.50694818009999998</v>
      </c>
      <c r="AM32" s="16">
        <v>0.54733421130000004</v>
      </c>
      <c r="AN32" s="16">
        <v>0.60089280889999996</v>
      </c>
      <c r="AO32" s="16">
        <v>0.59632251650000001</v>
      </c>
      <c r="AP32" s="16">
        <v>0.56758282319999998</v>
      </c>
      <c r="AQ32" s="16">
        <v>0.55569572599999995</v>
      </c>
      <c r="AR32" s="16">
        <v>0.5470552018</v>
      </c>
      <c r="AS32" s="16">
        <v>0.52979881569999998</v>
      </c>
    </row>
    <row r="33" spans="1:45" ht="21.6" customHeight="1" x14ac:dyDescent="0.3">
      <c r="A33" s="15" t="s">
        <v>207</v>
      </c>
      <c r="B33" s="15"/>
      <c r="C33" s="28"/>
      <c r="D33" s="21"/>
      <c r="E33" s="15"/>
      <c r="F33" s="16">
        <v>0.55658796789999998</v>
      </c>
      <c r="G33" s="16">
        <v>0.55161561920000002</v>
      </c>
      <c r="H33" s="16">
        <v>0.56223559899999997</v>
      </c>
      <c r="I33" s="16">
        <v>0.52278970739999997</v>
      </c>
      <c r="J33" s="16">
        <v>0.63122167750000002</v>
      </c>
      <c r="K33" s="16">
        <v>0.63108767219999995</v>
      </c>
      <c r="L33" s="16">
        <v>0.68175928760000004</v>
      </c>
      <c r="M33" s="16">
        <v>0.67306189409999995</v>
      </c>
      <c r="N33" s="16">
        <v>0.48546953009999999</v>
      </c>
      <c r="O33" s="16">
        <v>0.47225036120000002</v>
      </c>
      <c r="P33" s="16">
        <v>0.52387813009999995</v>
      </c>
      <c r="Q33" s="16">
        <v>0.51724377420000001</v>
      </c>
      <c r="R33" s="16">
        <v>0.5274523364</v>
      </c>
      <c r="S33" s="16">
        <v>0.51312778739999998</v>
      </c>
      <c r="T33" s="16">
        <v>0.56637730050000001</v>
      </c>
      <c r="U33" s="16">
        <v>0.55957410939999996</v>
      </c>
      <c r="V33" s="16">
        <v>0.55687940130000002</v>
      </c>
      <c r="W33" s="16">
        <v>0.53927954850000004</v>
      </c>
      <c r="X33" s="16">
        <v>0.57334979149999998</v>
      </c>
      <c r="Y33" s="16">
        <v>0.53739666210000003</v>
      </c>
      <c r="Z33" s="16">
        <v>0.4456678583</v>
      </c>
      <c r="AA33" s="16">
        <v>0.4187242169</v>
      </c>
      <c r="AB33" s="16">
        <v>0.52327451150000004</v>
      </c>
      <c r="AC33" s="16">
        <v>0.50530345570000001</v>
      </c>
      <c r="AD33" s="16">
        <v>0.99708452660000002</v>
      </c>
      <c r="AE33" s="16">
        <v>1</v>
      </c>
      <c r="AF33" s="16">
        <v>0.62913727679999998</v>
      </c>
      <c r="AG33" s="16">
        <v>0.61851653569999998</v>
      </c>
      <c r="AH33" s="16">
        <v>0.64513954910000004</v>
      </c>
      <c r="AI33" s="16">
        <v>0.6408560311</v>
      </c>
      <c r="AJ33" s="16">
        <v>0.52658288399999997</v>
      </c>
      <c r="AK33" s="16">
        <v>0.54135664299999997</v>
      </c>
      <c r="AL33" s="16">
        <v>0.50665847129999997</v>
      </c>
      <c r="AM33" s="16">
        <v>0.54658790729999995</v>
      </c>
      <c r="AN33" s="16">
        <v>0.60299170059999996</v>
      </c>
      <c r="AO33" s="16">
        <v>0.59869611290000002</v>
      </c>
      <c r="AP33" s="16">
        <v>0.56685015579999998</v>
      </c>
      <c r="AQ33" s="16">
        <v>0.5555464805</v>
      </c>
      <c r="AR33" s="16">
        <v>0.54727184569999998</v>
      </c>
      <c r="AS33" s="16">
        <v>0.52987847720000003</v>
      </c>
    </row>
    <row r="34" spans="1:45" ht="21.6" customHeight="1" x14ac:dyDescent="0.3">
      <c r="A34" s="15" t="s">
        <v>208</v>
      </c>
      <c r="B34" s="15"/>
      <c r="C34" s="28"/>
      <c r="D34" s="20"/>
      <c r="E34" s="15"/>
      <c r="F34" s="16">
        <v>0.62399482029999997</v>
      </c>
      <c r="G34" s="16">
        <v>0.62453561069999997</v>
      </c>
      <c r="H34" s="16">
        <v>0.49993644739999998</v>
      </c>
      <c r="I34" s="16">
        <v>0.46843416059999998</v>
      </c>
      <c r="J34" s="16">
        <v>0.65235622579999997</v>
      </c>
      <c r="K34" s="16">
        <v>0.65214943579999995</v>
      </c>
      <c r="L34" s="16">
        <v>0.68646004640000002</v>
      </c>
      <c r="M34" s="16">
        <v>0.66773253740000005</v>
      </c>
      <c r="N34" s="16">
        <v>0.55635496110000004</v>
      </c>
      <c r="O34" s="16">
        <v>0.53886675230000003</v>
      </c>
      <c r="P34" s="16">
        <v>0.56857736430000005</v>
      </c>
      <c r="Q34" s="16">
        <v>0.56176479850000005</v>
      </c>
      <c r="R34" s="16">
        <v>0.50730779049999997</v>
      </c>
      <c r="S34" s="16">
        <v>0.49307161830000001</v>
      </c>
      <c r="T34" s="16">
        <v>0.56589461649999995</v>
      </c>
      <c r="U34" s="16">
        <v>0.56570525449999998</v>
      </c>
      <c r="V34" s="16">
        <v>0.52022201239999999</v>
      </c>
      <c r="W34" s="16">
        <v>0.50687059050000005</v>
      </c>
      <c r="X34" s="16">
        <v>0.63409667120000002</v>
      </c>
      <c r="Y34" s="16">
        <v>0.59341952200000003</v>
      </c>
      <c r="Z34" s="16">
        <v>0.48072232679999999</v>
      </c>
      <c r="AA34" s="16">
        <v>0.4329868892</v>
      </c>
      <c r="AB34" s="16">
        <v>0.5954125522</v>
      </c>
      <c r="AC34" s="16">
        <v>0.57902795679999997</v>
      </c>
      <c r="AD34" s="16">
        <v>0.63031981150000005</v>
      </c>
      <c r="AE34" s="16">
        <v>0.62913727679999998</v>
      </c>
      <c r="AF34" s="16">
        <v>1</v>
      </c>
      <c r="AG34" s="16">
        <v>0.99174621279999997</v>
      </c>
      <c r="AH34" s="16">
        <v>0.61427213820000004</v>
      </c>
      <c r="AI34" s="16">
        <v>0.61088437120000005</v>
      </c>
      <c r="AJ34" s="16">
        <v>0.59248213439999997</v>
      </c>
      <c r="AK34" s="16">
        <v>0.60622850390000005</v>
      </c>
      <c r="AL34" s="16">
        <v>0.54569712329999998</v>
      </c>
      <c r="AM34" s="16">
        <v>0.57611349460000005</v>
      </c>
      <c r="AN34" s="16">
        <v>0.55120718049999995</v>
      </c>
      <c r="AO34" s="16">
        <v>0.5429438298</v>
      </c>
      <c r="AP34" s="16">
        <v>0.58526181269999999</v>
      </c>
      <c r="AQ34" s="16">
        <v>0.57094840170000005</v>
      </c>
      <c r="AR34" s="16">
        <v>0.5430445586</v>
      </c>
      <c r="AS34" s="16">
        <v>0.52246725729999999</v>
      </c>
    </row>
    <row r="35" spans="1:45" ht="21.6" customHeight="1" x14ac:dyDescent="0.3">
      <c r="A35" s="15" t="s">
        <v>209</v>
      </c>
      <c r="B35" s="15"/>
      <c r="C35" s="28"/>
      <c r="D35" s="21"/>
      <c r="E35" s="15"/>
      <c r="F35" s="16">
        <v>0.61542917470000003</v>
      </c>
      <c r="G35" s="16">
        <v>0.61621670979999998</v>
      </c>
      <c r="H35" s="16">
        <v>0.50017275839999997</v>
      </c>
      <c r="I35" s="16">
        <v>0.46881930100000002</v>
      </c>
      <c r="J35" s="16">
        <v>0.64161225219999996</v>
      </c>
      <c r="K35" s="16">
        <v>0.6402593956</v>
      </c>
      <c r="L35" s="16">
        <v>0.67848868939999996</v>
      </c>
      <c r="M35" s="16">
        <v>0.65934497349999999</v>
      </c>
      <c r="N35" s="16">
        <v>0.54713458110000002</v>
      </c>
      <c r="O35" s="16">
        <v>0.53022150889999997</v>
      </c>
      <c r="P35" s="16">
        <v>0.55590617310000001</v>
      </c>
      <c r="Q35" s="16">
        <v>0.55709557350000005</v>
      </c>
      <c r="R35" s="16">
        <v>0.50070100409999996</v>
      </c>
      <c r="S35" s="16">
        <v>0.48592017679999999</v>
      </c>
      <c r="T35" s="16">
        <v>0.56161808359999998</v>
      </c>
      <c r="U35" s="16">
        <v>0.56134349539999995</v>
      </c>
      <c r="V35" s="16">
        <v>0.51291687860000001</v>
      </c>
      <c r="W35" s="16">
        <v>0.49924717610000002</v>
      </c>
      <c r="X35" s="16">
        <v>0.61921501239999999</v>
      </c>
      <c r="Y35" s="16">
        <v>0.57759021290000001</v>
      </c>
      <c r="Z35" s="16">
        <v>0.47387547590000001</v>
      </c>
      <c r="AA35" s="16">
        <v>0.4268483367</v>
      </c>
      <c r="AB35" s="16">
        <v>0.58057235730000001</v>
      </c>
      <c r="AC35" s="16">
        <v>0.56456433480000001</v>
      </c>
      <c r="AD35" s="16">
        <v>0.61939977280000003</v>
      </c>
      <c r="AE35" s="16">
        <v>0.61851653569999998</v>
      </c>
      <c r="AF35" s="16">
        <v>0.99174621279999997</v>
      </c>
      <c r="AG35" s="16">
        <v>1</v>
      </c>
      <c r="AH35" s="16">
        <v>0.60226496439999999</v>
      </c>
      <c r="AI35" s="16">
        <v>0.60668267620000005</v>
      </c>
      <c r="AJ35" s="16">
        <v>0.59334108480000003</v>
      </c>
      <c r="AK35" s="16">
        <v>0.6069670224</v>
      </c>
      <c r="AL35" s="16">
        <v>0.54297187979999995</v>
      </c>
      <c r="AM35" s="16">
        <v>0.57280586860000005</v>
      </c>
      <c r="AN35" s="16">
        <v>0.53942792350000002</v>
      </c>
      <c r="AO35" s="16">
        <v>0.53165937760000004</v>
      </c>
      <c r="AP35" s="16">
        <v>0.57204992799999999</v>
      </c>
      <c r="AQ35" s="16">
        <v>0.55767043530000004</v>
      </c>
      <c r="AR35" s="16">
        <v>0.53320477249999998</v>
      </c>
      <c r="AS35" s="16">
        <v>0.51427906649999999</v>
      </c>
    </row>
    <row r="36" spans="1:45" ht="21.6" customHeight="1" x14ac:dyDescent="0.3">
      <c r="A36" s="15" t="s">
        <v>210</v>
      </c>
      <c r="B36" s="15"/>
      <c r="C36" s="28"/>
      <c r="D36" s="20"/>
      <c r="E36" s="15"/>
      <c r="F36" s="16">
        <v>0.62887712709999999</v>
      </c>
      <c r="G36" s="16">
        <v>0.62323767689999998</v>
      </c>
      <c r="H36" s="16">
        <v>0.6048577342</v>
      </c>
      <c r="I36" s="16">
        <v>0.57603390119999998</v>
      </c>
      <c r="J36" s="16">
        <v>0.67524018969999999</v>
      </c>
      <c r="K36" s="16">
        <v>0.60796179640000003</v>
      </c>
      <c r="L36" s="16">
        <v>0.64379613979999994</v>
      </c>
      <c r="M36" s="16">
        <v>0.62374941620000002</v>
      </c>
      <c r="N36" s="16">
        <v>0.55491581030000003</v>
      </c>
      <c r="O36" s="16">
        <v>0.5385830184</v>
      </c>
      <c r="P36" s="16">
        <v>0.65712845490000005</v>
      </c>
      <c r="Q36" s="16">
        <v>0.64820307129999999</v>
      </c>
      <c r="R36" s="16">
        <v>0.5460174753</v>
      </c>
      <c r="S36" s="16">
        <v>0.53245307789999996</v>
      </c>
      <c r="T36" s="16">
        <v>0.63843104610000001</v>
      </c>
      <c r="U36" s="16">
        <v>0.62958657240000004</v>
      </c>
      <c r="V36" s="16">
        <v>0.6418135116</v>
      </c>
      <c r="W36" s="16">
        <v>0.61645539090000001</v>
      </c>
      <c r="X36" s="16">
        <v>0.57404148649999998</v>
      </c>
      <c r="Y36" s="16">
        <v>0.56966204949999999</v>
      </c>
      <c r="Z36" s="16">
        <v>0.60134174200000001</v>
      </c>
      <c r="AA36" s="16">
        <v>0.56737015639999999</v>
      </c>
      <c r="AB36" s="16">
        <v>0.62071718509999996</v>
      </c>
      <c r="AC36" s="16">
        <v>0.59225118099999996</v>
      </c>
      <c r="AD36" s="16">
        <v>0.64653853589999999</v>
      </c>
      <c r="AE36" s="16">
        <v>0.64513954910000004</v>
      </c>
      <c r="AF36" s="16">
        <v>0.61427213820000004</v>
      </c>
      <c r="AG36" s="16">
        <v>0.60226496439999999</v>
      </c>
      <c r="AH36" s="16">
        <v>1</v>
      </c>
      <c r="AI36" s="16">
        <v>0.97559910559999996</v>
      </c>
      <c r="AJ36" s="16">
        <v>0.59922545959999995</v>
      </c>
      <c r="AK36" s="16">
        <v>0.6135451006</v>
      </c>
      <c r="AL36" s="16">
        <v>0.61614852229999995</v>
      </c>
      <c r="AM36" s="16">
        <v>0.65648987709999995</v>
      </c>
      <c r="AN36" s="16">
        <v>0.64565320029999995</v>
      </c>
      <c r="AO36" s="16">
        <v>0.63880697870000003</v>
      </c>
      <c r="AP36" s="16">
        <v>0.67092846589999999</v>
      </c>
      <c r="AQ36" s="16">
        <v>0.66347931719999997</v>
      </c>
      <c r="AR36" s="16">
        <v>0.56761349750000001</v>
      </c>
      <c r="AS36" s="16">
        <v>0.57097852490000001</v>
      </c>
    </row>
    <row r="37" spans="1:45" ht="21.6" customHeight="1" x14ac:dyDescent="0.3">
      <c r="A37" s="15" t="s">
        <v>211</v>
      </c>
      <c r="B37" s="15"/>
      <c r="C37" s="28"/>
      <c r="D37" s="21"/>
      <c r="E37" s="15"/>
      <c r="F37" s="16">
        <v>0.62729750220000002</v>
      </c>
      <c r="G37" s="16">
        <v>0.62202426369999997</v>
      </c>
      <c r="H37" s="16">
        <v>0.61433151119999996</v>
      </c>
      <c r="I37" s="16">
        <v>0.58590082160000001</v>
      </c>
      <c r="J37" s="16">
        <v>0.67535516279999996</v>
      </c>
      <c r="K37" s="16">
        <v>0.60925591800000001</v>
      </c>
      <c r="L37" s="16">
        <v>0.6403293967</v>
      </c>
      <c r="M37" s="16">
        <v>0.61895506700000003</v>
      </c>
      <c r="N37" s="16">
        <v>0.54890537439999998</v>
      </c>
      <c r="O37" s="16">
        <v>0.5335443111</v>
      </c>
      <c r="P37" s="16">
        <v>0.65602956690000003</v>
      </c>
      <c r="Q37" s="16">
        <v>0.65366263710000005</v>
      </c>
      <c r="R37" s="16">
        <v>0.54352451300000004</v>
      </c>
      <c r="S37" s="16">
        <v>0.52998702559999999</v>
      </c>
      <c r="T37" s="16">
        <v>0.63555106279999996</v>
      </c>
      <c r="U37" s="16">
        <v>0.62646176320000002</v>
      </c>
      <c r="V37" s="16">
        <v>0.63912670810000005</v>
      </c>
      <c r="W37" s="16">
        <v>0.61392544670000004</v>
      </c>
      <c r="X37" s="16">
        <v>0.57575162290000004</v>
      </c>
      <c r="Y37" s="16">
        <v>0.57111583340000005</v>
      </c>
      <c r="Z37" s="16">
        <v>0.60370514289999999</v>
      </c>
      <c r="AA37" s="16">
        <v>0.56987460540000001</v>
      </c>
      <c r="AB37" s="16">
        <v>0.62006643360000002</v>
      </c>
      <c r="AC37" s="16">
        <v>0.59227616829999996</v>
      </c>
      <c r="AD37" s="16">
        <v>0.64207565680000001</v>
      </c>
      <c r="AE37" s="16">
        <v>0.6408560311</v>
      </c>
      <c r="AF37" s="16">
        <v>0.61088437120000005</v>
      </c>
      <c r="AG37" s="16">
        <v>0.60668267620000005</v>
      </c>
      <c r="AH37" s="16">
        <v>0.97559910559999996</v>
      </c>
      <c r="AI37" s="16">
        <v>1</v>
      </c>
      <c r="AJ37" s="16">
        <v>0.60054302530000003</v>
      </c>
      <c r="AK37" s="16">
        <v>0.61483745840000004</v>
      </c>
      <c r="AL37" s="16">
        <v>0.62300411249999998</v>
      </c>
      <c r="AM37" s="16">
        <v>0.66276275809999996</v>
      </c>
      <c r="AN37" s="16">
        <v>0.64423483299999995</v>
      </c>
      <c r="AO37" s="16">
        <v>0.63747678689999998</v>
      </c>
      <c r="AP37" s="16">
        <v>0.66930357770000004</v>
      </c>
      <c r="AQ37" s="16">
        <v>0.66202985560000005</v>
      </c>
      <c r="AR37" s="16">
        <v>0.56499303349999996</v>
      </c>
      <c r="AS37" s="16">
        <v>0.56854503410000001</v>
      </c>
    </row>
    <row r="38" spans="1:45" ht="21.6" customHeight="1" x14ac:dyDescent="0.3">
      <c r="A38" s="15" t="s">
        <v>212</v>
      </c>
      <c r="B38" s="15"/>
      <c r="C38" s="28"/>
      <c r="D38" s="20"/>
      <c r="E38" s="15"/>
      <c r="F38" s="16">
        <v>0.62478285160000002</v>
      </c>
      <c r="G38" s="16">
        <v>0.62316258970000005</v>
      </c>
      <c r="H38" s="16">
        <v>0.54667885490000001</v>
      </c>
      <c r="I38" s="16">
        <v>0.52956227420000002</v>
      </c>
      <c r="J38" s="16">
        <v>0.6075947786</v>
      </c>
      <c r="K38" s="16">
        <v>0.53006203620000003</v>
      </c>
      <c r="L38" s="16">
        <v>0.58754044520000004</v>
      </c>
      <c r="M38" s="16">
        <v>0.58533664870000002</v>
      </c>
      <c r="N38" s="16">
        <v>0.59710760870000001</v>
      </c>
      <c r="O38" s="16">
        <v>0.56028544729999996</v>
      </c>
      <c r="P38" s="16">
        <v>0.57258661300000002</v>
      </c>
      <c r="Q38" s="16">
        <v>0.57414493010000001</v>
      </c>
      <c r="R38" s="16">
        <v>0.49206984999999998</v>
      </c>
      <c r="S38" s="16">
        <v>0.48073691340000002</v>
      </c>
      <c r="T38" s="16">
        <v>0.57237405809999997</v>
      </c>
      <c r="U38" s="16">
        <v>0.56683355680000003</v>
      </c>
      <c r="V38" s="16">
        <v>0.57923877280000002</v>
      </c>
      <c r="W38" s="16">
        <v>0.57298273229999996</v>
      </c>
      <c r="X38" s="16">
        <v>0.5412816211</v>
      </c>
      <c r="Y38" s="16">
        <v>0.52624766980000004</v>
      </c>
      <c r="Z38" s="16">
        <v>0.51244383329999998</v>
      </c>
      <c r="AA38" s="16">
        <v>0.46966550870000001</v>
      </c>
      <c r="AB38" s="16">
        <v>0.63917640580000001</v>
      </c>
      <c r="AC38" s="16">
        <v>0.61104932590000005</v>
      </c>
      <c r="AD38" s="16">
        <v>0.5280336149</v>
      </c>
      <c r="AE38" s="16">
        <v>0.52658288399999997</v>
      </c>
      <c r="AF38" s="16">
        <v>0.59248213439999997</v>
      </c>
      <c r="AG38" s="16">
        <v>0.59334108480000003</v>
      </c>
      <c r="AH38" s="16">
        <v>0.59922545959999995</v>
      </c>
      <c r="AI38" s="16">
        <v>0.60054302530000003</v>
      </c>
      <c r="AJ38" s="16">
        <v>1</v>
      </c>
      <c r="AK38" s="16">
        <v>0.98600209019999996</v>
      </c>
      <c r="AL38" s="16">
        <v>0.61788640939999995</v>
      </c>
      <c r="AM38" s="16">
        <v>0.64248698950000005</v>
      </c>
      <c r="AN38" s="16">
        <v>0.59397878559999995</v>
      </c>
      <c r="AO38" s="16">
        <v>0.58858335250000005</v>
      </c>
      <c r="AP38" s="16">
        <v>0.60820680540000005</v>
      </c>
      <c r="AQ38" s="16">
        <v>0.59957815690000005</v>
      </c>
      <c r="AR38" s="16">
        <v>0.65500754480000001</v>
      </c>
      <c r="AS38" s="16">
        <v>0.64298170690000001</v>
      </c>
    </row>
    <row r="39" spans="1:45" ht="21.6" customHeight="1" x14ac:dyDescent="0.3">
      <c r="A39" s="15" t="s">
        <v>213</v>
      </c>
      <c r="B39" s="15"/>
      <c r="C39" s="28"/>
      <c r="D39" s="21"/>
      <c r="E39" s="15"/>
      <c r="F39" s="16">
        <v>0.62959834690000005</v>
      </c>
      <c r="G39" s="16">
        <v>0.62823941849999998</v>
      </c>
      <c r="H39" s="16">
        <v>0.54388633289999999</v>
      </c>
      <c r="I39" s="16">
        <v>0.51258099219999997</v>
      </c>
      <c r="J39" s="16">
        <v>0.60963150730000004</v>
      </c>
      <c r="K39" s="16">
        <v>0.5332793388</v>
      </c>
      <c r="L39" s="16">
        <v>0.59490059829999997</v>
      </c>
      <c r="M39" s="16">
        <v>0.59279015989999995</v>
      </c>
      <c r="N39" s="16">
        <v>0.5954057398</v>
      </c>
      <c r="O39" s="16">
        <v>0.56149892079999997</v>
      </c>
      <c r="P39" s="16">
        <v>0.58577085019999997</v>
      </c>
      <c r="Q39" s="16">
        <v>0.58732244239999998</v>
      </c>
      <c r="R39" s="16">
        <v>0.50585038100000002</v>
      </c>
      <c r="S39" s="16">
        <v>0.49515486609999998</v>
      </c>
      <c r="T39" s="16">
        <v>0.58210386049999996</v>
      </c>
      <c r="U39" s="16">
        <v>0.57647468089999998</v>
      </c>
      <c r="V39" s="16">
        <v>0.57933241820000003</v>
      </c>
      <c r="W39" s="16">
        <v>0.57034741580000003</v>
      </c>
      <c r="X39" s="16">
        <v>0.53314777209999997</v>
      </c>
      <c r="Y39" s="16">
        <v>0.51743550739999999</v>
      </c>
      <c r="Z39" s="16">
        <v>0.49925162429999997</v>
      </c>
      <c r="AA39" s="16">
        <v>0.45724664339999999</v>
      </c>
      <c r="AB39" s="16">
        <v>0.64324363760000003</v>
      </c>
      <c r="AC39" s="16">
        <v>0.61916910749999998</v>
      </c>
      <c r="AD39" s="16">
        <v>0.54288711379999999</v>
      </c>
      <c r="AE39" s="16">
        <v>0.54135664299999997</v>
      </c>
      <c r="AF39" s="16">
        <v>0.60622850390000005</v>
      </c>
      <c r="AG39" s="16">
        <v>0.6069670224</v>
      </c>
      <c r="AH39" s="16">
        <v>0.6135451006</v>
      </c>
      <c r="AI39" s="16">
        <v>0.61483745840000004</v>
      </c>
      <c r="AJ39" s="16">
        <v>0.98600209019999996</v>
      </c>
      <c r="AK39" s="16">
        <v>1</v>
      </c>
      <c r="AL39" s="16">
        <v>0.61548713759999996</v>
      </c>
      <c r="AM39" s="16">
        <v>0.65007467460000001</v>
      </c>
      <c r="AN39" s="16">
        <v>0.60585660029999999</v>
      </c>
      <c r="AO39" s="16">
        <v>0.60061966550000001</v>
      </c>
      <c r="AP39" s="16">
        <v>0.62061617579999995</v>
      </c>
      <c r="AQ39" s="16">
        <v>0.61054012140000002</v>
      </c>
      <c r="AR39" s="16">
        <v>0.64695046</v>
      </c>
      <c r="AS39" s="16">
        <v>0.63488421439999998</v>
      </c>
    </row>
    <row r="40" spans="1:45" ht="21.6" customHeight="1" x14ac:dyDescent="0.3">
      <c r="A40" s="15" t="s">
        <v>214</v>
      </c>
      <c r="B40" s="15"/>
      <c r="C40" s="28"/>
      <c r="D40" s="20"/>
      <c r="E40" s="15"/>
      <c r="F40" s="16">
        <v>0.53048081069999997</v>
      </c>
      <c r="G40" s="16">
        <v>0.52692189099999998</v>
      </c>
      <c r="H40" s="16">
        <v>0.56045271340000002</v>
      </c>
      <c r="I40" s="16">
        <v>0.53454087179999998</v>
      </c>
      <c r="J40" s="16">
        <v>0.61514259589999998</v>
      </c>
      <c r="K40" s="16">
        <v>0.53020624009999995</v>
      </c>
      <c r="L40" s="16">
        <v>0.52750078330000005</v>
      </c>
      <c r="M40" s="16">
        <v>0.51935765190000005</v>
      </c>
      <c r="N40" s="16">
        <v>0.52932863109999995</v>
      </c>
      <c r="O40" s="16">
        <v>0.49897510039999998</v>
      </c>
      <c r="P40" s="16">
        <v>0.64072587680000004</v>
      </c>
      <c r="Q40" s="16">
        <v>0.64615504059999995</v>
      </c>
      <c r="R40" s="16">
        <v>0.46598029590000001</v>
      </c>
      <c r="S40" s="16">
        <v>0.45557415769999998</v>
      </c>
      <c r="T40" s="16">
        <v>0.63987176749999997</v>
      </c>
      <c r="U40" s="16">
        <v>0.63280427220000002</v>
      </c>
      <c r="V40" s="16">
        <v>0.61855907210000005</v>
      </c>
      <c r="W40" s="16">
        <v>0.59724717999999999</v>
      </c>
      <c r="X40" s="16">
        <v>0.5302803572</v>
      </c>
      <c r="Y40" s="16">
        <v>0.51807494340000004</v>
      </c>
      <c r="Z40" s="16">
        <v>0.50963374240000003</v>
      </c>
      <c r="AA40" s="16">
        <v>0.48808056869999999</v>
      </c>
      <c r="AB40" s="16">
        <v>0.55039056500000005</v>
      </c>
      <c r="AC40" s="16">
        <v>0.52263404049999995</v>
      </c>
      <c r="AD40" s="16">
        <v>0.50694818009999998</v>
      </c>
      <c r="AE40" s="16">
        <v>0.50665847129999997</v>
      </c>
      <c r="AF40" s="16">
        <v>0.54569712329999998</v>
      </c>
      <c r="AG40" s="16">
        <v>0.54297187979999995</v>
      </c>
      <c r="AH40" s="16">
        <v>0.61614852229999995</v>
      </c>
      <c r="AI40" s="16">
        <v>0.62300411249999998</v>
      </c>
      <c r="AJ40" s="16">
        <v>0.61788640939999995</v>
      </c>
      <c r="AK40" s="16">
        <v>0.61548713759999996</v>
      </c>
      <c r="AL40" s="16">
        <v>1</v>
      </c>
      <c r="AM40" s="16">
        <v>0.98091974559999995</v>
      </c>
      <c r="AN40" s="16">
        <v>0.61251420619999997</v>
      </c>
      <c r="AO40" s="16">
        <v>0.60898694860000002</v>
      </c>
      <c r="AP40" s="16">
        <v>0.62431672680000005</v>
      </c>
      <c r="AQ40" s="16">
        <v>0.62532956260000006</v>
      </c>
      <c r="AR40" s="16">
        <v>0.57842217460000001</v>
      </c>
      <c r="AS40" s="16">
        <v>0.57906258040000003</v>
      </c>
    </row>
    <row r="41" spans="1:45" ht="21.6" customHeight="1" x14ac:dyDescent="0.3">
      <c r="A41" s="15" t="s">
        <v>215</v>
      </c>
      <c r="B41" s="15"/>
      <c r="C41" s="28"/>
      <c r="D41" s="21"/>
      <c r="E41" s="15"/>
      <c r="F41" s="16">
        <v>0.57076077609999998</v>
      </c>
      <c r="G41" s="16">
        <v>0.56656253940000001</v>
      </c>
      <c r="H41" s="16">
        <v>0.66338645429999998</v>
      </c>
      <c r="I41" s="16">
        <v>0.62733560690000001</v>
      </c>
      <c r="J41" s="16">
        <v>0.65704976690000005</v>
      </c>
      <c r="K41" s="16">
        <v>0.57748001189999998</v>
      </c>
      <c r="L41" s="16">
        <v>0.57207314600000003</v>
      </c>
      <c r="M41" s="16">
        <v>0.55590754080000004</v>
      </c>
      <c r="N41" s="16">
        <v>0.54942148840000005</v>
      </c>
      <c r="O41" s="16">
        <v>0.51696897630000005</v>
      </c>
      <c r="P41" s="16">
        <v>0.66271608000000004</v>
      </c>
      <c r="Q41" s="16">
        <v>0.66745837389999996</v>
      </c>
      <c r="R41" s="16">
        <v>0.49825516489999999</v>
      </c>
      <c r="S41" s="16">
        <v>0.48655385140000001</v>
      </c>
      <c r="T41" s="16">
        <v>0.66856212800000003</v>
      </c>
      <c r="U41" s="16">
        <v>0.65955622729999996</v>
      </c>
      <c r="V41" s="16">
        <v>0.65560371959999997</v>
      </c>
      <c r="W41" s="16">
        <v>0.63286907429999995</v>
      </c>
      <c r="X41" s="16">
        <v>0.56800232390000005</v>
      </c>
      <c r="Y41" s="16">
        <v>0.55328557889999996</v>
      </c>
      <c r="Z41" s="16">
        <v>0.5570349939</v>
      </c>
      <c r="AA41" s="16">
        <v>0.53278848489999997</v>
      </c>
      <c r="AB41" s="16">
        <v>0.58004805059999998</v>
      </c>
      <c r="AC41" s="16">
        <v>0.5467889198</v>
      </c>
      <c r="AD41" s="16">
        <v>0.54733421130000004</v>
      </c>
      <c r="AE41" s="16">
        <v>0.54658790729999995</v>
      </c>
      <c r="AF41" s="16">
        <v>0.57611349460000005</v>
      </c>
      <c r="AG41" s="16">
        <v>0.57280586860000005</v>
      </c>
      <c r="AH41" s="16">
        <v>0.65648987709999995</v>
      </c>
      <c r="AI41" s="16">
        <v>0.66276275809999996</v>
      </c>
      <c r="AJ41" s="16">
        <v>0.64248698950000005</v>
      </c>
      <c r="AK41" s="16">
        <v>0.65007467460000001</v>
      </c>
      <c r="AL41" s="16">
        <v>0.98091974559999995</v>
      </c>
      <c r="AM41" s="16">
        <v>1</v>
      </c>
      <c r="AN41" s="16">
        <v>0.63631309550000004</v>
      </c>
      <c r="AO41" s="16">
        <v>0.63294122959999999</v>
      </c>
      <c r="AP41" s="16">
        <v>0.65738787649999997</v>
      </c>
      <c r="AQ41" s="16">
        <v>0.6563995239</v>
      </c>
      <c r="AR41" s="16">
        <v>0.61539328739999999</v>
      </c>
      <c r="AS41" s="16">
        <v>0.61856602370000002</v>
      </c>
    </row>
    <row r="42" spans="1:45" ht="21.6" customHeight="1" x14ac:dyDescent="0.3">
      <c r="A42" s="15" t="s">
        <v>216</v>
      </c>
      <c r="B42" s="15"/>
      <c r="C42" s="28"/>
      <c r="D42" s="20"/>
      <c r="E42" s="15"/>
      <c r="F42" s="16">
        <v>0.60547576390000002</v>
      </c>
      <c r="G42" s="16">
        <v>0.60500091609999995</v>
      </c>
      <c r="H42" s="16">
        <v>0.5281069639</v>
      </c>
      <c r="I42" s="16">
        <v>0.4701065224</v>
      </c>
      <c r="J42" s="16">
        <v>0.63732671549999997</v>
      </c>
      <c r="K42" s="16">
        <v>0.56281153049999999</v>
      </c>
      <c r="L42" s="16">
        <v>0.62708548119999996</v>
      </c>
      <c r="M42" s="16">
        <v>0.63511185969999995</v>
      </c>
      <c r="N42" s="16">
        <v>0.50751504660000002</v>
      </c>
      <c r="O42" s="16">
        <v>0.48350347710000002</v>
      </c>
      <c r="P42" s="16">
        <v>0.65074870210000002</v>
      </c>
      <c r="Q42" s="16">
        <v>0.64483451020000004</v>
      </c>
      <c r="R42" s="16">
        <v>0.49012470879999998</v>
      </c>
      <c r="S42" s="16">
        <v>0.47214241540000002</v>
      </c>
      <c r="T42" s="16">
        <v>0.66668134800000001</v>
      </c>
      <c r="U42" s="16">
        <v>0.66360889720000005</v>
      </c>
      <c r="V42" s="16">
        <v>0.61866283960000001</v>
      </c>
      <c r="W42" s="16">
        <v>0.57348496059999998</v>
      </c>
      <c r="X42" s="16">
        <v>0.59973925839999997</v>
      </c>
      <c r="Y42" s="16">
        <v>0.60886704000000003</v>
      </c>
      <c r="Z42" s="16">
        <v>0.59175718359999996</v>
      </c>
      <c r="AA42" s="16">
        <v>0.56738183330000003</v>
      </c>
      <c r="AB42" s="16">
        <v>0.60586436200000005</v>
      </c>
      <c r="AC42" s="16">
        <v>0.58657386540000001</v>
      </c>
      <c r="AD42" s="16">
        <v>0.60089280889999996</v>
      </c>
      <c r="AE42" s="16">
        <v>0.60299170059999996</v>
      </c>
      <c r="AF42" s="16">
        <v>0.55120718049999995</v>
      </c>
      <c r="AG42" s="16">
        <v>0.53942792350000002</v>
      </c>
      <c r="AH42" s="16">
        <v>0.64565320029999995</v>
      </c>
      <c r="AI42" s="16">
        <v>0.64423483299999995</v>
      </c>
      <c r="AJ42" s="16">
        <v>0.59397878559999995</v>
      </c>
      <c r="AK42" s="16">
        <v>0.60585660029999999</v>
      </c>
      <c r="AL42" s="16">
        <v>0.61251420619999997</v>
      </c>
      <c r="AM42" s="16">
        <v>0.63631309550000004</v>
      </c>
      <c r="AN42" s="16">
        <v>1</v>
      </c>
      <c r="AO42" s="16">
        <v>0.9943890621</v>
      </c>
      <c r="AP42" s="16">
        <v>0.66298936720000001</v>
      </c>
      <c r="AQ42" s="16">
        <v>0.65879128419999999</v>
      </c>
      <c r="AR42" s="16">
        <v>0.56486492529999999</v>
      </c>
      <c r="AS42" s="16">
        <v>0.5692652587</v>
      </c>
    </row>
    <row r="43" spans="1:45" ht="21.6" customHeight="1" x14ac:dyDescent="0.3">
      <c r="A43" s="15" t="s">
        <v>217</v>
      </c>
      <c r="B43" s="15"/>
      <c r="C43" s="28"/>
      <c r="D43" s="21"/>
      <c r="E43" s="15"/>
      <c r="F43" s="16">
        <v>0.59967923440000004</v>
      </c>
      <c r="G43" s="16">
        <v>0.59921596290000001</v>
      </c>
      <c r="H43" s="16">
        <v>0.52493673549999997</v>
      </c>
      <c r="I43" s="16">
        <v>0.4667346637</v>
      </c>
      <c r="J43" s="16">
        <v>0.63050162430000001</v>
      </c>
      <c r="K43" s="16">
        <v>0.5567927479</v>
      </c>
      <c r="L43" s="16">
        <v>0.6198242545</v>
      </c>
      <c r="M43" s="16">
        <v>0.62750477969999996</v>
      </c>
      <c r="N43" s="16">
        <v>0.5022812176</v>
      </c>
      <c r="O43" s="16">
        <v>0.47832654749999998</v>
      </c>
      <c r="P43" s="16">
        <v>0.64537542489999999</v>
      </c>
      <c r="Q43" s="16">
        <v>0.63999694429999998</v>
      </c>
      <c r="R43" s="16">
        <v>0.48444315589999998</v>
      </c>
      <c r="S43" s="16">
        <v>0.46646913039999999</v>
      </c>
      <c r="T43" s="16">
        <v>0.66027636180000004</v>
      </c>
      <c r="U43" s="16">
        <v>0.65691336259999999</v>
      </c>
      <c r="V43" s="16">
        <v>0.6154739924</v>
      </c>
      <c r="W43" s="16">
        <v>0.57028211600000001</v>
      </c>
      <c r="X43" s="16">
        <v>0.59321259510000002</v>
      </c>
      <c r="Y43" s="16">
        <v>0.60292237329999998</v>
      </c>
      <c r="Z43" s="16">
        <v>0.58650495400000002</v>
      </c>
      <c r="AA43" s="16">
        <v>0.56297895630000006</v>
      </c>
      <c r="AB43" s="16">
        <v>0.59977401249999995</v>
      </c>
      <c r="AC43" s="16">
        <v>0.58052957230000002</v>
      </c>
      <c r="AD43" s="16">
        <v>0.59632251650000001</v>
      </c>
      <c r="AE43" s="16">
        <v>0.59869611290000002</v>
      </c>
      <c r="AF43" s="16">
        <v>0.5429438298</v>
      </c>
      <c r="AG43" s="16">
        <v>0.53165937760000004</v>
      </c>
      <c r="AH43" s="16">
        <v>0.63880697870000003</v>
      </c>
      <c r="AI43" s="16">
        <v>0.63747678689999998</v>
      </c>
      <c r="AJ43" s="16">
        <v>0.58858335250000005</v>
      </c>
      <c r="AK43" s="16">
        <v>0.60061966550000001</v>
      </c>
      <c r="AL43" s="16">
        <v>0.60898694860000002</v>
      </c>
      <c r="AM43" s="16">
        <v>0.63294122959999999</v>
      </c>
      <c r="AN43" s="16">
        <v>0.9943890621</v>
      </c>
      <c r="AO43" s="16">
        <v>1</v>
      </c>
      <c r="AP43" s="16">
        <v>0.65792240680000003</v>
      </c>
      <c r="AQ43" s="16">
        <v>0.65379440020000001</v>
      </c>
      <c r="AR43" s="16">
        <v>0.55967796979999995</v>
      </c>
      <c r="AS43" s="16">
        <v>0.56452257839999997</v>
      </c>
    </row>
    <row r="44" spans="1:45" ht="21.6" customHeight="1" x14ac:dyDescent="0.3">
      <c r="A44" s="15" t="s">
        <v>218</v>
      </c>
      <c r="B44" s="15"/>
      <c r="C44" s="28"/>
      <c r="D44" s="20"/>
      <c r="E44" s="15"/>
      <c r="F44" s="16">
        <v>0.65691326689999996</v>
      </c>
      <c r="G44" s="16">
        <v>0.65120804830000001</v>
      </c>
      <c r="H44" s="16">
        <v>0.56798943970000004</v>
      </c>
      <c r="I44" s="16">
        <v>0.534471943</v>
      </c>
      <c r="J44" s="16">
        <v>0.60437495799999996</v>
      </c>
      <c r="K44" s="16">
        <v>0.54968972159999996</v>
      </c>
      <c r="L44" s="16">
        <v>0.55729360689999996</v>
      </c>
      <c r="M44" s="16">
        <v>0.5471007511</v>
      </c>
      <c r="N44" s="16">
        <v>0.57227135100000004</v>
      </c>
      <c r="O44" s="16">
        <v>0.53989498550000004</v>
      </c>
      <c r="P44" s="16">
        <v>0.65777877340000002</v>
      </c>
      <c r="Q44" s="16">
        <v>0.65262745659999999</v>
      </c>
      <c r="R44" s="16">
        <v>0.52895857180000005</v>
      </c>
      <c r="S44" s="16">
        <v>0.51410689929999998</v>
      </c>
      <c r="T44" s="16">
        <v>0.64918117539999998</v>
      </c>
      <c r="U44" s="16">
        <v>0.63573467269999995</v>
      </c>
      <c r="V44" s="16">
        <v>0.61408447939999999</v>
      </c>
      <c r="W44" s="16">
        <v>0.57063486279999998</v>
      </c>
      <c r="X44" s="16">
        <v>0.57059621159999996</v>
      </c>
      <c r="Y44" s="16">
        <v>0.55755838609999997</v>
      </c>
      <c r="Z44" s="16">
        <v>0.63131468430000004</v>
      </c>
      <c r="AA44" s="16">
        <v>0.59104936429999999</v>
      </c>
      <c r="AB44" s="16">
        <v>0.64628804819999996</v>
      </c>
      <c r="AC44" s="16">
        <v>0.62666435720000002</v>
      </c>
      <c r="AD44" s="16">
        <v>0.56758282319999998</v>
      </c>
      <c r="AE44" s="16">
        <v>0.56685015579999998</v>
      </c>
      <c r="AF44" s="16">
        <v>0.58526181269999999</v>
      </c>
      <c r="AG44" s="16">
        <v>0.57204992799999999</v>
      </c>
      <c r="AH44" s="16">
        <v>0.67092846589999999</v>
      </c>
      <c r="AI44" s="16">
        <v>0.66930357770000004</v>
      </c>
      <c r="AJ44" s="16">
        <v>0.60820680540000005</v>
      </c>
      <c r="AK44" s="16">
        <v>0.62061617579999995</v>
      </c>
      <c r="AL44" s="16">
        <v>0.62431672680000005</v>
      </c>
      <c r="AM44" s="16">
        <v>0.65738787649999997</v>
      </c>
      <c r="AN44" s="16">
        <v>0.66298936720000001</v>
      </c>
      <c r="AO44" s="16">
        <v>0.65792240680000003</v>
      </c>
      <c r="AP44" s="16">
        <v>1</v>
      </c>
      <c r="AQ44" s="16">
        <v>0.98290081380000005</v>
      </c>
      <c r="AR44" s="16">
        <v>0.65052946219999996</v>
      </c>
      <c r="AS44" s="16">
        <v>0.64642669330000002</v>
      </c>
    </row>
    <row r="45" spans="1:45" ht="21.6" customHeight="1" x14ac:dyDescent="0.3">
      <c r="A45" s="15" t="s">
        <v>219</v>
      </c>
      <c r="B45" s="15"/>
      <c r="C45" s="28"/>
      <c r="D45" s="21"/>
      <c r="E45" s="15"/>
      <c r="F45" s="16">
        <v>0.64564729440000002</v>
      </c>
      <c r="G45" s="16">
        <v>0.64035867869999996</v>
      </c>
      <c r="H45" s="16">
        <v>0.55564503939999998</v>
      </c>
      <c r="I45" s="16">
        <v>0.52210384480000005</v>
      </c>
      <c r="J45" s="16">
        <v>0.59553727519999999</v>
      </c>
      <c r="K45" s="16">
        <v>0.54145510029999999</v>
      </c>
      <c r="L45" s="16">
        <v>0.54406369450000003</v>
      </c>
      <c r="M45" s="16">
        <v>0.53106697790000001</v>
      </c>
      <c r="N45" s="16">
        <v>0.57024676240000005</v>
      </c>
      <c r="O45" s="16">
        <v>0.53782269810000005</v>
      </c>
      <c r="P45" s="16">
        <v>0.65390811869999999</v>
      </c>
      <c r="Q45" s="16">
        <v>0.64865425629999995</v>
      </c>
      <c r="R45" s="16">
        <v>0.51828062610000003</v>
      </c>
      <c r="S45" s="16">
        <v>0.50327354420000003</v>
      </c>
      <c r="T45" s="16">
        <v>0.64428546399999997</v>
      </c>
      <c r="U45" s="16">
        <v>0.63096898349999997</v>
      </c>
      <c r="V45" s="16">
        <v>0.60481328420000002</v>
      </c>
      <c r="W45" s="16">
        <v>0.56119343769999996</v>
      </c>
      <c r="X45" s="16">
        <v>0.56714170519999996</v>
      </c>
      <c r="Y45" s="16">
        <v>0.55441637519999998</v>
      </c>
      <c r="Z45" s="16">
        <v>0.61971127390000003</v>
      </c>
      <c r="AA45" s="16">
        <v>0.58056592309999999</v>
      </c>
      <c r="AB45" s="16">
        <v>0.63270632469999999</v>
      </c>
      <c r="AC45" s="16">
        <v>0.61299907539999998</v>
      </c>
      <c r="AD45" s="16">
        <v>0.55569572599999995</v>
      </c>
      <c r="AE45" s="16">
        <v>0.5555464805</v>
      </c>
      <c r="AF45" s="16">
        <v>0.57094840170000005</v>
      </c>
      <c r="AG45" s="16">
        <v>0.55767043530000004</v>
      </c>
      <c r="AH45" s="16">
        <v>0.66347931719999997</v>
      </c>
      <c r="AI45" s="16">
        <v>0.66202985560000005</v>
      </c>
      <c r="AJ45" s="16">
        <v>0.59957815690000005</v>
      </c>
      <c r="AK45" s="16">
        <v>0.61054012140000002</v>
      </c>
      <c r="AL45" s="16">
        <v>0.62532956260000006</v>
      </c>
      <c r="AM45" s="16">
        <v>0.6563995239</v>
      </c>
      <c r="AN45" s="16">
        <v>0.65879128419999999</v>
      </c>
      <c r="AO45" s="16">
        <v>0.65379440020000001</v>
      </c>
      <c r="AP45" s="16">
        <v>0.98290081380000005</v>
      </c>
      <c r="AQ45" s="16">
        <v>1</v>
      </c>
      <c r="AR45" s="16">
        <v>0.65351463649999997</v>
      </c>
      <c r="AS45" s="16">
        <v>0.64808795070000003</v>
      </c>
    </row>
    <row r="46" spans="1:45" ht="21.6" customHeight="1" x14ac:dyDescent="0.3">
      <c r="A46" s="15" t="s">
        <v>220</v>
      </c>
      <c r="B46" s="15"/>
      <c r="C46" s="28"/>
      <c r="D46" s="20"/>
      <c r="E46" s="15"/>
      <c r="F46" s="16">
        <v>0.65055898170000004</v>
      </c>
      <c r="G46" s="16">
        <v>0.64325045999999997</v>
      </c>
      <c r="H46" s="16">
        <v>0.5391819994</v>
      </c>
      <c r="I46" s="16">
        <v>0.49894646650000002</v>
      </c>
      <c r="J46" s="16">
        <v>0.57294866180000004</v>
      </c>
      <c r="K46" s="16">
        <v>0.496656296</v>
      </c>
      <c r="L46" s="16">
        <v>0.5080052102</v>
      </c>
      <c r="M46" s="16">
        <v>0.49750041560000002</v>
      </c>
      <c r="N46" s="16">
        <v>0.61145477989999997</v>
      </c>
      <c r="O46" s="16">
        <v>0.56560648469999997</v>
      </c>
      <c r="P46" s="16">
        <v>0.55496745579999995</v>
      </c>
      <c r="Q46" s="16">
        <v>0.55179163760000005</v>
      </c>
      <c r="R46" s="16">
        <v>0.42786997659999998</v>
      </c>
      <c r="S46" s="16">
        <v>0.41482554919999998</v>
      </c>
      <c r="T46" s="16">
        <v>0.53170683929999996</v>
      </c>
      <c r="U46" s="16">
        <v>0.52311778880000004</v>
      </c>
      <c r="V46" s="16">
        <v>0.51333286659999999</v>
      </c>
      <c r="W46" s="16">
        <v>0.48870819469999999</v>
      </c>
      <c r="X46" s="16">
        <v>0.57243469769999999</v>
      </c>
      <c r="Y46" s="16">
        <v>0.55164670530000004</v>
      </c>
      <c r="Z46" s="16">
        <v>0.49231777560000001</v>
      </c>
      <c r="AA46" s="16">
        <v>0.46057476489999999</v>
      </c>
      <c r="AB46" s="16">
        <v>0.58617515310000001</v>
      </c>
      <c r="AC46" s="16">
        <v>0.57436467869999996</v>
      </c>
      <c r="AD46" s="16">
        <v>0.5470552018</v>
      </c>
      <c r="AE46" s="16">
        <v>0.54727184569999998</v>
      </c>
      <c r="AF46" s="16">
        <v>0.5430445586</v>
      </c>
      <c r="AG46" s="16">
        <v>0.53320477249999998</v>
      </c>
      <c r="AH46" s="16">
        <v>0.56761349750000001</v>
      </c>
      <c r="AI46" s="16">
        <v>0.56499303349999996</v>
      </c>
      <c r="AJ46" s="16">
        <v>0.65500754480000001</v>
      </c>
      <c r="AK46" s="16">
        <v>0.64695046</v>
      </c>
      <c r="AL46" s="16">
        <v>0.57842217460000001</v>
      </c>
      <c r="AM46" s="16">
        <v>0.61539328739999999</v>
      </c>
      <c r="AN46" s="16">
        <v>0.56486492529999999</v>
      </c>
      <c r="AO46" s="16">
        <v>0.55967796979999995</v>
      </c>
      <c r="AP46" s="16">
        <v>0.65052946219999996</v>
      </c>
      <c r="AQ46" s="16">
        <v>0.65351463649999997</v>
      </c>
      <c r="AR46" s="16">
        <v>1</v>
      </c>
      <c r="AS46" s="16">
        <v>0.96686339480000005</v>
      </c>
    </row>
    <row r="47" spans="1:45" ht="21.6" customHeight="1" x14ac:dyDescent="0.3">
      <c r="A47" s="15" t="s">
        <v>221</v>
      </c>
      <c r="B47" s="15"/>
      <c r="C47" s="28"/>
      <c r="D47" s="21"/>
      <c r="E47" s="15"/>
      <c r="F47" s="16">
        <v>0.63639199260000001</v>
      </c>
      <c r="G47" s="16">
        <v>0.62809401610000004</v>
      </c>
      <c r="H47" s="16">
        <v>0.53965441569999995</v>
      </c>
      <c r="I47" s="16">
        <v>0.50101085030000003</v>
      </c>
      <c r="J47" s="16">
        <v>0.56587333679999996</v>
      </c>
      <c r="K47" s="16">
        <v>0.4917934947</v>
      </c>
      <c r="L47" s="16">
        <v>0.4994428621</v>
      </c>
      <c r="M47" s="16">
        <v>0.48663213420000001</v>
      </c>
      <c r="N47" s="16">
        <v>0.61041952300000002</v>
      </c>
      <c r="O47" s="16">
        <v>0.56379960009999996</v>
      </c>
      <c r="P47" s="16">
        <v>0.55387889530000001</v>
      </c>
      <c r="Q47" s="16">
        <v>0.55148512940000005</v>
      </c>
      <c r="R47" s="16">
        <v>0.42863676989999999</v>
      </c>
      <c r="S47" s="16">
        <v>0.41523297219999999</v>
      </c>
      <c r="T47" s="16">
        <v>0.53172283939999998</v>
      </c>
      <c r="U47" s="16">
        <v>0.52320581789999998</v>
      </c>
      <c r="V47" s="16">
        <v>0.51566291929999997</v>
      </c>
      <c r="W47" s="16">
        <v>0.4852297377</v>
      </c>
      <c r="X47" s="16">
        <v>0.57113467839999998</v>
      </c>
      <c r="Y47" s="16">
        <v>0.55338329779999995</v>
      </c>
      <c r="Z47" s="16">
        <v>0.4970600127</v>
      </c>
      <c r="AA47" s="16">
        <v>0.46565468199999999</v>
      </c>
      <c r="AB47" s="16">
        <v>0.56656720459999999</v>
      </c>
      <c r="AC47" s="16">
        <v>0.55433072770000003</v>
      </c>
      <c r="AD47" s="16">
        <v>0.52979881569999998</v>
      </c>
      <c r="AE47" s="16">
        <v>0.52987847720000003</v>
      </c>
      <c r="AF47" s="16">
        <v>0.52246725729999999</v>
      </c>
      <c r="AG47" s="16">
        <v>0.51427906649999999</v>
      </c>
      <c r="AH47" s="16">
        <v>0.57097852490000001</v>
      </c>
      <c r="AI47" s="16">
        <v>0.56854503410000001</v>
      </c>
      <c r="AJ47" s="16">
        <v>0.64298170690000001</v>
      </c>
      <c r="AK47" s="16">
        <v>0.63488421439999998</v>
      </c>
      <c r="AL47" s="16">
        <v>0.57906258040000003</v>
      </c>
      <c r="AM47" s="16">
        <v>0.61856602370000002</v>
      </c>
      <c r="AN47" s="16">
        <v>0.5692652587</v>
      </c>
      <c r="AO47" s="16">
        <v>0.56452257839999997</v>
      </c>
      <c r="AP47" s="16">
        <v>0.64642669330000002</v>
      </c>
      <c r="AQ47" s="16">
        <v>0.64808795070000003</v>
      </c>
      <c r="AR47" s="16">
        <v>0.96686339480000005</v>
      </c>
      <c r="AS47" s="16">
        <v>1</v>
      </c>
    </row>
    <row r="48" spans="1:45" ht="22.95" customHeight="1" x14ac:dyDescent="0.3">
      <c r="A48" s="15"/>
      <c r="B48" s="15"/>
      <c r="C48" s="15"/>
      <c r="D48" s="15"/>
      <c r="E48" s="15"/>
    </row>
    <row r="49" spans="1:11" x14ac:dyDescent="0.3">
      <c r="A49" t="s">
        <v>222</v>
      </c>
      <c r="B49"/>
      <c r="C49"/>
      <c r="D49"/>
      <c r="E49"/>
    </row>
    <row r="51" spans="1:11" x14ac:dyDescent="0.3">
      <c r="G51" s="19" t="s">
        <v>223</v>
      </c>
      <c r="K51" s="19" t="s">
        <v>1</v>
      </c>
    </row>
    <row r="52" spans="1:11" x14ac:dyDescent="0.3">
      <c r="F52" s="20"/>
      <c r="G52" s="17" t="s">
        <v>224</v>
      </c>
      <c r="J52" s="23"/>
      <c r="K52" s="17" t="s">
        <v>4</v>
      </c>
    </row>
    <row r="53" spans="1:11" x14ac:dyDescent="0.3">
      <c r="F53" s="21"/>
      <c r="G53" s="17" t="s">
        <v>225</v>
      </c>
      <c r="J53" s="25"/>
      <c r="K53" s="17" t="s">
        <v>7</v>
      </c>
    </row>
    <row r="54" spans="1:11" x14ac:dyDescent="0.3">
      <c r="J54" s="27"/>
      <c r="K54" s="17" t="s">
        <v>11</v>
      </c>
    </row>
    <row r="55" spans="1:11" x14ac:dyDescent="0.3">
      <c r="J55" s="28"/>
      <c r="K55" s="17" t="s">
        <v>14</v>
      </c>
    </row>
  </sheetData>
  <conditionalFormatting sqref="F8:AS47">
    <cfRule type="colorScale" priority="1">
      <colorScale>
        <cfvo type="min"/>
        <cfvo type="percentile" val="50"/>
        <cfvo type="max"/>
        <color rgb="FF5A8AC6"/>
        <color rgb="FFFCFCFF"/>
        <color rgb="FFF8696B"/>
      </colorScale>
    </cfRule>
  </conditionalFormatting>
  <pageMargins left="0.7" right="0.7" top="0.75" bottom="0.75" header="0.3" footer="0.3"/>
  <pageSetup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2F8FA5-5FA9-46A0-AEE8-2C3FEEA054C7}">
  <dimension ref="A1:H24"/>
  <sheetViews>
    <sheetView workbookViewId="0"/>
  </sheetViews>
  <sheetFormatPr defaultRowHeight="14.4" x14ac:dyDescent="0.3"/>
  <cols>
    <col min="1" max="1" width="17.6640625" customWidth="1"/>
    <col min="2" max="2" width="25.6640625" bestFit="1" customWidth="1"/>
    <col min="3" max="3" width="22.109375" bestFit="1" customWidth="1"/>
    <col min="4" max="4" width="15.6640625" bestFit="1" customWidth="1"/>
    <col min="5" max="5" width="10.109375" bestFit="1" customWidth="1"/>
    <col min="6" max="6" width="29.33203125" bestFit="1" customWidth="1"/>
    <col min="7" max="7" width="24.33203125" bestFit="1" customWidth="1"/>
    <col min="8" max="8" width="18.33203125" bestFit="1" customWidth="1"/>
  </cols>
  <sheetData>
    <row r="1" spans="1:8" x14ac:dyDescent="0.3">
      <c r="A1" s="1" t="s">
        <v>226</v>
      </c>
    </row>
    <row r="2" spans="1:8" x14ac:dyDescent="0.3">
      <c r="A2" s="1"/>
    </row>
    <row r="3" spans="1:8" x14ac:dyDescent="0.3">
      <c r="B3" s="88" t="s">
        <v>227</v>
      </c>
      <c r="C3" s="88"/>
      <c r="D3" s="88"/>
      <c r="E3" s="88"/>
      <c r="F3" s="88" t="s">
        <v>228</v>
      </c>
      <c r="G3" s="88"/>
      <c r="H3" s="88"/>
    </row>
    <row r="4" spans="1:8" x14ac:dyDescent="0.3">
      <c r="A4" s="1" t="s">
        <v>229</v>
      </c>
      <c r="B4" s="1" t="s">
        <v>230</v>
      </c>
      <c r="C4" s="1" t="s">
        <v>231</v>
      </c>
      <c r="D4" s="1" t="s">
        <v>232</v>
      </c>
      <c r="E4" s="1" t="s">
        <v>233</v>
      </c>
      <c r="F4" s="1" t="s">
        <v>234</v>
      </c>
      <c r="G4" s="1" t="s">
        <v>235</v>
      </c>
      <c r="H4" s="1" t="s">
        <v>236</v>
      </c>
    </row>
    <row r="5" spans="1:8" x14ac:dyDescent="0.3">
      <c r="A5" t="s">
        <v>106</v>
      </c>
      <c r="B5" s="2">
        <v>4</v>
      </c>
      <c r="C5" s="2">
        <v>2</v>
      </c>
      <c r="D5" s="2">
        <v>218</v>
      </c>
      <c r="E5" s="2">
        <v>224</v>
      </c>
      <c r="F5" s="2">
        <v>1.7857142859999999</v>
      </c>
      <c r="G5" s="2">
        <v>0.89285714299999996</v>
      </c>
      <c r="H5" s="2">
        <v>97.321428569999995</v>
      </c>
    </row>
    <row r="6" spans="1:8" x14ac:dyDescent="0.3">
      <c r="A6" t="s">
        <v>117</v>
      </c>
      <c r="B6" s="2">
        <v>11</v>
      </c>
      <c r="C6" s="2">
        <v>1</v>
      </c>
      <c r="D6" s="2">
        <v>214</v>
      </c>
      <c r="E6" s="2">
        <v>226</v>
      </c>
      <c r="F6" s="2">
        <v>4.8672566369999997</v>
      </c>
      <c r="G6" s="2">
        <v>0.44247787599999999</v>
      </c>
      <c r="H6" s="2">
        <v>94.690265490000002</v>
      </c>
    </row>
    <row r="7" spans="1:8" x14ac:dyDescent="0.3">
      <c r="A7" t="s">
        <v>120</v>
      </c>
      <c r="B7" s="2">
        <v>6</v>
      </c>
      <c r="C7" s="2">
        <v>3</v>
      </c>
      <c r="D7" s="2">
        <v>207</v>
      </c>
      <c r="E7" s="2">
        <v>216</v>
      </c>
      <c r="F7" s="2">
        <v>2.7777777779999999</v>
      </c>
      <c r="G7" s="2">
        <v>1.388888889</v>
      </c>
      <c r="H7" s="2">
        <v>95.833333330000002</v>
      </c>
    </row>
    <row r="8" spans="1:8" x14ac:dyDescent="0.3">
      <c r="A8" t="s">
        <v>124</v>
      </c>
      <c r="B8" s="2">
        <v>17</v>
      </c>
      <c r="C8" s="2">
        <v>2</v>
      </c>
      <c r="D8" s="2">
        <v>199</v>
      </c>
      <c r="E8" s="2">
        <v>218</v>
      </c>
      <c r="F8" s="2">
        <v>7.7981651379999999</v>
      </c>
      <c r="G8" s="2">
        <v>0.91743119299999998</v>
      </c>
      <c r="H8" s="2">
        <v>91.284403670000003</v>
      </c>
    </row>
    <row r="9" spans="1:8" x14ac:dyDescent="0.3">
      <c r="A9" t="s">
        <v>128</v>
      </c>
      <c r="B9" s="2">
        <v>17</v>
      </c>
      <c r="C9" s="2">
        <v>7</v>
      </c>
      <c r="D9" s="2">
        <v>167</v>
      </c>
      <c r="E9" s="2">
        <v>191</v>
      </c>
      <c r="F9" s="2">
        <v>8.9005235599999999</v>
      </c>
      <c r="G9" s="2">
        <v>3.664921466</v>
      </c>
      <c r="H9" s="2">
        <v>87.434554969999994</v>
      </c>
    </row>
    <row r="10" spans="1:8" x14ac:dyDescent="0.3">
      <c r="A10" t="s">
        <v>131</v>
      </c>
      <c r="B10" s="2">
        <v>4</v>
      </c>
      <c r="C10" s="2">
        <v>15</v>
      </c>
      <c r="D10" s="2">
        <v>195</v>
      </c>
      <c r="E10" s="2">
        <v>214</v>
      </c>
      <c r="F10" s="2">
        <v>1.869158879</v>
      </c>
      <c r="G10" s="2">
        <v>7.0093457939999997</v>
      </c>
      <c r="H10" s="2">
        <v>91.121495330000002</v>
      </c>
    </row>
    <row r="11" spans="1:8" x14ac:dyDescent="0.3">
      <c r="A11" t="s">
        <v>136</v>
      </c>
      <c r="B11" s="2">
        <v>5</v>
      </c>
      <c r="C11" s="2">
        <v>5</v>
      </c>
      <c r="D11" s="2">
        <v>251</v>
      </c>
      <c r="E11" s="2">
        <v>261</v>
      </c>
      <c r="F11" s="2">
        <v>1.9157088120000001</v>
      </c>
      <c r="G11" s="2">
        <v>1.9157088120000001</v>
      </c>
      <c r="H11" s="2">
        <v>96.168582380000004</v>
      </c>
    </row>
    <row r="12" spans="1:8" x14ac:dyDescent="0.3">
      <c r="A12" t="s">
        <v>140</v>
      </c>
      <c r="B12" s="2">
        <v>8</v>
      </c>
      <c r="C12" s="2">
        <v>0</v>
      </c>
      <c r="D12" s="2">
        <v>187</v>
      </c>
      <c r="E12" s="2">
        <v>195</v>
      </c>
      <c r="F12" s="2">
        <v>4.1025641029999997</v>
      </c>
      <c r="G12" s="2">
        <v>0</v>
      </c>
      <c r="H12" s="2">
        <v>95.897435900000005</v>
      </c>
    </row>
    <row r="13" spans="1:8" x14ac:dyDescent="0.3">
      <c r="A13" t="s">
        <v>145</v>
      </c>
      <c r="B13" s="2">
        <v>13</v>
      </c>
      <c r="C13" s="2">
        <v>1</v>
      </c>
      <c r="D13" s="2">
        <v>189</v>
      </c>
      <c r="E13" s="2">
        <v>203</v>
      </c>
      <c r="F13" s="2">
        <v>6.4039408870000001</v>
      </c>
      <c r="G13" s="2">
        <v>0.49261083700000002</v>
      </c>
      <c r="H13" s="2">
        <v>93.103448279999995</v>
      </c>
    </row>
    <row r="14" spans="1:8" x14ac:dyDescent="0.3">
      <c r="A14" t="s">
        <v>149</v>
      </c>
      <c r="B14" s="2">
        <v>24</v>
      </c>
      <c r="C14" s="2">
        <v>2</v>
      </c>
      <c r="D14" s="2">
        <v>194</v>
      </c>
      <c r="E14" s="2">
        <v>220</v>
      </c>
      <c r="F14" s="2">
        <v>10.90909091</v>
      </c>
      <c r="G14" s="2">
        <v>0.909090909</v>
      </c>
      <c r="H14" s="2">
        <v>88.181818179999993</v>
      </c>
    </row>
    <row r="15" spans="1:8" x14ac:dyDescent="0.3">
      <c r="A15" t="s">
        <v>154</v>
      </c>
      <c r="B15" s="2">
        <v>46</v>
      </c>
      <c r="C15" s="2">
        <v>3</v>
      </c>
      <c r="D15" s="2">
        <v>190</v>
      </c>
      <c r="E15" s="2">
        <v>239</v>
      </c>
      <c r="F15" s="2">
        <v>19.246861920000001</v>
      </c>
      <c r="G15" s="2">
        <v>1.2552301260000001</v>
      </c>
      <c r="H15" s="2">
        <v>79.497907949999998</v>
      </c>
    </row>
    <row r="16" spans="1:8" x14ac:dyDescent="0.3">
      <c r="A16" t="s">
        <v>159</v>
      </c>
      <c r="B16" s="2">
        <v>8</v>
      </c>
      <c r="C16" s="2">
        <v>2</v>
      </c>
      <c r="D16" s="2">
        <v>194</v>
      </c>
      <c r="E16" s="2">
        <v>204</v>
      </c>
      <c r="F16" s="2">
        <v>3.9215686270000001</v>
      </c>
      <c r="G16" s="2">
        <v>0.98039215700000004</v>
      </c>
      <c r="H16" s="2">
        <v>95.098039220000004</v>
      </c>
    </row>
    <row r="17" spans="1:8" x14ac:dyDescent="0.3">
      <c r="A17" t="s">
        <v>162</v>
      </c>
      <c r="B17" s="2">
        <v>8</v>
      </c>
      <c r="C17" s="2">
        <v>3</v>
      </c>
      <c r="D17" s="2">
        <v>232</v>
      </c>
      <c r="E17" s="2">
        <v>243</v>
      </c>
      <c r="F17" s="2">
        <v>3.2921810699999998</v>
      </c>
      <c r="G17" s="2">
        <v>1.2345679009999999</v>
      </c>
      <c r="H17" s="2">
        <v>95.47325103</v>
      </c>
    </row>
    <row r="18" spans="1:8" x14ac:dyDescent="0.3">
      <c r="A18" t="s">
        <v>166</v>
      </c>
      <c r="B18" s="2">
        <v>2</v>
      </c>
      <c r="C18" s="2">
        <v>5</v>
      </c>
      <c r="D18" s="2">
        <v>206</v>
      </c>
      <c r="E18" s="2">
        <v>213</v>
      </c>
      <c r="F18" s="2">
        <v>0.93896713600000004</v>
      </c>
      <c r="G18" s="2">
        <v>2.3474178399999999</v>
      </c>
      <c r="H18" s="2">
        <v>96.713615020000006</v>
      </c>
    </row>
    <row r="19" spans="1:8" x14ac:dyDescent="0.3">
      <c r="A19" t="s">
        <v>168</v>
      </c>
      <c r="B19" s="2">
        <v>16</v>
      </c>
      <c r="C19" s="2">
        <v>7</v>
      </c>
      <c r="D19" s="2">
        <v>227</v>
      </c>
      <c r="E19" s="2">
        <v>250</v>
      </c>
      <c r="F19" s="2">
        <v>6.4</v>
      </c>
      <c r="G19" s="2">
        <v>2.8</v>
      </c>
      <c r="H19" s="2">
        <v>90.8</v>
      </c>
    </row>
    <row r="20" spans="1:8" x14ac:dyDescent="0.3">
      <c r="A20" t="s">
        <v>169</v>
      </c>
      <c r="B20" s="2">
        <v>1</v>
      </c>
      <c r="C20" s="2">
        <v>1</v>
      </c>
      <c r="D20" s="2">
        <v>183</v>
      </c>
      <c r="E20" s="2">
        <v>185</v>
      </c>
      <c r="F20" s="2">
        <v>0.54054054100000004</v>
      </c>
      <c r="G20" s="2">
        <v>0.54054054100000004</v>
      </c>
      <c r="H20" s="2">
        <v>98.918918919999996</v>
      </c>
    </row>
    <row r="21" spans="1:8" x14ac:dyDescent="0.3">
      <c r="A21" t="s">
        <v>173</v>
      </c>
      <c r="B21" s="2">
        <v>5</v>
      </c>
      <c r="C21" s="2">
        <v>6</v>
      </c>
      <c r="D21" s="2">
        <v>209</v>
      </c>
      <c r="E21" s="2">
        <v>220</v>
      </c>
      <c r="F21" s="2">
        <v>2.2727272730000001</v>
      </c>
      <c r="G21" s="2">
        <v>2.7272727269999999</v>
      </c>
      <c r="H21" s="2">
        <v>95</v>
      </c>
    </row>
    <row r="22" spans="1:8" x14ac:dyDescent="0.3">
      <c r="A22" t="s">
        <v>174</v>
      </c>
      <c r="B22" s="2">
        <v>5</v>
      </c>
      <c r="C22" s="2">
        <v>6</v>
      </c>
      <c r="D22" s="2">
        <v>209</v>
      </c>
      <c r="E22" s="2">
        <v>220</v>
      </c>
      <c r="F22" s="2">
        <v>2.2727272730000001</v>
      </c>
      <c r="G22" s="2">
        <v>2.7272727269999999</v>
      </c>
      <c r="H22" s="2">
        <v>95</v>
      </c>
    </row>
    <row r="23" spans="1:8" x14ac:dyDescent="0.3">
      <c r="A23" t="s">
        <v>176</v>
      </c>
      <c r="B23" s="2">
        <v>7</v>
      </c>
      <c r="C23" s="2">
        <v>5</v>
      </c>
      <c r="D23" s="2">
        <v>180</v>
      </c>
      <c r="E23" s="2">
        <v>192</v>
      </c>
      <c r="F23" s="2">
        <v>3.6458333330000001</v>
      </c>
      <c r="G23" s="2">
        <v>2.6041666669999999</v>
      </c>
      <c r="H23" s="2">
        <v>93.75</v>
      </c>
    </row>
    <row r="24" spans="1:8" x14ac:dyDescent="0.3">
      <c r="A24" t="s">
        <v>179</v>
      </c>
      <c r="B24" s="2">
        <v>11</v>
      </c>
      <c r="C24" s="2">
        <v>1</v>
      </c>
      <c r="D24" s="2">
        <v>171</v>
      </c>
      <c r="E24" s="2">
        <v>183</v>
      </c>
      <c r="F24" s="2">
        <v>6.0109289620000004</v>
      </c>
      <c r="G24" s="2">
        <v>0.54644808700000003</v>
      </c>
      <c r="H24" s="2">
        <v>93.442622950000001</v>
      </c>
    </row>
  </sheetData>
  <mergeCells count="2">
    <mergeCell ref="B3:E3"/>
    <mergeCell ref="F3:H3"/>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16C162-9A4C-4702-8B01-ABA8C16C7268}">
  <dimension ref="A1:E9"/>
  <sheetViews>
    <sheetView workbookViewId="0">
      <selection activeCell="A2" sqref="A2"/>
    </sheetView>
  </sheetViews>
  <sheetFormatPr defaultRowHeight="14.4" x14ac:dyDescent="0.3"/>
  <cols>
    <col min="1" max="1" width="13.44140625" customWidth="1"/>
    <col min="2" max="2" width="7.6640625" bestFit="1" customWidth="1"/>
    <col min="3" max="3" width="18.88671875" bestFit="1" customWidth="1"/>
    <col min="4" max="4" width="13.88671875" bestFit="1" customWidth="1"/>
    <col min="5" max="5" width="17.33203125" bestFit="1" customWidth="1"/>
  </cols>
  <sheetData>
    <row r="1" spans="1:5" ht="18" x14ac:dyDescent="0.35">
      <c r="A1" s="5" t="s">
        <v>237</v>
      </c>
    </row>
    <row r="3" spans="1:5" x14ac:dyDescent="0.3">
      <c r="A3" s="12" t="s">
        <v>92</v>
      </c>
      <c r="B3" s="12" t="s">
        <v>238</v>
      </c>
      <c r="C3" s="12" t="s">
        <v>239</v>
      </c>
      <c r="D3" s="12" t="s">
        <v>240</v>
      </c>
      <c r="E3" s="12" t="s">
        <v>241</v>
      </c>
    </row>
    <row r="4" spans="1:5" x14ac:dyDescent="0.3">
      <c r="A4" s="13" t="s">
        <v>106</v>
      </c>
      <c r="B4" s="13">
        <v>13</v>
      </c>
      <c r="C4" s="13" t="s">
        <v>242</v>
      </c>
      <c r="D4" s="13" t="s">
        <v>243</v>
      </c>
      <c r="E4" s="13" t="s">
        <v>244</v>
      </c>
    </row>
    <row r="5" spans="1:5" x14ac:dyDescent="0.3">
      <c r="A5" s="13" t="s">
        <v>106</v>
      </c>
      <c r="B5" s="13">
        <v>13</v>
      </c>
      <c r="C5" s="13" t="s">
        <v>245</v>
      </c>
      <c r="D5" s="13" t="s">
        <v>246</v>
      </c>
      <c r="E5" s="13" t="s">
        <v>247</v>
      </c>
    </row>
    <row r="6" spans="1:5" x14ac:dyDescent="0.3">
      <c r="A6" s="13" t="s">
        <v>120</v>
      </c>
      <c r="B6" s="13">
        <v>20</v>
      </c>
      <c r="C6" s="13" t="s">
        <v>245</v>
      </c>
      <c r="D6" s="13" t="s">
        <v>246</v>
      </c>
      <c r="E6" s="13" t="s">
        <v>247</v>
      </c>
    </row>
    <row r="7" spans="1:5" x14ac:dyDescent="0.3">
      <c r="A7" s="13" t="s">
        <v>120</v>
      </c>
      <c r="B7" s="13">
        <v>20</v>
      </c>
      <c r="C7" s="13" t="s">
        <v>248</v>
      </c>
      <c r="D7" s="13" t="s">
        <v>249</v>
      </c>
      <c r="E7" s="13" t="s">
        <v>250</v>
      </c>
    </row>
    <row r="8" spans="1:5" x14ac:dyDescent="0.3">
      <c r="A8" s="77"/>
      <c r="B8" s="77"/>
      <c r="C8" s="77"/>
      <c r="D8" s="77"/>
      <c r="E8" s="77"/>
    </row>
    <row r="9" spans="1:5" x14ac:dyDescent="0.3">
      <c r="A9" s="13" t="s">
        <v>251</v>
      </c>
      <c r="B9" s="77"/>
      <c r="C9" s="77"/>
      <c r="D9" s="77"/>
      <c r="E9" s="77"/>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E73950-D309-48AC-A5B0-A771B175E1B5}">
  <sheetPr>
    <pageSetUpPr fitToPage="1"/>
  </sheetPr>
  <dimension ref="A1:K176"/>
  <sheetViews>
    <sheetView zoomScale="76" workbookViewId="0">
      <selection activeCell="E39" sqref="E39"/>
    </sheetView>
  </sheetViews>
  <sheetFormatPr defaultRowHeight="14.4" x14ac:dyDescent="0.3"/>
  <cols>
    <col min="1" max="3" width="17.6640625" customWidth="1"/>
    <col min="4" max="4" width="19.5546875" customWidth="1"/>
  </cols>
  <sheetData>
    <row r="1" spans="1:4" s="6" customFormat="1" ht="23.4" x14ac:dyDescent="0.45">
      <c r="A1" s="5" t="s">
        <v>252</v>
      </c>
    </row>
    <row r="3" spans="1:4" x14ac:dyDescent="0.3">
      <c r="A3" t="s">
        <v>253</v>
      </c>
    </row>
    <row r="4" spans="1:4" x14ac:dyDescent="0.3">
      <c r="A4" t="s">
        <v>254</v>
      </c>
    </row>
    <row r="6" spans="1:4" ht="21" x14ac:dyDescent="0.4">
      <c r="A6" s="3" t="s">
        <v>255</v>
      </c>
      <c r="B6" s="3"/>
      <c r="C6" s="3"/>
    </row>
    <row r="7" spans="1:4" ht="8.4" customHeight="1" x14ac:dyDescent="0.3"/>
    <row r="8" spans="1:4" x14ac:dyDescent="0.3">
      <c r="A8" s="1" t="s">
        <v>22</v>
      </c>
      <c r="B8" s="1" t="s">
        <v>256</v>
      </c>
      <c r="C8" s="1" t="s">
        <v>257</v>
      </c>
      <c r="D8" s="1" t="s">
        <v>24</v>
      </c>
    </row>
    <row r="9" spans="1:4" x14ac:dyDescent="0.3">
      <c r="A9" t="s">
        <v>258</v>
      </c>
      <c r="B9" t="s">
        <v>259</v>
      </c>
      <c r="C9" t="s">
        <v>260</v>
      </c>
      <c r="D9" t="s">
        <v>33</v>
      </c>
    </row>
    <row r="10" spans="1:4" x14ac:dyDescent="0.3">
      <c r="A10" t="s">
        <v>261</v>
      </c>
      <c r="B10" t="s">
        <v>259</v>
      </c>
      <c r="C10" t="s">
        <v>262</v>
      </c>
      <c r="D10" t="s">
        <v>33</v>
      </c>
    </row>
    <row r="11" spans="1:4" x14ac:dyDescent="0.3">
      <c r="A11" t="s">
        <v>263</v>
      </c>
      <c r="B11" t="s">
        <v>259</v>
      </c>
      <c r="C11" t="s">
        <v>264</v>
      </c>
      <c r="D11" t="s">
        <v>265</v>
      </c>
    </row>
    <row r="12" spans="1:4" x14ac:dyDescent="0.3">
      <c r="A12" t="s">
        <v>42</v>
      </c>
      <c r="B12" t="s">
        <v>266</v>
      </c>
      <c r="C12" t="s">
        <v>267</v>
      </c>
      <c r="D12" t="s">
        <v>268</v>
      </c>
    </row>
    <row r="13" spans="1:4" x14ac:dyDescent="0.3">
      <c r="A13" t="s">
        <v>269</v>
      </c>
      <c r="B13" t="s">
        <v>259</v>
      </c>
      <c r="C13" t="s">
        <v>270</v>
      </c>
      <c r="D13" t="s">
        <v>33</v>
      </c>
    </row>
    <row r="14" spans="1:4" x14ac:dyDescent="0.3">
      <c r="A14" t="s">
        <v>271</v>
      </c>
      <c r="B14" t="s">
        <v>259</v>
      </c>
      <c r="C14" t="s">
        <v>272</v>
      </c>
      <c r="D14" t="s">
        <v>33</v>
      </c>
    </row>
    <row r="15" spans="1:4" x14ac:dyDescent="0.3">
      <c r="A15" t="s">
        <v>273</v>
      </c>
      <c r="B15" t="s">
        <v>274</v>
      </c>
      <c r="C15" t="s">
        <v>275</v>
      </c>
      <c r="D15" t="s">
        <v>276</v>
      </c>
    </row>
    <row r="16" spans="1:4" x14ac:dyDescent="0.3">
      <c r="A16" t="s">
        <v>277</v>
      </c>
      <c r="B16" t="s">
        <v>274</v>
      </c>
      <c r="C16" t="s">
        <v>278</v>
      </c>
      <c r="D16" t="s">
        <v>265</v>
      </c>
    </row>
    <row r="17" spans="1:4" x14ac:dyDescent="0.3">
      <c r="A17" t="s">
        <v>279</v>
      </c>
      <c r="B17" t="s">
        <v>280</v>
      </c>
      <c r="C17" t="s">
        <v>281</v>
      </c>
      <c r="D17" t="s">
        <v>282</v>
      </c>
    </row>
    <row r="18" spans="1:4" x14ac:dyDescent="0.3">
      <c r="A18" t="s">
        <v>283</v>
      </c>
      <c r="B18" t="s">
        <v>280</v>
      </c>
      <c r="C18" t="s">
        <v>284</v>
      </c>
      <c r="D18" t="s">
        <v>285</v>
      </c>
    </row>
    <row r="19" spans="1:4" x14ac:dyDescent="0.3">
      <c r="A19" t="s">
        <v>286</v>
      </c>
      <c r="B19" t="s">
        <v>259</v>
      </c>
      <c r="C19" t="s">
        <v>287</v>
      </c>
      <c r="D19" t="s">
        <v>288</v>
      </c>
    </row>
    <row r="20" spans="1:4" ht="8.25" customHeight="1" x14ac:dyDescent="0.3"/>
    <row r="21" spans="1:4" x14ac:dyDescent="0.3">
      <c r="A21" s="4" t="s">
        <v>289</v>
      </c>
      <c r="B21" s="4"/>
      <c r="C21" s="4"/>
    </row>
    <row r="22" spans="1:4" ht="10.5" customHeight="1" x14ac:dyDescent="0.3">
      <c r="A22" s="4"/>
      <c r="B22" s="4"/>
      <c r="C22" s="4"/>
    </row>
    <row r="23" spans="1:4" ht="21" x14ac:dyDescent="0.4">
      <c r="A23" s="3" t="s">
        <v>290</v>
      </c>
      <c r="B23" s="3"/>
      <c r="C23" s="3"/>
    </row>
    <row r="24" spans="1:4" ht="8.4" customHeight="1" x14ac:dyDescent="0.3"/>
    <row r="25" spans="1:4" x14ac:dyDescent="0.3">
      <c r="A25" s="1" t="s">
        <v>22</v>
      </c>
      <c r="B25" s="1" t="s">
        <v>256</v>
      </c>
      <c r="C25" s="1" t="s">
        <v>257</v>
      </c>
      <c r="D25" s="1" t="s">
        <v>24</v>
      </c>
    </row>
    <row r="26" spans="1:4" x14ac:dyDescent="0.3">
      <c r="A26" t="s">
        <v>258</v>
      </c>
      <c r="B26" t="s">
        <v>259</v>
      </c>
      <c r="C26" t="s">
        <v>260</v>
      </c>
      <c r="D26" t="s">
        <v>33</v>
      </c>
    </row>
    <row r="27" spans="1:4" x14ac:dyDescent="0.3">
      <c r="A27" t="s">
        <v>261</v>
      </c>
      <c r="B27" t="s">
        <v>259</v>
      </c>
      <c r="C27" t="s">
        <v>262</v>
      </c>
      <c r="D27" t="s">
        <v>33</v>
      </c>
    </row>
    <row r="28" spans="1:4" x14ac:dyDescent="0.3">
      <c r="A28" t="s">
        <v>263</v>
      </c>
      <c r="B28" t="s">
        <v>259</v>
      </c>
      <c r="C28" t="s">
        <v>264</v>
      </c>
      <c r="D28" t="s">
        <v>265</v>
      </c>
    </row>
    <row r="29" spans="1:4" x14ac:dyDescent="0.3">
      <c r="A29" t="s">
        <v>42</v>
      </c>
      <c r="B29" t="s">
        <v>266</v>
      </c>
      <c r="C29" t="s">
        <v>267</v>
      </c>
      <c r="D29" t="s">
        <v>268</v>
      </c>
    </row>
    <row r="30" spans="1:4" x14ac:dyDescent="0.3">
      <c r="A30" t="s">
        <v>269</v>
      </c>
      <c r="B30" t="s">
        <v>259</v>
      </c>
      <c r="C30" t="s">
        <v>270</v>
      </c>
      <c r="D30" t="s">
        <v>33</v>
      </c>
    </row>
    <row r="31" spans="1:4" x14ac:dyDescent="0.3">
      <c r="A31" t="s">
        <v>271</v>
      </c>
      <c r="B31" t="s">
        <v>259</v>
      </c>
      <c r="C31" t="s">
        <v>272</v>
      </c>
      <c r="D31" t="s">
        <v>33</v>
      </c>
    </row>
    <row r="32" spans="1:4" x14ac:dyDescent="0.3">
      <c r="A32" t="s">
        <v>273</v>
      </c>
      <c r="B32" t="s">
        <v>274</v>
      </c>
      <c r="C32" t="s">
        <v>275</v>
      </c>
      <c r="D32" t="s">
        <v>276</v>
      </c>
    </row>
    <row r="33" spans="1:4" x14ac:dyDescent="0.3">
      <c r="A33" t="s">
        <v>277</v>
      </c>
      <c r="B33" t="s">
        <v>274</v>
      </c>
      <c r="C33" t="s">
        <v>278</v>
      </c>
      <c r="D33" t="s">
        <v>265</v>
      </c>
    </row>
    <row r="34" spans="1:4" x14ac:dyDescent="0.3">
      <c r="A34" t="s">
        <v>291</v>
      </c>
      <c r="B34" t="s">
        <v>259</v>
      </c>
      <c r="C34" t="s">
        <v>292</v>
      </c>
      <c r="D34" t="s">
        <v>293</v>
      </c>
    </row>
    <row r="35" spans="1:4" x14ac:dyDescent="0.3">
      <c r="A35" t="s">
        <v>279</v>
      </c>
      <c r="B35" t="s">
        <v>280</v>
      </c>
      <c r="C35" t="s">
        <v>281</v>
      </c>
      <c r="D35" t="s">
        <v>282</v>
      </c>
    </row>
    <row r="36" spans="1:4" x14ac:dyDescent="0.3">
      <c r="A36" t="s">
        <v>283</v>
      </c>
      <c r="B36" t="s">
        <v>280</v>
      </c>
      <c r="C36" t="s">
        <v>284</v>
      </c>
      <c r="D36" t="s">
        <v>285</v>
      </c>
    </row>
    <row r="37" spans="1:4" x14ac:dyDescent="0.3">
      <c r="A37" t="s">
        <v>286</v>
      </c>
      <c r="B37" t="s">
        <v>259</v>
      </c>
      <c r="C37" t="s">
        <v>287</v>
      </c>
      <c r="D37" t="s">
        <v>288</v>
      </c>
    </row>
    <row r="38" spans="1:4" ht="6" customHeight="1" x14ac:dyDescent="0.3"/>
    <row r="39" spans="1:4" x14ac:dyDescent="0.3">
      <c r="A39" s="4" t="s">
        <v>289</v>
      </c>
      <c r="B39" s="4"/>
      <c r="C39" s="4"/>
    </row>
    <row r="40" spans="1:4" x14ac:dyDescent="0.3">
      <c r="A40" s="4"/>
      <c r="B40" s="4"/>
      <c r="C40" s="4"/>
    </row>
    <row r="41" spans="1:4" ht="21" x14ac:dyDescent="0.4">
      <c r="A41" s="3" t="s">
        <v>294</v>
      </c>
      <c r="B41" s="3"/>
      <c r="C41" s="3"/>
    </row>
    <row r="42" spans="1:4" ht="7.95" customHeight="1" x14ac:dyDescent="0.3"/>
    <row r="43" spans="1:4" x14ac:dyDescent="0.3">
      <c r="A43" s="1" t="s">
        <v>22</v>
      </c>
      <c r="B43" s="1" t="s">
        <v>256</v>
      </c>
      <c r="C43" s="1" t="s">
        <v>257</v>
      </c>
      <c r="D43" s="1" t="s">
        <v>24</v>
      </c>
    </row>
    <row r="44" spans="1:4" x14ac:dyDescent="0.3">
      <c r="A44" t="s">
        <v>258</v>
      </c>
      <c r="B44" t="s">
        <v>259</v>
      </c>
      <c r="C44" t="s">
        <v>260</v>
      </c>
      <c r="D44" t="s">
        <v>33</v>
      </c>
    </row>
    <row r="45" spans="1:4" x14ac:dyDescent="0.3">
      <c r="A45" t="s">
        <v>261</v>
      </c>
      <c r="B45" t="s">
        <v>259</v>
      </c>
      <c r="C45" t="s">
        <v>262</v>
      </c>
      <c r="D45" t="s">
        <v>33</v>
      </c>
    </row>
    <row r="46" spans="1:4" x14ac:dyDescent="0.3">
      <c r="A46" t="s">
        <v>263</v>
      </c>
      <c r="B46" t="s">
        <v>259</v>
      </c>
      <c r="C46" t="s">
        <v>264</v>
      </c>
      <c r="D46" t="s">
        <v>265</v>
      </c>
    </row>
    <row r="47" spans="1:4" x14ac:dyDescent="0.3">
      <c r="A47" t="s">
        <v>42</v>
      </c>
      <c r="B47" t="s">
        <v>266</v>
      </c>
      <c r="C47" t="s">
        <v>267</v>
      </c>
      <c r="D47" t="s">
        <v>268</v>
      </c>
    </row>
    <row r="48" spans="1:4" x14ac:dyDescent="0.3">
      <c r="A48" t="s">
        <v>269</v>
      </c>
      <c r="B48" t="s">
        <v>259</v>
      </c>
      <c r="C48" t="s">
        <v>270</v>
      </c>
      <c r="D48" t="s">
        <v>33</v>
      </c>
    </row>
    <row r="49" spans="1:4" x14ac:dyDescent="0.3">
      <c r="A49" t="s">
        <v>271</v>
      </c>
      <c r="B49" t="s">
        <v>259</v>
      </c>
      <c r="C49" t="s">
        <v>272</v>
      </c>
      <c r="D49" t="s">
        <v>33</v>
      </c>
    </row>
    <row r="50" spans="1:4" x14ac:dyDescent="0.3">
      <c r="A50" t="s">
        <v>273</v>
      </c>
      <c r="B50" t="s">
        <v>274</v>
      </c>
      <c r="C50" t="s">
        <v>275</v>
      </c>
      <c r="D50" t="s">
        <v>276</v>
      </c>
    </row>
    <row r="51" spans="1:4" x14ac:dyDescent="0.3">
      <c r="A51" t="s">
        <v>277</v>
      </c>
      <c r="B51" t="s">
        <v>274</v>
      </c>
      <c r="C51" t="s">
        <v>278</v>
      </c>
      <c r="D51" t="s">
        <v>265</v>
      </c>
    </row>
    <row r="52" spans="1:4" x14ac:dyDescent="0.3">
      <c r="A52" t="s">
        <v>291</v>
      </c>
      <c r="B52" t="s">
        <v>259</v>
      </c>
      <c r="C52" t="s">
        <v>292</v>
      </c>
      <c r="D52" t="s">
        <v>293</v>
      </c>
    </row>
    <row r="53" spans="1:4" ht="8.4" customHeight="1" x14ac:dyDescent="0.3"/>
    <row r="54" spans="1:4" x14ac:dyDescent="0.3">
      <c r="A54" s="4" t="s">
        <v>289</v>
      </c>
      <c r="B54" s="4"/>
      <c r="C54" s="4"/>
    </row>
    <row r="55" spans="1:4" x14ac:dyDescent="0.3">
      <c r="A55" s="4"/>
      <c r="B55" s="4"/>
      <c r="C55" s="4"/>
    </row>
    <row r="56" spans="1:4" ht="21" x14ac:dyDescent="0.4">
      <c r="A56" s="3" t="s">
        <v>295</v>
      </c>
      <c r="B56" s="3"/>
      <c r="C56" s="3"/>
    </row>
    <row r="57" spans="1:4" ht="7.95" customHeight="1" x14ac:dyDescent="0.3"/>
    <row r="58" spans="1:4" x14ac:dyDescent="0.3">
      <c r="A58" s="1" t="s">
        <v>22</v>
      </c>
      <c r="B58" s="1" t="s">
        <v>256</v>
      </c>
      <c r="C58" s="1" t="s">
        <v>257</v>
      </c>
      <c r="D58" s="1" t="s">
        <v>24</v>
      </c>
    </row>
    <row r="59" spans="1:4" x14ac:dyDescent="0.3">
      <c r="A59" t="s">
        <v>258</v>
      </c>
      <c r="B59" t="s">
        <v>259</v>
      </c>
      <c r="C59" t="s">
        <v>260</v>
      </c>
      <c r="D59" t="s">
        <v>33</v>
      </c>
    </row>
    <row r="60" spans="1:4" x14ac:dyDescent="0.3">
      <c r="A60" t="s">
        <v>261</v>
      </c>
      <c r="B60" t="s">
        <v>259</v>
      </c>
      <c r="C60" t="s">
        <v>262</v>
      </c>
      <c r="D60" t="s">
        <v>33</v>
      </c>
    </row>
    <row r="61" spans="1:4" x14ac:dyDescent="0.3">
      <c r="A61" t="s">
        <v>263</v>
      </c>
      <c r="B61" t="s">
        <v>259</v>
      </c>
      <c r="C61" t="s">
        <v>264</v>
      </c>
      <c r="D61" t="s">
        <v>265</v>
      </c>
    </row>
    <row r="62" spans="1:4" x14ac:dyDescent="0.3">
      <c r="A62" t="s">
        <v>42</v>
      </c>
      <c r="B62" t="s">
        <v>266</v>
      </c>
      <c r="C62" t="s">
        <v>267</v>
      </c>
      <c r="D62" t="s">
        <v>268</v>
      </c>
    </row>
    <row r="63" spans="1:4" x14ac:dyDescent="0.3">
      <c r="A63" t="s">
        <v>269</v>
      </c>
      <c r="B63" t="s">
        <v>259</v>
      </c>
      <c r="C63" t="s">
        <v>270</v>
      </c>
      <c r="D63" t="s">
        <v>33</v>
      </c>
    </row>
    <row r="64" spans="1:4" x14ac:dyDescent="0.3">
      <c r="A64" t="s">
        <v>271</v>
      </c>
      <c r="B64" t="s">
        <v>259</v>
      </c>
      <c r="C64" t="s">
        <v>272</v>
      </c>
      <c r="D64" t="s">
        <v>33</v>
      </c>
    </row>
    <row r="65" spans="1:11" x14ac:dyDescent="0.3">
      <c r="A65" t="s">
        <v>273</v>
      </c>
      <c r="B65" t="s">
        <v>274</v>
      </c>
      <c r="C65" t="s">
        <v>275</v>
      </c>
      <c r="D65" t="s">
        <v>276</v>
      </c>
    </row>
    <row r="66" spans="1:11" x14ac:dyDescent="0.3">
      <c r="A66" t="s">
        <v>277</v>
      </c>
      <c r="B66" t="s">
        <v>274</v>
      </c>
      <c r="C66" t="s">
        <v>278</v>
      </c>
      <c r="D66" t="s">
        <v>265</v>
      </c>
    </row>
    <row r="67" spans="1:11" x14ac:dyDescent="0.3">
      <c r="A67" t="s">
        <v>291</v>
      </c>
      <c r="B67" t="s">
        <v>259</v>
      </c>
      <c r="C67" t="s">
        <v>292</v>
      </c>
      <c r="D67" t="s">
        <v>293</v>
      </c>
    </row>
    <row r="68" spans="1:11" x14ac:dyDescent="0.3">
      <c r="A68" t="s">
        <v>296</v>
      </c>
      <c r="B68" t="s">
        <v>280</v>
      </c>
      <c r="C68" t="s">
        <v>297</v>
      </c>
      <c r="D68" t="s">
        <v>282</v>
      </c>
    </row>
    <row r="69" spans="1:11" x14ac:dyDescent="0.3">
      <c r="A69" t="s">
        <v>55</v>
      </c>
      <c r="B69" t="s">
        <v>298</v>
      </c>
      <c r="C69" t="s">
        <v>299</v>
      </c>
      <c r="D69" t="s">
        <v>53</v>
      </c>
    </row>
    <row r="70" spans="1:11" x14ac:dyDescent="0.3">
      <c r="A70" t="s">
        <v>300</v>
      </c>
      <c r="B70" t="s">
        <v>301</v>
      </c>
      <c r="C70" s="17">
        <v>1614</v>
      </c>
      <c r="D70" t="s">
        <v>302</v>
      </c>
    </row>
    <row r="71" spans="1:11" x14ac:dyDescent="0.3">
      <c r="A71" t="s">
        <v>279</v>
      </c>
      <c r="B71" t="s">
        <v>280</v>
      </c>
      <c r="C71" t="s">
        <v>281</v>
      </c>
      <c r="D71" t="s">
        <v>282</v>
      </c>
      <c r="J71" s="8"/>
      <c r="K71" s="9"/>
    </row>
    <row r="72" spans="1:11" x14ac:dyDescent="0.3">
      <c r="A72" t="s">
        <v>283</v>
      </c>
      <c r="B72" t="s">
        <v>280</v>
      </c>
      <c r="C72" t="s">
        <v>284</v>
      </c>
      <c r="D72" t="s">
        <v>285</v>
      </c>
      <c r="J72" s="9"/>
      <c r="K72" s="9"/>
    </row>
    <row r="73" spans="1:11" x14ac:dyDescent="0.3">
      <c r="A73" t="s">
        <v>286</v>
      </c>
      <c r="B73" t="s">
        <v>259</v>
      </c>
      <c r="C73" t="s">
        <v>287</v>
      </c>
      <c r="D73" t="s">
        <v>288</v>
      </c>
    </row>
    <row r="74" spans="1:11" ht="7.95" customHeight="1" x14ac:dyDescent="0.3"/>
    <row r="75" spans="1:11" x14ac:dyDescent="0.3">
      <c r="A75" s="4" t="s">
        <v>289</v>
      </c>
      <c r="B75" s="4"/>
      <c r="C75" s="4"/>
    </row>
    <row r="77" spans="1:11" ht="21" x14ac:dyDescent="0.4">
      <c r="A77" s="3" t="s">
        <v>303</v>
      </c>
      <c r="B77" s="3"/>
      <c r="C77" s="3"/>
    </row>
    <row r="78" spans="1:11" ht="7.95" customHeight="1" x14ac:dyDescent="0.3"/>
    <row r="79" spans="1:11" x14ac:dyDescent="0.3">
      <c r="A79" s="1" t="s">
        <v>22</v>
      </c>
      <c r="B79" s="1" t="s">
        <v>256</v>
      </c>
      <c r="C79" s="1" t="s">
        <v>257</v>
      </c>
      <c r="D79" s="1" t="s">
        <v>24</v>
      </c>
    </row>
    <row r="80" spans="1:11" x14ac:dyDescent="0.3">
      <c r="A80" t="s">
        <v>258</v>
      </c>
      <c r="B80" t="s">
        <v>259</v>
      </c>
      <c r="C80" t="s">
        <v>260</v>
      </c>
      <c r="D80" t="s">
        <v>33</v>
      </c>
    </row>
    <row r="81" spans="1:4" x14ac:dyDescent="0.3">
      <c r="A81" t="s">
        <v>261</v>
      </c>
      <c r="B81" t="s">
        <v>259</v>
      </c>
      <c r="C81" t="s">
        <v>262</v>
      </c>
      <c r="D81" t="s">
        <v>33</v>
      </c>
    </row>
    <row r="82" spans="1:4" x14ac:dyDescent="0.3">
      <c r="A82" t="s">
        <v>263</v>
      </c>
      <c r="B82" t="s">
        <v>259</v>
      </c>
      <c r="C82" t="s">
        <v>264</v>
      </c>
      <c r="D82" t="s">
        <v>265</v>
      </c>
    </row>
    <row r="83" spans="1:4" x14ac:dyDescent="0.3">
      <c r="A83" t="s">
        <v>42</v>
      </c>
      <c r="B83" t="s">
        <v>266</v>
      </c>
      <c r="C83" t="s">
        <v>267</v>
      </c>
      <c r="D83" t="s">
        <v>268</v>
      </c>
    </row>
    <row r="84" spans="1:4" x14ac:dyDescent="0.3">
      <c r="A84" t="s">
        <v>269</v>
      </c>
      <c r="B84" t="s">
        <v>259</v>
      </c>
      <c r="C84" t="s">
        <v>270</v>
      </c>
      <c r="D84" t="s">
        <v>33</v>
      </c>
    </row>
    <row r="85" spans="1:4" x14ac:dyDescent="0.3">
      <c r="A85" t="s">
        <v>271</v>
      </c>
      <c r="B85" t="s">
        <v>259</v>
      </c>
      <c r="C85" t="s">
        <v>272</v>
      </c>
      <c r="D85" t="s">
        <v>33</v>
      </c>
    </row>
    <row r="86" spans="1:4" x14ac:dyDescent="0.3">
      <c r="A86" t="s">
        <v>273</v>
      </c>
      <c r="B86" t="s">
        <v>274</v>
      </c>
      <c r="C86" t="s">
        <v>275</v>
      </c>
      <c r="D86" t="s">
        <v>276</v>
      </c>
    </row>
    <row r="87" spans="1:4" x14ac:dyDescent="0.3">
      <c r="A87" t="s">
        <v>277</v>
      </c>
      <c r="B87" t="s">
        <v>274</v>
      </c>
      <c r="C87" t="s">
        <v>278</v>
      </c>
      <c r="D87" t="s">
        <v>265</v>
      </c>
    </row>
    <row r="88" spans="1:4" x14ac:dyDescent="0.3">
      <c r="A88" t="s">
        <v>304</v>
      </c>
      <c r="B88" t="s">
        <v>259</v>
      </c>
      <c r="C88" t="s">
        <v>292</v>
      </c>
      <c r="D88" t="s">
        <v>49</v>
      </c>
    </row>
    <row r="89" spans="1:4" x14ac:dyDescent="0.3">
      <c r="A89" t="s">
        <v>296</v>
      </c>
      <c r="B89" t="s">
        <v>280</v>
      </c>
      <c r="C89" t="s">
        <v>297</v>
      </c>
      <c r="D89" t="s">
        <v>49</v>
      </c>
    </row>
    <row r="90" spans="1:4" x14ac:dyDescent="0.3">
      <c r="A90" t="s">
        <v>305</v>
      </c>
      <c r="B90" t="s">
        <v>280</v>
      </c>
      <c r="C90" t="s">
        <v>306</v>
      </c>
      <c r="D90" t="s">
        <v>307</v>
      </c>
    </row>
    <row r="91" spans="1:4" x14ac:dyDescent="0.3">
      <c r="A91" t="s">
        <v>308</v>
      </c>
      <c r="B91" t="s">
        <v>274</v>
      </c>
      <c r="C91" t="s">
        <v>309</v>
      </c>
      <c r="D91" t="s">
        <v>310</v>
      </c>
    </row>
    <row r="92" spans="1:4" x14ac:dyDescent="0.3">
      <c r="A92" t="s">
        <v>311</v>
      </c>
      <c r="B92" t="s">
        <v>259</v>
      </c>
      <c r="C92" t="s">
        <v>312</v>
      </c>
      <c r="D92" t="s">
        <v>313</v>
      </c>
    </row>
    <row r="93" spans="1:4" x14ac:dyDescent="0.3">
      <c r="A93" t="s">
        <v>51</v>
      </c>
      <c r="B93" t="s">
        <v>274</v>
      </c>
      <c r="C93" t="s">
        <v>314</v>
      </c>
      <c r="D93" t="s">
        <v>315</v>
      </c>
    </row>
    <row r="94" spans="1:4" x14ac:dyDescent="0.3">
      <c r="A94" t="s">
        <v>279</v>
      </c>
      <c r="B94" t="s">
        <v>280</v>
      </c>
      <c r="C94" t="s">
        <v>281</v>
      </c>
      <c r="D94" t="s">
        <v>282</v>
      </c>
    </row>
    <row r="95" spans="1:4" x14ac:dyDescent="0.3">
      <c r="A95" t="s">
        <v>283</v>
      </c>
      <c r="B95" t="s">
        <v>280</v>
      </c>
      <c r="C95" t="s">
        <v>284</v>
      </c>
      <c r="D95" t="s">
        <v>285</v>
      </c>
    </row>
    <row r="96" spans="1:4" x14ac:dyDescent="0.3">
      <c r="A96" t="s">
        <v>286</v>
      </c>
      <c r="B96" t="s">
        <v>259</v>
      </c>
      <c r="C96" t="s">
        <v>287</v>
      </c>
      <c r="D96" t="s">
        <v>288</v>
      </c>
    </row>
    <row r="97" spans="1:4" ht="6" customHeight="1" x14ac:dyDescent="0.3"/>
    <row r="98" spans="1:4" x14ac:dyDescent="0.3">
      <c r="A98" s="4" t="s">
        <v>289</v>
      </c>
      <c r="B98" s="4"/>
      <c r="C98" s="4"/>
    </row>
    <row r="99" spans="1:4" x14ac:dyDescent="0.3">
      <c r="A99" s="4"/>
      <c r="B99" s="4"/>
      <c r="C99" s="4"/>
    </row>
    <row r="100" spans="1:4" ht="21" x14ac:dyDescent="0.4">
      <c r="A100" s="3" t="s">
        <v>316</v>
      </c>
      <c r="B100" s="3"/>
      <c r="C100" s="3"/>
    </row>
    <row r="101" spans="1:4" ht="7.95" customHeight="1" x14ac:dyDescent="0.3"/>
    <row r="102" spans="1:4" x14ac:dyDescent="0.3">
      <c r="A102" s="1" t="s">
        <v>22</v>
      </c>
      <c r="B102" s="1" t="s">
        <v>256</v>
      </c>
      <c r="C102" s="1" t="s">
        <v>257</v>
      </c>
      <c r="D102" s="1" t="s">
        <v>24</v>
      </c>
    </row>
    <row r="103" spans="1:4" x14ac:dyDescent="0.3">
      <c r="A103" t="s">
        <v>258</v>
      </c>
      <c r="B103" t="s">
        <v>259</v>
      </c>
      <c r="C103" t="s">
        <v>260</v>
      </c>
      <c r="D103" t="s">
        <v>33</v>
      </c>
    </row>
    <row r="104" spans="1:4" x14ac:dyDescent="0.3">
      <c r="A104" t="s">
        <v>261</v>
      </c>
      <c r="B104" t="s">
        <v>259</v>
      </c>
      <c r="C104" t="s">
        <v>262</v>
      </c>
      <c r="D104" t="s">
        <v>33</v>
      </c>
    </row>
    <row r="105" spans="1:4" x14ac:dyDescent="0.3">
      <c r="A105" t="s">
        <v>263</v>
      </c>
      <c r="B105" t="s">
        <v>259</v>
      </c>
      <c r="C105" t="s">
        <v>264</v>
      </c>
      <c r="D105" t="s">
        <v>265</v>
      </c>
    </row>
    <row r="106" spans="1:4" x14ac:dyDescent="0.3">
      <c r="A106" t="s">
        <v>42</v>
      </c>
      <c r="B106" t="s">
        <v>266</v>
      </c>
      <c r="C106" t="s">
        <v>267</v>
      </c>
      <c r="D106" t="s">
        <v>268</v>
      </c>
    </row>
    <row r="107" spans="1:4" x14ac:dyDescent="0.3">
      <c r="A107" t="s">
        <v>269</v>
      </c>
      <c r="B107" t="s">
        <v>259</v>
      </c>
      <c r="C107" t="s">
        <v>270</v>
      </c>
      <c r="D107" t="s">
        <v>33</v>
      </c>
    </row>
    <row r="108" spans="1:4" x14ac:dyDescent="0.3">
      <c r="A108" t="s">
        <v>271</v>
      </c>
      <c r="B108" t="s">
        <v>259</v>
      </c>
      <c r="C108" t="s">
        <v>272</v>
      </c>
      <c r="D108" t="s">
        <v>33</v>
      </c>
    </row>
    <row r="109" spans="1:4" x14ac:dyDescent="0.3">
      <c r="A109" t="s">
        <v>273</v>
      </c>
      <c r="B109" t="s">
        <v>274</v>
      </c>
      <c r="C109" t="s">
        <v>275</v>
      </c>
      <c r="D109" t="s">
        <v>276</v>
      </c>
    </row>
    <row r="110" spans="1:4" x14ac:dyDescent="0.3">
      <c r="A110" t="s">
        <v>277</v>
      </c>
      <c r="B110" t="s">
        <v>274</v>
      </c>
      <c r="C110" t="s">
        <v>278</v>
      </c>
      <c r="D110" t="s">
        <v>265</v>
      </c>
    </row>
    <row r="111" spans="1:4" x14ac:dyDescent="0.3">
      <c r="A111" t="s">
        <v>317</v>
      </c>
      <c r="B111" t="s">
        <v>259</v>
      </c>
      <c r="C111" t="s">
        <v>318</v>
      </c>
      <c r="D111" t="s">
        <v>319</v>
      </c>
    </row>
    <row r="112" spans="1:4" x14ac:dyDescent="0.3">
      <c r="A112" t="s">
        <v>304</v>
      </c>
      <c r="B112" t="s">
        <v>259</v>
      </c>
      <c r="C112" t="s">
        <v>292</v>
      </c>
      <c r="D112" t="s">
        <v>49</v>
      </c>
    </row>
    <row r="113" spans="1:4" x14ac:dyDescent="0.3">
      <c r="A113" t="s">
        <v>296</v>
      </c>
      <c r="B113" t="s">
        <v>280</v>
      </c>
      <c r="C113" t="s">
        <v>297</v>
      </c>
      <c r="D113" t="s">
        <v>49</v>
      </c>
    </row>
    <row r="114" spans="1:4" x14ac:dyDescent="0.3">
      <c r="A114" t="s">
        <v>305</v>
      </c>
      <c r="B114" t="s">
        <v>280</v>
      </c>
      <c r="C114" t="s">
        <v>306</v>
      </c>
      <c r="D114" t="s">
        <v>307</v>
      </c>
    </row>
    <row r="115" spans="1:4" x14ac:dyDescent="0.3">
      <c r="A115" t="s">
        <v>308</v>
      </c>
      <c r="B115" t="s">
        <v>274</v>
      </c>
      <c r="C115" t="s">
        <v>309</v>
      </c>
      <c r="D115" t="s">
        <v>310</v>
      </c>
    </row>
    <row r="116" spans="1:4" x14ac:dyDescent="0.3">
      <c r="A116" t="s">
        <v>311</v>
      </c>
      <c r="B116" t="s">
        <v>259</v>
      </c>
      <c r="C116" t="s">
        <v>312</v>
      </c>
      <c r="D116" t="s">
        <v>313</v>
      </c>
    </row>
    <row r="117" spans="1:4" x14ac:dyDescent="0.3">
      <c r="A117" t="s">
        <v>51</v>
      </c>
      <c r="B117" t="s">
        <v>274</v>
      </c>
      <c r="C117" t="s">
        <v>314</v>
      </c>
      <c r="D117" t="s">
        <v>315</v>
      </c>
    </row>
    <row r="118" spans="1:4" x14ac:dyDescent="0.3">
      <c r="A118" t="s">
        <v>279</v>
      </c>
      <c r="B118" t="s">
        <v>280</v>
      </c>
      <c r="C118" t="s">
        <v>281</v>
      </c>
      <c r="D118" t="s">
        <v>282</v>
      </c>
    </row>
    <row r="119" spans="1:4" x14ac:dyDescent="0.3">
      <c r="A119" t="s">
        <v>283</v>
      </c>
      <c r="B119" t="s">
        <v>280</v>
      </c>
      <c r="C119" t="s">
        <v>284</v>
      </c>
      <c r="D119" t="s">
        <v>285</v>
      </c>
    </row>
    <row r="120" spans="1:4" x14ac:dyDescent="0.3">
      <c r="A120" t="s">
        <v>286</v>
      </c>
      <c r="B120" t="s">
        <v>259</v>
      </c>
      <c r="C120" t="s">
        <v>287</v>
      </c>
      <c r="D120" t="s">
        <v>288</v>
      </c>
    </row>
    <row r="121" spans="1:4" ht="6" customHeight="1" x14ac:dyDescent="0.3"/>
    <row r="122" spans="1:4" x14ac:dyDescent="0.3">
      <c r="A122" s="4" t="s">
        <v>289</v>
      </c>
      <c r="B122" s="4"/>
      <c r="C122" s="4"/>
    </row>
    <row r="123" spans="1:4" x14ac:dyDescent="0.3">
      <c r="A123" s="4"/>
      <c r="B123" s="4"/>
      <c r="C123" s="4"/>
    </row>
    <row r="124" spans="1:4" ht="21" x14ac:dyDescent="0.4">
      <c r="A124" s="3" t="s">
        <v>320</v>
      </c>
      <c r="B124" s="3"/>
      <c r="C124" s="3"/>
    </row>
    <row r="125" spans="1:4" ht="8.4" customHeight="1" x14ac:dyDescent="0.3"/>
    <row r="126" spans="1:4" x14ac:dyDescent="0.3">
      <c r="A126" s="1" t="s">
        <v>22</v>
      </c>
      <c r="B126" s="1" t="s">
        <v>256</v>
      </c>
      <c r="C126" s="1" t="s">
        <v>257</v>
      </c>
      <c r="D126" s="1" t="s">
        <v>24</v>
      </c>
    </row>
    <row r="127" spans="1:4" x14ac:dyDescent="0.3">
      <c r="A127" t="s">
        <v>258</v>
      </c>
      <c r="B127" t="s">
        <v>259</v>
      </c>
      <c r="C127" t="s">
        <v>260</v>
      </c>
      <c r="D127" t="s">
        <v>33</v>
      </c>
    </row>
    <row r="128" spans="1:4" x14ac:dyDescent="0.3">
      <c r="A128" t="s">
        <v>261</v>
      </c>
      <c r="B128" t="s">
        <v>259</v>
      </c>
      <c r="C128" t="s">
        <v>262</v>
      </c>
      <c r="D128" t="s">
        <v>33</v>
      </c>
    </row>
    <row r="129" spans="1:4" x14ac:dyDescent="0.3">
      <c r="A129" t="s">
        <v>263</v>
      </c>
      <c r="B129" t="s">
        <v>259</v>
      </c>
      <c r="C129" t="s">
        <v>264</v>
      </c>
      <c r="D129" t="s">
        <v>265</v>
      </c>
    </row>
    <row r="130" spans="1:4" x14ac:dyDescent="0.3">
      <c r="A130" t="s">
        <v>42</v>
      </c>
      <c r="B130" t="s">
        <v>266</v>
      </c>
      <c r="C130" t="s">
        <v>267</v>
      </c>
      <c r="D130" t="s">
        <v>268</v>
      </c>
    </row>
    <row r="131" spans="1:4" x14ac:dyDescent="0.3">
      <c r="A131" t="s">
        <v>269</v>
      </c>
      <c r="B131" t="s">
        <v>259</v>
      </c>
      <c r="C131" t="s">
        <v>270</v>
      </c>
      <c r="D131" t="s">
        <v>33</v>
      </c>
    </row>
    <row r="132" spans="1:4" x14ac:dyDescent="0.3">
      <c r="A132" t="s">
        <v>271</v>
      </c>
      <c r="B132" t="s">
        <v>259</v>
      </c>
      <c r="C132" t="s">
        <v>272</v>
      </c>
      <c r="D132" t="s">
        <v>33</v>
      </c>
    </row>
    <row r="133" spans="1:4" x14ac:dyDescent="0.3">
      <c r="A133" t="s">
        <v>273</v>
      </c>
      <c r="B133" t="s">
        <v>274</v>
      </c>
      <c r="C133" t="s">
        <v>275</v>
      </c>
      <c r="D133" t="s">
        <v>276</v>
      </c>
    </row>
    <row r="134" spans="1:4" x14ac:dyDescent="0.3">
      <c r="A134" t="s">
        <v>277</v>
      </c>
      <c r="B134" t="s">
        <v>274</v>
      </c>
      <c r="C134" t="s">
        <v>278</v>
      </c>
      <c r="D134" t="s">
        <v>265</v>
      </c>
    </row>
    <row r="135" spans="1:4" x14ac:dyDescent="0.3">
      <c r="A135" t="s">
        <v>291</v>
      </c>
      <c r="B135" t="s">
        <v>259</v>
      </c>
      <c r="C135" t="s">
        <v>292</v>
      </c>
      <c r="D135" t="s">
        <v>49</v>
      </c>
    </row>
    <row r="136" spans="1:4" x14ac:dyDescent="0.3">
      <c r="A136" t="s">
        <v>296</v>
      </c>
      <c r="B136" t="s">
        <v>280</v>
      </c>
      <c r="C136" t="s">
        <v>297</v>
      </c>
      <c r="D136" t="s">
        <v>49</v>
      </c>
    </row>
    <row r="137" spans="1:4" x14ac:dyDescent="0.3">
      <c r="A137" t="s">
        <v>305</v>
      </c>
      <c r="B137" t="s">
        <v>280</v>
      </c>
      <c r="C137" t="s">
        <v>306</v>
      </c>
      <c r="D137" t="s">
        <v>307</v>
      </c>
    </row>
    <row r="138" spans="1:4" x14ac:dyDescent="0.3">
      <c r="A138" t="s">
        <v>279</v>
      </c>
      <c r="B138" t="s">
        <v>280</v>
      </c>
      <c r="C138" t="s">
        <v>281</v>
      </c>
      <c r="D138" t="s">
        <v>282</v>
      </c>
    </row>
    <row r="139" spans="1:4" x14ac:dyDescent="0.3">
      <c r="A139" t="s">
        <v>283</v>
      </c>
      <c r="B139" t="s">
        <v>280</v>
      </c>
      <c r="C139" t="s">
        <v>284</v>
      </c>
      <c r="D139" t="s">
        <v>285</v>
      </c>
    </row>
    <row r="140" spans="1:4" x14ac:dyDescent="0.3">
      <c r="A140" t="s">
        <v>286</v>
      </c>
      <c r="B140" t="s">
        <v>259</v>
      </c>
      <c r="C140" t="s">
        <v>287</v>
      </c>
      <c r="D140" t="s">
        <v>288</v>
      </c>
    </row>
    <row r="141" spans="1:4" ht="7.95" customHeight="1" x14ac:dyDescent="0.3"/>
    <row r="142" spans="1:4" x14ac:dyDescent="0.3">
      <c r="A142" s="4" t="s">
        <v>289</v>
      </c>
      <c r="B142" s="4"/>
      <c r="C142" s="4"/>
    </row>
    <row r="143" spans="1:4" x14ac:dyDescent="0.3">
      <c r="A143" s="4"/>
      <c r="B143" s="4"/>
      <c r="C143" s="4"/>
    </row>
    <row r="144" spans="1:4" ht="21" x14ac:dyDescent="0.4">
      <c r="A144" s="3" t="s">
        <v>321</v>
      </c>
      <c r="B144" s="3"/>
      <c r="C144" s="3"/>
    </row>
    <row r="145" spans="1:4" ht="8.4" customHeight="1" x14ac:dyDescent="0.3"/>
    <row r="146" spans="1:4" x14ac:dyDescent="0.3">
      <c r="A146" s="1" t="s">
        <v>22</v>
      </c>
      <c r="B146" s="1" t="s">
        <v>256</v>
      </c>
      <c r="C146" s="1" t="s">
        <v>257</v>
      </c>
      <c r="D146" s="1" t="s">
        <v>24</v>
      </c>
    </row>
    <row r="147" spans="1:4" x14ac:dyDescent="0.3">
      <c r="A147" t="s">
        <v>258</v>
      </c>
      <c r="B147" t="s">
        <v>259</v>
      </c>
      <c r="C147" t="s">
        <v>260</v>
      </c>
      <c r="D147" t="s">
        <v>33</v>
      </c>
    </row>
    <row r="148" spans="1:4" x14ac:dyDescent="0.3">
      <c r="A148" t="s">
        <v>261</v>
      </c>
      <c r="B148" t="s">
        <v>259</v>
      </c>
      <c r="C148" t="s">
        <v>262</v>
      </c>
      <c r="D148" t="s">
        <v>33</v>
      </c>
    </row>
    <row r="149" spans="1:4" x14ac:dyDescent="0.3">
      <c r="A149" t="s">
        <v>263</v>
      </c>
      <c r="B149" t="s">
        <v>259</v>
      </c>
      <c r="C149" t="s">
        <v>264</v>
      </c>
      <c r="D149" t="s">
        <v>265</v>
      </c>
    </row>
    <row r="150" spans="1:4" x14ac:dyDescent="0.3">
      <c r="A150" t="s">
        <v>42</v>
      </c>
      <c r="B150" t="s">
        <v>266</v>
      </c>
      <c r="C150" t="s">
        <v>267</v>
      </c>
      <c r="D150" t="s">
        <v>268</v>
      </c>
    </row>
    <row r="151" spans="1:4" x14ac:dyDescent="0.3">
      <c r="A151" t="s">
        <v>269</v>
      </c>
      <c r="B151" t="s">
        <v>259</v>
      </c>
      <c r="C151" t="s">
        <v>270</v>
      </c>
      <c r="D151" t="s">
        <v>33</v>
      </c>
    </row>
    <row r="152" spans="1:4" x14ac:dyDescent="0.3">
      <c r="A152" t="s">
        <v>271</v>
      </c>
      <c r="B152" t="s">
        <v>259</v>
      </c>
      <c r="C152" t="s">
        <v>272</v>
      </c>
      <c r="D152" t="s">
        <v>33</v>
      </c>
    </row>
    <row r="153" spans="1:4" x14ac:dyDescent="0.3">
      <c r="A153" t="s">
        <v>273</v>
      </c>
      <c r="B153" t="s">
        <v>274</v>
      </c>
      <c r="C153" t="s">
        <v>275</v>
      </c>
      <c r="D153" t="s">
        <v>276</v>
      </c>
    </row>
    <row r="154" spans="1:4" x14ac:dyDescent="0.3">
      <c r="A154" t="s">
        <v>277</v>
      </c>
      <c r="B154" t="s">
        <v>274</v>
      </c>
      <c r="C154" t="s">
        <v>278</v>
      </c>
      <c r="D154" t="s">
        <v>265</v>
      </c>
    </row>
    <row r="155" spans="1:4" x14ac:dyDescent="0.3">
      <c r="A155" t="s">
        <v>317</v>
      </c>
      <c r="B155" t="s">
        <v>259</v>
      </c>
      <c r="C155" t="s">
        <v>318</v>
      </c>
      <c r="D155" t="s">
        <v>319</v>
      </c>
    </row>
    <row r="156" spans="1:4" x14ac:dyDescent="0.3">
      <c r="A156" t="s">
        <v>304</v>
      </c>
      <c r="B156" t="s">
        <v>259</v>
      </c>
      <c r="C156" t="s">
        <v>292</v>
      </c>
      <c r="D156" t="s">
        <v>49</v>
      </c>
    </row>
    <row r="157" spans="1:4" x14ac:dyDescent="0.3">
      <c r="A157" t="s">
        <v>296</v>
      </c>
      <c r="B157" t="s">
        <v>280</v>
      </c>
      <c r="C157" t="s">
        <v>297</v>
      </c>
      <c r="D157" t="s">
        <v>49</v>
      </c>
    </row>
    <row r="158" spans="1:4" x14ac:dyDescent="0.3">
      <c r="A158" t="s">
        <v>305</v>
      </c>
      <c r="B158" t="s">
        <v>280</v>
      </c>
      <c r="C158" t="s">
        <v>306</v>
      </c>
      <c r="D158" t="s">
        <v>307</v>
      </c>
    </row>
    <row r="159" spans="1:4" x14ac:dyDescent="0.3">
      <c r="A159" t="s">
        <v>279</v>
      </c>
      <c r="B159" t="s">
        <v>280</v>
      </c>
      <c r="C159" t="s">
        <v>281</v>
      </c>
      <c r="D159" t="s">
        <v>282</v>
      </c>
    </row>
    <row r="160" spans="1:4" x14ac:dyDescent="0.3">
      <c r="A160" t="s">
        <v>283</v>
      </c>
      <c r="B160" t="s">
        <v>280</v>
      </c>
      <c r="C160" t="s">
        <v>284</v>
      </c>
      <c r="D160" t="s">
        <v>285</v>
      </c>
    </row>
    <row r="161" spans="1:4" x14ac:dyDescent="0.3">
      <c r="A161" t="s">
        <v>286</v>
      </c>
      <c r="B161" t="s">
        <v>259</v>
      </c>
      <c r="C161" t="s">
        <v>287</v>
      </c>
      <c r="D161" t="s">
        <v>288</v>
      </c>
    </row>
    <row r="162" spans="1:4" ht="7.95" customHeight="1" x14ac:dyDescent="0.3"/>
    <row r="163" spans="1:4" x14ac:dyDescent="0.3">
      <c r="A163" s="4" t="s">
        <v>289</v>
      </c>
      <c r="B163" s="4"/>
      <c r="C163" s="4"/>
    </row>
    <row r="164" spans="1:4" x14ac:dyDescent="0.3">
      <c r="A164" s="4"/>
      <c r="B164" s="4"/>
      <c r="C164" s="4"/>
    </row>
    <row r="165" spans="1:4" ht="21" x14ac:dyDescent="0.4">
      <c r="A165" s="3" t="s">
        <v>322</v>
      </c>
      <c r="B165" s="3"/>
      <c r="C165" s="3"/>
    </row>
    <row r="166" spans="1:4" ht="7.95" customHeight="1" x14ac:dyDescent="0.3"/>
    <row r="167" spans="1:4" x14ac:dyDescent="0.3">
      <c r="A167" s="1" t="s">
        <v>22</v>
      </c>
      <c r="B167" s="1" t="s">
        <v>256</v>
      </c>
      <c r="C167" s="1" t="s">
        <v>257</v>
      </c>
      <c r="D167" s="1" t="s">
        <v>24</v>
      </c>
    </row>
    <row r="168" spans="1:4" x14ac:dyDescent="0.3">
      <c r="A168" t="s">
        <v>258</v>
      </c>
      <c r="B168" t="s">
        <v>259</v>
      </c>
      <c r="C168" t="s">
        <v>260</v>
      </c>
      <c r="D168" t="s">
        <v>33</v>
      </c>
    </row>
    <row r="169" spans="1:4" x14ac:dyDescent="0.3">
      <c r="A169" t="s">
        <v>261</v>
      </c>
      <c r="B169" t="s">
        <v>259</v>
      </c>
      <c r="C169" t="s">
        <v>262</v>
      </c>
      <c r="D169" t="s">
        <v>33</v>
      </c>
    </row>
    <row r="170" spans="1:4" x14ac:dyDescent="0.3">
      <c r="A170" t="s">
        <v>263</v>
      </c>
      <c r="B170" t="s">
        <v>259</v>
      </c>
      <c r="C170" t="s">
        <v>264</v>
      </c>
      <c r="D170" t="s">
        <v>265</v>
      </c>
    </row>
    <row r="171" spans="1:4" x14ac:dyDescent="0.3">
      <c r="A171" t="s">
        <v>39</v>
      </c>
      <c r="B171" t="s">
        <v>259</v>
      </c>
      <c r="C171" t="s">
        <v>323</v>
      </c>
      <c r="D171" t="s">
        <v>33</v>
      </c>
    </row>
    <row r="172" spans="1:4" x14ac:dyDescent="0.3">
      <c r="A172" t="s">
        <v>269</v>
      </c>
      <c r="B172" t="s">
        <v>259</v>
      </c>
      <c r="C172" t="s">
        <v>270</v>
      </c>
      <c r="D172" t="s">
        <v>33</v>
      </c>
    </row>
    <row r="173" spans="1:4" x14ac:dyDescent="0.3">
      <c r="A173" t="s">
        <v>271</v>
      </c>
      <c r="B173" t="s">
        <v>259</v>
      </c>
      <c r="C173" t="s">
        <v>272</v>
      </c>
      <c r="D173" t="s">
        <v>33</v>
      </c>
    </row>
    <row r="174" spans="1:4" x14ac:dyDescent="0.3">
      <c r="A174" t="s">
        <v>273</v>
      </c>
      <c r="B174" t="s">
        <v>274</v>
      </c>
      <c r="C174" t="s">
        <v>275</v>
      </c>
      <c r="D174" t="s">
        <v>276</v>
      </c>
    </row>
    <row r="175" spans="1:4" ht="5.4" customHeight="1" x14ac:dyDescent="0.3"/>
    <row r="176" spans="1:4" x14ac:dyDescent="0.3">
      <c r="A176" s="4" t="s">
        <v>324</v>
      </c>
      <c r="B176" s="4"/>
      <c r="C176" s="4"/>
    </row>
  </sheetData>
  <pageMargins left="0.7" right="0.7" top="0.75" bottom="0.75" header="0.3" footer="0.3"/>
  <pageSetup scale="27"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54AA2D-9F92-4EDD-BE28-5A47B98F02E8}">
  <sheetPr filterMode="1"/>
  <dimension ref="A1:R34"/>
  <sheetViews>
    <sheetView tabSelected="1" zoomScale="75" zoomScaleNormal="75" workbookViewId="0">
      <pane xSplit="1" topLeftCell="B1" activePane="topRight" state="frozen"/>
      <selection pane="topRight" activeCell="C30" sqref="C30"/>
    </sheetView>
  </sheetViews>
  <sheetFormatPr defaultRowHeight="14.4" x14ac:dyDescent="0.3"/>
  <cols>
    <col min="1" max="1" width="24.5546875" style="2" bestFit="1" customWidth="1"/>
    <col min="2" max="2" width="14.5546875" style="2" customWidth="1"/>
    <col min="3" max="3" width="20.109375" style="2" bestFit="1" customWidth="1"/>
    <col min="4" max="4" width="15.5546875" style="2" bestFit="1" customWidth="1"/>
    <col min="5" max="5" width="34.33203125" style="2" customWidth="1"/>
    <col min="6" max="6" width="25.6640625" style="2" bestFit="1" customWidth="1"/>
    <col min="7" max="7" width="54.109375" style="2" bestFit="1" customWidth="1"/>
    <col min="8" max="8" width="48.33203125" style="2" customWidth="1"/>
    <col min="9" max="9" width="47.6640625" style="2" bestFit="1" customWidth="1"/>
    <col min="10" max="10" width="11.5546875" style="2" bestFit="1" customWidth="1"/>
    <col min="11" max="11" width="26.88671875" bestFit="1" customWidth="1"/>
    <col min="12" max="12" width="18.44140625" bestFit="1" customWidth="1"/>
    <col min="13" max="13" width="20.6640625" bestFit="1" customWidth="1"/>
    <col min="14" max="14" width="38.5546875" bestFit="1" customWidth="1"/>
    <col min="15" max="17" width="24.109375" bestFit="1" customWidth="1"/>
  </cols>
  <sheetData>
    <row r="1" spans="1:18" ht="18" x14ac:dyDescent="0.35">
      <c r="A1" s="7" t="s">
        <v>325</v>
      </c>
    </row>
    <row r="2" spans="1:18" x14ac:dyDescent="0.3">
      <c r="J2" s="90" t="s">
        <v>326</v>
      </c>
      <c r="K2" s="91"/>
      <c r="L2" s="91"/>
      <c r="M2" s="92"/>
      <c r="N2" s="90" t="s">
        <v>327</v>
      </c>
      <c r="O2" s="91"/>
      <c r="P2" s="91"/>
      <c r="Q2" s="92"/>
    </row>
    <row r="3" spans="1:18" s="14" customFormat="1" ht="28.8" x14ac:dyDescent="0.3">
      <c r="A3" s="46" t="s">
        <v>328</v>
      </c>
      <c r="B3" s="38" t="s">
        <v>329</v>
      </c>
      <c r="C3" s="39" t="s">
        <v>330</v>
      </c>
      <c r="D3" s="40" t="s">
        <v>331</v>
      </c>
      <c r="E3" s="38" t="s">
        <v>332</v>
      </c>
      <c r="F3" s="40" t="s">
        <v>333</v>
      </c>
      <c r="G3" s="38" t="s">
        <v>334</v>
      </c>
      <c r="H3" s="39" t="s">
        <v>335</v>
      </c>
      <c r="I3" s="40" t="s">
        <v>336</v>
      </c>
      <c r="J3" s="38" t="s">
        <v>337</v>
      </c>
      <c r="K3" s="39" t="s">
        <v>338</v>
      </c>
      <c r="L3" s="39" t="s">
        <v>339</v>
      </c>
      <c r="M3" s="40" t="s">
        <v>340</v>
      </c>
      <c r="N3" s="38" t="s">
        <v>337</v>
      </c>
      <c r="O3" s="39" t="s">
        <v>338</v>
      </c>
      <c r="P3" s="39" t="s">
        <v>339</v>
      </c>
      <c r="Q3" s="40" t="s">
        <v>340</v>
      </c>
    </row>
    <row r="4" spans="1:18" x14ac:dyDescent="0.3">
      <c r="A4" s="47" t="s">
        <v>341</v>
      </c>
      <c r="B4" s="41" t="s">
        <v>11</v>
      </c>
      <c r="C4" s="2" t="s">
        <v>342</v>
      </c>
      <c r="D4" s="42">
        <v>12</v>
      </c>
      <c r="E4" s="41" t="s">
        <v>343</v>
      </c>
      <c r="F4" s="42" t="s">
        <v>344</v>
      </c>
      <c r="G4" s="41" t="s">
        <v>345</v>
      </c>
      <c r="H4" s="2" t="s">
        <v>345</v>
      </c>
      <c r="I4" s="42" t="s">
        <v>346</v>
      </c>
      <c r="J4" s="41">
        <v>12</v>
      </c>
      <c r="K4" s="2">
        <v>23</v>
      </c>
      <c r="L4" s="2">
        <v>23</v>
      </c>
      <c r="M4" s="42">
        <v>23</v>
      </c>
      <c r="N4" s="41">
        <v>12</v>
      </c>
      <c r="O4" s="2">
        <v>23</v>
      </c>
      <c r="P4" s="2">
        <v>23</v>
      </c>
      <c r="Q4" s="42">
        <v>23</v>
      </c>
    </row>
    <row r="5" spans="1:18" x14ac:dyDescent="0.3">
      <c r="A5" s="47" t="s">
        <v>347</v>
      </c>
      <c r="B5" s="41" t="s">
        <v>11</v>
      </c>
      <c r="C5" s="2" t="s">
        <v>342</v>
      </c>
      <c r="D5" s="42">
        <v>8</v>
      </c>
      <c r="E5" s="41" t="s">
        <v>343</v>
      </c>
      <c r="F5" s="42" t="s">
        <v>348</v>
      </c>
      <c r="G5" s="41" t="s">
        <v>345</v>
      </c>
      <c r="H5" s="2" t="s">
        <v>345</v>
      </c>
      <c r="I5" s="42" t="s">
        <v>346</v>
      </c>
      <c r="J5" s="41">
        <v>8</v>
      </c>
      <c r="K5" s="2">
        <v>20</v>
      </c>
      <c r="L5" s="2">
        <v>20</v>
      </c>
      <c r="M5" s="42">
        <v>20</v>
      </c>
      <c r="N5" s="41">
        <v>14</v>
      </c>
      <c r="O5" s="2">
        <v>20</v>
      </c>
      <c r="P5" s="2">
        <v>20</v>
      </c>
      <c r="Q5" s="42">
        <v>20</v>
      </c>
    </row>
    <row r="6" spans="1:18" x14ac:dyDescent="0.3">
      <c r="A6" s="47" t="s">
        <v>349</v>
      </c>
      <c r="B6" s="41" t="s">
        <v>11</v>
      </c>
      <c r="C6" s="2" t="s">
        <v>342</v>
      </c>
      <c r="D6" s="42">
        <v>21</v>
      </c>
      <c r="E6" s="41" t="s">
        <v>350</v>
      </c>
      <c r="F6" s="42" t="s">
        <v>351</v>
      </c>
      <c r="G6" s="41" t="s">
        <v>345</v>
      </c>
      <c r="H6" s="2" t="s">
        <v>345</v>
      </c>
      <c r="I6" s="42" t="s">
        <v>346</v>
      </c>
      <c r="J6" s="41">
        <v>25</v>
      </c>
      <c r="K6" s="2">
        <v>31</v>
      </c>
      <c r="L6" s="2">
        <v>32</v>
      </c>
      <c r="M6" s="42">
        <v>32</v>
      </c>
      <c r="N6" s="41">
        <v>21</v>
      </c>
      <c r="O6" s="2">
        <v>31</v>
      </c>
      <c r="P6" s="2">
        <v>32</v>
      </c>
      <c r="Q6" s="42">
        <v>32</v>
      </c>
    </row>
    <row r="7" spans="1:18" x14ac:dyDescent="0.3">
      <c r="A7" s="47" t="s">
        <v>352</v>
      </c>
      <c r="B7" s="41" t="s">
        <v>11</v>
      </c>
      <c r="C7" s="2" t="s">
        <v>342</v>
      </c>
      <c r="D7" s="42">
        <v>9</v>
      </c>
      <c r="E7" s="41" t="s">
        <v>350</v>
      </c>
      <c r="F7" s="42" t="s">
        <v>353</v>
      </c>
      <c r="G7" s="41" t="s">
        <v>345</v>
      </c>
      <c r="H7" s="2" t="s">
        <v>354</v>
      </c>
      <c r="I7" s="42" t="s">
        <v>346</v>
      </c>
      <c r="J7" s="41">
        <v>9</v>
      </c>
      <c r="K7" s="2">
        <v>11</v>
      </c>
      <c r="L7" s="2">
        <v>14</v>
      </c>
      <c r="M7" s="42">
        <v>17</v>
      </c>
      <c r="N7" s="41">
        <v>9</v>
      </c>
      <c r="O7" s="2">
        <v>11</v>
      </c>
      <c r="P7" s="2">
        <v>17</v>
      </c>
      <c r="Q7" s="42">
        <v>20</v>
      </c>
    </row>
    <row r="8" spans="1:18" x14ac:dyDescent="0.3">
      <c r="A8" s="47" t="s">
        <v>355</v>
      </c>
      <c r="B8" s="41" t="s">
        <v>4</v>
      </c>
      <c r="C8" s="2" t="s">
        <v>342</v>
      </c>
      <c r="D8" s="42">
        <v>10</v>
      </c>
      <c r="E8" s="41" t="s">
        <v>343</v>
      </c>
      <c r="F8" s="42" t="s">
        <v>356</v>
      </c>
      <c r="G8" s="41" t="s">
        <v>345</v>
      </c>
      <c r="H8" s="2" t="s">
        <v>345</v>
      </c>
      <c r="I8" s="42" t="s">
        <v>357</v>
      </c>
      <c r="J8" s="41">
        <v>10</v>
      </c>
      <c r="K8" s="2">
        <v>15</v>
      </c>
      <c r="L8" s="2">
        <v>20</v>
      </c>
      <c r="M8" s="42">
        <v>19</v>
      </c>
      <c r="N8" s="41">
        <v>10</v>
      </c>
      <c r="O8" s="2">
        <v>15</v>
      </c>
      <c r="P8" s="2">
        <v>20</v>
      </c>
      <c r="Q8" s="42">
        <v>19</v>
      </c>
    </row>
    <row r="9" spans="1:18" x14ac:dyDescent="0.3">
      <c r="A9" s="47" t="s">
        <v>358</v>
      </c>
      <c r="B9" s="41" t="s">
        <v>4</v>
      </c>
      <c r="C9" s="2" t="s">
        <v>342</v>
      </c>
      <c r="D9" s="42">
        <v>12</v>
      </c>
      <c r="E9" s="41" t="s">
        <v>343</v>
      </c>
      <c r="F9" s="42" t="s">
        <v>356</v>
      </c>
      <c r="G9" s="2" t="s">
        <v>359</v>
      </c>
      <c r="H9" s="2" t="s">
        <v>359</v>
      </c>
      <c r="I9" s="42" t="s">
        <v>357</v>
      </c>
      <c r="J9" s="41">
        <v>12</v>
      </c>
      <c r="K9" s="2">
        <v>18</v>
      </c>
      <c r="L9" s="2">
        <v>16</v>
      </c>
      <c r="M9" s="42">
        <v>16</v>
      </c>
      <c r="N9" s="41">
        <v>12</v>
      </c>
      <c r="O9" s="2">
        <v>18</v>
      </c>
      <c r="P9" s="2">
        <v>16</v>
      </c>
      <c r="Q9" s="42">
        <v>16</v>
      </c>
    </row>
    <row r="10" spans="1:18" x14ac:dyDescent="0.3">
      <c r="A10" s="47" t="s">
        <v>360</v>
      </c>
      <c r="B10" s="41" t="s">
        <v>4</v>
      </c>
      <c r="C10" s="2" t="s">
        <v>342</v>
      </c>
      <c r="D10" s="42">
        <v>13</v>
      </c>
      <c r="E10" s="41" t="s">
        <v>361</v>
      </c>
      <c r="F10" s="42" t="s">
        <v>356</v>
      </c>
      <c r="G10" s="2" t="s">
        <v>359</v>
      </c>
      <c r="H10" s="2" t="s">
        <v>359</v>
      </c>
      <c r="I10" s="42" t="s">
        <v>357</v>
      </c>
      <c r="J10" s="41">
        <v>13</v>
      </c>
      <c r="K10" s="2" t="s">
        <v>362</v>
      </c>
      <c r="L10" s="2">
        <v>19</v>
      </c>
      <c r="M10" s="42">
        <v>19</v>
      </c>
      <c r="N10" s="41" t="s">
        <v>363</v>
      </c>
      <c r="O10" s="2" t="s">
        <v>362</v>
      </c>
      <c r="P10" s="2" t="s">
        <v>363</v>
      </c>
      <c r="Q10" s="42" t="s">
        <v>363</v>
      </c>
      <c r="R10" s="2"/>
    </row>
    <row r="11" spans="1:18" x14ac:dyDescent="0.3">
      <c r="A11" s="47" t="s">
        <v>364</v>
      </c>
      <c r="B11" s="41" t="s">
        <v>4</v>
      </c>
      <c r="C11" s="2" t="s">
        <v>274</v>
      </c>
      <c r="D11" s="42">
        <v>0</v>
      </c>
      <c r="E11" s="41" t="s">
        <v>343</v>
      </c>
      <c r="F11" s="42" t="s">
        <v>322</v>
      </c>
      <c r="G11" s="41" t="s">
        <v>365</v>
      </c>
      <c r="H11" s="2" t="s">
        <v>365</v>
      </c>
      <c r="I11" s="42" t="s">
        <v>357</v>
      </c>
      <c r="J11" s="41">
        <v>0</v>
      </c>
      <c r="K11" s="2">
        <v>6</v>
      </c>
      <c r="L11" s="2">
        <v>6</v>
      </c>
      <c r="M11" s="42">
        <v>6</v>
      </c>
      <c r="N11" s="41">
        <v>0</v>
      </c>
      <c r="O11" s="2">
        <v>6</v>
      </c>
      <c r="P11" s="2">
        <v>6</v>
      </c>
      <c r="Q11" s="42">
        <v>6</v>
      </c>
    </row>
    <row r="12" spans="1:18" x14ac:dyDescent="0.3">
      <c r="A12" s="47" t="s">
        <v>366</v>
      </c>
      <c r="B12" s="41" t="s">
        <v>10</v>
      </c>
      <c r="C12" s="2" t="s">
        <v>342</v>
      </c>
      <c r="D12" s="42">
        <v>10</v>
      </c>
      <c r="E12" s="41" t="s">
        <v>343</v>
      </c>
      <c r="F12" s="42" t="s">
        <v>367</v>
      </c>
      <c r="G12" s="41" t="s">
        <v>368</v>
      </c>
      <c r="H12" s="2" t="s">
        <v>369</v>
      </c>
      <c r="I12" s="42" t="s">
        <v>370</v>
      </c>
      <c r="J12" s="41">
        <v>10</v>
      </c>
      <c r="K12" s="2">
        <v>16</v>
      </c>
      <c r="L12" s="2">
        <v>22</v>
      </c>
      <c r="M12" s="42" t="s">
        <v>371</v>
      </c>
      <c r="N12" s="41" t="s">
        <v>363</v>
      </c>
      <c r="O12" s="2" t="s">
        <v>363</v>
      </c>
      <c r="P12" s="2" t="s">
        <v>363</v>
      </c>
      <c r="Q12" s="42" t="s">
        <v>371</v>
      </c>
    </row>
    <row r="13" spans="1:18" x14ac:dyDescent="0.3">
      <c r="A13" s="47" t="s">
        <v>372</v>
      </c>
      <c r="B13" s="41" t="s">
        <v>10</v>
      </c>
      <c r="C13" s="2" t="s">
        <v>342</v>
      </c>
      <c r="D13" s="42">
        <v>18</v>
      </c>
      <c r="E13" s="41" t="s">
        <v>343</v>
      </c>
      <c r="F13" s="42" t="s">
        <v>373</v>
      </c>
      <c r="G13" s="2" t="s">
        <v>359</v>
      </c>
      <c r="H13" s="2" t="s">
        <v>359</v>
      </c>
      <c r="I13" s="42" t="s">
        <v>370</v>
      </c>
      <c r="J13" s="41">
        <v>18</v>
      </c>
      <c r="K13" s="2">
        <v>25</v>
      </c>
      <c r="L13" s="2">
        <v>24</v>
      </c>
      <c r="M13" s="42">
        <v>24</v>
      </c>
      <c r="N13" s="41">
        <v>18</v>
      </c>
      <c r="O13" s="2">
        <v>25</v>
      </c>
      <c r="P13" s="2">
        <v>24</v>
      </c>
      <c r="Q13" s="42">
        <v>24</v>
      </c>
    </row>
    <row r="14" spans="1:18" s="2" customFormat="1" x14ac:dyDescent="0.3">
      <c r="A14" s="47" t="s">
        <v>374</v>
      </c>
      <c r="B14" s="41" t="s">
        <v>10</v>
      </c>
      <c r="C14" s="2" t="s">
        <v>342</v>
      </c>
      <c r="D14" s="42">
        <v>17</v>
      </c>
      <c r="E14" s="41" t="s">
        <v>375</v>
      </c>
      <c r="F14" s="42" t="s">
        <v>373</v>
      </c>
      <c r="G14" s="2" t="s">
        <v>359</v>
      </c>
      <c r="H14" s="2" t="s">
        <v>359</v>
      </c>
      <c r="I14" s="42" t="s">
        <v>370</v>
      </c>
      <c r="J14" s="41">
        <v>17</v>
      </c>
      <c r="K14" s="2" t="s">
        <v>376</v>
      </c>
      <c r="L14" s="2">
        <v>23</v>
      </c>
      <c r="M14" s="42">
        <v>23</v>
      </c>
      <c r="N14" s="41" t="s">
        <v>363</v>
      </c>
      <c r="O14" s="2" t="s">
        <v>376</v>
      </c>
      <c r="P14" s="2" t="s">
        <v>363</v>
      </c>
      <c r="Q14" s="42" t="s">
        <v>363</v>
      </c>
    </row>
    <row r="15" spans="1:18" x14ac:dyDescent="0.3">
      <c r="A15" s="47" t="s">
        <v>377</v>
      </c>
      <c r="B15" s="41" t="s">
        <v>7</v>
      </c>
      <c r="C15" s="2" t="s">
        <v>342</v>
      </c>
      <c r="D15" s="42">
        <v>15</v>
      </c>
      <c r="E15" s="41" t="s">
        <v>343</v>
      </c>
      <c r="F15" s="42" t="s">
        <v>367</v>
      </c>
      <c r="G15" s="2" t="s">
        <v>359</v>
      </c>
      <c r="H15" s="2" t="s">
        <v>359</v>
      </c>
      <c r="I15" s="42" t="s">
        <v>370</v>
      </c>
      <c r="J15" s="41">
        <v>15</v>
      </c>
      <c r="K15" s="2">
        <v>18</v>
      </c>
      <c r="L15" s="2">
        <v>21</v>
      </c>
      <c r="M15" s="42">
        <v>21</v>
      </c>
      <c r="N15" s="41">
        <v>15</v>
      </c>
      <c r="O15" s="2">
        <v>18</v>
      </c>
      <c r="P15" s="2">
        <v>17</v>
      </c>
      <c r="Q15" s="42">
        <v>21</v>
      </c>
    </row>
    <row r="16" spans="1:18" x14ac:dyDescent="0.3">
      <c r="A16" s="47" t="s">
        <v>378</v>
      </c>
      <c r="B16" s="41" t="s">
        <v>7</v>
      </c>
      <c r="C16" s="2" t="s">
        <v>342</v>
      </c>
      <c r="D16" s="42">
        <v>17</v>
      </c>
      <c r="E16" s="41" t="s">
        <v>343</v>
      </c>
      <c r="F16" s="42" t="s">
        <v>367</v>
      </c>
      <c r="G16" s="41" t="s">
        <v>368</v>
      </c>
      <c r="H16" s="2" t="s">
        <v>369</v>
      </c>
      <c r="I16" s="42" t="s">
        <v>370</v>
      </c>
      <c r="J16" s="41">
        <v>17</v>
      </c>
      <c r="K16" s="2">
        <v>23</v>
      </c>
      <c r="L16" s="2">
        <v>25</v>
      </c>
      <c r="M16" s="42" t="s">
        <v>371</v>
      </c>
      <c r="N16" s="41" t="s">
        <v>363</v>
      </c>
      <c r="O16" s="2" t="s">
        <v>363</v>
      </c>
      <c r="P16" s="2" t="s">
        <v>363</v>
      </c>
      <c r="Q16" s="42" t="s">
        <v>371</v>
      </c>
    </row>
    <row r="17" spans="1:17" x14ac:dyDescent="0.3">
      <c r="A17" s="47" t="s">
        <v>379</v>
      </c>
      <c r="B17" s="41" t="s">
        <v>7</v>
      </c>
      <c r="C17" s="2" t="s">
        <v>380</v>
      </c>
      <c r="D17" s="42">
        <v>7</v>
      </c>
      <c r="E17" s="41" t="s">
        <v>343</v>
      </c>
      <c r="F17" s="42" t="s">
        <v>373</v>
      </c>
      <c r="G17" s="2" t="s">
        <v>359</v>
      </c>
      <c r="H17" s="2" t="s">
        <v>359</v>
      </c>
      <c r="I17" s="42" t="s">
        <v>370</v>
      </c>
      <c r="J17" s="41">
        <v>7</v>
      </c>
      <c r="K17" s="2">
        <v>12</v>
      </c>
      <c r="L17" s="2">
        <v>12</v>
      </c>
      <c r="M17" s="42">
        <v>14</v>
      </c>
      <c r="N17" s="41" t="s">
        <v>381</v>
      </c>
      <c r="O17" s="2">
        <v>12</v>
      </c>
      <c r="P17" s="2">
        <v>12</v>
      </c>
      <c r="Q17" s="42">
        <v>14</v>
      </c>
    </row>
    <row r="18" spans="1:17" ht="12" customHeight="1" x14ac:dyDescent="0.3">
      <c r="A18" s="47" t="s">
        <v>382</v>
      </c>
      <c r="B18" s="41" t="s">
        <v>7</v>
      </c>
      <c r="C18" s="2" t="s">
        <v>380</v>
      </c>
      <c r="D18" s="42">
        <v>9</v>
      </c>
      <c r="E18" s="41" t="s">
        <v>343</v>
      </c>
      <c r="F18" s="42" t="s">
        <v>367</v>
      </c>
      <c r="G18" s="41" t="s">
        <v>375</v>
      </c>
      <c r="H18" s="2" t="s">
        <v>375</v>
      </c>
      <c r="I18" s="42" t="s">
        <v>370</v>
      </c>
      <c r="J18" s="41">
        <v>9</v>
      </c>
      <c r="K18" s="2">
        <v>17</v>
      </c>
      <c r="L18" s="2" t="s">
        <v>376</v>
      </c>
      <c r="M18" s="42" t="s">
        <v>376</v>
      </c>
      <c r="N18" s="41" t="s">
        <v>363</v>
      </c>
      <c r="O18" s="2" t="s">
        <v>363</v>
      </c>
      <c r="P18" s="2" t="s">
        <v>376</v>
      </c>
      <c r="Q18" s="42" t="s">
        <v>376</v>
      </c>
    </row>
    <row r="19" spans="1:17" x14ac:dyDescent="0.3">
      <c r="A19" s="47" t="s">
        <v>383</v>
      </c>
      <c r="B19" s="41" t="s">
        <v>15</v>
      </c>
      <c r="C19" s="2" t="s">
        <v>342</v>
      </c>
      <c r="D19" s="42">
        <v>8</v>
      </c>
      <c r="E19" s="41" t="s">
        <v>343</v>
      </c>
      <c r="F19" s="42" t="s">
        <v>384</v>
      </c>
      <c r="G19" s="2" t="s">
        <v>359</v>
      </c>
      <c r="H19" s="2" t="s">
        <v>359</v>
      </c>
      <c r="I19" s="42" t="s">
        <v>385</v>
      </c>
      <c r="J19" s="41">
        <v>8</v>
      </c>
      <c r="K19" s="2">
        <v>14</v>
      </c>
      <c r="L19" s="2">
        <v>14</v>
      </c>
      <c r="M19" s="42">
        <v>14</v>
      </c>
      <c r="N19" s="41">
        <v>8</v>
      </c>
      <c r="O19" s="2">
        <v>14</v>
      </c>
      <c r="P19" s="2">
        <v>14</v>
      </c>
      <c r="Q19" s="42">
        <v>14</v>
      </c>
    </row>
    <row r="20" spans="1:17" x14ac:dyDescent="0.3">
      <c r="A20" s="47" t="s">
        <v>386</v>
      </c>
      <c r="B20" s="41" t="s">
        <v>15</v>
      </c>
      <c r="C20" s="2" t="s">
        <v>342</v>
      </c>
      <c r="D20" s="42">
        <v>26</v>
      </c>
      <c r="E20" s="41" t="s">
        <v>343</v>
      </c>
      <c r="F20" s="42" t="s">
        <v>384</v>
      </c>
      <c r="G20" s="2" t="s">
        <v>359</v>
      </c>
      <c r="H20" s="2" t="s">
        <v>359</v>
      </c>
      <c r="I20" s="42" t="s">
        <v>385</v>
      </c>
      <c r="J20" s="41">
        <v>26</v>
      </c>
      <c r="K20" s="2">
        <v>32</v>
      </c>
      <c r="L20" s="2">
        <v>32</v>
      </c>
      <c r="M20" s="42">
        <v>32</v>
      </c>
      <c r="N20" s="41" t="s">
        <v>381</v>
      </c>
      <c r="O20" s="2">
        <v>32</v>
      </c>
      <c r="P20" s="2">
        <v>32</v>
      </c>
      <c r="Q20" s="42">
        <v>32</v>
      </c>
    </row>
    <row r="21" spans="1:17" s="2" customFormat="1" x14ac:dyDescent="0.3">
      <c r="A21" s="48" t="s">
        <v>387</v>
      </c>
      <c r="B21" s="43" t="s">
        <v>15</v>
      </c>
      <c r="C21" s="44" t="s">
        <v>342</v>
      </c>
      <c r="D21" s="45">
        <v>11</v>
      </c>
      <c r="E21" s="43" t="s">
        <v>343</v>
      </c>
      <c r="F21" s="45" t="s">
        <v>384</v>
      </c>
      <c r="G21" s="43" t="s">
        <v>359</v>
      </c>
      <c r="H21" s="44" t="s">
        <v>359</v>
      </c>
      <c r="I21" s="45" t="s">
        <v>385</v>
      </c>
      <c r="J21" s="43">
        <v>11</v>
      </c>
      <c r="K21" s="44">
        <v>17</v>
      </c>
      <c r="L21" s="44">
        <v>17</v>
      </c>
      <c r="M21" s="45">
        <v>17</v>
      </c>
      <c r="N21" s="43" t="s">
        <v>381</v>
      </c>
      <c r="O21" s="44">
        <v>17</v>
      </c>
      <c r="P21" s="44" t="s">
        <v>363</v>
      </c>
      <c r="Q21" s="45">
        <v>17</v>
      </c>
    </row>
    <row r="22" spans="1:17" x14ac:dyDescent="0.3">
      <c r="N22" s="2"/>
      <c r="O22" s="2"/>
      <c r="P22" s="2"/>
      <c r="Q22" s="2"/>
    </row>
    <row r="34" spans="5:5" x14ac:dyDescent="0.3">
      <c r="E34" s="2" t="s">
        <v>388</v>
      </c>
    </row>
  </sheetData>
  <autoFilter ref="A3:H19" xr:uid="{2C54AA2D-9F92-4EDD-BE28-5A47B98F02E8}">
    <filterColumn colId="4">
      <filters>
        <filter val="Yes"/>
      </filters>
    </filterColumn>
    <filterColumn colId="6">
      <filters>
        <filter val="No"/>
        <filter val="To be determined"/>
        <filter val="Yes"/>
      </filters>
    </filterColumn>
    <sortState xmlns:xlrd2="http://schemas.microsoft.com/office/spreadsheetml/2017/richdata2" ref="A4:H24">
      <sortCondition ref="B3:B19"/>
    </sortState>
  </autoFilter>
  <mergeCells count="2">
    <mergeCell ref="J2:M2"/>
    <mergeCell ref="N2:Q2"/>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442CA-6BCE-47AF-8A38-AF46B83C2DD3}">
  <dimension ref="A1:BS82"/>
  <sheetViews>
    <sheetView zoomScale="50" zoomScaleNormal="50" workbookViewId="0">
      <selection activeCell="A2" sqref="A2"/>
    </sheetView>
  </sheetViews>
  <sheetFormatPr defaultRowHeight="14.4" x14ac:dyDescent="0.3"/>
  <cols>
    <col min="1" max="1" width="13.109375" style="30" customWidth="1"/>
    <col min="2" max="2" width="2.33203125" customWidth="1"/>
    <col min="5" max="5" width="1.88671875" customWidth="1"/>
    <col min="6" max="71" width="8.88671875" style="2"/>
  </cols>
  <sheetData>
    <row r="1" spans="1:71" ht="18" x14ac:dyDescent="0.35">
      <c r="A1" s="5" t="s">
        <v>389</v>
      </c>
      <c r="D1" s="5"/>
      <c r="E1" s="5"/>
    </row>
    <row r="2" spans="1:71" ht="18" x14ac:dyDescent="0.35">
      <c r="B2" s="5"/>
      <c r="C2" s="5"/>
      <c r="D2" s="5"/>
      <c r="E2" s="5"/>
    </row>
    <row r="3" spans="1:71" s="30" customFormat="1" ht="34.950000000000003" customHeight="1" x14ac:dyDescent="0.35">
      <c r="B3" s="33"/>
      <c r="C3" s="33"/>
      <c r="D3" s="33"/>
      <c r="E3" s="33"/>
      <c r="F3" s="93" t="s">
        <v>355</v>
      </c>
      <c r="G3" s="93"/>
      <c r="H3" s="93"/>
      <c r="I3" s="93"/>
      <c r="J3" s="93" t="s">
        <v>358</v>
      </c>
      <c r="K3" s="93"/>
      <c r="L3" s="93"/>
      <c r="M3" s="93"/>
      <c r="N3" s="93" t="s">
        <v>360</v>
      </c>
      <c r="O3" s="93"/>
      <c r="P3" s="93"/>
      <c r="Q3" s="93" t="s">
        <v>390</v>
      </c>
      <c r="R3" s="93"/>
      <c r="S3" s="93"/>
      <c r="T3" s="93"/>
      <c r="U3" s="93" t="s">
        <v>377</v>
      </c>
      <c r="V3" s="93"/>
      <c r="W3" s="93"/>
      <c r="X3" s="93"/>
      <c r="Y3" s="93" t="s">
        <v>379</v>
      </c>
      <c r="Z3" s="93"/>
      <c r="AA3" s="93"/>
      <c r="AB3" s="93"/>
      <c r="AC3" s="93" t="s">
        <v>378</v>
      </c>
      <c r="AD3" s="93"/>
      <c r="AE3" s="93"/>
      <c r="AF3" s="93" t="s">
        <v>382</v>
      </c>
      <c r="AG3" s="93"/>
      <c r="AH3" s="93" t="s">
        <v>341</v>
      </c>
      <c r="AI3" s="93"/>
      <c r="AJ3" s="93"/>
      <c r="AK3" s="93"/>
      <c r="AL3" s="93" t="s">
        <v>347</v>
      </c>
      <c r="AM3" s="93"/>
      <c r="AN3" s="93"/>
      <c r="AO3" s="93"/>
      <c r="AP3" s="93" t="s">
        <v>352</v>
      </c>
      <c r="AQ3" s="93"/>
      <c r="AR3" s="93"/>
      <c r="AS3" s="93"/>
      <c r="AT3" s="93" t="s">
        <v>349</v>
      </c>
      <c r="AU3" s="93"/>
      <c r="AV3" s="93"/>
      <c r="AW3" s="93"/>
      <c r="AX3" s="93" t="s">
        <v>372</v>
      </c>
      <c r="AY3" s="93"/>
      <c r="AZ3" s="93"/>
      <c r="BA3" s="93"/>
      <c r="BB3" s="93" t="s">
        <v>366</v>
      </c>
      <c r="BC3" s="93"/>
      <c r="BD3" s="93"/>
      <c r="BE3" s="93" t="s">
        <v>374</v>
      </c>
      <c r="BF3" s="93"/>
      <c r="BG3" s="93"/>
      <c r="BH3" s="93" t="s">
        <v>387</v>
      </c>
      <c r="BI3" s="93"/>
      <c r="BJ3" s="93"/>
      <c r="BK3" s="93"/>
      <c r="BL3" s="93" t="s">
        <v>383</v>
      </c>
      <c r="BM3" s="93"/>
      <c r="BN3" s="93"/>
      <c r="BO3" s="93"/>
      <c r="BP3" s="93" t="s">
        <v>386</v>
      </c>
      <c r="BQ3" s="93"/>
      <c r="BR3" s="93"/>
      <c r="BS3" s="93"/>
    </row>
    <row r="4" spans="1:71" ht="9" customHeight="1" x14ac:dyDescent="0.35">
      <c r="B4" s="5"/>
      <c r="C4" s="5"/>
      <c r="D4" s="5"/>
      <c r="E4" s="5"/>
    </row>
    <row r="5" spans="1:71" ht="18" x14ac:dyDescent="0.35">
      <c r="B5" s="5"/>
      <c r="C5" s="5"/>
      <c r="D5" s="5"/>
      <c r="E5" s="5"/>
      <c r="F5" s="22"/>
      <c r="G5" s="22"/>
      <c r="H5" s="22"/>
      <c r="I5" s="22"/>
      <c r="J5" s="22"/>
      <c r="K5" s="22"/>
      <c r="L5" s="22"/>
      <c r="M5" s="22"/>
      <c r="N5" s="22"/>
      <c r="O5" s="22"/>
      <c r="P5" s="22"/>
      <c r="Q5" s="22"/>
      <c r="R5" s="22"/>
      <c r="S5" s="22"/>
      <c r="T5" s="25"/>
      <c r="U5" s="25"/>
      <c r="V5" s="25"/>
      <c r="W5" s="25"/>
      <c r="X5" s="25"/>
      <c r="Y5" s="25"/>
      <c r="Z5" s="25"/>
      <c r="AA5" s="25"/>
      <c r="AB5" s="25"/>
      <c r="AC5" s="25"/>
      <c r="AD5" s="25"/>
      <c r="AE5" s="25"/>
      <c r="AF5" s="25"/>
      <c r="AG5" s="25"/>
      <c r="AH5" s="27"/>
      <c r="AI5" s="27"/>
      <c r="AJ5" s="27"/>
      <c r="AK5" s="27"/>
      <c r="AL5" s="27"/>
      <c r="AM5" s="27"/>
      <c r="AN5" s="27"/>
      <c r="AO5" s="27"/>
      <c r="AP5" s="27"/>
      <c r="AQ5" s="27"/>
      <c r="AR5" s="27"/>
      <c r="AS5" s="27"/>
      <c r="AT5" s="27"/>
      <c r="AU5" s="27"/>
      <c r="AV5" s="27"/>
      <c r="AW5" s="27"/>
      <c r="AX5" s="31"/>
      <c r="AY5" s="31"/>
      <c r="AZ5" s="31"/>
      <c r="BA5" s="31"/>
      <c r="BB5" s="31"/>
      <c r="BC5" s="31"/>
      <c r="BD5" s="31"/>
      <c r="BE5" s="31"/>
      <c r="BF5" s="31"/>
      <c r="BG5" s="31"/>
      <c r="BH5" s="32"/>
      <c r="BI5" s="32"/>
      <c r="BJ5" s="32"/>
      <c r="BK5" s="32"/>
      <c r="BL5" s="32"/>
      <c r="BM5" s="32"/>
      <c r="BN5" s="32"/>
      <c r="BO5" s="32"/>
      <c r="BP5" s="32"/>
      <c r="BQ5" s="32"/>
      <c r="BR5" s="32"/>
      <c r="BS5" s="32"/>
    </row>
    <row r="6" spans="1:71" ht="18" x14ac:dyDescent="0.35">
      <c r="B6" s="5"/>
      <c r="C6" s="5"/>
      <c r="D6" s="5"/>
      <c r="E6" s="5"/>
      <c r="F6" s="34"/>
      <c r="G6" s="35"/>
      <c r="H6" s="37"/>
      <c r="I6" s="36"/>
      <c r="J6" s="34"/>
      <c r="K6" s="35"/>
      <c r="L6" s="37"/>
      <c r="M6" s="36"/>
      <c r="N6" s="34"/>
      <c r="O6" s="37"/>
      <c r="P6" s="36"/>
      <c r="Q6" s="34"/>
      <c r="R6" s="35"/>
      <c r="S6" s="37"/>
      <c r="T6" s="36"/>
      <c r="U6" s="34"/>
      <c r="V6" s="35"/>
      <c r="W6" s="37"/>
      <c r="X6" s="36"/>
      <c r="Y6" s="34"/>
      <c r="Z6" s="35"/>
      <c r="AA6" s="37"/>
      <c r="AB6" s="36"/>
      <c r="AC6" s="34"/>
      <c r="AD6" s="35"/>
      <c r="AE6" s="37"/>
      <c r="AF6" s="34"/>
      <c r="AG6" s="35"/>
      <c r="AH6" s="34"/>
      <c r="AI6" s="35"/>
      <c r="AJ6" s="37"/>
      <c r="AK6" s="36"/>
      <c r="AL6" s="34"/>
      <c r="AM6" s="35"/>
      <c r="AN6" s="37"/>
      <c r="AO6" s="36"/>
      <c r="AP6" s="34"/>
      <c r="AQ6" s="35"/>
      <c r="AR6" s="37"/>
      <c r="AS6" s="36"/>
      <c r="AT6" s="34"/>
      <c r="AU6" s="35"/>
      <c r="AV6" s="37"/>
      <c r="AW6" s="36"/>
      <c r="AX6" s="34"/>
      <c r="AY6" s="35"/>
      <c r="AZ6" s="37"/>
      <c r="BA6" s="36"/>
      <c r="BB6" s="34"/>
      <c r="BC6" s="35"/>
      <c r="BD6" s="37"/>
      <c r="BE6" s="34"/>
      <c r="BF6" s="37"/>
      <c r="BG6" s="36"/>
      <c r="BH6" s="34"/>
      <c r="BI6" s="35"/>
      <c r="BJ6" s="37"/>
      <c r="BK6" s="36"/>
      <c r="BL6" s="34"/>
      <c r="BM6" s="35"/>
      <c r="BN6" s="37"/>
      <c r="BO6" s="36"/>
      <c r="BP6" s="34"/>
      <c r="BQ6" s="35"/>
      <c r="BR6" s="37"/>
      <c r="BS6" s="36"/>
    </row>
    <row r="7" spans="1:71" ht="9.6" customHeight="1" x14ac:dyDescent="0.3"/>
    <row r="8" spans="1:71" x14ac:dyDescent="0.3">
      <c r="A8" s="94" t="s">
        <v>355</v>
      </c>
      <c r="C8" s="22"/>
      <c r="D8" s="34"/>
      <c r="F8" s="18">
        <v>1</v>
      </c>
      <c r="G8" s="18">
        <v>0.99753315070000004</v>
      </c>
      <c r="H8" s="18">
        <v>0.98907909189999998</v>
      </c>
      <c r="I8" s="18">
        <v>0.99612372989999998</v>
      </c>
      <c r="J8" s="18">
        <v>0.61570248000000005</v>
      </c>
      <c r="K8" s="18">
        <v>0.6168072429</v>
      </c>
      <c r="L8" s="18">
        <v>0.6129016061</v>
      </c>
      <c r="M8" s="18">
        <v>0.61463073219999997</v>
      </c>
      <c r="N8" s="18">
        <v>0.61882441060000004</v>
      </c>
      <c r="O8" s="18">
        <v>0.61430256979999998</v>
      </c>
      <c r="P8" s="18">
        <v>0.61584044459999998</v>
      </c>
      <c r="Q8" s="18">
        <v>0.53444199049999996</v>
      </c>
      <c r="R8" s="18">
        <v>0.53285813550000005</v>
      </c>
      <c r="S8" s="18">
        <v>0.53434872450000004</v>
      </c>
      <c r="T8" s="18">
        <v>0.53321398369999995</v>
      </c>
      <c r="U8" s="18">
        <v>0.42705650820000002</v>
      </c>
      <c r="V8" s="18">
        <v>0.42037374519999998</v>
      </c>
      <c r="W8" s="18">
        <v>0.42995193879999999</v>
      </c>
      <c r="X8" s="18">
        <v>0.42663989740000002</v>
      </c>
      <c r="Y8" s="18">
        <v>0.43617567410000002</v>
      </c>
      <c r="Z8" s="18">
        <v>0.43516756080000002</v>
      </c>
      <c r="AA8" s="18">
        <v>0.43820880800000001</v>
      </c>
      <c r="AB8" s="18">
        <v>0.46889844790000001</v>
      </c>
      <c r="AC8" s="18">
        <v>0.56204840810000001</v>
      </c>
      <c r="AD8" s="18">
        <v>0.56023807020000005</v>
      </c>
      <c r="AE8" s="18">
        <v>0.56565805950000003</v>
      </c>
      <c r="AF8" s="18">
        <v>0.52567690170000003</v>
      </c>
      <c r="AG8" s="18">
        <v>0.53053043759999996</v>
      </c>
      <c r="AH8" s="18">
        <v>0.45962984359999998</v>
      </c>
      <c r="AI8" s="18">
        <v>0.47439977719999998</v>
      </c>
      <c r="AJ8" s="18">
        <v>0.47060548000000002</v>
      </c>
      <c r="AK8" s="18">
        <v>0.46476760610000001</v>
      </c>
      <c r="AL8" s="18">
        <v>0.37404621300000002</v>
      </c>
      <c r="AM8" s="18">
        <v>0.37088473100000002</v>
      </c>
      <c r="AN8" s="18">
        <v>0.37167801700000003</v>
      </c>
      <c r="AO8" s="18">
        <v>0.37097470199999999</v>
      </c>
      <c r="AP8" s="18">
        <v>0.44871978340000002</v>
      </c>
      <c r="AQ8" s="18">
        <v>0.43931923820000002</v>
      </c>
      <c r="AR8" s="18">
        <v>0.44841645279999998</v>
      </c>
      <c r="AS8" s="18">
        <v>0.4456812423</v>
      </c>
      <c r="AT8" s="18">
        <v>0.51473605050000004</v>
      </c>
      <c r="AU8" s="18">
        <v>0.51496882040000003</v>
      </c>
      <c r="AV8" s="18">
        <v>0.52413004289999998</v>
      </c>
      <c r="AW8" s="18">
        <v>0.51278164199999998</v>
      </c>
      <c r="AX8" s="18">
        <v>0.6213058615</v>
      </c>
      <c r="AY8" s="18">
        <v>0.6171507557</v>
      </c>
      <c r="AZ8" s="18">
        <v>0.62348739639999995</v>
      </c>
      <c r="BA8" s="18">
        <v>0.61859719260000001</v>
      </c>
      <c r="BB8" s="18">
        <v>0.46938723170000002</v>
      </c>
      <c r="BC8" s="18">
        <v>0.47317806400000001</v>
      </c>
      <c r="BD8" s="18">
        <v>0.44420828620000002</v>
      </c>
      <c r="BE8" s="18">
        <v>0.50146718209999996</v>
      </c>
      <c r="BF8" s="18">
        <v>0.49915065339999998</v>
      </c>
      <c r="BG8" s="18">
        <v>0.49831601609999998</v>
      </c>
      <c r="BH8" s="18">
        <v>0.46896069379999999</v>
      </c>
      <c r="BI8" s="18">
        <v>0.47831938210000002</v>
      </c>
      <c r="BJ8" s="18">
        <v>0.47980711279999999</v>
      </c>
      <c r="BK8" s="18">
        <v>0.47887646719999999</v>
      </c>
      <c r="BL8" s="18">
        <v>0.59360400290000004</v>
      </c>
      <c r="BM8" s="18">
        <v>0.59445853770000001</v>
      </c>
      <c r="BN8" s="18">
        <v>0.58754529629999996</v>
      </c>
      <c r="BO8" s="18">
        <v>0.58981614579999997</v>
      </c>
      <c r="BP8" s="18">
        <v>0.59157927990000003</v>
      </c>
      <c r="BQ8" s="18">
        <v>0.59586165020000004</v>
      </c>
      <c r="BR8" s="18">
        <v>0.59273077139999997</v>
      </c>
      <c r="BS8" s="18">
        <v>0.59480392839999996</v>
      </c>
    </row>
    <row r="9" spans="1:71" x14ac:dyDescent="0.3">
      <c r="A9" s="94"/>
      <c r="C9" s="22"/>
      <c r="D9" s="35"/>
      <c r="F9" s="18">
        <v>0.99753315070000004</v>
      </c>
      <c r="G9" s="18">
        <v>1</v>
      </c>
      <c r="H9" s="18">
        <v>0.98864933020000001</v>
      </c>
      <c r="I9" s="18">
        <v>0.99650606860000002</v>
      </c>
      <c r="J9" s="18">
        <v>0.61017007469999995</v>
      </c>
      <c r="K9" s="18">
        <v>0.61145424559999995</v>
      </c>
      <c r="L9" s="18">
        <v>0.60763510430000001</v>
      </c>
      <c r="M9" s="18">
        <v>0.60938477020000004</v>
      </c>
      <c r="N9" s="18">
        <v>0.61992920880000002</v>
      </c>
      <c r="O9" s="18">
        <v>0.61512456390000003</v>
      </c>
      <c r="P9" s="18">
        <v>0.61685306809999996</v>
      </c>
      <c r="Q9" s="18">
        <v>0.52941582799999998</v>
      </c>
      <c r="R9" s="18">
        <v>0.52781264520000004</v>
      </c>
      <c r="S9" s="18">
        <v>0.5284391208</v>
      </c>
      <c r="T9" s="18">
        <v>0.52801707040000001</v>
      </c>
      <c r="U9" s="18">
        <v>0.42016086159999999</v>
      </c>
      <c r="V9" s="18">
        <v>0.41317405080000003</v>
      </c>
      <c r="W9" s="18">
        <v>0.4229807075</v>
      </c>
      <c r="X9" s="18">
        <v>0.419688385</v>
      </c>
      <c r="Y9" s="18">
        <v>0.43334811600000001</v>
      </c>
      <c r="Z9" s="18">
        <v>0.4322791842</v>
      </c>
      <c r="AA9" s="18">
        <v>0.43535180629999998</v>
      </c>
      <c r="AB9" s="18">
        <v>0.46590201110000001</v>
      </c>
      <c r="AC9" s="18">
        <v>0.56239551830000001</v>
      </c>
      <c r="AD9" s="18">
        <v>0.56203576749999995</v>
      </c>
      <c r="AE9" s="18">
        <v>0.56535153429999996</v>
      </c>
      <c r="AF9" s="18">
        <v>0.52224777970000003</v>
      </c>
      <c r="AG9" s="18">
        <v>0.52646571330000003</v>
      </c>
      <c r="AH9" s="18">
        <v>0.45837797870000002</v>
      </c>
      <c r="AI9" s="18">
        <v>0.47394763179999999</v>
      </c>
      <c r="AJ9" s="18">
        <v>0.4698161408</v>
      </c>
      <c r="AK9" s="18">
        <v>0.4647578013</v>
      </c>
      <c r="AL9" s="18">
        <v>0.37451131450000003</v>
      </c>
      <c r="AM9" s="18">
        <v>0.37181365729999999</v>
      </c>
      <c r="AN9" s="18">
        <v>0.37204306809999999</v>
      </c>
      <c r="AO9" s="18">
        <v>0.37125901449999998</v>
      </c>
      <c r="AP9" s="18">
        <v>0.4514364763</v>
      </c>
      <c r="AQ9" s="18">
        <v>0.44152837589999999</v>
      </c>
      <c r="AR9" s="18">
        <v>0.4503619438</v>
      </c>
      <c r="AS9" s="18">
        <v>0.44746981320000001</v>
      </c>
      <c r="AT9" s="18">
        <v>0.51174292509999997</v>
      </c>
      <c r="AU9" s="18">
        <v>0.51199880200000003</v>
      </c>
      <c r="AV9" s="18">
        <v>0.52092699899999995</v>
      </c>
      <c r="AW9" s="18">
        <v>0.50993976870000002</v>
      </c>
      <c r="AX9" s="18">
        <v>0.6187234465</v>
      </c>
      <c r="AY9" s="18">
        <v>0.61548171070000002</v>
      </c>
      <c r="AZ9" s="18">
        <v>0.62099871360000003</v>
      </c>
      <c r="BA9" s="18">
        <v>0.61706874540000001</v>
      </c>
      <c r="BB9" s="18">
        <v>0.4637852717</v>
      </c>
      <c r="BC9" s="18">
        <v>0.46740109990000001</v>
      </c>
      <c r="BD9" s="18">
        <v>0.4384125639</v>
      </c>
      <c r="BE9" s="18">
        <v>0.49820250040000003</v>
      </c>
      <c r="BF9" s="18">
        <v>0.4959499289</v>
      </c>
      <c r="BG9" s="18">
        <v>0.49502573430000002</v>
      </c>
      <c r="BH9" s="18">
        <v>0.47309753630000001</v>
      </c>
      <c r="BI9" s="18">
        <v>0.48183102280000001</v>
      </c>
      <c r="BJ9" s="18">
        <v>0.48205160270000003</v>
      </c>
      <c r="BK9" s="18">
        <v>0.4812005244</v>
      </c>
      <c r="BL9" s="18">
        <v>0.58985041559999996</v>
      </c>
      <c r="BM9" s="18">
        <v>0.5907998565</v>
      </c>
      <c r="BN9" s="18">
        <v>0.58421442670000001</v>
      </c>
      <c r="BO9" s="18">
        <v>0.58609933540000003</v>
      </c>
      <c r="BP9" s="18">
        <v>0.5858984948</v>
      </c>
      <c r="BQ9" s="18">
        <v>0.58992250840000005</v>
      </c>
      <c r="BR9" s="18">
        <v>0.5867460404</v>
      </c>
      <c r="BS9" s="18">
        <v>0.58970487140000005</v>
      </c>
    </row>
    <row r="10" spans="1:71" x14ac:dyDescent="0.3">
      <c r="A10" s="94"/>
      <c r="C10" s="22"/>
      <c r="D10" s="37"/>
      <c r="F10" s="18">
        <v>0.98907909189999998</v>
      </c>
      <c r="G10" s="18">
        <v>0.98864933020000001</v>
      </c>
      <c r="H10" s="18">
        <v>1</v>
      </c>
      <c r="I10" s="18">
        <v>0.99275016110000003</v>
      </c>
      <c r="J10" s="18">
        <v>0.61743719220000004</v>
      </c>
      <c r="K10" s="18">
        <v>0.61883447940000003</v>
      </c>
      <c r="L10" s="18">
        <v>0.61476684770000001</v>
      </c>
      <c r="M10" s="18">
        <v>0.6165247734</v>
      </c>
      <c r="N10" s="18">
        <v>0.60885414940000004</v>
      </c>
      <c r="O10" s="18">
        <v>0.60460744609999995</v>
      </c>
      <c r="P10" s="18">
        <v>0.60594297640000006</v>
      </c>
      <c r="Q10" s="18">
        <v>0.53931467129999999</v>
      </c>
      <c r="R10" s="18">
        <v>0.54009355569999995</v>
      </c>
      <c r="S10" s="18">
        <v>0.53940877350000005</v>
      </c>
      <c r="T10" s="18">
        <v>0.53873531519999995</v>
      </c>
      <c r="U10" s="18">
        <v>0.4307165262</v>
      </c>
      <c r="V10" s="18">
        <v>0.42375931779999998</v>
      </c>
      <c r="W10" s="18">
        <v>0.43369214</v>
      </c>
      <c r="X10" s="18">
        <v>0.43037105460000002</v>
      </c>
      <c r="Y10" s="18">
        <v>0.43464459589999999</v>
      </c>
      <c r="Z10" s="18">
        <v>0.43322763279999998</v>
      </c>
      <c r="AA10" s="18">
        <v>0.43668426469999999</v>
      </c>
      <c r="AB10" s="18">
        <v>0.46729547910000002</v>
      </c>
      <c r="AC10" s="18">
        <v>0.55450568060000005</v>
      </c>
      <c r="AD10" s="18">
        <v>0.55264124280000004</v>
      </c>
      <c r="AE10" s="18">
        <v>0.55801198829999998</v>
      </c>
      <c r="AF10" s="18">
        <v>0.54029274059999999</v>
      </c>
      <c r="AG10" s="18">
        <v>0.54528446809999997</v>
      </c>
      <c r="AH10" s="18">
        <v>0.46162787039999997</v>
      </c>
      <c r="AI10" s="18">
        <v>0.4761091704</v>
      </c>
      <c r="AJ10" s="18">
        <v>0.4727292541</v>
      </c>
      <c r="AK10" s="18">
        <v>0.4667415667</v>
      </c>
      <c r="AL10" s="18">
        <v>0.37908377030000001</v>
      </c>
      <c r="AM10" s="18">
        <v>0.37567948690000003</v>
      </c>
      <c r="AN10" s="18">
        <v>0.3766573889</v>
      </c>
      <c r="AO10" s="18">
        <v>0.37595010690000003</v>
      </c>
      <c r="AP10" s="18">
        <v>0.43501822810000002</v>
      </c>
      <c r="AQ10" s="18">
        <v>0.42621012190000002</v>
      </c>
      <c r="AR10" s="18">
        <v>0.43501002220000001</v>
      </c>
      <c r="AS10" s="18">
        <v>0.43230379540000002</v>
      </c>
      <c r="AT10" s="18">
        <v>0.5116583871</v>
      </c>
      <c r="AU10" s="18">
        <v>0.51165384169999995</v>
      </c>
      <c r="AV10" s="18">
        <v>0.52067744329999999</v>
      </c>
      <c r="AW10" s="18">
        <v>0.50972836889999995</v>
      </c>
      <c r="AX10" s="18">
        <v>0.61625513409999999</v>
      </c>
      <c r="AY10" s="18">
        <v>0.61093201559999999</v>
      </c>
      <c r="AZ10" s="18">
        <v>0.61839902950000003</v>
      </c>
      <c r="BA10" s="18">
        <v>0.61323527950000001</v>
      </c>
      <c r="BB10" s="18">
        <v>0.48191522050000002</v>
      </c>
      <c r="BC10" s="18">
        <v>0.47491804970000001</v>
      </c>
      <c r="BD10" s="18">
        <v>0.4561314897</v>
      </c>
      <c r="BE10" s="18">
        <v>0.50185061330000003</v>
      </c>
      <c r="BF10" s="18">
        <v>0.49953622180000001</v>
      </c>
      <c r="BG10" s="18">
        <v>0.49865446949999997</v>
      </c>
      <c r="BH10" s="18">
        <v>0.47950428239999998</v>
      </c>
      <c r="BI10" s="18">
        <v>0.48731720630000003</v>
      </c>
      <c r="BJ10" s="18">
        <v>0.48961841309999998</v>
      </c>
      <c r="BK10" s="18">
        <v>0.48847768539999997</v>
      </c>
      <c r="BL10" s="18">
        <v>0.5956639427</v>
      </c>
      <c r="BM10" s="18">
        <v>0.59639673140000005</v>
      </c>
      <c r="BN10" s="18">
        <v>0.58957576739999995</v>
      </c>
      <c r="BO10" s="18">
        <v>0.59102712160000004</v>
      </c>
      <c r="BP10" s="18">
        <v>0.60340557930000005</v>
      </c>
      <c r="BQ10" s="18">
        <v>0.59810397510000002</v>
      </c>
      <c r="BR10" s="18">
        <v>0.59501009810000005</v>
      </c>
      <c r="BS10" s="18">
        <v>0.59683256309999999</v>
      </c>
    </row>
    <row r="11" spans="1:71" x14ac:dyDescent="0.3">
      <c r="A11" s="94"/>
      <c r="C11" s="22"/>
      <c r="D11" s="36"/>
      <c r="F11" s="18">
        <v>0.99612372989999998</v>
      </c>
      <c r="G11" s="18">
        <v>0.99650606860000002</v>
      </c>
      <c r="H11" s="18">
        <v>0.99275016110000003</v>
      </c>
      <c r="I11" s="18">
        <v>1</v>
      </c>
      <c r="J11" s="18">
        <v>0.62002814939999995</v>
      </c>
      <c r="K11" s="18">
        <v>0.62142763040000004</v>
      </c>
      <c r="L11" s="18">
        <v>0.61741782079999996</v>
      </c>
      <c r="M11" s="18">
        <v>0.61922177079999996</v>
      </c>
      <c r="N11" s="18">
        <v>0.6128329871</v>
      </c>
      <c r="O11" s="18">
        <v>0.60840099479999998</v>
      </c>
      <c r="P11" s="18">
        <v>0.60993161839999999</v>
      </c>
      <c r="Q11" s="18">
        <v>0.54139179530000003</v>
      </c>
      <c r="R11" s="18">
        <v>0.53973574260000001</v>
      </c>
      <c r="S11" s="18">
        <v>0.54127939869999997</v>
      </c>
      <c r="T11" s="18">
        <v>0.54044019170000002</v>
      </c>
      <c r="U11" s="18">
        <v>0.4302423937</v>
      </c>
      <c r="V11" s="18">
        <v>0.42308876579999999</v>
      </c>
      <c r="W11" s="18">
        <v>0.4332960206</v>
      </c>
      <c r="X11" s="18">
        <v>0.42992272450000002</v>
      </c>
      <c r="Y11" s="18">
        <v>0.43616024749999999</v>
      </c>
      <c r="Z11" s="18">
        <v>0.43477758909999997</v>
      </c>
      <c r="AA11" s="18">
        <v>0.4382066584</v>
      </c>
      <c r="AB11" s="18">
        <v>0.46876048139999998</v>
      </c>
      <c r="AC11" s="18">
        <v>0.55922066869999998</v>
      </c>
      <c r="AD11" s="18">
        <v>0.5574211255</v>
      </c>
      <c r="AE11" s="18">
        <v>0.56250610320000005</v>
      </c>
      <c r="AF11" s="18">
        <v>0.53041398520000005</v>
      </c>
      <c r="AG11" s="18">
        <v>0.53532693600000003</v>
      </c>
      <c r="AH11" s="18">
        <v>0.46591008699999997</v>
      </c>
      <c r="AI11" s="18">
        <v>0.48062656799999998</v>
      </c>
      <c r="AJ11" s="18">
        <v>0.47665225649999998</v>
      </c>
      <c r="AK11" s="18">
        <v>0.47090357259999999</v>
      </c>
      <c r="AL11" s="18">
        <v>0.37506741240000002</v>
      </c>
      <c r="AM11" s="18">
        <v>0.3717845675</v>
      </c>
      <c r="AN11" s="18">
        <v>0.37251720220000001</v>
      </c>
      <c r="AO11" s="18">
        <v>0.37183657720000002</v>
      </c>
      <c r="AP11" s="18">
        <v>0.43977327849999998</v>
      </c>
      <c r="AQ11" s="18">
        <v>0.43016565480000002</v>
      </c>
      <c r="AR11" s="18">
        <v>0.4393803255</v>
      </c>
      <c r="AS11" s="18">
        <v>0.43665902960000003</v>
      </c>
      <c r="AT11" s="18">
        <v>0.51215403010000005</v>
      </c>
      <c r="AU11" s="18">
        <v>0.51225942400000002</v>
      </c>
      <c r="AV11" s="18">
        <v>0.52177139979999998</v>
      </c>
      <c r="AW11" s="18">
        <v>0.51021205759999999</v>
      </c>
      <c r="AX11" s="18">
        <v>0.61984655580000003</v>
      </c>
      <c r="AY11" s="18">
        <v>0.61468847120000003</v>
      </c>
      <c r="AZ11" s="18">
        <v>0.62203647490000002</v>
      </c>
      <c r="BA11" s="18">
        <v>0.61721154789999999</v>
      </c>
      <c r="BB11" s="18">
        <v>0.47235801119999998</v>
      </c>
      <c r="BC11" s="18">
        <v>0.47615145320000002</v>
      </c>
      <c r="BD11" s="18">
        <v>0.44705186969999999</v>
      </c>
      <c r="BE11" s="18">
        <v>0.50429228020000005</v>
      </c>
      <c r="BF11" s="18">
        <v>0.5020174905</v>
      </c>
      <c r="BG11" s="18">
        <v>0.5011096907</v>
      </c>
      <c r="BH11" s="18">
        <v>0.48104750099999999</v>
      </c>
      <c r="BI11" s="18">
        <v>0.48926007519999998</v>
      </c>
      <c r="BJ11" s="18">
        <v>0.49098270150000001</v>
      </c>
      <c r="BK11" s="18">
        <v>0.48996387679999998</v>
      </c>
      <c r="BL11" s="18">
        <v>0.59858571630000001</v>
      </c>
      <c r="BM11" s="18">
        <v>0.59933425429999998</v>
      </c>
      <c r="BN11" s="18">
        <v>0.59213320300000005</v>
      </c>
      <c r="BO11" s="18">
        <v>0.59374983560000005</v>
      </c>
      <c r="BP11" s="18">
        <v>0.59413231099999997</v>
      </c>
      <c r="BQ11" s="18">
        <v>0.59839067239999999</v>
      </c>
      <c r="BR11" s="18">
        <v>0.59534468870000001</v>
      </c>
      <c r="BS11" s="18">
        <v>0.59743373789999998</v>
      </c>
    </row>
    <row r="12" spans="1:71" x14ac:dyDescent="0.3">
      <c r="A12" s="93" t="s">
        <v>358</v>
      </c>
      <c r="C12" s="22"/>
      <c r="D12" s="34"/>
      <c r="F12" s="18">
        <v>0.61570248000000005</v>
      </c>
      <c r="G12" s="18">
        <v>0.61017007469999995</v>
      </c>
      <c r="H12" s="18">
        <v>0.61743719220000004</v>
      </c>
      <c r="I12" s="18">
        <v>0.62002814939999995</v>
      </c>
      <c r="J12" s="18">
        <v>1</v>
      </c>
      <c r="K12" s="18">
        <v>0.99748411969999995</v>
      </c>
      <c r="L12" s="18">
        <v>0.99780550830000003</v>
      </c>
      <c r="M12" s="18">
        <v>0.99800171390000003</v>
      </c>
      <c r="N12" s="18">
        <v>0.5255189683</v>
      </c>
      <c r="O12" s="18">
        <v>0.5204886165</v>
      </c>
      <c r="P12" s="18">
        <v>0.52140336779999996</v>
      </c>
      <c r="Q12" s="18">
        <v>0.65784740490000004</v>
      </c>
      <c r="R12" s="18">
        <v>0.65489036860000005</v>
      </c>
      <c r="S12" s="18">
        <v>0.65741583319999997</v>
      </c>
      <c r="T12" s="18">
        <v>0.64986617499999999</v>
      </c>
      <c r="U12" s="18">
        <v>0.55970845420000004</v>
      </c>
      <c r="V12" s="18">
        <v>0.5578768784</v>
      </c>
      <c r="W12" s="18">
        <v>0.56089229340000002</v>
      </c>
      <c r="X12" s="18">
        <v>0.55896849940000004</v>
      </c>
      <c r="Y12" s="18">
        <v>0.4826471685</v>
      </c>
      <c r="Z12" s="18">
        <v>0.48020515949999998</v>
      </c>
      <c r="AA12" s="18">
        <v>0.48378776420000003</v>
      </c>
      <c r="AB12" s="18">
        <v>0.51148524610000001</v>
      </c>
      <c r="AC12" s="18">
        <v>0.6157969781</v>
      </c>
      <c r="AD12" s="18">
        <v>0.60695116780000002</v>
      </c>
      <c r="AE12" s="18">
        <v>0.61833346560000002</v>
      </c>
      <c r="AF12" s="18">
        <v>0.55188761519999996</v>
      </c>
      <c r="AG12" s="18">
        <v>0.54971083659999997</v>
      </c>
      <c r="AH12" s="18">
        <v>0.52873314549999995</v>
      </c>
      <c r="AI12" s="18">
        <v>0.54561248110000005</v>
      </c>
      <c r="AJ12" s="18">
        <v>0.54254886400000002</v>
      </c>
      <c r="AK12" s="18">
        <v>0.5361647007</v>
      </c>
      <c r="AL12" s="18">
        <v>0.40302236450000001</v>
      </c>
      <c r="AM12" s="18">
        <v>0.39832390620000002</v>
      </c>
      <c r="AN12" s="18">
        <v>0.39959556489999998</v>
      </c>
      <c r="AO12" s="18">
        <v>0.39885136319999998</v>
      </c>
      <c r="AP12" s="18">
        <v>0.41493831660000002</v>
      </c>
      <c r="AQ12" s="18">
        <v>0.40578948349999999</v>
      </c>
      <c r="AR12" s="18">
        <v>0.41304916289999999</v>
      </c>
      <c r="AS12" s="18">
        <v>0.4115306782</v>
      </c>
      <c r="AT12" s="18">
        <v>0.54882499610000002</v>
      </c>
      <c r="AU12" s="18">
        <v>0.54844700889999998</v>
      </c>
      <c r="AV12" s="18">
        <v>0.55448826819999997</v>
      </c>
      <c r="AW12" s="18">
        <v>0.54849927580000002</v>
      </c>
      <c r="AX12" s="18">
        <v>0.58514443439999997</v>
      </c>
      <c r="AY12" s="18">
        <v>0.58562020319999997</v>
      </c>
      <c r="AZ12" s="18">
        <v>0.58679766700000002</v>
      </c>
      <c r="BA12" s="18">
        <v>0.5813367264</v>
      </c>
      <c r="BB12" s="18">
        <v>0.51298949989999998</v>
      </c>
      <c r="BC12" s="18">
        <v>0.51633409779999995</v>
      </c>
      <c r="BD12" s="18">
        <v>0.48441013329999999</v>
      </c>
      <c r="BE12" s="18">
        <v>0.58055643469999996</v>
      </c>
      <c r="BF12" s="18">
        <v>0.58009445319999997</v>
      </c>
      <c r="BG12" s="18">
        <v>0.57914081399999995</v>
      </c>
      <c r="BH12" s="18">
        <v>0.41977083450000002</v>
      </c>
      <c r="BI12" s="18">
        <v>0.43120787779999997</v>
      </c>
      <c r="BJ12" s="18">
        <v>0.42913233760000002</v>
      </c>
      <c r="BK12" s="18">
        <v>0.42965613260000002</v>
      </c>
      <c r="BL12" s="18">
        <v>0.63465532810000003</v>
      </c>
      <c r="BM12" s="18">
        <v>0.62865324879999995</v>
      </c>
      <c r="BN12" s="18">
        <v>0.630418217</v>
      </c>
      <c r="BO12" s="18">
        <v>0.63686944599999995</v>
      </c>
      <c r="BP12" s="18">
        <v>0.61229696460000005</v>
      </c>
      <c r="BQ12" s="18">
        <v>0.615758378</v>
      </c>
      <c r="BR12" s="18">
        <v>0.61227655690000005</v>
      </c>
      <c r="BS12" s="18">
        <v>0.61500817500000005</v>
      </c>
    </row>
    <row r="13" spans="1:71" x14ac:dyDescent="0.3">
      <c r="A13" s="93"/>
      <c r="C13" s="22"/>
      <c r="D13" s="35"/>
      <c r="F13" s="18">
        <v>0.6168072429</v>
      </c>
      <c r="G13" s="18">
        <v>0.61145424559999995</v>
      </c>
      <c r="H13" s="18">
        <v>0.61883447940000003</v>
      </c>
      <c r="I13" s="18">
        <v>0.62142763040000004</v>
      </c>
      <c r="J13" s="18">
        <v>0.99748411969999995</v>
      </c>
      <c r="K13" s="18">
        <v>1</v>
      </c>
      <c r="L13" s="18">
        <v>0.99858351450000005</v>
      </c>
      <c r="M13" s="18">
        <v>0.99852912709999997</v>
      </c>
      <c r="N13" s="18">
        <v>0.52706850139999994</v>
      </c>
      <c r="O13" s="18">
        <v>0.5215618098</v>
      </c>
      <c r="P13" s="18">
        <v>0.52262533430000002</v>
      </c>
      <c r="Q13" s="18">
        <v>0.66525467699999996</v>
      </c>
      <c r="R13" s="18">
        <v>0.66253405659999998</v>
      </c>
      <c r="S13" s="18">
        <v>0.66512066660000002</v>
      </c>
      <c r="T13" s="18">
        <v>0.65766025630000002</v>
      </c>
      <c r="U13" s="18">
        <v>0.56912264560000003</v>
      </c>
      <c r="V13" s="18">
        <v>0.56693034620000005</v>
      </c>
      <c r="W13" s="18">
        <v>0.57021968779999999</v>
      </c>
      <c r="X13" s="18">
        <v>0.56839322179999996</v>
      </c>
      <c r="Y13" s="18">
        <v>0.47652040499999998</v>
      </c>
      <c r="Z13" s="18">
        <v>0.47439680550000002</v>
      </c>
      <c r="AA13" s="18">
        <v>0.47822209830000001</v>
      </c>
      <c r="AB13" s="18">
        <v>0.50601719190000005</v>
      </c>
      <c r="AC13" s="18">
        <v>0.62072842159999997</v>
      </c>
      <c r="AD13" s="18">
        <v>0.61199032710000001</v>
      </c>
      <c r="AE13" s="18">
        <v>0.62354905890000001</v>
      </c>
      <c r="AF13" s="18">
        <v>0.56606812049999999</v>
      </c>
      <c r="AG13" s="18">
        <v>0.56399397760000003</v>
      </c>
      <c r="AH13" s="18">
        <v>0.53374378919999999</v>
      </c>
      <c r="AI13" s="18">
        <v>0.55016388599999999</v>
      </c>
      <c r="AJ13" s="18">
        <v>0.54836840149999999</v>
      </c>
      <c r="AK13" s="18">
        <v>0.54230231179999999</v>
      </c>
      <c r="AL13" s="18">
        <v>0.41179412160000001</v>
      </c>
      <c r="AM13" s="18">
        <v>0.40627984039999998</v>
      </c>
      <c r="AN13" s="18">
        <v>0.40772654920000001</v>
      </c>
      <c r="AO13" s="18">
        <v>0.40701030599999999</v>
      </c>
      <c r="AP13" s="18">
        <v>0.42191852010000003</v>
      </c>
      <c r="AQ13" s="18">
        <v>0.41360257890000002</v>
      </c>
      <c r="AR13" s="18">
        <v>0.41989491359999997</v>
      </c>
      <c r="AS13" s="18">
        <v>0.41842354659999997</v>
      </c>
      <c r="AT13" s="18">
        <v>0.55505183670000002</v>
      </c>
      <c r="AU13" s="18">
        <v>0.55456523140000002</v>
      </c>
      <c r="AV13" s="18">
        <v>0.55959203840000005</v>
      </c>
      <c r="AW13" s="18">
        <v>0.55465412820000004</v>
      </c>
      <c r="AX13" s="18">
        <v>0.59429218520000004</v>
      </c>
      <c r="AY13" s="18">
        <v>0.59405693510000002</v>
      </c>
      <c r="AZ13" s="18">
        <v>0.59612227289999997</v>
      </c>
      <c r="BA13" s="18">
        <v>0.5902293676</v>
      </c>
      <c r="BB13" s="18">
        <v>0.51921395969999995</v>
      </c>
      <c r="BC13" s="18">
        <v>0.52289798629999995</v>
      </c>
      <c r="BD13" s="18">
        <v>0.48927242450000002</v>
      </c>
      <c r="BE13" s="18">
        <v>0.59316713759999995</v>
      </c>
      <c r="BF13" s="18">
        <v>0.59288617509999997</v>
      </c>
      <c r="BG13" s="18">
        <v>0.59199450499999995</v>
      </c>
      <c r="BH13" s="18">
        <v>0.43131443079999998</v>
      </c>
      <c r="BI13" s="18">
        <v>0.44126275809999999</v>
      </c>
      <c r="BJ13" s="18">
        <v>0.43947711830000002</v>
      </c>
      <c r="BK13" s="18">
        <v>0.43956513790000001</v>
      </c>
      <c r="BL13" s="18">
        <v>0.63940273079999999</v>
      </c>
      <c r="BM13" s="18">
        <v>0.6333725952</v>
      </c>
      <c r="BN13" s="18">
        <v>0.63609465730000003</v>
      </c>
      <c r="BO13" s="18">
        <v>0.6415423348</v>
      </c>
      <c r="BP13" s="18">
        <v>0.61177660960000002</v>
      </c>
      <c r="BQ13" s="18">
        <v>0.61465987470000005</v>
      </c>
      <c r="BR13" s="18">
        <v>0.61157858890000005</v>
      </c>
      <c r="BS13" s="18">
        <v>0.61434702480000003</v>
      </c>
    </row>
    <row r="14" spans="1:71" x14ac:dyDescent="0.3">
      <c r="A14" s="93"/>
      <c r="C14" s="22"/>
      <c r="D14" s="37"/>
      <c r="F14" s="18">
        <v>0.6129016061</v>
      </c>
      <c r="G14" s="18">
        <v>0.60763510430000001</v>
      </c>
      <c r="H14" s="18">
        <v>0.61476684770000001</v>
      </c>
      <c r="I14" s="18">
        <v>0.61741782079999996</v>
      </c>
      <c r="J14" s="18">
        <v>0.99780550830000003</v>
      </c>
      <c r="K14" s="18">
        <v>0.99858351450000005</v>
      </c>
      <c r="L14" s="18">
        <v>1</v>
      </c>
      <c r="M14" s="18">
        <v>0.99943149919999996</v>
      </c>
      <c r="N14" s="18">
        <v>0.52440252440000001</v>
      </c>
      <c r="O14" s="18">
        <v>0.5189055521</v>
      </c>
      <c r="P14" s="18">
        <v>0.52002522910000004</v>
      </c>
      <c r="Q14" s="18">
        <v>0.66578197240000003</v>
      </c>
      <c r="R14" s="18">
        <v>0.66301129540000003</v>
      </c>
      <c r="S14" s="18">
        <v>0.66545443469999999</v>
      </c>
      <c r="T14" s="18">
        <v>0.65787183370000002</v>
      </c>
      <c r="U14" s="18">
        <v>0.56364540919999995</v>
      </c>
      <c r="V14" s="18">
        <v>0.56154629619999996</v>
      </c>
      <c r="W14" s="18">
        <v>0.56488139260000003</v>
      </c>
      <c r="X14" s="18">
        <v>0.56289342220000005</v>
      </c>
      <c r="Y14" s="18">
        <v>0.47150492980000003</v>
      </c>
      <c r="Z14" s="18">
        <v>0.46935715430000002</v>
      </c>
      <c r="AA14" s="18">
        <v>0.47319856269999999</v>
      </c>
      <c r="AB14" s="18">
        <v>0.50108241880000004</v>
      </c>
      <c r="AC14" s="18">
        <v>0.61971747030000002</v>
      </c>
      <c r="AD14" s="18">
        <v>0.61100002229999995</v>
      </c>
      <c r="AE14" s="18">
        <v>0.62228306700000002</v>
      </c>
      <c r="AF14" s="18">
        <v>0.56337585540000001</v>
      </c>
      <c r="AG14" s="18">
        <v>0.56112285260000005</v>
      </c>
      <c r="AH14" s="18">
        <v>0.52919582300000001</v>
      </c>
      <c r="AI14" s="18">
        <v>0.54577934009999995</v>
      </c>
      <c r="AJ14" s="18">
        <v>0.5436994865</v>
      </c>
      <c r="AK14" s="18">
        <v>0.53767656330000002</v>
      </c>
      <c r="AL14" s="18">
        <v>0.41066153770000002</v>
      </c>
      <c r="AM14" s="18">
        <v>0.40541262569999997</v>
      </c>
      <c r="AN14" s="18">
        <v>0.4067527353</v>
      </c>
      <c r="AO14" s="18">
        <v>0.40601146580000003</v>
      </c>
      <c r="AP14" s="18">
        <v>0.4197386669</v>
      </c>
      <c r="AQ14" s="18">
        <v>0.4111488244</v>
      </c>
      <c r="AR14" s="18">
        <v>0.4176091985</v>
      </c>
      <c r="AS14" s="18">
        <v>0.41609860669999998</v>
      </c>
      <c r="AT14" s="18">
        <v>0.55129862230000004</v>
      </c>
      <c r="AU14" s="18">
        <v>0.55084178910000003</v>
      </c>
      <c r="AV14" s="18">
        <v>0.55592555539999999</v>
      </c>
      <c r="AW14" s="18">
        <v>0.55091902770000001</v>
      </c>
      <c r="AX14" s="18">
        <v>0.59123204500000004</v>
      </c>
      <c r="AY14" s="18">
        <v>0.59183651380000002</v>
      </c>
      <c r="AZ14" s="18">
        <v>0.59309567529999996</v>
      </c>
      <c r="BA14" s="18">
        <v>0.58785054439999995</v>
      </c>
      <c r="BB14" s="18">
        <v>0.51986860720000005</v>
      </c>
      <c r="BC14" s="18">
        <v>0.52328870510000003</v>
      </c>
      <c r="BD14" s="18">
        <v>0.48976356069999999</v>
      </c>
      <c r="BE14" s="18">
        <v>0.59078690759999997</v>
      </c>
      <c r="BF14" s="18">
        <v>0.59035217039999999</v>
      </c>
      <c r="BG14" s="18">
        <v>0.58949406810000005</v>
      </c>
      <c r="BH14" s="18">
        <v>0.42444070179999999</v>
      </c>
      <c r="BI14" s="18">
        <v>0.43499635920000002</v>
      </c>
      <c r="BJ14" s="18">
        <v>0.43286015560000002</v>
      </c>
      <c r="BK14" s="18">
        <v>0.43301959029999998</v>
      </c>
      <c r="BL14" s="18">
        <v>0.63664314330000005</v>
      </c>
      <c r="BM14" s="18">
        <v>0.63048778039999998</v>
      </c>
      <c r="BN14" s="18">
        <v>0.63317465780000004</v>
      </c>
      <c r="BO14" s="18">
        <v>0.63881496159999995</v>
      </c>
      <c r="BP14" s="18">
        <v>0.60946921320000003</v>
      </c>
      <c r="BQ14" s="18">
        <v>0.61228376439999999</v>
      </c>
      <c r="BR14" s="18">
        <v>0.60919270989999996</v>
      </c>
      <c r="BS14" s="18">
        <v>0.61210959700000001</v>
      </c>
    </row>
    <row r="15" spans="1:71" x14ac:dyDescent="0.3">
      <c r="A15" s="93"/>
      <c r="C15" s="22"/>
      <c r="D15" s="36"/>
      <c r="F15" s="18">
        <v>0.61463073219999997</v>
      </c>
      <c r="G15" s="18">
        <v>0.60938477020000004</v>
      </c>
      <c r="H15" s="18">
        <v>0.6165247734</v>
      </c>
      <c r="I15" s="18">
        <v>0.61922177079999996</v>
      </c>
      <c r="J15" s="18">
        <v>0.99800171390000003</v>
      </c>
      <c r="K15" s="18">
        <v>0.99852912709999997</v>
      </c>
      <c r="L15" s="18">
        <v>0.99943149919999996</v>
      </c>
      <c r="M15" s="18">
        <v>1</v>
      </c>
      <c r="N15" s="18">
        <v>0.52573327839999995</v>
      </c>
      <c r="O15" s="18">
        <v>0.52034587229999996</v>
      </c>
      <c r="P15" s="18">
        <v>0.52146422749999999</v>
      </c>
      <c r="Q15" s="18">
        <v>0.66331751260000005</v>
      </c>
      <c r="R15" s="18">
        <v>0.6607056643</v>
      </c>
      <c r="S15" s="18">
        <v>0.66333741130000001</v>
      </c>
      <c r="T15" s="18">
        <v>0.65568331349999998</v>
      </c>
      <c r="U15" s="18">
        <v>0.56075039250000003</v>
      </c>
      <c r="V15" s="18">
        <v>0.55857404479999995</v>
      </c>
      <c r="W15" s="18">
        <v>0.56203663940000004</v>
      </c>
      <c r="X15" s="18">
        <v>0.560062854</v>
      </c>
      <c r="Y15" s="18">
        <v>0.47170831559999998</v>
      </c>
      <c r="Z15" s="18">
        <v>0.46922704230000001</v>
      </c>
      <c r="AA15" s="18">
        <v>0.4731942717</v>
      </c>
      <c r="AB15" s="18">
        <v>0.50089325620000003</v>
      </c>
      <c r="AC15" s="18">
        <v>0.61908215629999996</v>
      </c>
      <c r="AD15" s="18">
        <v>0.61059226209999995</v>
      </c>
      <c r="AE15" s="18">
        <v>0.62193717780000002</v>
      </c>
      <c r="AF15" s="18">
        <v>0.56030832939999997</v>
      </c>
      <c r="AG15" s="18">
        <v>0.5582020862</v>
      </c>
      <c r="AH15" s="18">
        <v>0.53063875819999995</v>
      </c>
      <c r="AI15" s="18">
        <v>0.54712334620000003</v>
      </c>
      <c r="AJ15" s="18">
        <v>0.54548236790000004</v>
      </c>
      <c r="AK15" s="18">
        <v>0.53940653640000003</v>
      </c>
      <c r="AL15" s="18">
        <v>0.41004166860000002</v>
      </c>
      <c r="AM15" s="18">
        <v>0.40473945</v>
      </c>
      <c r="AN15" s="18">
        <v>0.4061732515</v>
      </c>
      <c r="AO15" s="18">
        <v>0.40542650540000003</v>
      </c>
      <c r="AP15" s="18">
        <v>0.41793350039999999</v>
      </c>
      <c r="AQ15" s="18">
        <v>0.40974008090000003</v>
      </c>
      <c r="AR15" s="18">
        <v>0.4159709613</v>
      </c>
      <c r="AS15" s="18">
        <v>0.41438215890000002</v>
      </c>
      <c r="AT15" s="18">
        <v>0.54883576280000002</v>
      </c>
      <c r="AU15" s="18">
        <v>0.5484176798</v>
      </c>
      <c r="AV15" s="18">
        <v>0.55317397509999999</v>
      </c>
      <c r="AW15" s="18">
        <v>0.54846929749999995</v>
      </c>
      <c r="AX15" s="18">
        <v>0.59031311529999997</v>
      </c>
      <c r="AY15" s="18">
        <v>0.59076466240000003</v>
      </c>
      <c r="AZ15" s="18">
        <v>0.59212788920000003</v>
      </c>
      <c r="BA15" s="18">
        <v>0.58675600100000003</v>
      </c>
      <c r="BB15" s="18">
        <v>0.51804610900000003</v>
      </c>
      <c r="BC15" s="18">
        <v>0.52149184100000001</v>
      </c>
      <c r="BD15" s="18">
        <v>0.48753204639999997</v>
      </c>
      <c r="BE15" s="18">
        <v>0.58770892959999999</v>
      </c>
      <c r="BF15" s="18">
        <v>0.58735429130000005</v>
      </c>
      <c r="BG15" s="18">
        <v>0.5863733834</v>
      </c>
      <c r="BH15" s="18">
        <v>0.42083051230000001</v>
      </c>
      <c r="BI15" s="18">
        <v>0.43107093289999998</v>
      </c>
      <c r="BJ15" s="18">
        <v>0.42911545089999997</v>
      </c>
      <c r="BK15" s="18">
        <v>0.42927254170000001</v>
      </c>
      <c r="BL15" s="18">
        <v>0.63507421689999999</v>
      </c>
      <c r="BM15" s="18">
        <v>0.62899123280000002</v>
      </c>
      <c r="BN15" s="18">
        <v>0.63201376669999998</v>
      </c>
      <c r="BO15" s="18">
        <v>0.63726144250000005</v>
      </c>
      <c r="BP15" s="18">
        <v>0.6093870857</v>
      </c>
      <c r="BQ15" s="18">
        <v>0.61220519159999998</v>
      </c>
      <c r="BR15" s="18">
        <v>0.60919133140000004</v>
      </c>
      <c r="BS15" s="18">
        <v>0.61200764990000001</v>
      </c>
    </row>
    <row r="16" spans="1:71" x14ac:dyDescent="0.3">
      <c r="A16" s="93" t="s">
        <v>360</v>
      </c>
      <c r="C16" s="22"/>
      <c r="D16" s="34"/>
      <c r="F16" s="18">
        <v>0.61882441060000004</v>
      </c>
      <c r="G16" s="18">
        <v>0.61992920880000002</v>
      </c>
      <c r="H16" s="18">
        <v>0.60885414940000004</v>
      </c>
      <c r="I16" s="18">
        <v>0.6128329871</v>
      </c>
      <c r="J16" s="18">
        <v>0.5255189683</v>
      </c>
      <c r="K16" s="18">
        <v>0.52706850139999994</v>
      </c>
      <c r="L16" s="18">
        <v>0.52440252440000001</v>
      </c>
      <c r="M16" s="18">
        <v>0.52573327839999995</v>
      </c>
      <c r="N16" s="18">
        <v>1</v>
      </c>
      <c r="O16" s="18">
        <v>0.99558624389999995</v>
      </c>
      <c r="P16" s="18">
        <v>0.99390689430000001</v>
      </c>
      <c r="Q16" s="18">
        <v>0.54871720759999998</v>
      </c>
      <c r="R16" s="18">
        <v>0.54350138299999995</v>
      </c>
      <c r="S16" s="18">
        <v>0.54635265470000005</v>
      </c>
      <c r="T16" s="18">
        <v>0.53779850789999994</v>
      </c>
      <c r="U16" s="18">
        <v>0.40573065270000003</v>
      </c>
      <c r="V16" s="18">
        <v>0.39865568649999999</v>
      </c>
      <c r="W16" s="18">
        <v>0.40989203639999999</v>
      </c>
      <c r="X16" s="18">
        <v>0.40661464269999997</v>
      </c>
      <c r="Y16" s="18">
        <v>0.54437138470000002</v>
      </c>
      <c r="Z16" s="18">
        <v>0.54183136109999996</v>
      </c>
      <c r="AA16" s="18">
        <v>0.55092582339999996</v>
      </c>
      <c r="AB16" s="18">
        <v>0.57193702609999997</v>
      </c>
      <c r="AC16" s="18">
        <v>0.62915941210000004</v>
      </c>
      <c r="AD16" s="18">
        <v>0.62505807499999999</v>
      </c>
      <c r="AE16" s="18">
        <v>0.63438432379999998</v>
      </c>
      <c r="AF16" s="18">
        <v>0.45292239179999999</v>
      </c>
      <c r="AG16" s="18">
        <v>0.45502184490000003</v>
      </c>
      <c r="AH16" s="18">
        <v>0.4615921241</v>
      </c>
      <c r="AI16" s="18">
        <v>0.47758876099999997</v>
      </c>
      <c r="AJ16" s="18">
        <v>0.47384461950000001</v>
      </c>
      <c r="AK16" s="18">
        <v>0.47018179199999999</v>
      </c>
      <c r="AL16" s="18">
        <v>0.393370408</v>
      </c>
      <c r="AM16" s="18">
        <v>0.39329502389999998</v>
      </c>
      <c r="AN16" s="18">
        <v>0.39440769460000002</v>
      </c>
      <c r="AO16" s="18">
        <v>0.39205641629999999</v>
      </c>
      <c r="AP16" s="18">
        <v>0.50838668529999997</v>
      </c>
      <c r="AQ16" s="18">
        <v>0.50374647080000001</v>
      </c>
      <c r="AR16" s="18">
        <v>0.50989330580000003</v>
      </c>
      <c r="AS16" s="18">
        <v>0.50642962300000005</v>
      </c>
      <c r="AT16" s="18">
        <v>0.58235102699999997</v>
      </c>
      <c r="AU16" s="18">
        <v>0.58140573210000002</v>
      </c>
      <c r="AV16" s="18">
        <v>0.58986725610000001</v>
      </c>
      <c r="AW16" s="18">
        <v>0.58165567890000003</v>
      </c>
      <c r="AX16" s="18">
        <v>0.52601437470000001</v>
      </c>
      <c r="AY16" s="18">
        <v>0.52784650180000003</v>
      </c>
      <c r="AZ16" s="18">
        <v>0.52870699320000003</v>
      </c>
      <c r="BA16" s="18">
        <v>0.52458469720000001</v>
      </c>
      <c r="BB16" s="18">
        <v>0.43070033930000001</v>
      </c>
      <c r="BC16" s="18">
        <v>0.43684619990000001</v>
      </c>
      <c r="BD16" s="18">
        <v>0.40310737520000001</v>
      </c>
      <c r="BE16" s="18">
        <v>0.54679306090000002</v>
      </c>
      <c r="BF16" s="18">
        <v>0.54613485669999995</v>
      </c>
      <c r="BG16" s="18">
        <v>0.54584954969999999</v>
      </c>
      <c r="BH16" s="18">
        <v>0.52443035520000003</v>
      </c>
      <c r="BI16" s="18">
        <v>0.53212478240000005</v>
      </c>
      <c r="BJ16" s="18">
        <v>0.52972132819999995</v>
      </c>
      <c r="BK16" s="18">
        <v>0.53062334960000002</v>
      </c>
      <c r="BL16" s="18">
        <v>0.60112659999999996</v>
      </c>
      <c r="BM16" s="18">
        <v>0.60363584650000002</v>
      </c>
      <c r="BN16" s="18">
        <v>0.59572119530000001</v>
      </c>
      <c r="BO16" s="18">
        <v>0.60395379510000002</v>
      </c>
      <c r="BP16" s="18">
        <v>0.5002277437</v>
      </c>
      <c r="BQ16" s="18">
        <v>0.50263864030000005</v>
      </c>
      <c r="BR16" s="18">
        <v>0.50107256300000003</v>
      </c>
      <c r="BS16" s="18">
        <v>0.50442359309999996</v>
      </c>
    </row>
    <row r="17" spans="1:71" x14ac:dyDescent="0.3">
      <c r="A17" s="93"/>
      <c r="C17" s="22"/>
      <c r="D17" s="37"/>
      <c r="F17" s="18">
        <v>0.61430256979999998</v>
      </c>
      <c r="G17" s="18">
        <v>0.61512456390000003</v>
      </c>
      <c r="H17" s="18">
        <v>0.60460744609999995</v>
      </c>
      <c r="I17" s="18">
        <v>0.60840099479999998</v>
      </c>
      <c r="J17" s="18">
        <v>0.5204886165</v>
      </c>
      <c r="K17" s="18">
        <v>0.5215618098</v>
      </c>
      <c r="L17" s="18">
        <v>0.5189055521</v>
      </c>
      <c r="M17" s="18">
        <v>0.52034587229999996</v>
      </c>
      <c r="N17" s="18">
        <v>0.99558624389999995</v>
      </c>
      <c r="O17" s="18">
        <v>1</v>
      </c>
      <c r="P17" s="18">
        <v>0.99516258359999998</v>
      </c>
      <c r="Q17" s="18">
        <v>0.53919852720000006</v>
      </c>
      <c r="R17" s="18">
        <v>0.53390214260000002</v>
      </c>
      <c r="S17" s="18">
        <v>0.53669892910000006</v>
      </c>
      <c r="T17" s="18">
        <v>0.52806544249999998</v>
      </c>
      <c r="U17" s="18">
        <v>0.40165701650000002</v>
      </c>
      <c r="V17" s="18">
        <v>0.3944111119</v>
      </c>
      <c r="W17" s="18">
        <v>0.40581241169999999</v>
      </c>
      <c r="X17" s="18">
        <v>0.40262608170000003</v>
      </c>
      <c r="Y17" s="18">
        <v>0.55479016209999998</v>
      </c>
      <c r="Z17" s="18">
        <v>0.55179038280000003</v>
      </c>
      <c r="AA17" s="18">
        <v>0.56122716230000003</v>
      </c>
      <c r="AB17" s="18">
        <v>0.58085728739999998</v>
      </c>
      <c r="AC17" s="18">
        <v>0.61797212280000002</v>
      </c>
      <c r="AD17" s="18">
        <v>0.61392373379999998</v>
      </c>
      <c r="AE17" s="18">
        <v>0.62298551140000002</v>
      </c>
      <c r="AF17" s="18">
        <v>0.44245452709999999</v>
      </c>
      <c r="AG17" s="18">
        <v>0.44462934059999998</v>
      </c>
      <c r="AH17" s="18">
        <v>0.45149712190000002</v>
      </c>
      <c r="AI17" s="18">
        <v>0.46730575169999999</v>
      </c>
      <c r="AJ17" s="18">
        <v>0.46284932070000001</v>
      </c>
      <c r="AK17" s="18">
        <v>0.45930913420000002</v>
      </c>
      <c r="AL17" s="18">
        <v>0.39156158569999999</v>
      </c>
      <c r="AM17" s="18">
        <v>0.39177147680000002</v>
      </c>
      <c r="AN17" s="18">
        <v>0.39283349899999997</v>
      </c>
      <c r="AO17" s="18">
        <v>0.39052107990000001</v>
      </c>
      <c r="AP17" s="18">
        <v>0.50797674910000001</v>
      </c>
      <c r="AQ17" s="18">
        <v>0.50298935830000002</v>
      </c>
      <c r="AR17" s="18">
        <v>0.50984023199999995</v>
      </c>
      <c r="AS17" s="18">
        <v>0.50644367339999996</v>
      </c>
      <c r="AT17" s="18">
        <v>0.57115810460000005</v>
      </c>
      <c r="AU17" s="18">
        <v>0.57027941739999999</v>
      </c>
      <c r="AV17" s="18">
        <v>0.57954521719999996</v>
      </c>
      <c r="AW17" s="18">
        <v>0.57040741760000002</v>
      </c>
      <c r="AX17" s="18">
        <v>0.51297143379999999</v>
      </c>
      <c r="AY17" s="18">
        <v>0.51490437580000004</v>
      </c>
      <c r="AZ17" s="18">
        <v>0.51581153030000004</v>
      </c>
      <c r="BA17" s="18">
        <v>0.5115563635</v>
      </c>
      <c r="BB17" s="18">
        <v>0.42637004719999999</v>
      </c>
      <c r="BC17" s="18">
        <v>0.43252704990000002</v>
      </c>
      <c r="BD17" s="18">
        <v>0.39900715749999999</v>
      </c>
      <c r="BE17" s="18">
        <v>0.53709409990000001</v>
      </c>
      <c r="BF17" s="18">
        <v>0.53646515790000004</v>
      </c>
      <c r="BG17" s="18">
        <v>0.53606874910000002</v>
      </c>
      <c r="BH17" s="18">
        <v>0.52680334429999998</v>
      </c>
      <c r="BI17" s="18">
        <v>0.53444391749999998</v>
      </c>
      <c r="BJ17" s="18">
        <v>0.53222475970000005</v>
      </c>
      <c r="BK17" s="18">
        <v>0.53292422230000003</v>
      </c>
      <c r="BL17" s="18">
        <v>0.59540839369999998</v>
      </c>
      <c r="BM17" s="18">
        <v>0.59802128129999998</v>
      </c>
      <c r="BN17" s="18">
        <v>0.58925819560000003</v>
      </c>
      <c r="BO17" s="18">
        <v>0.5982675019</v>
      </c>
      <c r="BP17" s="18">
        <v>0.48938602380000001</v>
      </c>
      <c r="BQ17" s="18">
        <v>0.49162034430000001</v>
      </c>
      <c r="BR17" s="18">
        <v>0.49028862870000001</v>
      </c>
      <c r="BS17" s="18">
        <v>0.49361556750000002</v>
      </c>
    </row>
    <row r="18" spans="1:71" x14ac:dyDescent="0.3">
      <c r="A18" s="93"/>
      <c r="C18" s="22"/>
      <c r="D18" s="36"/>
      <c r="F18" s="18">
        <v>0.61584044459999998</v>
      </c>
      <c r="G18" s="18">
        <v>0.61685306809999996</v>
      </c>
      <c r="H18" s="18">
        <v>0.60594297640000006</v>
      </c>
      <c r="I18" s="18">
        <v>0.60993161839999999</v>
      </c>
      <c r="J18" s="18">
        <v>0.52140336779999996</v>
      </c>
      <c r="K18" s="18">
        <v>0.52262533430000002</v>
      </c>
      <c r="L18" s="18">
        <v>0.52002522910000004</v>
      </c>
      <c r="M18" s="18">
        <v>0.52146422749999999</v>
      </c>
      <c r="N18" s="18">
        <v>0.99390689430000001</v>
      </c>
      <c r="O18" s="18">
        <v>0.99516258359999998</v>
      </c>
      <c r="P18" s="18">
        <v>1</v>
      </c>
      <c r="Q18" s="18">
        <v>0.53904388810000003</v>
      </c>
      <c r="R18" s="18">
        <v>0.53385871080000002</v>
      </c>
      <c r="S18" s="18">
        <v>0.53677888399999996</v>
      </c>
      <c r="T18" s="18">
        <v>0.52801533889999996</v>
      </c>
      <c r="U18" s="18">
        <v>0.39998465</v>
      </c>
      <c r="V18" s="18">
        <v>0.39314539850000002</v>
      </c>
      <c r="W18" s="18">
        <v>0.4040710555</v>
      </c>
      <c r="X18" s="18">
        <v>0.40085942559999999</v>
      </c>
      <c r="Y18" s="18">
        <v>0.55351501680000004</v>
      </c>
      <c r="Z18" s="18">
        <v>0.5509164822</v>
      </c>
      <c r="AA18" s="18">
        <v>0.56015994359999999</v>
      </c>
      <c r="AB18" s="18">
        <v>0.58017691699999996</v>
      </c>
      <c r="AC18" s="18">
        <v>0.61897246429999997</v>
      </c>
      <c r="AD18" s="18">
        <v>0.61494684619999995</v>
      </c>
      <c r="AE18" s="18">
        <v>0.62414498279999997</v>
      </c>
      <c r="AF18" s="18">
        <v>0.44182035749999998</v>
      </c>
      <c r="AG18" s="18">
        <v>0.44391271119999998</v>
      </c>
      <c r="AH18" s="18">
        <v>0.4526144648</v>
      </c>
      <c r="AI18" s="18">
        <v>0.46855919559999998</v>
      </c>
      <c r="AJ18" s="18">
        <v>0.4638925646</v>
      </c>
      <c r="AK18" s="18">
        <v>0.46047935340000001</v>
      </c>
      <c r="AL18" s="18">
        <v>0.39083954999999998</v>
      </c>
      <c r="AM18" s="18">
        <v>0.39076627850000001</v>
      </c>
      <c r="AN18" s="18">
        <v>0.39182039749999997</v>
      </c>
      <c r="AO18" s="18">
        <v>0.3897177771</v>
      </c>
      <c r="AP18" s="18">
        <v>0.50752329760000003</v>
      </c>
      <c r="AQ18" s="18">
        <v>0.50050184880000004</v>
      </c>
      <c r="AR18" s="18">
        <v>0.50935736460000003</v>
      </c>
      <c r="AS18" s="18">
        <v>0.50587288269999997</v>
      </c>
      <c r="AT18" s="18">
        <v>0.57420743529999996</v>
      </c>
      <c r="AU18" s="18">
        <v>0.57341966919999998</v>
      </c>
      <c r="AV18" s="18">
        <v>0.58243212180000004</v>
      </c>
      <c r="AW18" s="18">
        <v>0.57347970960000005</v>
      </c>
      <c r="AX18" s="18">
        <v>0.51414170140000004</v>
      </c>
      <c r="AY18" s="18">
        <v>0.5159098178</v>
      </c>
      <c r="AZ18" s="18">
        <v>0.51693208660000001</v>
      </c>
      <c r="BA18" s="18">
        <v>0.51263260570000002</v>
      </c>
      <c r="BB18" s="18">
        <v>0.42757651060000001</v>
      </c>
      <c r="BC18" s="18">
        <v>0.43376096479999998</v>
      </c>
      <c r="BD18" s="18">
        <v>0.40049980349999997</v>
      </c>
      <c r="BE18" s="18">
        <v>0.53759973159999996</v>
      </c>
      <c r="BF18" s="18">
        <v>0.53679995150000004</v>
      </c>
      <c r="BG18" s="18">
        <v>0.53663418419999998</v>
      </c>
      <c r="BH18" s="18">
        <v>0.52544900459999999</v>
      </c>
      <c r="BI18" s="18">
        <v>0.53281497369999997</v>
      </c>
      <c r="BJ18" s="18">
        <v>0.53059183840000002</v>
      </c>
      <c r="BK18" s="18">
        <v>0.53127711099999997</v>
      </c>
      <c r="BL18" s="18">
        <v>0.59831183389999998</v>
      </c>
      <c r="BM18" s="18">
        <v>0.60082325609999998</v>
      </c>
      <c r="BN18" s="18">
        <v>0.59219401729999999</v>
      </c>
      <c r="BO18" s="18">
        <v>0.60103017989999996</v>
      </c>
      <c r="BP18" s="18">
        <v>0.49017845970000001</v>
      </c>
      <c r="BQ18" s="18">
        <v>0.49247902960000001</v>
      </c>
      <c r="BR18" s="18">
        <v>0.49100779890000001</v>
      </c>
      <c r="BS18" s="18">
        <v>0.49432546620000001</v>
      </c>
    </row>
    <row r="19" spans="1:71" x14ac:dyDescent="0.3">
      <c r="A19" s="93" t="s">
        <v>390</v>
      </c>
      <c r="C19" s="22"/>
      <c r="D19" s="34"/>
      <c r="F19" s="18">
        <v>0.53444199049999996</v>
      </c>
      <c r="G19" s="18">
        <v>0.52941582799999998</v>
      </c>
      <c r="H19" s="18">
        <v>0.53931467129999999</v>
      </c>
      <c r="I19" s="18">
        <v>0.54139179530000003</v>
      </c>
      <c r="J19" s="18">
        <v>0.65784740490000004</v>
      </c>
      <c r="K19" s="18">
        <v>0.66525467699999996</v>
      </c>
      <c r="L19" s="18">
        <v>0.66578197240000003</v>
      </c>
      <c r="M19" s="18">
        <v>0.66331751260000005</v>
      </c>
      <c r="N19" s="18">
        <v>0.54871720759999998</v>
      </c>
      <c r="O19" s="18">
        <v>0.53919852720000006</v>
      </c>
      <c r="P19" s="18">
        <v>0.53904388810000003</v>
      </c>
      <c r="Q19" s="18">
        <v>1</v>
      </c>
      <c r="R19" s="18">
        <v>0.99374203790000004</v>
      </c>
      <c r="S19" s="18">
        <v>0.99488443410000005</v>
      </c>
      <c r="T19" s="18">
        <v>0.99114046200000006</v>
      </c>
      <c r="U19" s="18">
        <v>0.60980395529999998</v>
      </c>
      <c r="V19" s="18">
        <v>0.60399429370000002</v>
      </c>
      <c r="W19" s="18">
        <v>0.61368653439999998</v>
      </c>
      <c r="X19" s="18">
        <v>0.61051666979999997</v>
      </c>
      <c r="Y19" s="18">
        <v>0.37481897949999998</v>
      </c>
      <c r="Z19" s="18">
        <v>0.37192069449999998</v>
      </c>
      <c r="AA19" s="18">
        <v>0.37874020489999999</v>
      </c>
      <c r="AB19" s="18">
        <v>0.40568770430000001</v>
      </c>
      <c r="AC19" s="18">
        <v>0.59416347039999995</v>
      </c>
      <c r="AD19" s="18">
        <v>0.58540952209999997</v>
      </c>
      <c r="AE19" s="18">
        <v>0.59560990889999998</v>
      </c>
      <c r="AF19" s="18">
        <v>0.59528225570000004</v>
      </c>
      <c r="AG19" s="18">
        <v>0.59363442740000005</v>
      </c>
      <c r="AH19" s="18">
        <v>0.57196314459999997</v>
      </c>
      <c r="AI19" s="18">
        <v>0.58924006900000003</v>
      </c>
      <c r="AJ19" s="18">
        <v>0.58696957110000003</v>
      </c>
      <c r="AK19" s="18">
        <v>0.58336880899999999</v>
      </c>
      <c r="AL19" s="18">
        <v>0.36560602180000001</v>
      </c>
      <c r="AM19" s="18">
        <v>0.3627664753</v>
      </c>
      <c r="AN19" s="18">
        <v>0.36493463170000001</v>
      </c>
      <c r="AO19" s="18">
        <v>0.36307422049999999</v>
      </c>
      <c r="AP19" s="18">
        <v>0.3587144531</v>
      </c>
      <c r="AQ19" s="18">
        <v>0.35621005350000001</v>
      </c>
      <c r="AR19" s="18">
        <v>0.36014115029999999</v>
      </c>
      <c r="AS19" s="18">
        <v>0.35888905599999998</v>
      </c>
      <c r="AT19" s="18">
        <v>0.57989014969999997</v>
      </c>
      <c r="AU19" s="18">
        <v>0.58016608339999998</v>
      </c>
      <c r="AV19" s="18">
        <v>0.58254565540000003</v>
      </c>
      <c r="AW19" s="18">
        <v>0.58139270720000003</v>
      </c>
      <c r="AX19" s="18">
        <v>0.53950078079999997</v>
      </c>
      <c r="AY19" s="18">
        <v>0.54380530319999998</v>
      </c>
      <c r="AZ19" s="18">
        <v>0.54260528509999995</v>
      </c>
      <c r="BA19" s="18">
        <v>0.53999967140000005</v>
      </c>
      <c r="BB19" s="18">
        <v>0.47783995969999998</v>
      </c>
      <c r="BC19" s="18">
        <v>0.48256726109999998</v>
      </c>
      <c r="BD19" s="18">
        <v>0.44813489639999998</v>
      </c>
      <c r="BE19" s="18">
        <v>0.63374278360000003</v>
      </c>
      <c r="BF19" s="18">
        <v>0.63160700390000002</v>
      </c>
      <c r="BG19" s="18">
        <v>0.63354733230000004</v>
      </c>
      <c r="BH19" s="18">
        <v>0.45102408529999999</v>
      </c>
      <c r="BI19" s="18">
        <v>0.45864628410000002</v>
      </c>
      <c r="BJ19" s="18">
        <v>0.45223124349999999</v>
      </c>
      <c r="BK19" s="18">
        <v>0.45503002799999998</v>
      </c>
      <c r="BL19" s="18">
        <v>0.67030532269999998</v>
      </c>
      <c r="BM19" s="18">
        <v>0.66331762319999998</v>
      </c>
      <c r="BN19" s="18">
        <v>0.66808598050000001</v>
      </c>
      <c r="BO19" s="18">
        <v>0.67342126179999995</v>
      </c>
      <c r="BP19" s="18">
        <v>0.54395044400000003</v>
      </c>
      <c r="BQ19" s="18">
        <v>0.54877666410000003</v>
      </c>
      <c r="BR19" s="18">
        <v>0.5425893356</v>
      </c>
      <c r="BS19" s="18">
        <v>0.54604843950000004</v>
      </c>
    </row>
    <row r="20" spans="1:71" x14ac:dyDescent="0.3">
      <c r="A20" s="93"/>
      <c r="C20" s="22"/>
      <c r="D20" s="35"/>
      <c r="F20" s="18">
        <v>0.53285813550000005</v>
      </c>
      <c r="G20" s="18">
        <v>0.52781264520000004</v>
      </c>
      <c r="H20" s="18">
        <v>0.54009355569999995</v>
      </c>
      <c r="I20" s="18">
        <v>0.53973574260000001</v>
      </c>
      <c r="J20" s="18">
        <v>0.65489036860000005</v>
      </c>
      <c r="K20" s="18">
        <v>0.66253405659999998</v>
      </c>
      <c r="L20" s="18">
        <v>0.66301129540000003</v>
      </c>
      <c r="M20" s="18">
        <v>0.6607056643</v>
      </c>
      <c r="N20" s="18">
        <v>0.54350138299999995</v>
      </c>
      <c r="O20" s="18">
        <v>0.53390214260000002</v>
      </c>
      <c r="P20" s="18">
        <v>0.53385871080000002</v>
      </c>
      <c r="Q20" s="18">
        <v>0.99374203790000004</v>
      </c>
      <c r="R20" s="18">
        <v>1</v>
      </c>
      <c r="S20" s="18">
        <v>0.99662421180000005</v>
      </c>
      <c r="T20" s="18">
        <v>0.98630768739999997</v>
      </c>
      <c r="U20" s="18">
        <v>0.61082151699999998</v>
      </c>
      <c r="V20" s="18">
        <v>0.60541192460000004</v>
      </c>
      <c r="W20" s="18">
        <v>0.61504482709999997</v>
      </c>
      <c r="X20" s="18">
        <v>0.6116874189</v>
      </c>
      <c r="Y20" s="18">
        <v>0.36889082010000002</v>
      </c>
      <c r="Z20" s="18">
        <v>0.36609587399999999</v>
      </c>
      <c r="AA20" s="18">
        <v>0.37274703710000001</v>
      </c>
      <c r="AB20" s="18">
        <v>0.39988672460000002</v>
      </c>
      <c r="AC20" s="18">
        <v>0.59090126340000004</v>
      </c>
      <c r="AD20" s="18">
        <v>0.58244562460000004</v>
      </c>
      <c r="AE20" s="18">
        <v>0.59269766729999995</v>
      </c>
      <c r="AF20" s="18">
        <v>0.59200071180000002</v>
      </c>
      <c r="AG20" s="18">
        <v>0.59037275389999999</v>
      </c>
      <c r="AH20" s="18">
        <v>0.56853214750000003</v>
      </c>
      <c r="AI20" s="18">
        <v>0.58572736950000004</v>
      </c>
      <c r="AJ20" s="18">
        <v>0.58397358079999995</v>
      </c>
      <c r="AK20" s="18">
        <v>0.58026044750000005</v>
      </c>
      <c r="AL20" s="18">
        <v>0.36708945609999999</v>
      </c>
      <c r="AM20" s="18">
        <v>0.36407498859999998</v>
      </c>
      <c r="AN20" s="18">
        <v>0.36614176430000001</v>
      </c>
      <c r="AO20" s="18">
        <v>0.36433218290000002</v>
      </c>
      <c r="AP20" s="18">
        <v>0.35681859869999999</v>
      </c>
      <c r="AQ20" s="18">
        <v>0.35434177639999997</v>
      </c>
      <c r="AR20" s="18">
        <v>0.35808166470000002</v>
      </c>
      <c r="AS20" s="18">
        <v>0.35684616889999998</v>
      </c>
      <c r="AT20" s="18">
        <v>0.57474752409999996</v>
      </c>
      <c r="AU20" s="18">
        <v>0.57503962190000002</v>
      </c>
      <c r="AV20" s="18">
        <v>0.57711312219999999</v>
      </c>
      <c r="AW20" s="18">
        <v>0.57616420779999999</v>
      </c>
      <c r="AX20" s="18">
        <v>0.53848271520000002</v>
      </c>
      <c r="AY20" s="18">
        <v>0.54290874769999997</v>
      </c>
      <c r="AZ20" s="18">
        <v>0.54150981200000003</v>
      </c>
      <c r="BA20" s="18">
        <v>0.53901322070000002</v>
      </c>
      <c r="BB20" s="18">
        <v>0.4741292124</v>
      </c>
      <c r="BC20" s="18">
        <v>0.47885587340000002</v>
      </c>
      <c r="BD20" s="18">
        <v>0.44429853790000001</v>
      </c>
      <c r="BE20" s="18">
        <v>0.63126630719999999</v>
      </c>
      <c r="BF20" s="18">
        <v>0.62907682600000003</v>
      </c>
      <c r="BG20" s="18">
        <v>0.63088542000000003</v>
      </c>
      <c r="BH20" s="18">
        <v>0.44822654429999997</v>
      </c>
      <c r="BI20" s="18">
        <v>0.45574924750000001</v>
      </c>
      <c r="BJ20" s="18">
        <v>0.44946254489999998</v>
      </c>
      <c r="BK20" s="18">
        <v>0.4519920228</v>
      </c>
      <c r="BL20" s="18">
        <v>0.66301706650000003</v>
      </c>
      <c r="BM20" s="18">
        <v>0.6560435013</v>
      </c>
      <c r="BN20" s="18">
        <v>0.66119267250000002</v>
      </c>
      <c r="BO20" s="18">
        <v>0.66603616669999999</v>
      </c>
      <c r="BP20" s="18">
        <v>0.54347146150000003</v>
      </c>
      <c r="BQ20" s="18">
        <v>0.54834780650000003</v>
      </c>
      <c r="BR20" s="18">
        <v>0.54218356680000002</v>
      </c>
      <c r="BS20" s="18">
        <v>0.54568549030000002</v>
      </c>
    </row>
    <row r="21" spans="1:71" x14ac:dyDescent="0.3">
      <c r="A21" s="93"/>
      <c r="C21" s="22"/>
      <c r="D21" s="37"/>
      <c r="F21" s="18">
        <v>0.53434872450000004</v>
      </c>
      <c r="G21" s="18">
        <v>0.5284391208</v>
      </c>
      <c r="H21" s="18">
        <v>0.53940877350000005</v>
      </c>
      <c r="I21" s="18">
        <v>0.54127939869999997</v>
      </c>
      <c r="J21" s="18">
        <v>0.65741583319999997</v>
      </c>
      <c r="K21" s="18">
        <v>0.66512066660000002</v>
      </c>
      <c r="L21" s="18">
        <v>0.66545443469999999</v>
      </c>
      <c r="M21" s="18">
        <v>0.66333741130000001</v>
      </c>
      <c r="N21" s="18">
        <v>0.54635265470000005</v>
      </c>
      <c r="O21" s="18">
        <v>0.53669892910000006</v>
      </c>
      <c r="P21" s="18">
        <v>0.53677888399999996</v>
      </c>
      <c r="Q21" s="18">
        <v>0.99488443410000005</v>
      </c>
      <c r="R21" s="18">
        <v>0.99662421180000005</v>
      </c>
      <c r="S21" s="18">
        <v>1</v>
      </c>
      <c r="T21" s="18">
        <v>0.98899770750000005</v>
      </c>
      <c r="U21" s="18">
        <v>0.61178993140000004</v>
      </c>
      <c r="V21" s="18">
        <v>0.60636179629999998</v>
      </c>
      <c r="W21" s="18">
        <v>0.61632412299999995</v>
      </c>
      <c r="X21" s="18">
        <v>0.61290446850000002</v>
      </c>
      <c r="Y21" s="18">
        <v>0.37283055659999997</v>
      </c>
      <c r="Z21" s="18">
        <v>0.3696667568</v>
      </c>
      <c r="AA21" s="18">
        <v>0.3766224406</v>
      </c>
      <c r="AB21" s="18">
        <v>0.40365492689999999</v>
      </c>
      <c r="AC21" s="18">
        <v>0.58997167699999997</v>
      </c>
      <c r="AD21" s="18">
        <v>0.58148084010000001</v>
      </c>
      <c r="AE21" s="18">
        <v>0.59266344699999995</v>
      </c>
      <c r="AF21" s="18">
        <v>0.58996129149999998</v>
      </c>
      <c r="AG21" s="18">
        <v>0.58913194319999995</v>
      </c>
      <c r="AH21" s="18">
        <v>0.57384034299999997</v>
      </c>
      <c r="AI21" s="18">
        <v>0.58997872210000002</v>
      </c>
      <c r="AJ21" s="18">
        <v>0.58888725090000005</v>
      </c>
      <c r="AK21" s="18">
        <v>0.58433754100000002</v>
      </c>
      <c r="AL21" s="18">
        <v>0.36510010389999997</v>
      </c>
      <c r="AM21" s="18">
        <v>0.36105571949999998</v>
      </c>
      <c r="AN21" s="18">
        <v>0.36403685800000002</v>
      </c>
      <c r="AO21" s="18">
        <v>0.36232638070000001</v>
      </c>
      <c r="AP21" s="18">
        <v>0.35625005749999999</v>
      </c>
      <c r="AQ21" s="18">
        <v>0.35407510139999998</v>
      </c>
      <c r="AR21" s="18">
        <v>0.35800974140000003</v>
      </c>
      <c r="AS21" s="18">
        <v>0.35678163860000001</v>
      </c>
      <c r="AT21" s="18">
        <v>0.57530995650000005</v>
      </c>
      <c r="AU21" s="18">
        <v>0.57560742789999997</v>
      </c>
      <c r="AV21" s="18">
        <v>0.57773557009999998</v>
      </c>
      <c r="AW21" s="18">
        <v>0.57664981240000002</v>
      </c>
      <c r="AX21" s="18">
        <v>0.53956940760000005</v>
      </c>
      <c r="AY21" s="18">
        <v>0.54229168049999998</v>
      </c>
      <c r="AZ21" s="18">
        <v>0.54237978620000005</v>
      </c>
      <c r="BA21" s="18">
        <v>0.53859644390000005</v>
      </c>
      <c r="BB21" s="18">
        <v>0.47595428220000002</v>
      </c>
      <c r="BC21" s="18">
        <v>0.48086751929999999</v>
      </c>
      <c r="BD21" s="18">
        <v>0.44634947219999999</v>
      </c>
      <c r="BE21" s="18">
        <v>0.63127844789999998</v>
      </c>
      <c r="BF21" s="18">
        <v>0.6291486919</v>
      </c>
      <c r="BG21" s="18">
        <v>0.63093056700000005</v>
      </c>
      <c r="BH21" s="18">
        <v>0.4482424082</v>
      </c>
      <c r="BI21" s="18">
        <v>0.45445524040000002</v>
      </c>
      <c r="BJ21" s="18">
        <v>0.44991368500000001</v>
      </c>
      <c r="BK21" s="18">
        <v>0.45234309080000001</v>
      </c>
      <c r="BL21" s="18">
        <v>0.66624047129999997</v>
      </c>
      <c r="BM21" s="18">
        <v>0.65926577710000001</v>
      </c>
      <c r="BN21" s="18">
        <v>0.66424229459999995</v>
      </c>
      <c r="BO21" s="18">
        <v>0.66933385249999999</v>
      </c>
      <c r="BP21" s="18">
        <v>0.54596355929999996</v>
      </c>
      <c r="BQ21" s="18">
        <v>0.55116505660000004</v>
      </c>
      <c r="BR21" s="18">
        <v>0.54495901189999996</v>
      </c>
      <c r="BS21" s="18">
        <v>0.54725544569999995</v>
      </c>
    </row>
    <row r="22" spans="1:71" x14ac:dyDescent="0.3">
      <c r="A22" s="93"/>
      <c r="C22" s="22"/>
      <c r="D22" s="36"/>
      <c r="F22" s="18">
        <v>0.53321398369999995</v>
      </c>
      <c r="G22" s="18">
        <v>0.52801707040000001</v>
      </c>
      <c r="H22" s="18">
        <v>0.53873531519999995</v>
      </c>
      <c r="I22" s="18">
        <v>0.54044019170000002</v>
      </c>
      <c r="J22" s="18">
        <v>0.64986617499999999</v>
      </c>
      <c r="K22" s="18">
        <v>0.65766025630000002</v>
      </c>
      <c r="L22" s="18">
        <v>0.65787183370000002</v>
      </c>
      <c r="M22" s="18">
        <v>0.65568331349999998</v>
      </c>
      <c r="N22" s="18">
        <v>0.53779850789999994</v>
      </c>
      <c r="O22" s="18">
        <v>0.52806544249999998</v>
      </c>
      <c r="P22" s="18">
        <v>0.52801533889999996</v>
      </c>
      <c r="Q22" s="18">
        <v>0.99114046200000006</v>
      </c>
      <c r="R22" s="18">
        <v>0.98630768739999997</v>
      </c>
      <c r="S22" s="18">
        <v>0.98899770750000005</v>
      </c>
      <c r="T22" s="18">
        <v>1</v>
      </c>
      <c r="U22" s="18">
        <v>0.60258936149999998</v>
      </c>
      <c r="V22" s="18">
        <v>0.59715135860000002</v>
      </c>
      <c r="W22" s="18">
        <v>0.60669479559999995</v>
      </c>
      <c r="X22" s="18">
        <v>0.60344628259999999</v>
      </c>
      <c r="Y22" s="18">
        <v>0.36191998489999999</v>
      </c>
      <c r="Z22" s="18">
        <v>0.35899858909999999</v>
      </c>
      <c r="AA22" s="18">
        <v>0.36577874840000002</v>
      </c>
      <c r="AB22" s="18">
        <v>0.39286175579999999</v>
      </c>
      <c r="AC22" s="18">
        <v>0.58305918069999996</v>
      </c>
      <c r="AD22" s="18">
        <v>0.58826518750000001</v>
      </c>
      <c r="AE22" s="18">
        <v>0.58584732750000001</v>
      </c>
      <c r="AF22" s="18">
        <v>0.58752320349999998</v>
      </c>
      <c r="AG22" s="18">
        <v>0.58673532490000002</v>
      </c>
      <c r="AH22" s="18">
        <v>0.56502971680000003</v>
      </c>
      <c r="AI22" s="18">
        <v>0.58089379770000005</v>
      </c>
      <c r="AJ22" s="18">
        <v>0.57974774510000004</v>
      </c>
      <c r="AK22" s="18">
        <v>0.57493660079999998</v>
      </c>
      <c r="AL22" s="18">
        <v>0.37378509240000002</v>
      </c>
      <c r="AM22" s="18">
        <v>0.36992529709999999</v>
      </c>
      <c r="AN22" s="18">
        <v>0.3729588405</v>
      </c>
      <c r="AO22" s="18">
        <v>0.3713186617</v>
      </c>
      <c r="AP22" s="18">
        <v>0.3630004906</v>
      </c>
      <c r="AQ22" s="18">
        <v>0.36147814109999998</v>
      </c>
      <c r="AR22" s="18">
        <v>0.3655073949</v>
      </c>
      <c r="AS22" s="18">
        <v>0.36426241139999999</v>
      </c>
      <c r="AT22" s="18">
        <v>0.57094417019999999</v>
      </c>
      <c r="AU22" s="18">
        <v>0.57127129290000001</v>
      </c>
      <c r="AV22" s="18">
        <v>0.57357990380000001</v>
      </c>
      <c r="AW22" s="18">
        <v>0.57230334419999995</v>
      </c>
      <c r="AX22" s="18">
        <v>0.53466566130000004</v>
      </c>
      <c r="AY22" s="18">
        <v>0.53741303709999999</v>
      </c>
      <c r="AZ22" s="18">
        <v>0.53757935209999996</v>
      </c>
      <c r="BA22" s="18">
        <v>0.53362929349999999</v>
      </c>
      <c r="BB22" s="18">
        <v>0.46971816020000001</v>
      </c>
      <c r="BC22" s="18">
        <v>0.4745403527</v>
      </c>
      <c r="BD22" s="18">
        <v>0.4395049895</v>
      </c>
      <c r="BE22" s="18">
        <v>0.62883736209999996</v>
      </c>
      <c r="BF22" s="18">
        <v>0.62672462399999995</v>
      </c>
      <c r="BG22" s="18">
        <v>0.62851047969999996</v>
      </c>
      <c r="BH22" s="18">
        <v>0.45590676679999997</v>
      </c>
      <c r="BI22" s="18">
        <v>0.4481006407</v>
      </c>
      <c r="BJ22" s="18">
        <v>0.44384734199999998</v>
      </c>
      <c r="BK22" s="18">
        <v>0.44620780110000002</v>
      </c>
      <c r="BL22" s="18">
        <v>0.65877163859999999</v>
      </c>
      <c r="BM22" s="18">
        <v>0.65175707630000002</v>
      </c>
      <c r="BN22" s="18">
        <v>0.65653856479999995</v>
      </c>
      <c r="BO22" s="18">
        <v>0.66193153689999995</v>
      </c>
      <c r="BP22" s="18">
        <v>0.54173488910000001</v>
      </c>
      <c r="BQ22" s="18">
        <v>0.54678877530000003</v>
      </c>
      <c r="BR22" s="18">
        <v>0.54073567469999995</v>
      </c>
      <c r="BS22" s="18">
        <v>0.54291726839999999</v>
      </c>
    </row>
    <row r="23" spans="1:71" x14ac:dyDescent="0.3">
      <c r="A23" s="93" t="s">
        <v>377</v>
      </c>
      <c r="C23" s="25"/>
      <c r="D23" s="34"/>
      <c r="F23" s="18">
        <v>0.42705650820000002</v>
      </c>
      <c r="G23" s="18">
        <v>0.42016086159999999</v>
      </c>
      <c r="H23" s="18">
        <v>0.4307165262</v>
      </c>
      <c r="I23" s="18">
        <v>0.4302423937</v>
      </c>
      <c r="J23" s="18">
        <v>0.55970845420000004</v>
      </c>
      <c r="K23" s="18">
        <v>0.56912264560000003</v>
      </c>
      <c r="L23" s="18">
        <v>0.56364540919999995</v>
      </c>
      <c r="M23" s="18">
        <v>0.56075039250000003</v>
      </c>
      <c r="N23" s="18">
        <v>0.40573065270000003</v>
      </c>
      <c r="O23" s="18">
        <v>0.40165701650000002</v>
      </c>
      <c r="P23" s="18">
        <v>0.39998465</v>
      </c>
      <c r="Q23" s="18">
        <v>0.60980395529999998</v>
      </c>
      <c r="R23" s="18">
        <v>0.61082151699999998</v>
      </c>
      <c r="S23" s="18">
        <v>0.61178993140000004</v>
      </c>
      <c r="T23" s="18">
        <v>0.60258936149999998</v>
      </c>
      <c r="U23" s="18">
        <v>1</v>
      </c>
      <c r="V23" s="18">
        <v>0.99701677420000001</v>
      </c>
      <c r="W23" s="18">
        <v>0.99909175939999995</v>
      </c>
      <c r="X23" s="18">
        <v>0.99946996460000004</v>
      </c>
      <c r="Y23" s="18">
        <v>0.36649531289999998</v>
      </c>
      <c r="Z23" s="18">
        <v>0.35925390660000001</v>
      </c>
      <c r="AA23" s="18">
        <v>0.36713823029999998</v>
      </c>
      <c r="AB23" s="18">
        <v>0.38620470940000001</v>
      </c>
      <c r="AC23" s="18">
        <v>0.48461782120000002</v>
      </c>
      <c r="AD23" s="18">
        <v>0.47577012950000003</v>
      </c>
      <c r="AE23" s="18">
        <v>0.48636592950000002</v>
      </c>
      <c r="AF23" s="18">
        <v>0.58984610439999996</v>
      </c>
      <c r="AG23" s="18">
        <v>0.58703593340000004</v>
      </c>
      <c r="AH23" s="18">
        <v>0.41838134519999998</v>
      </c>
      <c r="AI23" s="18">
        <v>0.43151009759999998</v>
      </c>
      <c r="AJ23" s="18">
        <v>0.43747431110000001</v>
      </c>
      <c r="AK23" s="18">
        <v>0.43357102939999997</v>
      </c>
      <c r="AL23" s="18">
        <v>0.32645546879999998</v>
      </c>
      <c r="AM23" s="18">
        <v>0.32012976780000002</v>
      </c>
      <c r="AN23" s="18">
        <v>0.3210541938</v>
      </c>
      <c r="AO23" s="18">
        <v>0.32172135759999998</v>
      </c>
      <c r="AP23" s="18">
        <v>0.2751732462</v>
      </c>
      <c r="AQ23" s="18">
        <v>0.27532910939999999</v>
      </c>
      <c r="AR23" s="18">
        <v>0.27253127179999997</v>
      </c>
      <c r="AS23" s="18">
        <v>0.27235016080000002</v>
      </c>
      <c r="AT23" s="18">
        <v>0.47279001040000002</v>
      </c>
      <c r="AU23" s="18">
        <v>0.47200897889999999</v>
      </c>
      <c r="AV23" s="18">
        <v>0.46989040329999998</v>
      </c>
      <c r="AW23" s="18">
        <v>0.4738965383</v>
      </c>
      <c r="AX23" s="18">
        <v>0.42760643240000001</v>
      </c>
      <c r="AY23" s="18">
        <v>0.42662838590000002</v>
      </c>
      <c r="AZ23" s="18">
        <v>0.43327619360000003</v>
      </c>
      <c r="BA23" s="18">
        <v>0.42503936440000001</v>
      </c>
      <c r="BB23" s="18">
        <v>0.43371141299999999</v>
      </c>
      <c r="BC23" s="18">
        <v>0.43767500199999998</v>
      </c>
      <c r="BD23" s="18">
        <v>0.43250517230000002</v>
      </c>
      <c r="BE23" s="18">
        <v>0.4895709352</v>
      </c>
      <c r="BF23" s="18">
        <v>0.48861168109999997</v>
      </c>
      <c r="BG23" s="18">
        <v>0.48871036480000002</v>
      </c>
      <c r="BH23" s="18">
        <v>0.40891687139999999</v>
      </c>
      <c r="BI23" s="18">
        <v>0.41153901920000002</v>
      </c>
      <c r="BJ23" s="18">
        <v>0.4122446454</v>
      </c>
      <c r="BK23" s="18">
        <v>0.40953893959999998</v>
      </c>
      <c r="BL23" s="18">
        <v>0.54504186880000005</v>
      </c>
      <c r="BM23" s="18">
        <v>0.54113473940000001</v>
      </c>
      <c r="BN23" s="18">
        <v>0.54693592530000001</v>
      </c>
      <c r="BO23" s="18">
        <v>0.54669600760000003</v>
      </c>
      <c r="BP23" s="18">
        <v>0.44908084749999999</v>
      </c>
      <c r="BQ23" s="18">
        <v>0.45568245730000001</v>
      </c>
      <c r="BR23" s="18">
        <v>0.44928138839999998</v>
      </c>
      <c r="BS23" s="18">
        <v>0.45173346440000001</v>
      </c>
    </row>
    <row r="24" spans="1:71" x14ac:dyDescent="0.3">
      <c r="A24" s="93"/>
      <c r="C24" s="25"/>
      <c r="D24" s="35"/>
      <c r="F24" s="18">
        <v>0.42037374519999998</v>
      </c>
      <c r="G24" s="18">
        <v>0.41317405080000003</v>
      </c>
      <c r="H24" s="18">
        <v>0.42375931779999998</v>
      </c>
      <c r="I24" s="18">
        <v>0.42308876579999999</v>
      </c>
      <c r="J24" s="18">
        <v>0.5578768784</v>
      </c>
      <c r="K24" s="18">
        <v>0.56693034620000005</v>
      </c>
      <c r="L24" s="18">
        <v>0.56154629619999996</v>
      </c>
      <c r="M24" s="18">
        <v>0.55857404479999995</v>
      </c>
      <c r="N24" s="18">
        <v>0.39865568649999999</v>
      </c>
      <c r="O24" s="18">
        <v>0.3944111119</v>
      </c>
      <c r="P24" s="18">
        <v>0.39314539850000002</v>
      </c>
      <c r="Q24" s="18">
        <v>0.60399429370000002</v>
      </c>
      <c r="R24" s="18">
        <v>0.60541192460000004</v>
      </c>
      <c r="S24" s="18">
        <v>0.60636179629999998</v>
      </c>
      <c r="T24" s="18">
        <v>0.59715135860000002</v>
      </c>
      <c r="U24" s="18">
        <v>0.99701677420000001</v>
      </c>
      <c r="V24" s="18">
        <v>1</v>
      </c>
      <c r="W24" s="18">
        <v>0.99482741320000001</v>
      </c>
      <c r="X24" s="18">
        <v>0.99612935889999998</v>
      </c>
      <c r="Y24" s="18">
        <v>0.3621989397</v>
      </c>
      <c r="Z24" s="18">
        <v>0.35537577640000001</v>
      </c>
      <c r="AA24" s="18">
        <v>0.36262397390000001</v>
      </c>
      <c r="AB24" s="18">
        <v>0.38196912119999998</v>
      </c>
      <c r="AC24" s="18">
        <v>0.47722832209999999</v>
      </c>
      <c r="AD24" s="18">
        <v>0.46844653339999998</v>
      </c>
      <c r="AE24" s="18">
        <v>0.47928299050000001</v>
      </c>
      <c r="AF24" s="18">
        <v>0.58390337810000004</v>
      </c>
      <c r="AG24" s="18">
        <v>0.58171654640000003</v>
      </c>
      <c r="AH24" s="18">
        <v>0.40949225439999998</v>
      </c>
      <c r="AI24" s="18">
        <v>0.42243480010000001</v>
      </c>
      <c r="AJ24" s="18">
        <v>0.42840737509999999</v>
      </c>
      <c r="AK24" s="18">
        <v>0.4244093531</v>
      </c>
      <c r="AL24" s="18">
        <v>0.32701107229999998</v>
      </c>
      <c r="AM24" s="18">
        <v>0.32055652099999998</v>
      </c>
      <c r="AN24" s="18">
        <v>0.3216184446</v>
      </c>
      <c r="AO24" s="18">
        <v>0.32238567289999998</v>
      </c>
      <c r="AP24" s="18">
        <v>0.27076082470000001</v>
      </c>
      <c r="AQ24" s="18">
        <v>0.2711562025</v>
      </c>
      <c r="AR24" s="18">
        <v>0.26858582180000001</v>
      </c>
      <c r="AS24" s="18">
        <v>0.268551975</v>
      </c>
      <c r="AT24" s="18">
        <v>0.4703482987</v>
      </c>
      <c r="AU24" s="18">
        <v>0.46961056229999998</v>
      </c>
      <c r="AV24" s="18">
        <v>0.46733949759999999</v>
      </c>
      <c r="AW24" s="18">
        <v>0.47121577790000002</v>
      </c>
      <c r="AX24" s="18">
        <v>0.42168514130000001</v>
      </c>
      <c r="AY24" s="18">
        <v>0.42047653829999998</v>
      </c>
      <c r="AZ24" s="18">
        <v>0.4272339798</v>
      </c>
      <c r="BA24" s="18">
        <v>0.41876681760000001</v>
      </c>
      <c r="BB24" s="18">
        <v>0.42875828490000001</v>
      </c>
      <c r="BC24" s="18">
        <v>0.43264694770000001</v>
      </c>
      <c r="BD24" s="18">
        <v>0.42768340760000001</v>
      </c>
      <c r="BE24" s="18">
        <v>0.48301693979999999</v>
      </c>
      <c r="BF24" s="18">
        <v>0.48188276930000001</v>
      </c>
      <c r="BG24" s="18">
        <v>0.48203883790000002</v>
      </c>
      <c r="BH24" s="18">
        <v>0.40769061029999998</v>
      </c>
      <c r="BI24" s="18">
        <v>0.40989569469999998</v>
      </c>
      <c r="BJ24" s="18">
        <v>0.41060749769999999</v>
      </c>
      <c r="BK24" s="18">
        <v>0.40760646010000001</v>
      </c>
      <c r="BL24" s="18">
        <v>0.53791838609999998</v>
      </c>
      <c r="BM24" s="18">
        <v>0.53314372529999998</v>
      </c>
      <c r="BN24" s="18">
        <v>0.53941835670000005</v>
      </c>
      <c r="BO24" s="18">
        <v>0.53940663249999998</v>
      </c>
      <c r="BP24" s="18">
        <v>0.44449357039999998</v>
      </c>
      <c r="BQ24" s="18">
        <v>0.45099147239999998</v>
      </c>
      <c r="BR24" s="18">
        <v>0.44451042800000001</v>
      </c>
      <c r="BS24" s="18">
        <v>0.4468033924</v>
      </c>
    </row>
    <row r="25" spans="1:71" x14ac:dyDescent="0.3">
      <c r="A25" s="93"/>
      <c r="C25" s="25"/>
      <c r="D25" s="37"/>
      <c r="F25" s="18">
        <v>0.42995193879999999</v>
      </c>
      <c r="G25" s="18">
        <v>0.4229807075</v>
      </c>
      <c r="H25" s="18">
        <v>0.43369214</v>
      </c>
      <c r="I25" s="18">
        <v>0.4332960206</v>
      </c>
      <c r="J25" s="18">
        <v>0.56089229340000002</v>
      </c>
      <c r="K25" s="18">
        <v>0.57021968779999999</v>
      </c>
      <c r="L25" s="18">
        <v>0.56488139260000003</v>
      </c>
      <c r="M25" s="18">
        <v>0.56203663940000004</v>
      </c>
      <c r="N25" s="18">
        <v>0.40989203639999999</v>
      </c>
      <c r="O25" s="18">
        <v>0.40581241169999999</v>
      </c>
      <c r="P25" s="18">
        <v>0.4040710555</v>
      </c>
      <c r="Q25" s="18">
        <v>0.61368653439999998</v>
      </c>
      <c r="R25" s="18">
        <v>0.61504482709999997</v>
      </c>
      <c r="S25" s="18">
        <v>0.61632412299999995</v>
      </c>
      <c r="T25" s="18">
        <v>0.60669479559999995</v>
      </c>
      <c r="U25" s="18">
        <v>0.99909175939999995</v>
      </c>
      <c r="V25" s="18">
        <v>0.99482741320000001</v>
      </c>
      <c r="W25" s="18">
        <v>1</v>
      </c>
      <c r="X25" s="18">
        <v>0.9992919267</v>
      </c>
      <c r="Y25" s="18">
        <v>0.3642653012</v>
      </c>
      <c r="Z25" s="18">
        <v>0.3566419931</v>
      </c>
      <c r="AA25" s="18">
        <v>0.36487618329999999</v>
      </c>
      <c r="AB25" s="18">
        <v>0.38395322240000002</v>
      </c>
      <c r="AC25" s="18">
        <v>0.48746954580000001</v>
      </c>
      <c r="AD25" s="18">
        <v>0.47859798310000001</v>
      </c>
      <c r="AE25" s="18">
        <v>0.48928993030000001</v>
      </c>
      <c r="AF25" s="18">
        <v>0.59212535799999999</v>
      </c>
      <c r="AG25" s="18">
        <v>0.58956695479999999</v>
      </c>
      <c r="AH25" s="18">
        <v>0.42410393079999997</v>
      </c>
      <c r="AI25" s="18">
        <v>0.4371988208</v>
      </c>
      <c r="AJ25" s="18">
        <v>0.44327658330000003</v>
      </c>
      <c r="AK25" s="18">
        <v>0.439259446</v>
      </c>
      <c r="AL25" s="18">
        <v>0.3289588852</v>
      </c>
      <c r="AM25" s="18">
        <v>0.32255910380000002</v>
      </c>
      <c r="AN25" s="18">
        <v>0.32359128809999999</v>
      </c>
      <c r="AO25" s="18">
        <v>0.32424555269999999</v>
      </c>
      <c r="AP25" s="18">
        <v>0.27557139930000002</v>
      </c>
      <c r="AQ25" s="18">
        <v>0.27582847939999999</v>
      </c>
      <c r="AR25" s="18">
        <v>0.27285588690000001</v>
      </c>
      <c r="AS25" s="18">
        <v>0.27253358259999999</v>
      </c>
      <c r="AT25" s="18">
        <v>0.47633830560000001</v>
      </c>
      <c r="AU25" s="18">
        <v>0.4755511328</v>
      </c>
      <c r="AV25" s="18">
        <v>0.4734852323</v>
      </c>
      <c r="AW25" s="18">
        <v>0.47746408639999999</v>
      </c>
      <c r="AX25" s="18">
        <v>0.42879326299999998</v>
      </c>
      <c r="AY25" s="18">
        <v>0.42766769589999998</v>
      </c>
      <c r="AZ25" s="18">
        <v>0.43440609920000001</v>
      </c>
      <c r="BA25" s="18">
        <v>0.42608408530000003</v>
      </c>
      <c r="BB25" s="18">
        <v>0.43441663850000001</v>
      </c>
      <c r="BC25" s="18">
        <v>0.4384717796</v>
      </c>
      <c r="BD25" s="18">
        <v>0.43320755700000002</v>
      </c>
      <c r="BE25" s="18">
        <v>0.49504671150000001</v>
      </c>
      <c r="BF25" s="18">
        <v>0.49420871049999998</v>
      </c>
      <c r="BG25" s="18">
        <v>0.49404143049999999</v>
      </c>
      <c r="BH25" s="18">
        <v>0.40971616750000001</v>
      </c>
      <c r="BI25" s="18">
        <v>0.41227347869999997</v>
      </c>
      <c r="BJ25" s="18">
        <v>0.41317261620000001</v>
      </c>
      <c r="BK25" s="18">
        <v>0.41051586829999998</v>
      </c>
      <c r="BL25" s="18">
        <v>0.54774857789999998</v>
      </c>
      <c r="BM25" s="18">
        <v>0.5434896454</v>
      </c>
      <c r="BN25" s="18">
        <v>0.54970953349999996</v>
      </c>
      <c r="BO25" s="18">
        <v>0.54950669060000001</v>
      </c>
      <c r="BP25" s="18">
        <v>0.45015417340000002</v>
      </c>
      <c r="BQ25" s="18">
        <v>0.45687458660000002</v>
      </c>
      <c r="BR25" s="18">
        <v>0.45049993109999997</v>
      </c>
      <c r="BS25" s="18">
        <v>0.4527625991</v>
      </c>
    </row>
    <row r="26" spans="1:71" x14ac:dyDescent="0.3">
      <c r="A26" s="93"/>
      <c r="C26" s="25"/>
      <c r="D26" s="36"/>
      <c r="F26" s="18">
        <v>0.42663989740000002</v>
      </c>
      <c r="G26" s="18">
        <v>0.419688385</v>
      </c>
      <c r="H26" s="18">
        <v>0.43037105460000002</v>
      </c>
      <c r="I26" s="18">
        <v>0.42992272450000002</v>
      </c>
      <c r="J26" s="18">
        <v>0.55896849940000004</v>
      </c>
      <c r="K26" s="18">
        <v>0.56839322179999996</v>
      </c>
      <c r="L26" s="18">
        <v>0.56289342220000005</v>
      </c>
      <c r="M26" s="18">
        <v>0.560062854</v>
      </c>
      <c r="N26" s="18">
        <v>0.40661464269999997</v>
      </c>
      <c r="O26" s="18">
        <v>0.40262608170000003</v>
      </c>
      <c r="P26" s="18">
        <v>0.40085942559999999</v>
      </c>
      <c r="Q26" s="18">
        <v>0.61051666979999997</v>
      </c>
      <c r="R26" s="18">
        <v>0.6116874189</v>
      </c>
      <c r="S26" s="18">
        <v>0.61290446850000002</v>
      </c>
      <c r="T26" s="18">
        <v>0.60344628259999999</v>
      </c>
      <c r="U26" s="18">
        <v>0.99946996460000004</v>
      </c>
      <c r="V26" s="18">
        <v>0.99612935889999998</v>
      </c>
      <c r="W26" s="18">
        <v>0.9992919267</v>
      </c>
      <c r="X26" s="18">
        <v>1</v>
      </c>
      <c r="Y26" s="18">
        <v>0.36781354830000001</v>
      </c>
      <c r="Z26" s="18">
        <v>0.36029782919999997</v>
      </c>
      <c r="AA26" s="18">
        <v>0.36829671780000001</v>
      </c>
      <c r="AB26" s="18">
        <v>0.3871407643</v>
      </c>
      <c r="AC26" s="18">
        <v>0.4845896509</v>
      </c>
      <c r="AD26" s="18">
        <v>0.47571230129999997</v>
      </c>
      <c r="AE26" s="18">
        <v>0.48640555810000002</v>
      </c>
      <c r="AF26" s="18">
        <v>0.58902287649999996</v>
      </c>
      <c r="AG26" s="18">
        <v>0.58643890160000001</v>
      </c>
      <c r="AH26" s="18">
        <v>0.42214792229999998</v>
      </c>
      <c r="AI26" s="18">
        <v>0.4352991296</v>
      </c>
      <c r="AJ26" s="18">
        <v>0.44131523839999998</v>
      </c>
      <c r="AK26" s="18">
        <v>0.43733270990000001</v>
      </c>
      <c r="AL26" s="18">
        <v>0.32660197050000001</v>
      </c>
      <c r="AM26" s="18">
        <v>0.3202166441</v>
      </c>
      <c r="AN26" s="18">
        <v>0.32125913810000001</v>
      </c>
      <c r="AO26" s="18">
        <v>0.3219329413</v>
      </c>
      <c r="AP26" s="18">
        <v>0.27544401340000002</v>
      </c>
      <c r="AQ26" s="18">
        <v>0.27575155260000001</v>
      </c>
      <c r="AR26" s="18">
        <v>0.27293962490000001</v>
      </c>
      <c r="AS26" s="18">
        <v>0.27269410090000001</v>
      </c>
      <c r="AT26" s="18">
        <v>0.47312034060000002</v>
      </c>
      <c r="AU26" s="18">
        <v>0.47228852059999998</v>
      </c>
      <c r="AV26" s="18">
        <v>0.47031472639999999</v>
      </c>
      <c r="AW26" s="18">
        <v>0.47427230240000001</v>
      </c>
      <c r="AX26" s="18">
        <v>0.4270528167</v>
      </c>
      <c r="AY26" s="18">
        <v>0.4258917572</v>
      </c>
      <c r="AZ26" s="18">
        <v>0.43272224279999999</v>
      </c>
      <c r="BA26" s="18">
        <v>0.42428658940000002</v>
      </c>
      <c r="BB26" s="18">
        <v>0.43407962369999997</v>
      </c>
      <c r="BC26" s="18">
        <v>0.43814117940000002</v>
      </c>
      <c r="BD26" s="18">
        <v>0.43292349949999998</v>
      </c>
      <c r="BE26" s="18">
        <v>0.49209460799999999</v>
      </c>
      <c r="BF26" s="18">
        <v>0.49119866070000001</v>
      </c>
      <c r="BG26" s="18">
        <v>0.4911051494</v>
      </c>
      <c r="BH26" s="18">
        <v>0.40640661729999999</v>
      </c>
      <c r="BI26" s="18">
        <v>0.40899118779999999</v>
      </c>
      <c r="BJ26" s="18">
        <v>0.40990924290000003</v>
      </c>
      <c r="BK26" s="18">
        <v>0.40722698979999999</v>
      </c>
      <c r="BL26" s="18">
        <v>0.54765755660000004</v>
      </c>
      <c r="BM26" s="18">
        <v>0.54378501000000001</v>
      </c>
      <c r="BN26" s="18">
        <v>0.54962978070000001</v>
      </c>
      <c r="BO26" s="18">
        <v>0.54936424159999997</v>
      </c>
      <c r="BP26" s="18">
        <v>0.44770930149999999</v>
      </c>
      <c r="BQ26" s="18">
        <v>0.45441649629999997</v>
      </c>
      <c r="BR26" s="18">
        <v>0.44799026079999998</v>
      </c>
      <c r="BS26" s="18">
        <v>0.450234562</v>
      </c>
    </row>
    <row r="27" spans="1:71" x14ac:dyDescent="0.3">
      <c r="A27" s="93" t="s">
        <v>379</v>
      </c>
      <c r="C27" s="25"/>
      <c r="D27" s="34"/>
      <c r="F27" s="18">
        <v>0.43617567410000002</v>
      </c>
      <c r="G27" s="18">
        <v>0.43334811600000001</v>
      </c>
      <c r="H27" s="18">
        <v>0.43464459589999999</v>
      </c>
      <c r="I27" s="18">
        <v>0.43616024749999999</v>
      </c>
      <c r="J27" s="18">
        <v>0.4826471685</v>
      </c>
      <c r="K27" s="18">
        <v>0.47652040499999998</v>
      </c>
      <c r="L27" s="18">
        <v>0.47150492980000003</v>
      </c>
      <c r="M27" s="18">
        <v>0.47170831559999998</v>
      </c>
      <c r="N27" s="18">
        <v>0.54437138470000002</v>
      </c>
      <c r="O27" s="18">
        <v>0.55479016209999998</v>
      </c>
      <c r="P27" s="18">
        <v>0.55351501680000004</v>
      </c>
      <c r="Q27" s="18">
        <v>0.37481897949999998</v>
      </c>
      <c r="R27" s="18">
        <v>0.36889082010000002</v>
      </c>
      <c r="S27" s="18">
        <v>0.37283055659999997</v>
      </c>
      <c r="T27" s="18">
        <v>0.36191998489999999</v>
      </c>
      <c r="U27" s="18">
        <v>0.36649531289999998</v>
      </c>
      <c r="V27" s="18">
        <v>0.3621989397</v>
      </c>
      <c r="W27" s="18">
        <v>0.3642653012</v>
      </c>
      <c r="X27" s="18">
        <v>0.36781354830000001</v>
      </c>
      <c r="Y27" s="18">
        <v>1</v>
      </c>
      <c r="Z27" s="18">
        <v>0.99764980780000001</v>
      </c>
      <c r="AA27" s="18">
        <v>0.99872834470000005</v>
      </c>
      <c r="AB27" s="18">
        <v>0.99512362379999997</v>
      </c>
      <c r="AC27" s="18">
        <v>0.37418966790000002</v>
      </c>
      <c r="AD27" s="18">
        <v>0.36503811269999997</v>
      </c>
      <c r="AE27" s="18">
        <v>0.3747619009</v>
      </c>
      <c r="AF27" s="18">
        <v>0.29693251859999997</v>
      </c>
      <c r="AG27" s="18">
        <v>0.29372695370000002</v>
      </c>
      <c r="AH27" s="18">
        <v>0.33921816890000001</v>
      </c>
      <c r="AI27" s="18">
        <v>0.35959137400000002</v>
      </c>
      <c r="AJ27" s="18">
        <v>0.35036469180000002</v>
      </c>
      <c r="AK27" s="18">
        <v>0.34510766459999997</v>
      </c>
      <c r="AL27" s="18">
        <v>0.26938310360000001</v>
      </c>
      <c r="AM27" s="18">
        <v>0.27212085499999999</v>
      </c>
      <c r="AN27" s="18">
        <v>0.27175115599999999</v>
      </c>
      <c r="AO27" s="18">
        <v>0.27017045449999999</v>
      </c>
      <c r="AP27" s="18">
        <v>0.26887826349999999</v>
      </c>
      <c r="AQ27" s="18">
        <v>0.25908494469999999</v>
      </c>
      <c r="AR27" s="18">
        <v>0.26888580540000001</v>
      </c>
      <c r="AS27" s="18">
        <v>0.26562410730000002</v>
      </c>
      <c r="AT27" s="18">
        <v>0.33109318380000002</v>
      </c>
      <c r="AU27" s="18">
        <v>0.32890754979999998</v>
      </c>
      <c r="AV27" s="18">
        <v>0.33976306649999999</v>
      </c>
      <c r="AW27" s="18">
        <v>0.33314818260000001</v>
      </c>
      <c r="AX27" s="18">
        <v>0.3723322577</v>
      </c>
      <c r="AY27" s="18">
        <v>0.37273806679999999</v>
      </c>
      <c r="AZ27" s="18">
        <v>0.37482012120000002</v>
      </c>
      <c r="BA27" s="18">
        <v>0.37015395820000002</v>
      </c>
      <c r="BB27" s="18">
        <v>0.33301490589999999</v>
      </c>
      <c r="BC27" s="18">
        <v>0.3353889779</v>
      </c>
      <c r="BD27" s="18">
        <v>0.32487307989999997</v>
      </c>
      <c r="BE27" s="18">
        <v>0.33098681019999998</v>
      </c>
      <c r="BF27" s="18">
        <v>0.33122818710000002</v>
      </c>
      <c r="BG27" s="18">
        <v>0.33051434660000001</v>
      </c>
      <c r="BH27" s="18">
        <v>0.4111353257</v>
      </c>
      <c r="BI27" s="18">
        <v>0.43420598939999999</v>
      </c>
      <c r="BJ27" s="18">
        <v>0.43181713729999999</v>
      </c>
      <c r="BK27" s="18">
        <v>0.43299130499999999</v>
      </c>
      <c r="BL27" s="18">
        <v>0.44191101579999997</v>
      </c>
      <c r="BM27" s="18">
        <v>0.4450109713</v>
      </c>
      <c r="BN27" s="18">
        <v>0.43649447889999998</v>
      </c>
      <c r="BO27" s="18">
        <v>0.44412904489999999</v>
      </c>
      <c r="BP27" s="18">
        <v>0.39683560800000001</v>
      </c>
      <c r="BQ27" s="18">
        <v>0.40371120989999998</v>
      </c>
      <c r="BR27" s="18">
        <v>0.3948117243</v>
      </c>
      <c r="BS27" s="18">
        <v>0.39659513660000001</v>
      </c>
    </row>
    <row r="28" spans="1:71" x14ac:dyDescent="0.3">
      <c r="A28" s="93"/>
      <c r="C28" s="25"/>
      <c r="D28" s="35"/>
      <c r="F28" s="18">
        <v>0.43516756080000002</v>
      </c>
      <c r="G28" s="18">
        <v>0.4322791842</v>
      </c>
      <c r="H28" s="18">
        <v>0.43322763279999998</v>
      </c>
      <c r="I28" s="18">
        <v>0.43477758909999997</v>
      </c>
      <c r="J28" s="18">
        <v>0.48020515949999998</v>
      </c>
      <c r="K28" s="18">
        <v>0.47439680550000002</v>
      </c>
      <c r="L28" s="18">
        <v>0.46935715430000002</v>
      </c>
      <c r="M28" s="18">
        <v>0.46922704230000001</v>
      </c>
      <c r="N28" s="18">
        <v>0.54183136109999996</v>
      </c>
      <c r="O28" s="18">
        <v>0.55179038280000003</v>
      </c>
      <c r="P28" s="18">
        <v>0.5509164822</v>
      </c>
      <c r="Q28" s="18">
        <v>0.37192069449999998</v>
      </c>
      <c r="R28" s="18">
        <v>0.36609587399999999</v>
      </c>
      <c r="S28" s="18">
        <v>0.3696667568</v>
      </c>
      <c r="T28" s="18">
        <v>0.35899858909999999</v>
      </c>
      <c r="U28" s="18">
        <v>0.35925390660000001</v>
      </c>
      <c r="V28" s="18">
        <v>0.35537577640000001</v>
      </c>
      <c r="W28" s="18">
        <v>0.3566419931</v>
      </c>
      <c r="X28" s="18">
        <v>0.36029782919999997</v>
      </c>
      <c r="Y28" s="18">
        <v>0.99764980780000001</v>
      </c>
      <c r="Z28" s="18">
        <v>1</v>
      </c>
      <c r="AA28" s="18">
        <v>0.99828969150000002</v>
      </c>
      <c r="AB28" s="18">
        <v>0.99536222929999996</v>
      </c>
      <c r="AC28" s="18">
        <v>0.37639836230000001</v>
      </c>
      <c r="AD28" s="18">
        <v>0.36723136270000001</v>
      </c>
      <c r="AE28" s="18">
        <v>0.37721382889999999</v>
      </c>
      <c r="AF28" s="18">
        <v>0.29011032060000003</v>
      </c>
      <c r="AG28" s="18">
        <v>0.28690456689999999</v>
      </c>
      <c r="AH28" s="18">
        <v>0.327670244</v>
      </c>
      <c r="AI28" s="18">
        <v>0.34798444410000001</v>
      </c>
      <c r="AJ28" s="18">
        <v>0.33870993319999998</v>
      </c>
      <c r="AK28" s="18">
        <v>0.33343120970000001</v>
      </c>
      <c r="AL28" s="18">
        <v>0.26664824850000002</v>
      </c>
      <c r="AM28" s="18">
        <v>0.269556878</v>
      </c>
      <c r="AN28" s="18">
        <v>0.26927674000000001</v>
      </c>
      <c r="AO28" s="18">
        <v>0.26762117479999997</v>
      </c>
      <c r="AP28" s="18">
        <v>0.2670106666</v>
      </c>
      <c r="AQ28" s="18">
        <v>0.25715690130000002</v>
      </c>
      <c r="AR28" s="18">
        <v>0.2670804047</v>
      </c>
      <c r="AS28" s="18">
        <v>0.26378847690000001</v>
      </c>
      <c r="AT28" s="18">
        <v>0.32950887249999999</v>
      </c>
      <c r="AU28" s="18">
        <v>0.3272797375</v>
      </c>
      <c r="AV28" s="18">
        <v>0.33793089799999998</v>
      </c>
      <c r="AW28" s="18">
        <v>0.3312152773</v>
      </c>
      <c r="AX28" s="18">
        <v>0.3732609187</v>
      </c>
      <c r="AY28" s="18">
        <v>0.37316103779999998</v>
      </c>
      <c r="AZ28" s="18">
        <v>0.3755401646</v>
      </c>
      <c r="BA28" s="18">
        <v>0.37049430480000001</v>
      </c>
      <c r="BB28" s="18">
        <v>0.33197085720000002</v>
      </c>
      <c r="BC28" s="18">
        <v>0.33433994719999999</v>
      </c>
      <c r="BD28" s="18">
        <v>0.3238354531</v>
      </c>
      <c r="BE28" s="18">
        <v>0.32860381929999999</v>
      </c>
      <c r="BF28" s="18">
        <v>0.32854660250000001</v>
      </c>
      <c r="BG28" s="18">
        <v>0.32828894669999997</v>
      </c>
      <c r="BH28" s="18">
        <v>0.41687078750000001</v>
      </c>
      <c r="BI28" s="18">
        <v>0.4402304212</v>
      </c>
      <c r="BJ28" s="18">
        <v>0.43784312809999998</v>
      </c>
      <c r="BK28" s="18">
        <v>0.4391042765</v>
      </c>
      <c r="BL28" s="18">
        <v>0.43772743580000001</v>
      </c>
      <c r="BM28" s="18">
        <v>0.44095700630000001</v>
      </c>
      <c r="BN28" s="18">
        <v>0.43251821260000001</v>
      </c>
      <c r="BO28" s="18">
        <v>0.43987207849999999</v>
      </c>
      <c r="BP28" s="18">
        <v>0.39354199010000002</v>
      </c>
      <c r="BQ28" s="18">
        <v>0.40028640529999998</v>
      </c>
      <c r="BR28" s="18">
        <v>0.39150017770000001</v>
      </c>
      <c r="BS28" s="18">
        <v>0.3932676416</v>
      </c>
    </row>
    <row r="29" spans="1:71" x14ac:dyDescent="0.3">
      <c r="A29" s="93"/>
      <c r="C29" s="25"/>
      <c r="D29" s="37"/>
      <c r="F29" s="18">
        <v>0.43820880800000001</v>
      </c>
      <c r="G29" s="18">
        <v>0.43535180629999998</v>
      </c>
      <c r="H29" s="18">
        <v>0.43668426469999999</v>
      </c>
      <c r="I29" s="18">
        <v>0.4382066584</v>
      </c>
      <c r="J29" s="18">
        <v>0.48378776420000003</v>
      </c>
      <c r="K29" s="18">
        <v>0.47822209830000001</v>
      </c>
      <c r="L29" s="18">
        <v>0.47319856269999999</v>
      </c>
      <c r="M29" s="18">
        <v>0.4731942717</v>
      </c>
      <c r="N29" s="18">
        <v>0.55092582339999996</v>
      </c>
      <c r="O29" s="18">
        <v>0.56122716230000003</v>
      </c>
      <c r="P29" s="18">
        <v>0.56015994359999999</v>
      </c>
      <c r="Q29" s="18">
        <v>0.37874020489999999</v>
      </c>
      <c r="R29" s="18">
        <v>0.37274703710000001</v>
      </c>
      <c r="S29" s="18">
        <v>0.3766224406</v>
      </c>
      <c r="T29" s="18">
        <v>0.36577874840000002</v>
      </c>
      <c r="U29" s="18">
        <v>0.36713823029999998</v>
      </c>
      <c r="V29" s="18">
        <v>0.36262397390000001</v>
      </c>
      <c r="W29" s="18">
        <v>0.36487618329999999</v>
      </c>
      <c r="X29" s="18">
        <v>0.36829671780000001</v>
      </c>
      <c r="Y29" s="18">
        <v>0.99872834470000005</v>
      </c>
      <c r="Z29" s="18">
        <v>0.99828969150000002</v>
      </c>
      <c r="AA29" s="18">
        <v>1</v>
      </c>
      <c r="AB29" s="18">
        <v>0.99605225649999996</v>
      </c>
      <c r="AC29" s="18">
        <v>0.37733456510000002</v>
      </c>
      <c r="AD29" s="18">
        <v>0.36813059259999997</v>
      </c>
      <c r="AE29" s="18">
        <v>0.37811253789999999</v>
      </c>
      <c r="AF29" s="18">
        <v>0.2984589721</v>
      </c>
      <c r="AG29" s="18">
        <v>0.2953181567</v>
      </c>
      <c r="AH29" s="18">
        <v>0.33649851959999999</v>
      </c>
      <c r="AI29" s="18">
        <v>0.3568663903</v>
      </c>
      <c r="AJ29" s="18">
        <v>0.34756107530000002</v>
      </c>
      <c r="AK29" s="18">
        <v>0.34231533159999999</v>
      </c>
      <c r="AL29" s="18">
        <v>0.27099057920000003</v>
      </c>
      <c r="AM29" s="18">
        <v>0.27387900570000001</v>
      </c>
      <c r="AN29" s="18">
        <v>0.27356486169999999</v>
      </c>
      <c r="AO29" s="18">
        <v>0.27187238520000001</v>
      </c>
      <c r="AP29" s="18">
        <v>0.27416676400000001</v>
      </c>
      <c r="AQ29" s="18">
        <v>0.26421105760000002</v>
      </c>
      <c r="AR29" s="18">
        <v>0.27409914549999997</v>
      </c>
      <c r="AS29" s="18">
        <v>0.27076974390000003</v>
      </c>
      <c r="AT29" s="18">
        <v>0.33652030160000002</v>
      </c>
      <c r="AU29" s="18">
        <v>0.33420680190000002</v>
      </c>
      <c r="AV29" s="18">
        <v>0.34515009060000001</v>
      </c>
      <c r="AW29" s="18">
        <v>0.33846640519999999</v>
      </c>
      <c r="AX29" s="18">
        <v>0.37602476730000001</v>
      </c>
      <c r="AY29" s="18">
        <v>0.3761920768</v>
      </c>
      <c r="AZ29" s="18">
        <v>0.37850684829999998</v>
      </c>
      <c r="BA29" s="18">
        <v>0.373524509</v>
      </c>
      <c r="BB29" s="18">
        <v>0.33537457069999999</v>
      </c>
      <c r="BC29" s="18">
        <v>0.33776008619999998</v>
      </c>
      <c r="BD29" s="18">
        <v>0.32709355919999999</v>
      </c>
      <c r="BE29" s="18">
        <v>0.33526138280000001</v>
      </c>
      <c r="BF29" s="18">
        <v>0.33533666029999998</v>
      </c>
      <c r="BG29" s="18">
        <v>0.33503206679999997</v>
      </c>
      <c r="BH29" s="18">
        <v>0.4198574706</v>
      </c>
      <c r="BI29" s="18">
        <v>0.44301675410000002</v>
      </c>
      <c r="BJ29" s="18">
        <v>0.44064087909999999</v>
      </c>
      <c r="BK29" s="18">
        <v>0.44179304159999999</v>
      </c>
      <c r="BL29" s="18">
        <v>0.44433219569999999</v>
      </c>
      <c r="BM29" s="18">
        <v>0.44750247409999999</v>
      </c>
      <c r="BN29" s="18">
        <v>0.43871088070000003</v>
      </c>
      <c r="BO29" s="18">
        <v>0.44644633049999999</v>
      </c>
      <c r="BP29" s="18">
        <v>0.39970867409999999</v>
      </c>
      <c r="BQ29" s="18">
        <v>0.40637123609999998</v>
      </c>
      <c r="BR29" s="18">
        <v>0.39752039890000002</v>
      </c>
      <c r="BS29" s="18">
        <v>0.39937002399999999</v>
      </c>
    </row>
    <row r="30" spans="1:71" x14ac:dyDescent="0.3">
      <c r="A30" s="93"/>
      <c r="C30" s="25"/>
      <c r="D30" s="36"/>
      <c r="F30" s="18">
        <v>0.46889844790000001</v>
      </c>
      <c r="G30" s="18">
        <v>0.46590201110000001</v>
      </c>
      <c r="H30" s="18">
        <v>0.46729547910000002</v>
      </c>
      <c r="I30" s="18">
        <v>0.46876048139999998</v>
      </c>
      <c r="J30" s="18">
        <v>0.51148524610000001</v>
      </c>
      <c r="K30" s="18">
        <v>0.50601719190000005</v>
      </c>
      <c r="L30" s="18">
        <v>0.50108241880000004</v>
      </c>
      <c r="M30" s="18">
        <v>0.50089325620000003</v>
      </c>
      <c r="N30" s="18">
        <v>0.57193702609999997</v>
      </c>
      <c r="O30" s="18">
        <v>0.58085728739999998</v>
      </c>
      <c r="P30" s="18">
        <v>0.58017691699999996</v>
      </c>
      <c r="Q30" s="18">
        <v>0.40568770430000001</v>
      </c>
      <c r="R30" s="18">
        <v>0.39988672460000002</v>
      </c>
      <c r="S30" s="18">
        <v>0.40365492689999999</v>
      </c>
      <c r="T30" s="18">
        <v>0.39286175579999999</v>
      </c>
      <c r="U30" s="18">
        <v>0.38620470940000001</v>
      </c>
      <c r="V30" s="18">
        <v>0.38196912119999998</v>
      </c>
      <c r="W30" s="18">
        <v>0.38395322240000002</v>
      </c>
      <c r="X30" s="18">
        <v>0.3871407643</v>
      </c>
      <c r="Y30" s="18">
        <v>0.99512362379999997</v>
      </c>
      <c r="Z30" s="18">
        <v>0.99536222929999996</v>
      </c>
      <c r="AA30" s="18">
        <v>0.99605225649999996</v>
      </c>
      <c r="AB30" s="18">
        <v>1</v>
      </c>
      <c r="AC30" s="18">
        <v>0.40859237329999998</v>
      </c>
      <c r="AD30" s="18">
        <v>0.39929658169999999</v>
      </c>
      <c r="AE30" s="18">
        <v>0.40968414050000002</v>
      </c>
      <c r="AF30" s="18">
        <v>0.33190105139999998</v>
      </c>
      <c r="AG30" s="18">
        <v>0.32868275689999998</v>
      </c>
      <c r="AH30" s="18">
        <v>0.35932204239999999</v>
      </c>
      <c r="AI30" s="18">
        <v>0.38013344589999998</v>
      </c>
      <c r="AJ30" s="18">
        <v>0.37118890970000001</v>
      </c>
      <c r="AK30" s="18">
        <v>0.3657560225</v>
      </c>
      <c r="AL30" s="18">
        <v>0.29125725759999999</v>
      </c>
      <c r="AM30" s="18">
        <v>0.29403831530000002</v>
      </c>
      <c r="AN30" s="18">
        <v>0.29376630149999999</v>
      </c>
      <c r="AO30" s="18">
        <v>0.29195604580000001</v>
      </c>
      <c r="AP30" s="18">
        <v>0.29699192260000001</v>
      </c>
      <c r="AQ30" s="18">
        <v>0.28698681250000002</v>
      </c>
      <c r="AR30" s="18">
        <v>0.29681629910000001</v>
      </c>
      <c r="AS30" s="18">
        <v>0.29321459160000002</v>
      </c>
      <c r="AT30" s="18">
        <v>0.3610761254</v>
      </c>
      <c r="AU30" s="18">
        <v>0.3588954727</v>
      </c>
      <c r="AV30" s="18">
        <v>0.36935131910000002</v>
      </c>
      <c r="AW30" s="18">
        <v>0.36273371049999997</v>
      </c>
      <c r="AX30" s="18">
        <v>0.42995810960000003</v>
      </c>
      <c r="AY30" s="18">
        <v>0.43015503900000002</v>
      </c>
      <c r="AZ30" s="18">
        <v>0.43231747110000002</v>
      </c>
      <c r="BA30" s="18">
        <v>0.42734080679999997</v>
      </c>
      <c r="BB30" s="18">
        <v>0.36072669559999998</v>
      </c>
      <c r="BC30" s="18">
        <v>0.36337654670000002</v>
      </c>
      <c r="BD30" s="18">
        <v>0.3500575333</v>
      </c>
      <c r="BE30" s="18">
        <v>0.3658609236</v>
      </c>
      <c r="BF30" s="18">
        <v>0.36573308780000002</v>
      </c>
      <c r="BG30" s="18">
        <v>0.36556480190000001</v>
      </c>
      <c r="BH30" s="18">
        <v>0.43877777200000001</v>
      </c>
      <c r="BI30" s="18">
        <v>0.46222499490000002</v>
      </c>
      <c r="BJ30" s="18">
        <v>0.4596937029</v>
      </c>
      <c r="BK30" s="18">
        <v>0.46077803319999999</v>
      </c>
      <c r="BL30" s="18">
        <v>0.47384856209999998</v>
      </c>
      <c r="BM30" s="18">
        <v>0.47687034789999999</v>
      </c>
      <c r="BN30" s="18">
        <v>0.46869329589999997</v>
      </c>
      <c r="BO30" s="18">
        <v>0.47599711900000002</v>
      </c>
      <c r="BP30" s="18">
        <v>0.43461736420000002</v>
      </c>
      <c r="BQ30" s="18">
        <v>0.4413710971</v>
      </c>
      <c r="BR30" s="18">
        <v>0.43241177209999998</v>
      </c>
      <c r="BS30" s="18">
        <v>0.4344662822</v>
      </c>
    </row>
    <row r="31" spans="1:71" x14ac:dyDescent="0.3">
      <c r="A31" s="93" t="s">
        <v>378</v>
      </c>
      <c r="C31" s="25"/>
      <c r="D31" s="34"/>
      <c r="F31" s="18">
        <v>0.56204840810000001</v>
      </c>
      <c r="G31" s="18">
        <v>0.56239551830000001</v>
      </c>
      <c r="H31" s="18">
        <v>0.55450568060000005</v>
      </c>
      <c r="I31" s="18">
        <v>0.55922066869999998</v>
      </c>
      <c r="J31" s="18">
        <v>0.6157969781</v>
      </c>
      <c r="K31" s="18">
        <v>0.62072842159999997</v>
      </c>
      <c r="L31" s="18">
        <v>0.61971747030000002</v>
      </c>
      <c r="M31" s="18">
        <v>0.61908215629999996</v>
      </c>
      <c r="N31" s="18">
        <v>0.62915941210000004</v>
      </c>
      <c r="O31" s="18">
        <v>0.61797212280000002</v>
      </c>
      <c r="P31" s="18">
        <v>0.61897246429999997</v>
      </c>
      <c r="Q31" s="18">
        <v>0.59416347039999995</v>
      </c>
      <c r="R31" s="18">
        <v>0.59090126340000004</v>
      </c>
      <c r="S31" s="18">
        <v>0.58997167699999997</v>
      </c>
      <c r="T31" s="18">
        <v>0.58305918069999996</v>
      </c>
      <c r="U31" s="18">
        <v>0.48461782120000002</v>
      </c>
      <c r="V31" s="18">
        <v>0.47722832209999999</v>
      </c>
      <c r="W31" s="18">
        <v>0.48746954580000001</v>
      </c>
      <c r="X31" s="18">
        <v>0.4845896509</v>
      </c>
      <c r="Y31" s="18">
        <v>0.37418966790000002</v>
      </c>
      <c r="Z31" s="18">
        <v>0.37639836230000001</v>
      </c>
      <c r="AA31" s="18">
        <v>0.37733456510000002</v>
      </c>
      <c r="AB31" s="18">
        <v>0.40859237329999998</v>
      </c>
      <c r="AC31" s="18">
        <v>1</v>
      </c>
      <c r="AD31" s="18">
        <v>0.98866971299999995</v>
      </c>
      <c r="AE31" s="18">
        <v>0.99549061299999997</v>
      </c>
      <c r="AF31" s="18">
        <v>0.52457803189999996</v>
      </c>
      <c r="AG31" s="18">
        <v>0.52328865499999999</v>
      </c>
      <c r="AH31" s="18">
        <v>0.49472867619999999</v>
      </c>
      <c r="AI31" s="18">
        <v>0.51041148960000005</v>
      </c>
      <c r="AJ31" s="18">
        <v>0.50958505769999995</v>
      </c>
      <c r="AK31" s="18">
        <v>0.50599101160000004</v>
      </c>
      <c r="AL31" s="18">
        <v>0.39610622290000003</v>
      </c>
      <c r="AM31" s="18">
        <v>0.38971217070000003</v>
      </c>
      <c r="AN31" s="18">
        <v>0.39122121780000002</v>
      </c>
      <c r="AO31" s="18">
        <v>0.3901086325</v>
      </c>
      <c r="AP31" s="18">
        <v>0.46924446510000001</v>
      </c>
      <c r="AQ31" s="18">
        <v>0.46059923380000001</v>
      </c>
      <c r="AR31" s="18">
        <v>0.46481382430000001</v>
      </c>
      <c r="AS31" s="18">
        <v>0.46310091780000001</v>
      </c>
      <c r="AT31" s="18">
        <v>0.587323818</v>
      </c>
      <c r="AU31" s="18">
        <v>0.58787170690000001</v>
      </c>
      <c r="AV31" s="18">
        <v>0.59070955989999996</v>
      </c>
      <c r="AW31" s="18">
        <v>0.58647914840000004</v>
      </c>
      <c r="AX31" s="18">
        <v>0.60076217639999996</v>
      </c>
      <c r="AY31" s="18">
        <v>0.60134626260000001</v>
      </c>
      <c r="AZ31" s="18">
        <v>0.60478729620000005</v>
      </c>
      <c r="BA31" s="18">
        <v>0.59986932159999995</v>
      </c>
      <c r="BB31" s="18">
        <v>0.48830838370000001</v>
      </c>
      <c r="BC31" s="18">
        <v>0.49490149449999998</v>
      </c>
      <c r="BD31" s="18">
        <v>0.46635360180000002</v>
      </c>
      <c r="BE31" s="18">
        <v>0.57714670700000004</v>
      </c>
      <c r="BF31" s="18">
        <v>0.57784488580000004</v>
      </c>
      <c r="BG31" s="18">
        <v>0.57648937929999999</v>
      </c>
      <c r="BH31" s="18">
        <v>0.46785941959999999</v>
      </c>
      <c r="BI31" s="18">
        <v>0.47327157240000001</v>
      </c>
      <c r="BJ31" s="18">
        <v>0.47085311610000002</v>
      </c>
      <c r="BK31" s="18">
        <v>0.46971827960000001</v>
      </c>
      <c r="BL31" s="18">
        <v>0.57418660160000001</v>
      </c>
      <c r="BM31" s="18">
        <v>0.57624992679999998</v>
      </c>
      <c r="BN31" s="18">
        <v>0.57287731909999995</v>
      </c>
      <c r="BO31" s="18">
        <v>0.57722926409999997</v>
      </c>
      <c r="BP31" s="18">
        <v>0.4205313396</v>
      </c>
      <c r="BQ31" s="18">
        <v>0.41873062659999999</v>
      </c>
      <c r="BR31" s="18">
        <v>0.41994019240000002</v>
      </c>
      <c r="BS31" s="18">
        <v>0.42342096730000001</v>
      </c>
    </row>
    <row r="32" spans="1:71" x14ac:dyDescent="0.3">
      <c r="A32" s="93"/>
      <c r="C32" s="25"/>
      <c r="D32" s="35"/>
      <c r="F32" s="18">
        <v>0.56023807020000005</v>
      </c>
      <c r="G32" s="18">
        <v>0.56203576749999995</v>
      </c>
      <c r="H32" s="18">
        <v>0.55264124280000004</v>
      </c>
      <c r="I32" s="18">
        <v>0.5574211255</v>
      </c>
      <c r="J32" s="18">
        <v>0.60695116780000002</v>
      </c>
      <c r="K32" s="18">
        <v>0.61199032710000001</v>
      </c>
      <c r="L32" s="18">
        <v>0.61100002229999995</v>
      </c>
      <c r="M32" s="18">
        <v>0.61059226209999995</v>
      </c>
      <c r="N32" s="18">
        <v>0.62505807499999999</v>
      </c>
      <c r="O32" s="18">
        <v>0.61392373379999998</v>
      </c>
      <c r="P32" s="18">
        <v>0.61494684619999995</v>
      </c>
      <c r="Q32" s="18">
        <v>0.58540952209999997</v>
      </c>
      <c r="R32" s="18">
        <v>0.58244562460000004</v>
      </c>
      <c r="S32" s="18">
        <v>0.58148084010000001</v>
      </c>
      <c r="T32" s="18">
        <v>0.58826518750000001</v>
      </c>
      <c r="U32" s="18">
        <v>0.47577012950000003</v>
      </c>
      <c r="V32" s="18">
        <v>0.46844653339999998</v>
      </c>
      <c r="W32" s="18">
        <v>0.47859798310000001</v>
      </c>
      <c r="X32" s="18">
        <v>0.47571230129999997</v>
      </c>
      <c r="Y32" s="18">
        <v>0.36503811269999997</v>
      </c>
      <c r="Z32" s="18">
        <v>0.36723136270000001</v>
      </c>
      <c r="AA32" s="18">
        <v>0.36813059259999997</v>
      </c>
      <c r="AB32" s="18">
        <v>0.39929658169999999</v>
      </c>
      <c r="AC32" s="18">
        <v>0.98866971299999995</v>
      </c>
      <c r="AD32" s="18">
        <v>1</v>
      </c>
      <c r="AE32" s="18">
        <v>0.99120296959999998</v>
      </c>
      <c r="AF32" s="18">
        <v>0.52023760019999998</v>
      </c>
      <c r="AG32" s="18">
        <v>0.51881571719999997</v>
      </c>
      <c r="AH32" s="18">
        <v>0.4867575744</v>
      </c>
      <c r="AI32" s="18">
        <v>0.50237463550000006</v>
      </c>
      <c r="AJ32" s="18">
        <v>0.50253034159999999</v>
      </c>
      <c r="AK32" s="18">
        <v>0.49878057079999999</v>
      </c>
      <c r="AL32" s="18">
        <v>0.40581657469999999</v>
      </c>
      <c r="AM32" s="18">
        <v>0.39943596669999998</v>
      </c>
      <c r="AN32" s="18">
        <v>0.40091519910000001</v>
      </c>
      <c r="AO32" s="18">
        <v>0.39980228410000002</v>
      </c>
      <c r="AP32" s="18">
        <v>0.47912817270000002</v>
      </c>
      <c r="AQ32" s="18">
        <v>0.47148344250000002</v>
      </c>
      <c r="AR32" s="18">
        <v>0.47469298609999999</v>
      </c>
      <c r="AS32" s="18">
        <v>0.47287810009999998</v>
      </c>
      <c r="AT32" s="18">
        <v>0.58168085660000002</v>
      </c>
      <c r="AU32" s="18">
        <v>0.5822961525</v>
      </c>
      <c r="AV32" s="18">
        <v>0.58405677410000001</v>
      </c>
      <c r="AW32" s="18">
        <v>0.58082949429999997</v>
      </c>
      <c r="AX32" s="18">
        <v>0.59538421789999996</v>
      </c>
      <c r="AY32" s="18">
        <v>0.59618080340000001</v>
      </c>
      <c r="AZ32" s="18">
        <v>0.59932154520000003</v>
      </c>
      <c r="BA32" s="18">
        <v>0.59449041989999996</v>
      </c>
      <c r="BB32" s="18">
        <v>0.48224892120000001</v>
      </c>
      <c r="BC32" s="18">
        <v>0.48875308810000001</v>
      </c>
      <c r="BD32" s="18">
        <v>0.46012327320000002</v>
      </c>
      <c r="BE32" s="18">
        <v>0.57231131459999995</v>
      </c>
      <c r="BF32" s="18">
        <v>0.57293956260000001</v>
      </c>
      <c r="BG32" s="18">
        <v>0.57132957370000004</v>
      </c>
      <c r="BH32" s="18">
        <v>0.47327836849999999</v>
      </c>
      <c r="BI32" s="18">
        <v>0.46440942070000002</v>
      </c>
      <c r="BJ32" s="18">
        <v>0.4619378005</v>
      </c>
      <c r="BK32" s="18">
        <v>0.46080738869999999</v>
      </c>
      <c r="BL32" s="18">
        <v>0.56465288840000005</v>
      </c>
      <c r="BM32" s="18">
        <v>0.56671358429999996</v>
      </c>
      <c r="BN32" s="18">
        <v>0.56451401509999999</v>
      </c>
      <c r="BO32" s="18">
        <v>0.56760823400000004</v>
      </c>
      <c r="BP32" s="18">
        <v>0.41528953140000002</v>
      </c>
      <c r="BQ32" s="18">
        <v>0.41333184360000003</v>
      </c>
      <c r="BR32" s="18">
        <v>0.41466707670000003</v>
      </c>
      <c r="BS32" s="18">
        <v>0.41817153309999999</v>
      </c>
    </row>
    <row r="33" spans="1:71" x14ac:dyDescent="0.3">
      <c r="A33" s="93"/>
      <c r="C33" s="25"/>
      <c r="D33" s="37"/>
      <c r="F33" s="18">
        <v>0.56565805950000003</v>
      </c>
      <c r="G33" s="18">
        <v>0.56535153429999996</v>
      </c>
      <c r="H33" s="18">
        <v>0.55801198829999998</v>
      </c>
      <c r="I33" s="18">
        <v>0.56250610320000005</v>
      </c>
      <c r="J33" s="18">
        <v>0.61833346560000002</v>
      </c>
      <c r="K33" s="18">
        <v>0.62354905890000001</v>
      </c>
      <c r="L33" s="18">
        <v>0.62228306700000002</v>
      </c>
      <c r="M33" s="18">
        <v>0.62193717780000002</v>
      </c>
      <c r="N33" s="18">
        <v>0.63438432379999998</v>
      </c>
      <c r="O33" s="18">
        <v>0.62298551140000002</v>
      </c>
      <c r="P33" s="18">
        <v>0.62414498279999997</v>
      </c>
      <c r="Q33" s="18">
        <v>0.59560990889999998</v>
      </c>
      <c r="R33" s="18">
        <v>0.59269766729999995</v>
      </c>
      <c r="S33" s="18">
        <v>0.59266344699999995</v>
      </c>
      <c r="T33" s="18">
        <v>0.58584732750000001</v>
      </c>
      <c r="U33" s="18">
        <v>0.48636592950000002</v>
      </c>
      <c r="V33" s="18">
        <v>0.47928299050000001</v>
      </c>
      <c r="W33" s="18">
        <v>0.48928993030000001</v>
      </c>
      <c r="X33" s="18">
        <v>0.48640555810000002</v>
      </c>
      <c r="Y33" s="18">
        <v>0.3747619009</v>
      </c>
      <c r="Z33" s="18">
        <v>0.37721382889999999</v>
      </c>
      <c r="AA33" s="18">
        <v>0.37811253789999999</v>
      </c>
      <c r="AB33" s="18">
        <v>0.40968414050000002</v>
      </c>
      <c r="AC33" s="18">
        <v>0.99549061299999997</v>
      </c>
      <c r="AD33" s="18">
        <v>0.99120296959999998</v>
      </c>
      <c r="AE33" s="18">
        <v>1</v>
      </c>
      <c r="AF33" s="18">
        <v>0.52934654150000005</v>
      </c>
      <c r="AG33" s="18">
        <v>0.5286877351</v>
      </c>
      <c r="AH33" s="18">
        <v>0.49982977960000002</v>
      </c>
      <c r="AI33" s="18">
        <v>0.51463018090000001</v>
      </c>
      <c r="AJ33" s="18">
        <v>0.51505489120000003</v>
      </c>
      <c r="AK33" s="18">
        <v>0.51066943409999999</v>
      </c>
      <c r="AL33" s="18">
        <v>0.40202040420000001</v>
      </c>
      <c r="AM33" s="18">
        <v>0.39513102010000001</v>
      </c>
      <c r="AN33" s="18">
        <v>0.39726147649999999</v>
      </c>
      <c r="AO33" s="18">
        <v>0.39618973280000003</v>
      </c>
      <c r="AP33" s="18">
        <v>0.47353772030000002</v>
      </c>
      <c r="AQ33" s="18">
        <v>0.46619763310000001</v>
      </c>
      <c r="AR33" s="18">
        <v>0.46986110759999999</v>
      </c>
      <c r="AS33" s="18">
        <v>0.46818165880000001</v>
      </c>
      <c r="AT33" s="18">
        <v>0.59179262720000003</v>
      </c>
      <c r="AU33" s="18">
        <v>0.59231156689999997</v>
      </c>
      <c r="AV33" s="18">
        <v>0.59449643500000005</v>
      </c>
      <c r="AW33" s="18">
        <v>0.59078432309999995</v>
      </c>
      <c r="AX33" s="18">
        <v>0.60681831590000002</v>
      </c>
      <c r="AY33" s="18">
        <v>0.60641645970000002</v>
      </c>
      <c r="AZ33" s="18">
        <v>0.61062152020000005</v>
      </c>
      <c r="BA33" s="18">
        <v>0.60479653339999995</v>
      </c>
      <c r="BB33" s="18">
        <v>0.4902981012</v>
      </c>
      <c r="BC33" s="18">
        <v>0.49717100339999998</v>
      </c>
      <c r="BD33" s="18">
        <v>0.46793979320000001</v>
      </c>
      <c r="BE33" s="18">
        <v>0.58201095889999999</v>
      </c>
      <c r="BF33" s="18">
        <v>0.58269120169999999</v>
      </c>
      <c r="BG33" s="18">
        <v>0.5814094367</v>
      </c>
      <c r="BH33" s="18">
        <v>0.47096549329999998</v>
      </c>
      <c r="BI33" s="18">
        <v>0.47566479839999998</v>
      </c>
      <c r="BJ33" s="18">
        <v>0.47448721630000001</v>
      </c>
      <c r="BK33" s="18">
        <v>0.47310969279999998</v>
      </c>
      <c r="BL33" s="18">
        <v>0.5761175476</v>
      </c>
      <c r="BM33" s="18">
        <v>0.57815481810000002</v>
      </c>
      <c r="BN33" s="18">
        <v>0.57536172249999995</v>
      </c>
      <c r="BO33" s="18">
        <v>0.57894053369999998</v>
      </c>
      <c r="BP33" s="18">
        <v>0.42729820660000001</v>
      </c>
      <c r="BQ33" s="18">
        <v>0.42560658810000002</v>
      </c>
      <c r="BR33" s="18">
        <v>0.42690324039999999</v>
      </c>
      <c r="BS33" s="18">
        <v>0.42953585750000001</v>
      </c>
    </row>
    <row r="34" spans="1:71" x14ac:dyDescent="0.3">
      <c r="A34" s="93" t="s">
        <v>382</v>
      </c>
      <c r="C34" s="25"/>
      <c r="D34" s="34"/>
      <c r="F34" s="18">
        <v>0.52567690170000003</v>
      </c>
      <c r="G34" s="18">
        <v>0.52224777970000003</v>
      </c>
      <c r="H34" s="18">
        <v>0.54029274059999999</v>
      </c>
      <c r="I34" s="18">
        <v>0.53041398520000005</v>
      </c>
      <c r="J34" s="18">
        <v>0.55188761519999996</v>
      </c>
      <c r="K34" s="18">
        <v>0.56606812049999999</v>
      </c>
      <c r="L34" s="18">
        <v>0.56337585540000001</v>
      </c>
      <c r="M34" s="18">
        <v>0.56030832939999997</v>
      </c>
      <c r="N34" s="18">
        <v>0.45292239179999999</v>
      </c>
      <c r="O34" s="18">
        <v>0.44245452709999999</v>
      </c>
      <c r="P34" s="18">
        <v>0.44182035749999998</v>
      </c>
      <c r="Q34" s="18">
        <v>0.59528225570000004</v>
      </c>
      <c r="R34" s="18">
        <v>0.59200071180000002</v>
      </c>
      <c r="S34" s="18">
        <v>0.58996129149999998</v>
      </c>
      <c r="T34" s="18">
        <v>0.58752320349999998</v>
      </c>
      <c r="U34" s="18">
        <v>0.58984610439999996</v>
      </c>
      <c r="V34" s="18">
        <v>0.58390337810000004</v>
      </c>
      <c r="W34" s="18">
        <v>0.59212535799999999</v>
      </c>
      <c r="X34" s="18">
        <v>0.58902287649999996</v>
      </c>
      <c r="Y34" s="18">
        <v>0.29693251859999997</v>
      </c>
      <c r="Z34" s="18">
        <v>0.29011032060000003</v>
      </c>
      <c r="AA34" s="18">
        <v>0.2984589721</v>
      </c>
      <c r="AB34" s="18">
        <v>0.33190105139999998</v>
      </c>
      <c r="AC34" s="18">
        <v>0.52457803189999996</v>
      </c>
      <c r="AD34" s="18">
        <v>0.52023760019999998</v>
      </c>
      <c r="AE34" s="18">
        <v>0.52934654150000005</v>
      </c>
      <c r="AF34" s="18">
        <v>1</v>
      </c>
      <c r="AG34" s="18">
        <v>0.99685113449999996</v>
      </c>
      <c r="AH34" s="18">
        <v>0.46301428649999998</v>
      </c>
      <c r="AI34" s="18">
        <v>0.48112411240000003</v>
      </c>
      <c r="AJ34" s="18">
        <v>0.48303774310000003</v>
      </c>
      <c r="AK34" s="18">
        <v>0.48071950460000001</v>
      </c>
      <c r="AL34" s="18">
        <v>0.39350564989999998</v>
      </c>
      <c r="AM34" s="18">
        <v>0.38833691170000001</v>
      </c>
      <c r="AN34" s="18">
        <v>0.3889937986</v>
      </c>
      <c r="AO34" s="18">
        <v>0.3887672009</v>
      </c>
      <c r="AP34" s="18">
        <v>0.38339710960000001</v>
      </c>
      <c r="AQ34" s="18">
        <v>0.38487566870000001</v>
      </c>
      <c r="AR34" s="18">
        <v>0.38382307090000001</v>
      </c>
      <c r="AS34" s="18">
        <v>0.38228227679999999</v>
      </c>
      <c r="AT34" s="18">
        <v>0.46710836659999999</v>
      </c>
      <c r="AU34" s="18">
        <v>0.46590816130000001</v>
      </c>
      <c r="AV34" s="18">
        <v>0.46410173739999999</v>
      </c>
      <c r="AW34" s="18">
        <v>0.46598593020000001</v>
      </c>
      <c r="AX34" s="18">
        <v>0.61884238530000002</v>
      </c>
      <c r="AY34" s="18">
        <v>0.61943301910000004</v>
      </c>
      <c r="AZ34" s="18">
        <v>0.62251237690000005</v>
      </c>
      <c r="BA34" s="18">
        <v>0.61612042010000001</v>
      </c>
      <c r="BB34" s="18">
        <v>0.47419870920000001</v>
      </c>
      <c r="BC34" s="18">
        <v>0.46969214790000002</v>
      </c>
      <c r="BD34" s="18">
        <v>0.446240052</v>
      </c>
      <c r="BE34" s="18">
        <v>0.54207395359999999</v>
      </c>
      <c r="BF34" s="18">
        <v>0.54196908710000002</v>
      </c>
      <c r="BG34" s="18">
        <v>0.54008557459999995</v>
      </c>
      <c r="BH34" s="18">
        <v>0.43270954430000003</v>
      </c>
      <c r="BI34" s="18">
        <v>0.43724520449999998</v>
      </c>
      <c r="BJ34" s="18">
        <v>0.43136012680000002</v>
      </c>
      <c r="BK34" s="18">
        <v>0.42842887359999998</v>
      </c>
      <c r="BL34" s="18">
        <v>0.54112627769999999</v>
      </c>
      <c r="BM34" s="18">
        <v>0.53918247249999995</v>
      </c>
      <c r="BN34" s="18">
        <v>0.54349985430000003</v>
      </c>
      <c r="BO34" s="18">
        <v>0.54153894349999998</v>
      </c>
      <c r="BP34" s="18">
        <v>0.52962070660000005</v>
      </c>
      <c r="BQ34" s="18">
        <v>0.52440890330000001</v>
      </c>
      <c r="BR34" s="18">
        <v>0.51912030409999999</v>
      </c>
      <c r="BS34" s="18">
        <v>0.52285838890000003</v>
      </c>
    </row>
    <row r="35" spans="1:71" x14ac:dyDescent="0.3">
      <c r="A35" s="93"/>
      <c r="C35" s="25"/>
      <c r="D35" s="35"/>
      <c r="F35" s="18">
        <v>0.53053043759999996</v>
      </c>
      <c r="G35" s="18">
        <v>0.52646571330000003</v>
      </c>
      <c r="H35" s="18">
        <v>0.54528446809999997</v>
      </c>
      <c r="I35" s="18">
        <v>0.53532693600000003</v>
      </c>
      <c r="J35" s="18">
        <v>0.54971083659999997</v>
      </c>
      <c r="K35" s="18">
        <v>0.56399397760000003</v>
      </c>
      <c r="L35" s="18">
        <v>0.56112285260000005</v>
      </c>
      <c r="M35" s="18">
        <v>0.5582020862</v>
      </c>
      <c r="N35" s="18">
        <v>0.45502184490000003</v>
      </c>
      <c r="O35" s="18">
        <v>0.44462934059999998</v>
      </c>
      <c r="P35" s="18">
        <v>0.44391271119999998</v>
      </c>
      <c r="Q35" s="18">
        <v>0.59363442740000005</v>
      </c>
      <c r="R35" s="18">
        <v>0.59037275389999999</v>
      </c>
      <c r="S35" s="18">
        <v>0.58913194319999995</v>
      </c>
      <c r="T35" s="18">
        <v>0.58673532490000002</v>
      </c>
      <c r="U35" s="18">
        <v>0.58703593340000004</v>
      </c>
      <c r="V35" s="18">
        <v>0.58171654640000003</v>
      </c>
      <c r="W35" s="18">
        <v>0.58956695479999999</v>
      </c>
      <c r="X35" s="18">
        <v>0.58643890160000001</v>
      </c>
      <c r="Y35" s="18">
        <v>0.29372695370000002</v>
      </c>
      <c r="Z35" s="18">
        <v>0.28690456689999999</v>
      </c>
      <c r="AA35" s="18">
        <v>0.2953181567</v>
      </c>
      <c r="AB35" s="18">
        <v>0.32868275689999998</v>
      </c>
      <c r="AC35" s="18">
        <v>0.52328865499999999</v>
      </c>
      <c r="AD35" s="18">
        <v>0.51881571719999997</v>
      </c>
      <c r="AE35" s="18">
        <v>0.5286877351</v>
      </c>
      <c r="AF35" s="18">
        <v>0.99685113449999996</v>
      </c>
      <c r="AG35" s="18">
        <v>1</v>
      </c>
      <c r="AH35" s="18">
        <v>0.468318544</v>
      </c>
      <c r="AI35" s="18">
        <v>0.48567381790000003</v>
      </c>
      <c r="AJ35" s="18">
        <v>0.48817774920000001</v>
      </c>
      <c r="AK35" s="18">
        <v>0.48528477250000002</v>
      </c>
      <c r="AL35" s="18">
        <v>0.39020193590000002</v>
      </c>
      <c r="AM35" s="18">
        <v>0.38476327420000001</v>
      </c>
      <c r="AN35" s="18">
        <v>0.38593538929999999</v>
      </c>
      <c r="AO35" s="18">
        <v>0.3858020029</v>
      </c>
      <c r="AP35" s="18">
        <v>0.38608227769999998</v>
      </c>
      <c r="AQ35" s="18">
        <v>0.3886669371</v>
      </c>
      <c r="AR35" s="18">
        <v>0.3875615396</v>
      </c>
      <c r="AS35" s="18">
        <v>0.3860694348</v>
      </c>
      <c r="AT35" s="18">
        <v>0.46843158330000001</v>
      </c>
      <c r="AU35" s="18">
        <v>0.46731487240000003</v>
      </c>
      <c r="AV35" s="18">
        <v>0.4652149491</v>
      </c>
      <c r="AW35" s="18">
        <v>0.46713230880000001</v>
      </c>
      <c r="AX35" s="18">
        <v>0.61679803339999995</v>
      </c>
      <c r="AY35" s="18">
        <v>0.61640205889999999</v>
      </c>
      <c r="AZ35" s="18">
        <v>0.62023038659999996</v>
      </c>
      <c r="BA35" s="18">
        <v>0.61318115029999998</v>
      </c>
      <c r="BB35" s="18">
        <v>0.47264494940000001</v>
      </c>
      <c r="BC35" s="18">
        <v>0.46814084309999998</v>
      </c>
      <c r="BD35" s="18">
        <v>0.4446277401</v>
      </c>
      <c r="BE35" s="18">
        <v>0.54141056590000003</v>
      </c>
      <c r="BF35" s="18">
        <v>0.54142386799999997</v>
      </c>
      <c r="BG35" s="18">
        <v>0.53928133509999998</v>
      </c>
      <c r="BH35" s="18">
        <v>0.43727246829999999</v>
      </c>
      <c r="BI35" s="18">
        <v>0.44083047530000002</v>
      </c>
      <c r="BJ35" s="18">
        <v>0.4360033754</v>
      </c>
      <c r="BK35" s="18">
        <v>0.4330695692</v>
      </c>
      <c r="BL35" s="18">
        <v>0.54001305509999997</v>
      </c>
      <c r="BM35" s="18">
        <v>0.53808316860000005</v>
      </c>
      <c r="BN35" s="18">
        <v>0.54239188110000003</v>
      </c>
      <c r="BO35" s="18">
        <v>0.5404586428</v>
      </c>
      <c r="BP35" s="18">
        <v>0.52805888379999999</v>
      </c>
      <c r="BQ35" s="18">
        <v>0.52347915280000001</v>
      </c>
      <c r="BR35" s="18">
        <v>0.51769026340000002</v>
      </c>
      <c r="BS35" s="18">
        <v>0.52070040380000004</v>
      </c>
    </row>
    <row r="36" spans="1:71" x14ac:dyDescent="0.3">
      <c r="A36" s="93" t="s">
        <v>341</v>
      </c>
      <c r="C36" s="27"/>
      <c r="D36" s="34"/>
      <c r="F36" s="18">
        <v>0.45962984359999998</v>
      </c>
      <c r="G36" s="18">
        <v>0.45837797870000002</v>
      </c>
      <c r="H36" s="18">
        <v>0.46162787039999997</v>
      </c>
      <c r="I36" s="18">
        <v>0.46591008699999997</v>
      </c>
      <c r="J36" s="18">
        <v>0.52873314549999995</v>
      </c>
      <c r="K36" s="18">
        <v>0.53374378919999999</v>
      </c>
      <c r="L36" s="18">
        <v>0.52919582300000001</v>
      </c>
      <c r="M36" s="18">
        <v>0.53063875819999995</v>
      </c>
      <c r="N36" s="18">
        <v>0.4615921241</v>
      </c>
      <c r="O36" s="18">
        <v>0.45149712190000002</v>
      </c>
      <c r="P36" s="18">
        <v>0.4526144648</v>
      </c>
      <c r="Q36" s="18">
        <v>0.57196314459999997</v>
      </c>
      <c r="R36" s="18">
        <v>0.56853214750000003</v>
      </c>
      <c r="S36" s="18">
        <v>0.57384034299999997</v>
      </c>
      <c r="T36" s="18">
        <v>0.56502971680000003</v>
      </c>
      <c r="U36" s="18">
        <v>0.41838134519999998</v>
      </c>
      <c r="V36" s="18">
        <v>0.40949225439999998</v>
      </c>
      <c r="W36" s="18">
        <v>0.42410393079999997</v>
      </c>
      <c r="X36" s="18">
        <v>0.42214792229999998</v>
      </c>
      <c r="Y36" s="18">
        <v>0.33921816890000001</v>
      </c>
      <c r="Z36" s="18">
        <v>0.327670244</v>
      </c>
      <c r="AA36" s="18">
        <v>0.33649851959999999</v>
      </c>
      <c r="AB36" s="18">
        <v>0.35932204239999999</v>
      </c>
      <c r="AC36" s="18">
        <v>0.49472867619999999</v>
      </c>
      <c r="AD36" s="18">
        <v>0.4867575744</v>
      </c>
      <c r="AE36" s="18">
        <v>0.49982977960000002</v>
      </c>
      <c r="AF36" s="18">
        <v>0.46301428649999998</v>
      </c>
      <c r="AG36" s="18">
        <v>0.468318544</v>
      </c>
      <c r="AH36" s="18">
        <v>1</v>
      </c>
      <c r="AI36" s="18">
        <v>0.98306938499999996</v>
      </c>
      <c r="AJ36" s="18">
        <v>0.97998023219999997</v>
      </c>
      <c r="AK36" s="18">
        <v>0.98365120829999997</v>
      </c>
      <c r="AL36" s="18">
        <v>0.35146758420000002</v>
      </c>
      <c r="AM36" s="18">
        <v>0.34756885869999998</v>
      </c>
      <c r="AN36" s="18">
        <v>0.34889585789999999</v>
      </c>
      <c r="AO36" s="18">
        <v>0.34739310439999999</v>
      </c>
      <c r="AP36" s="18">
        <v>0.33796910940000002</v>
      </c>
      <c r="AQ36" s="18">
        <v>0.33936935759999998</v>
      </c>
      <c r="AR36" s="18">
        <v>0.33576201230000002</v>
      </c>
      <c r="AS36" s="18">
        <v>0.34302127240000002</v>
      </c>
      <c r="AT36" s="18">
        <v>0.53752939879999995</v>
      </c>
      <c r="AU36" s="18">
        <v>0.53770910459999999</v>
      </c>
      <c r="AV36" s="18">
        <v>0.54507951939999999</v>
      </c>
      <c r="AW36" s="18">
        <v>0.5396796613</v>
      </c>
      <c r="AX36" s="18">
        <v>0.45085160359999998</v>
      </c>
      <c r="AY36" s="18">
        <v>0.44539766139999998</v>
      </c>
      <c r="AZ36" s="18">
        <v>0.4397160047</v>
      </c>
      <c r="BA36" s="18">
        <v>0.44819076670000002</v>
      </c>
      <c r="BB36" s="18">
        <v>0.35925623709999999</v>
      </c>
      <c r="BC36" s="18">
        <v>0.36352132329999998</v>
      </c>
      <c r="BD36" s="18">
        <v>0.33407844040000001</v>
      </c>
      <c r="BE36" s="18">
        <v>0.48311403209999998</v>
      </c>
      <c r="BF36" s="18">
        <v>0.48593868559999998</v>
      </c>
      <c r="BG36" s="18">
        <v>0.4840719865</v>
      </c>
      <c r="BH36" s="18">
        <v>0.36145534950000002</v>
      </c>
      <c r="BI36" s="18">
        <v>0.36811047229999999</v>
      </c>
      <c r="BJ36" s="18">
        <v>0.36416151009999997</v>
      </c>
      <c r="BK36" s="18">
        <v>0.36550365880000002</v>
      </c>
      <c r="BL36" s="18">
        <v>0.55950856559999995</v>
      </c>
      <c r="BM36" s="18">
        <v>0.55768475370000004</v>
      </c>
      <c r="BN36" s="18">
        <v>0.55406681530000002</v>
      </c>
      <c r="BO36" s="18">
        <v>0.5557498743</v>
      </c>
      <c r="BP36" s="18">
        <v>0.43201557060000001</v>
      </c>
      <c r="BQ36" s="18">
        <v>0.43701304680000003</v>
      </c>
      <c r="BR36" s="18">
        <v>0.43950793310000003</v>
      </c>
      <c r="BS36" s="18">
        <v>0.43291722049999998</v>
      </c>
    </row>
    <row r="37" spans="1:71" x14ac:dyDescent="0.3">
      <c r="A37" s="93"/>
      <c r="C37" s="27"/>
      <c r="D37" s="35"/>
      <c r="F37" s="18">
        <v>0.47439977719999998</v>
      </c>
      <c r="G37" s="18">
        <v>0.47394763179999999</v>
      </c>
      <c r="H37" s="18">
        <v>0.4761091704</v>
      </c>
      <c r="I37" s="18">
        <v>0.48062656799999998</v>
      </c>
      <c r="J37" s="18">
        <v>0.54561248110000005</v>
      </c>
      <c r="K37" s="18">
        <v>0.55016388599999999</v>
      </c>
      <c r="L37" s="18">
        <v>0.54577934009999995</v>
      </c>
      <c r="M37" s="18">
        <v>0.54712334620000003</v>
      </c>
      <c r="N37" s="18">
        <v>0.47758876099999997</v>
      </c>
      <c r="O37" s="18">
        <v>0.46730575169999999</v>
      </c>
      <c r="P37" s="18">
        <v>0.46855919559999998</v>
      </c>
      <c r="Q37" s="18">
        <v>0.58924006900000003</v>
      </c>
      <c r="R37" s="18">
        <v>0.58572736950000004</v>
      </c>
      <c r="S37" s="18">
        <v>0.58997872210000002</v>
      </c>
      <c r="T37" s="18">
        <v>0.58089379770000005</v>
      </c>
      <c r="U37" s="18">
        <v>0.43151009759999998</v>
      </c>
      <c r="V37" s="18">
        <v>0.42243480010000001</v>
      </c>
      <c r="W37" s="18">
        <v>0.4371988208</v>
      </c>
      <c r="X37" s="18">
        <v>0.4352991296</v>
      </c>
      <c r="Y37" s="18">
        <v>0.35959137400000002</v>
      </c>
      <c r="Z37" s="18">
        <v>0.34798444410000001</v>
      </c>
      <c r="AA37" s="18">
        <v>0.3568663903</v>
      </c>
      <c r="AB37" s="18">
        <v>0.38013344589999998</v>
      </c>
      <c r="AC37" s="18">
        <v>0.51041148960000005</v>
      </c>
      <c r="AD37" s="18">
        <v>0.50237463550000006</v>
      </c>
      <c r="AE37" s="18">
        <v>0.51463018090000001</v>
      </c>
      <c r="AF37" s="18">
        <v>0.48112411240000003</v>
      </c>
      <c r="AG37" s="18">
        <v>0.48567381790000003</v>
      </c>
      <c r="AH37" s="18">
        <v>0.98306938499999996</v>
      </c>
      <c r="AI37" s="18">
        <v>1</v>
      </c>
      <c r="AJ37" s="18">
        <v>0.9950264862</v>
      </c>
      <c r="AK37" s="18">
        <v>0.99189044719999997</v>
      </c>
      <c r="AL37" s="18">
        <v>0.37071003200000002</v>
      </c>
      <c r="AM37" s="18">
        <v>0.36793911689999997</v>
      </c>
      <c r="AN37" s="18">
        <v>0.36853551569999998</v>
      </c>
      <c r="AO37" s="18">
        <v>0.36706048699999999</v>
      </c>
      <c r="AP37" s="18">
        <v>0.36085044630000002</v>
      </c>
      <c r="AQ37" s="18">
        <v>0.35346878840000001</v>
      </c>
      <c r="AR37" s="18">
        <v>0.35796336579999999</v>
      </c>
      <c r="AS37" s="18">
        <v>0.3568146573</v>
      </c>
      <c r="AT37" s="18">
        <v>0.55445253679999995</v>
      </c>
      <c r="AU37" s="18">
        <v>0.55468407190000002</v>
      </c>
      <c r="AV37" s="18">
        <v>0.56175365229999996</v>
      </c>
      <c r="AW37" s="18">
        <v>0.55686147829999999</v>
      </c>
      <c r="AX37" s="18">
        <v>0.45650498810000001</v>
      </c>
      <c r="AY37" s="18">
        <v>0.452271596</v>
      </c>
      <c r="AZ37" s="18">
        <v>0.45552601040000001</v>
      </c>
      <c r="BA37" s="18">
        <v>0.45502307730000002</v>
      </c>
      <c r="BB37" s="18">
        <v>0.38217918670000001</v>
      </c>
      <c r="BC37" s="18">
        <v>0.38599685119999999</v>
      </c>
      <c r="BD37" s="18">
        <v>0.3565153271</v>
      </c>
      <c r="BE37" s="18">
        <v>0.49508206380000003</v>
      </c>
      <c r="BF37" s="18">
        <v>0.49799813440000001</v>
      </c>
      <c r="BG37" s="18">
        <v>0.49613554329999998</v>
      </c>
      <c r="BH37" s="18">
        <v>0.37864592050000001</v>
      </c>
      <c r="BI37" s="18">
        <v>0.38751235299999998</v>
      </c>
      <c r="BJ37" s="18">
        <v>0.38198665250000002</v>
      </c>
      <c r="BK37" s="18">
        <v>0.38372869259999998</v>
      </c>
      <c r="BL37" s="18">
        <v>0.57420940870000003</v>
      </c>
      <c r="BM37" s="18">
        <v>0.57237940769999995</v>
      </c>
      <c r="BN37" s="18">
        <v>0.56918976480000005</v>
      </c>
      <c r="BO37" s="18">
        <v>0.57056184519999997</v>
      </c>
      <c r="BP37" s="18">
        <v>0.44874949539999998</v>
      </c>
      <c r="BQ37" s="18">
        <v>0.45339805379999998</v>
      </c>
      <c r="BR37" s="18">
        <v>0.44678672079999998</v>
      </c>
      <c r="BS37" s="18">
        <v>0.45024775509999998</v>
      </c>
    </row>
    <row r="38" spans="1:71" x14ac:dyDescent="0.3">
      <c r="A38" s="93"/>
      <c r="C38" s="27"/>
      <c r="D38" s="37"/>
      <c r="F38" s="18">
        <v>0.47060548000000002</v>
      </c>
      <c r="G38" s="18">
        <v>0.4698161408</v>
      </c>
      <c r="H38" s="18">
        <v>0.4727292541</v>
      </c>
      <c r="I38" s="18">
        <v>0.47665225649999998</v>
      </c>
      <c r="J38" s="18">
        <v>0.54254886400000002</v>
      </c>
      <c r="K38" s="18">
        <v>0.54836840149999999</v>
      </c>
      <c r="L38" s="18">
        <v>0.5436994865</v>
      </c>
      <c r="M38" s="18">
        <v>0.54548236790000004</v>
      </c>
      <c r="N38" s="18">
        <v>0.47384461950000001</v>
      </c>
      <c r="O38" s="18">
        <v>0.46284932070000001</v>
      </c>
      <c r="P38" s="18">
        <v>0.4638925646</v>
      </c>
      <c r="Q38" s="18">
        <v>0.58696957110000003</v>
      </c>
      <c r="R38" s="18">
        <v>0.58397358079999995</v>
      </c>
      <c r="S38" s="18">
        <v>0.58888725090000005</v>
      </c>
      <c r="T38" s="18">
        <v>0.57974774510000004</v>
      </c>
      <c r="U38" s="18">
        <v>0.43747431110000001</v>
      </c>
      <c r="V38" s="18">
        <v>0.42840737509999999</v>
      </c>
      <c r="W38" s="18">
        <v>0.44327658330000003</v>
      </c>
      <c r="X38" s="18">
        <v>0.44131523839999998</v>
      </c>
      <c r="Y38" s="18">
        <v>0.35036469180000002</v>
      </c>
      <c r="Z38" s="18">
        <v>0.33870993319999998</v>
      </c>
      <c r="AA38" s="18">
        <v>0.34756107530000002</v>
      </c>
      <c r="AB38" s="18">
        <v>0.37118890970000001</v>
      </c>
      <c r="AC38" s="18">
        <v>0.50958505769999995</v>
      </c>
      <c r="AD38" s="18">
        <v>0.50253034159999999</v>
      </c>
      <c r="AE38" s="18">
        <v>0.51505489120000003</v>
      </c>
      <c r="AF38" s="18">
        <v>0.48303774310000003</v>
      </c>
      <c r="AG38" s="18">
        <v>0.48817774920000001</v>
      </c>
      <c r="AH38" s="18">
        <v>0.97998023219999997</v>
      </c>
      <c r="AI38" s="18">
        <v>0.9950264862</v>
      </c>
      <c r="AJ38" s="18">
        <v>1</v>
      </c>
      <c r="AK38" s="18">
        <v>0.99597405059999999</v>
      </c>
      <c r="AL38" s="18">
        <v>0.37508714259999998</v>
      </c>
      <c r="AM38" s="18">
        <v>0.37180184929999999</v>
      </c>
      <c r="AN38" s="18">
        <v>0.3729850824</v>
      </c>
      <c r="AO38" s="18">
        <v>0.37152816230000002</v>
      </c>
      <c r="AP38" s="18">
        <v>0.35570294270000002</v>
      </c>
      <c r="AQ38" s="18">
        <v>0.35691986669999998</v>
      </c>
      <c r="AR38" s="18">
        <v>0.35318149030000001</v>
      </c>
      <c r="AS38" s="18">
        <v>0.35206155770000003</v>
      </c>
      <c r="AT38" s="18">
        <v>0.56035205980000002</v>
      </c>
      <c r="AU38" s="18">
        <v>0.56054223780000001</v>
      </c>
      <c r="AV38" s="18">
        <v>0.55831115190000002</v>
      </c>
      <c r="AW38" s="18">
        <v>0.56256375550000004</v>
      </c>
      <c r="AX38" s="18">
        <v>0.45756245429999998</v>
      </c>
      <c r="AY38" s="18">
        <v>0.45243869349999999</v>
      </c>
      <c r="AZ38" s="18">
        <v>0.4564677412</v>
      </c>
      <c r="BA38" s="18">
        <v>0.45603454840000002</v>
      </c>
      <c r="BB38" s="18">
        <v>0.38588520240000002</v>
      </c>
      <c r="BC38" s="18">
        <v>0.38998917979999997</v>
      </c>
      <c r="BD38" s="18">
        <v>0.36021449169999997</v>
      </c>
      <c r="BE38" s="18">
        <v>0.5032289741</v>
      </c>
      <c r="BF38" s="18">
        <v>0.50616825139999999</v>
      </c>
      <c r="BG38" s="18">
        <v>0.50427027170000005</v>
      </c>
      <c r="BH38" s="18">
        <v>0.37754026340000002</v>
      </c>
      <c r="BI38" s="18">
        <v>0.38548473100000002</v>
      </c>
      <c r="BJ38" s="18">
        <v>0.38080114430000001</v>
      </c>
      <c r="BK38" s="18">
        <v>0.38266030179999999</v>
      </c>
      <c r="BL38" s="18">
        <v>0.56907483520000002</v>
      </c>
      <c r="BM38" s="18">
        <v>0.5670690008</v>
      </c>
      <c r="BN38" s="18">
        <v>0.57342879619999998</v>
      </c>
      <c r="BO38" s="18">
        <v>0.56535258769999996</v>
      </c>
      <c r="BP38" s="18">
        <v>0.44378710659999998</v>
      </c>
      <c r="BQ38" s="18">
        <v>0.44863577360000001</v>
      </c>
      <c r="BR38" s="18">
        <v>0.44209431700000001</v>
      </c>
      <c r="BS38" s="18">
        <v>0.4447458017</v>
      </c>
    </row>
    <row r="39" spans="1:71" x14ac:dyDescent="0.3">
      <c r="A39" s="93"/>
      <c r="C39" s="27"/>
      <c r="D39" s="36"/>
      <c r="F39" s="18">
        <v>0.46476760610000001</v>
      </c>
      <c r="G39" s="18">
        <v>0.4647578013</v>
      </c>
      <c r="H39" s="18">
        <v>0.4667415667</v>
      </c>
      <c r="I39" s="18">
        <v>0.47090357259999999</v>
      </c>
      <c r="J39" s="18">
        <v>0.5361647007</v>
      </c>
      <c r="K39" s="18">
        <v>0.54230231179999999</v>
      </c>
      <c r="L39" s="18">
        <v>0.53767656330000002</v>
      </c>
      <c r="M39" s="18">
        <v>0.53940653640000003</v>
      </c>
      <c r="N39" s="18">
        <v>0.47018179199999999</v>
      </c>
      <c r="O39" s="18">
        <v>0.45930913420000002</v>
      </c>
      <c r="P39" s="18">
        <v>0.46047935340000001</v>
      </c>
      <c r="Q39" s="18">
        <v>0.58336880899999999</v>
      </c>
      <c r="R39" s="18">
        <v>0.58026044750000005</v>
      </c>
      <c r="S39" s="18">
        <v>0.58433754100000002</v>
      </c>
      <c r="T39" s="18">
        <v>0.57493660079999998</v>
      </c>
      <c r="U39" s="18">
        <v>0.43357102939999997</v>
      </c>
      <c r="V39" s="18">
        <v>0.4244093531</v>
      </c>
      <c r="W39" s="18">
        <v>0.439259446</v>
      </c>
      <c r="X39" s="18">
        <v>0.43733270990000001</v>
      </c>
      <c r="Y39" s="18">
        <v>0.34510766459999997</v>
      </c>
      <c r="Z39" s="18">
        <v>0.33343120970000001</v>
      </c>
      <c r="AA39" s="18">
        <v>0.34231533159999999</v>
      </c>
      <c r="AB39" s="18">
        <v>0.3657560225</v>
      </c>
      <c r="AC39" s="18">
        <v>0.50599101160000004</v>
      </c>
      <c r="AD39" s="18">
        <v>0.49878057079999999</v>
      </c>
      <c r="AE39" s="18">
        <v>0.51066943409999999</v>
      </c>
      <c r="AF39" s="18">
        <v>0.48071950460000001</v>
      </c>
      <c r="AG39" s="18">
        <v>0.48528477250000002</v>
      </c>
      <c r="AH39" s="18">
        <v>0.98365120829999997</v>
      </c>
      <c r="AI39" s="18">
        <v>0.99189044719999997</v>
      </c>
      <c r="AJ39" s="18">
        <v>0.99597405059999999</v>
      </c>
      <c r="AK39" s="18">
        <v>1</v>
      </c>
      <c r="AL39" s="18">
        <v>0.37036490840000003</v>
      </c>
      <c r="AM39" s="18">
        <v>0.36701944190000002</v>
      </c>
      <c r="AN39" s="18">
        <v>0.36765938380000002</v>
      </c>
      <c r="AO39" s="18">
        <v>0.36624024779999997</v>
      </c>
      <c r="AP39" s="18">
        <v>0.35180410410000001</v>
      </c>
      <c r="AQ39" s="18">
        <v>0.35230324200000002</v>
      </c>
      <c r="AR39" s="18">
        <v>0.3486045559</v>
      </c>
      <c r="AS39" s="18">
        <v>0.34744471269999999</v>
      </c>
      <c r="AT39" s="18">
        <v>0.55757865490000003</v>
      </c>
      <c r="AU39" s="18">
        <v>0.55778290649999995</v>
      </c>
      <c r="AV39" s="18">
        <v>0.55563513170000001</v>
      </c>
      <c r="AW39" s="18">
        <v>0.5599200459</v>
      </c>
      <c r="AX39" s="18">
        <v>0.45159077809999998</v>
      </c>
      <c r="AY39" s="18">
        <v>0.4472762582</v>
      </c>
      <c r="AZ39" s="18">
        <v>0.45055301089999999</v>
      </c>
      <c r="BA39" s="18">
        <v>0.45096701989999999</v>
      </c>
      <c r="BB39" s="18">
        <v>0.38019037480000001</v>
      </c>
      <c r="BC39" s="18">
        <v>0.3842397347</v>
      </c>
      <c r="BD39" s="18">
        <v>0.35449259950000001</v>
      </c>
      <c r="BE39" s="18">
        <v>0.49846194220000001</v>
      </c>
      <c r="BF39" s="18">
        <v>0.50146972950000002</v>
      </c>
      <c r="BG39" s="18">
        <v>0.49957771410000001</v>
      </c>
      <c r="BH39" s="18">
        <v>0.37260693369999998</v>
      </c>
      <c r="BI39" s="18">
        <v>0.38057773379999998</v>
      </c>
      <c r="BJ39" s="18">
        <v>0.37480475730000001</v>
      </c>
      <c r="BK39" s="18">
        <v>0.37650979470000001</v>
      </c>
      <c r="BL39" s="18">
        <v>0.56596500890000001</v>
      </c>
      <c r="BM39" s="18">
        <v>0.56424602180000005</v>
      </c>
      <c r="BN39" s="18">
        <v>0.57039526789999995</v>
      </c>
      <c r="BO39" s="18">
        <v>0.56228152549999999</v>
      </c>
      <c r="BP39" s="18">
        <v>0.4361876287</v>
      </c>
      <c r="BQ39" s="18">
        <v>0.44080492900000001</v>
      </c>
      <c r="BR39" s="18">
        <v>0.43429610200000002</v>
      </c>
      <c r="BS39" s="18">
        <v>0.4377070408</v>
      </c>
    </row>
    <row r="40" spans="1:71" x14ac:dyDescent="0.3">
      <c r="A40" s="93" t="s">
        <v>347</v>
      </c>
      <c r="C40" s="27"/>
      <c r="D40" s="34"/>
      <c r="F40" s="18">
        <v>0.37404621300000002</v>
      </c>
      <c r="G40" s="18">
        <v>0.37451131450000003</v>
      </c>
      <c r="H40" s="18">
        <v>0.37908377030000001</v>
      </c>
      <c r="I40" s="18">
        <v>0.37506741240000002</v>
      </c>
      <c r="J40" s="18">
        <v>0.40302236450000001</v>
      </c>
      <c r="K40" s="18">
        <v>0.41179412160000001</v>
      </c>
      <c r="L40" s="18">
        <v>0.41066153770000002</v>
      </c>
      <c r="M40" s="18">
        <v>0.41004166860000002</v>
      </c>
      <c r="N40" s="18">
        <v>0.393370408</v>
      </c>
      <c r="O40" s="18">
        <v>0.39156158569999999</v>
      </c>
      <c r="P40" s="18">
        <v>0.39083954999999998</v>
      </c>
      <c r="Q40" s="18">
        <v>0.36560602180000001</v>
      </c>
      <c r="R40" s="18">
        <v>0.36708945609999999</v>
      </c>
      <c r="S40" s="18">
        <v>0.36510010389999997</v>
      </c>
      <c r="T40" s="18">
        <v>0.37378509240000002</v>
      </c>
      <c r="U40" s="18">
        <v>0.32645546879999998</v>
      </c>
      <c r="V40" s="18">
        <v>0.32701107229999998</v>
      </c>
      <c r="W40" s="18">
        <v>0.3289588852</v>
      </c>
      <c r="X40" s="18">
        <v>0.32660197050000001</v>
      </c>
      <c r="Y40" s="18">
        <v>0.26938310360000001</v>
      </c>
      <c r="Z40" s="18">
        <v>0.26664824850000002</v>
      </c>
      <c r="AA40" s="18">
        <v>0.27099057920000003</v>
      </c>
      <c r="AB40" s="18">
        <v>0.29125725759999999</v>
      </c>
      <c r="AC40" s="18">
        <v>0.39610622290000003</v>
      </c>
      <c r="AD40" s="18">
        <v>0.40581657469999999</v>
      </c>
      <c r="AE40" s="18">
        <v>0.40202040420000001</v>
      </c>
      <c r="AF40" s="18">
        <v>0.39350564989999998</v>
      </c>
      <c r="AG40" s="18">
        <v>0.39020193590000002</v>
      </c>
      <c r="AH40" s="18">
        <v>0.35146758420000002</v>
      </c>
      <c r="AI40" s="18">
        <v>0.37071003200000002</v>
      </c>
      <c r="AJ40" s="18">
        <v>0.37508714259999998</v>
      </c>
      <c r="AK40" s="18">
        <v>0.37036490840000003</v>
      </c>
      <c r="AL40" s="18">
        <v>1</v>
      </c>
      <c r="AM40" s="18">
        <v>0.99104506680000004</v>
      </c>
      <c r="AN40" s="18">
        <v>0.99252287390000005</v>
      </c>
      <c r="AO40" s="18">
        <v>0.99138951259999997</v>
      </c>
      <c r="AP40" s="18">
        <v>0.44972718709999998</v>
      </c>
      <c r="AQ40" s="18">
        <v>0.44782841820000002</v>
      </c>
      <c r="AR40" s="18">
        <v>0.44503643739999998</v>
      </c>
      <c r="AS40" s="18">
        <v>0.43994679920000002</v>
      </c>
      <c r="AT40" s="18">
        <v>0.33509611160000002</v>
      </c>
      <c r="AU40" s="18">
        <v>0.3346931038</v>
      </c>
      <c r="AV40" s="18">
        <v>0.33410676150000002</v>
      </c>
      <c r="AW40" s="18">
        <v>0.33477243810000001</v>
      </c>
      <c r="AX40" s="18">
        <v>0.38366502270000002</v>
      </c>
      <c r="AY40" s="18">
        <v>0.38703163159999998</v>
      </c>
      <c r="AZ40" s="18">
        <v>0.38549871790000001</v>
      </c>
      <c r="BA40" s="18">
        <v>0.38400477770000002</v>
      </c>
      <c r="BB40" s="18">
        <v>0.44141834009999997</v>
      </c>
      <c r="BC40" s="18">
        <v>0.43583665179999997</v>
      </c>
      <c r="BD40" s="18">
        <v>0.42968684369999999</v>
      </c>
      <c r="BE40" s="18">
        <v>0.42492707159999998</v>
      </c>
      <c r="BF40" s="18">
        <v>0.42515829669999999</v>
      </c>
      <c r="BG40" s="18">
        <v>0.42380905019999998</v>
      </c>
      <c r="BH40" s="18">
        <v>0.32705304159999998</v>
      </c>
      <c r="BI40" s="18">
        <v>0.32123944510000002</v>
      </c>
      <c r="BJ40" s="18">
        <v>0.31830092170000002</v>
      </c>
      <c r="BK40" s="18">
        <v>0.3173373464</v>
      </c>
      <c r="BL40" s="18">
        <v>0.34969715340000002</v>
      </c>
      <c r="BM40" s="18">
        <v>0.34525280330000002</v>
      </c>
      <c r="BN40" s="18">
        <v>0.35446688450000002</v>
      </c>
      <c r="BO40" s="18">
        <v>0.35196816650000001</v>
      </c>
      <c r="BP40" s="18">
        <v>0.37824935050000003</v>
      </c>
      <c r="BQ40" s="18">
        <v>0.36876968160000001</v>
      </c>
      <c r="BR40" s="18">
        <v>0.37034026060000003</v>
      </c>
      <c r="BS40" s="18">
        <v>0.37279153199999998</v>
      </c>
    </row>
    <row r="41" spans="1:71" x14ac:dyDescent="0.3">
      <c r="A41" s="93"/>
      <c r="C41" s="27"/>
      <c r="D41" s="35"/>
      <c r="F41" s="18">
        <v>0.37088473100000002</v>
      </c>
      <c r="G41" s="18">
        <v>0.37181365729999999</v>
      </c>
      <c r="H41" s="18">
        <v>0.37567948690000003</v>
      </c>
      <c r="I41" s="18">
        <v>0.3717845675</v>
      </c>
      <c r="J41" s="18">
        <v>0.39832390620000002</v>
      </c>
      <c r="K41" s="18">
        <v>0.40627984039999998</v>
      </c>
      <c r="L41" s="18">
        <v>0.40541262569999997</v>
      </c>
      <c r="M41" s="18">
        <v>0.40473945</v>
      </c>
      <c r="N41" s="18">
        <v>0.39329502389999998</v>
      </c>
      <c r="O41" s="18">
        <v>0.39177147680000002</v>
      </c>
      <c r="P41" s="18">
        <v>0.39076627850000001</v>
      </c>
      <c r="Q41" s="18">
        <v>0.3627664753</v>
      </c>
      <c r="R41" s="18">
        <v>0.36407498859999998</v>
      </c>
      <c r="S41" s="18">
        <v>0.36105571949999998</v>
      </c>
      <c r="T41" s="18">
        <v>0.36992529709999999</v>
      </c>
      <c r="U41" s="18">
        <v>0.32012976780000002</v>
      </c>
      <c r="V41" s="18">
        <v>0.32055652099999998</v>
      </c>
      <c r="W41" s="18">
        <v>0.32255910380000002</v>
      </c>
      <c r="X41" s="18">
        <v>0.3202166441</v>
      </c>
      <c r="Y41" s="18">
        <v>0.27212085499999999</v>
      </c>
      <c r="Z41" s="18">
        <v>0.269556878</v>
      </c>
      <c r="AA41" s="18">
        <v>0.27387900570000001</v>
      </c>
      <c r="AB41" s="18">
        <v>0.29403831530000002</v>
      </c>
      <c r="AC41" s="18">
        <v>0.38971217070000003</v>
      </c>
      <c r="AD41" s="18">
        <v>0.39943596669999998</v>
      </c>
      <c r="AE41" s="18">
        <v>0.39513102010000001</v>
      </c>
      <c r="AF41" s="18">
        <v>0.38833691170000001</v>
      </c>
      <c r="AG41" s="18">
        <v>0.38476327420000001</v>
      </c>
      <c r="AH41" s="18">
        <v>0.34756885869999998</v>
      </c>
      <c r="AI41" s="18">
        <v>0.36793911689999997</v>
      </c>
      <c r="AJ41" s="18">
        <v>0.37180184929999999</v>
      </c>
      <c r="AK41" s="18">
        <v>0.36701944190000002</v>
      </c>
      <c r="AL41" s="18">
        <v>0.99104506680000004</v>
      </c>
      <c r="AM41" s="18">
        <v>1</v>
      </c>
      <c r="AN41" s="18">
        <v>0.99716976739999996</v>
      </c>
      <c r="AO41" s="18">
        <v>0.99913546119999996</v>
      </c>
      <c r="AP41" s="18">
        <v>0.44433512790000002</v>
      </c>
      <c r="AQ41" s="18">
        <v>0.4465175106</v>
      </c>
      <c r="AR41" s="18">
        <v>0.44356025650000003</v>
      </c>
      <c r="AS41" s="18">
        <v>0.43851791610000002</v>
      </c>
      <c r="AT41" s="18">
        <v>0.32826172790000002</v>
      </c>
      <c r="AU41" s="18">
        <v>0.32786142470000001</v>
      </c>
      <c r="AV41" s="18">
        <v>0.32724306069999998</v>
      </c>
      <c r="AW41" s="18">
        <v>0.32794320799999999</v>
      </c>
      <c r="AX41" s="18">
        <v>0.38279626729999999</v>
      </c>
      <c r="AY41" s="18">
        <v>0.3875416746</v>
      </c>
      <c r="AZ41" s="18">
        <v>0.38489087659999999</v>
      </c>
      <c r="BA41" s="18">
        <v>0.38434806999999999</v>
      </c>
      <c r="BB41" s="18">
        <v>0.44178995399999998</v>
      </c>
      <c r="BC41" s="18">
        <v>0.43618103419999998</v>
      </c>
      <c r="BD41" s="18">
        <v>0.43027719079999999</v>
      </c>
      <c r="BE41" s="18">
        <v>0.42108636040000003</v>
      </c>
      <c r="BF41" s="18">
        <v>0.4211585337</v>
      </c>
      <c r="BG41" s="18">
        <v>0.42013879110000002</v>
      </c>
      <c r="BH41" s="18">
        <v>0.32493931209999999</v>
      </c>
      <c r="BI41" s="18">
        <v>0.32100951030000002</v>
      </c>
      <c r="BJ41" s="18">
        <v>0.31709513950000001</v>
      </c>
      <c r="BK41" s="18">
        <v>0.31632047079999998</v>
      </c>
      <c r="BL41" s="18">
        <v>0.34521324759999999</v>
      </c>
      <c r="BM41" s="18">
        <v>0.34088157200000002</v>
      </c>
      <c r="BN41" s="18">
        <v>0.35003565990000002</v>
      </c>
      <c r="BO41" s="18">
        <v>0.34740577769999997</v>
      </c>
      <c r="BP41" s="18">
        <v>0.378243253</v>
      </c>
      <c r="BQ41" s="18">
        <v>0.36874497839999998</v>
      </c>
      <c r="BR41" s="18">
        <v>0.3702077312</v>
      </c>
      <c r="BS41" s="18">
        <v>0.37337081960000001</v>
      </c>
    </row>
    <row r="42" spans="1:71" x14ac:dyDescent="0.3">
      <c r="A42" s="93"/>
      <c r="C42" s="27"/>
      <c r="D42" s="37"/>
      <c r="F42" s="18">
        <v>0.37167801700000003</v>
      </c>
      <c r="G42" s="18">
        <v>0.37204306809999999</v>
      </c>
      <c r="H42" s="18">
        <v>0.3766573889</v>
      </c>
      <c r="I42" s="18">
        <v>0.37251720220000001</v>
      </c>
      <c r="J42" s="18">
        <v>0.39959556489999998</v>
      </c>
      <c r="K42" s="18">
        <v>0.40772654920000001</v>
      </c>
      <c r="L42" s="18">
        <v>0.4067527353</v>
      </c>
      <c r="M42" s="18">
        <v>0.4061732515</v>
      </c>
      <c r="N42" s="18">
        <v>0.39440769460000002</v>
      </c>
      <c r="O42" s="18">
        <v>0.39283349899999997</v>
      </c>
      <c r="P42" s="18">
        <v>0.39182039749999997</v>
      </c>
      <c r="Q42" s="18">
        <v>0.36493463170000001</v>
      </c>
      <c r="R42" s="18">
        <v>0.36614176430000001</v>
      </c>
      <c r="S42" s="18">
        <v>0.36403685800000002</v>
      </c>
      <c r="T42" s="18">
        <v>0.3729588405</v>
      </c>
      <c r="U42" s="18">
        <v>0.3210541938</v>
      </c>
      <c r="V42" s="18">
        <v>0.3216184446</v>
      </c>
      <c r="W42" s="18">
        <v>0.32359128809999999</v>
      </c>
      <c r="X42" s="18">
        <v>0.32125913810000001</v>
      </c>
      <c r="Y42" s="18">
        <v>0.27175115599999999</v>
      </c>
      <c r="Z42" s="18">
        <v>0.26927674000000001</v>
      </c>
      <c r="AA42" s="18">
        <v>0.27356486169999999</v>
      </c>
      <c r="AB42" s="18">
        <v>0.29376630149999999</v>
      </c>
      <c r="AC42" s="18">
        <v>0.39122121780000002</v>
      </c>
      <c r="AD42" s="18">
        <v>0.40091519910000001</v>
      </c>
      <c r="AE42" s="18">
        <v>0.39726147649999999</v>
      </c>
      <c r="AF42" s="18">
        <v>0.3889937986</v>
      </c>
      <c r="AG42" s="18">
        <v>0.38593538929999999</v>
      </c>
      <c r="AH42" s="18">
        <v>0.34889585789999999</v>
      </c>
      <c r="AI42" s="18">
        <v>0.36853551569999998</v>
      </c>
      <c r="AJ42" s="18">
        <v>0.3729850824</v>
      </c>
      <c r="AK42" s="18">
        <v>0.36765938380000002</v>
      </c>
      <c r="AL42" s="18">
        <v>0.99252287390000005</v>
      </c>
      <c r="AM42" s="18">
        <v>0.99716976739999996</v>
      </c>
      <c r="AN42" s="18">
        <v>1</v>
      </c>
      <c r="AO42" s="18">
        <v>0.99718602369999998</v>
      </c>
      <c r="AP42" s="18">
        <v>0.44506235669999999</v>
      </c>
      <c r="AQ42" s="18">
        <v>0.44767314749999998</v>
      </c>
      <c r="AR42" s="18">
        <v>0.44475355490000001</v>
      </c>
      <c r="AS42" s="18">
        <v>0.4397269473</v>
      </c>
      <c r="AT42" s="18">
        <v>0.3300573</v>
      </c>
      <c r="AU42" s="18">
        <v>0.32968035979999999</v>
      </c>
      <c r="AV42" s="18">
        <v>0.32895783509999998</v>
      </c>
      <c r="AW42" s="18">
        <v>0.32958124220000001</v>
      </c>
      <c r="AX42" s="18">
        <v>0.38503883560000002</v>
      </c>
      <c r="AY42" s="18">
        <v>0.38881935410000001</v>
      </c>
      <c r="AZ42" s="18">
        <v>0.38708094650000002</v>
      </c>
      <c r="BA42" s="18">
        <v>0.38565533530000001</v>
      </c>
      <c r="BB42" s="18">
        <v>0.44481383190000001</v>
      </c>
      <c r="BC42" s="18">
        <v>0.43926534210000001</v>
      </c>
      <c r="BD42" s="18">
        <v>0.43326426019999997</v>
      </c>
      <c r="BE42" s="18">
        <v>0.42456787620000003</v>
      </c>
      <c r="BF42" s="18">
        <v>0.42463810140000002</v>
      </c>
      <c r="BG42" s="18">
        <v>0.42363513190000002</v>
      </c>
      <c r="BH42" s="18">
        <v>0.32639487880000001</v>
      </c>
      <c r="BI42" s="18">
        <v>0.32152133059999999</v>
      </c>
      <c r="BJ42" s="18">
        <v>0.31852920810000002</v>
      </c>
      <c r="BK42" s="18">
        <v>0.3177558405</v>
      </c>
      <c r="BL42" s="18">
        <v>0.34726747860000001</v>
      </c>
      <c r="BM42" s="18">
        <v>0.3430271298</v>
      </c>
      <c r="BN42" s="18">
        <v>0.35214599070000002</v>
      </c>
      <c r="BO42" s="18">
        <v>0.34951065349999999</v>
      </c>
      <c r="BP42" s="18">
        <v>0.37829186939999998</v>
      </c>
      <c r="BQ42" s="18">
        <v>0.36896508690000002</v>
      </c>
      <c r="BR42" s="18">
        <v>0.37046086039999998</v>
      </c>
      <c r="BS42" s="18">
        <v>0.37288428689999997</v>
      </c>
    </row>
    <row r="43" spans="1:71" x14ac:dyDescent="0.3">
      <c r="A43" s="93"/>
      <c r="C43" s="27"/>
      <c r="D43" s="36"/>
      <c r="F43" s="18">
        <v>0.37097470199999999</v>
      </c>
      <c r="G43" s="18">
        <v>0.37125901449999998</v>
      </c>
      <c r="H43" s="18">
        <v>0.37595010690000003</v>
      </c>
      <c r="I43" s="18">
        <v>0.37183657720000002</v>
      </c>
      <c r="J43" s="18">
        <v>0.39885136319999998</v>
      </c>
      <c r="K43" s="18">
        <v>0.40701030599999999</v>
      </c>
      <c r="L43" s="18">
        <v>0.40601146580000003</v>
      </c>
      <c r="M43" s="18">
        <v>0.40542650540000003</v>
      </c>
      <c r="N43" s="18">
        <v>0.39205641629999999</v>
      </c>
      <c r="O43" s="18">
        <v>0.39052107990000001</v>
      </c>
      <c r="P43" s="18">
        <v>0.3897177771</v>
      </c>
      <c r="Q43" s="18">
        <v>0.36307422049999999</v>
      </c>
      <c r="R43" s="18">
        <v>0.36433218290000002</v>
      </c>
      <c r="S43" s="18">
        <v>0.36232638070000001</v>
      </c>
      <c r="T43" s="18">
        <v>0.3713186617</v>
      </c>
      <c r="U43" s="18">
        <v>0.32172135759999998</v>
      </c>
      <c r="V43" s="18">
        <v>0.32238567289999998</v>
      </c>
      <c r="W43" s="18">
        <v>0.32424555269999999</v>
      </c>
      <c r="X43" s="18">
        <v>0.3219329413</v>
      </c>
      <c r="Y43" s="18">
        <v>0.27017045449999999</v>
      </c>
      <c r="Z43" s="18">
        <v>0.26762117479999997</v>
      </c>
      <c r="AA43" s="18">
        <v>0.27187238520000001</v>
      </c>
      <c r="AB43" s="18">
        <v>0.29195604580000001</v>
      </c>
      <c r="AC43" s="18">
        <v>0.3901086325</v>
      </c>
      <c r="AD43" s="18">
        <v>0.39980228410000002</v>
      </c>
      <c r="AE43" s="18">
        <v>0.39618973280000003</v>
      </c>
      <c r="AF43" s="18">
        <v>0.3887672009</v>
      </c>
      <c r="AG43" s="18">
        <v>0.3858020029</v>
      </c>
      <c r="AH43" s="18">
        <v>0.34739310439999999</v>
      </c>
      <c r="AI43" s="18">
        <v>0.36706048699999999</v>
      </c>
      <c r="AJ43" s="18">
        <v>0.37152816230000002</v>
      </c>
      <c r="AK43" s="18">
        <v>0.36624024779999997</v>
      </c>
      <c r="AL43" s="18">
        <v>0.99138951259999997</v>
      </c>
      <c r="AM43" s="18">
        <v>0.99913546119999996</v>
      </c>
      <c r="AN43" s="18">
        <v>0.99718602369999998</v>
      </c>
      <c r="AO43" s="18">
        <v>1</v>
      </c>
      <c r="AP43" s="18">
        <v>0.44298885339999999</v>
      </c>
      <c r="AQ43" s="18">
        <v>0.44551328330000001</v>
      </c>
      <c r="AR43" s="18">
        <v>0.44272755600000002</v>
      </c>
      <c r="AS43" s="18">
        <v>0.43771412920000002</v>
      </c>
      <c r="AT43" s="18">
        <v>0.328654801</v>
      </c>
      <c r="AU43" s="18">
        <v>0.3282846277</v>
      </c>
      <c r="AV43" s="18">
        <v>0.32757952070000002</v>
      </c>
      <c r="AW43" s="18">
        <v>0.32822543929999998</v>
      </c>
      <c r="AX43" s="18">
        <v>0.3827215149</v>
      </c>
      <c r="AY43" s="18">
        <v>0.3863889922</v>
      </c>
      <c r="AZ43" s="18">
        <v>0.38475769789999997</v>
      </c>
      <c r="BA43" s="18">
        <v>0.38328208159999999</v>
      </c>
      <c r="BB43" s="18">
        <v>0.44250780319999999</v>
      </c>
      <c r="BC43" s="18">
        <v>0.4369570244</v>
      </c>
      <c r="BD43" s="18">
        <v>0.43099790490000001</v>
      </c>
      <c r="BE43" s="18">
        <v>0.42222479759999998</v>
      </c>
      <c r="BF43" s="18">
        <v>0.42230835729999999</v>
      </c>
      <c r="BG43" s="18">
        <v>0.42127268919999999</v>
      </c>
      <c r="BH43" s="18">
        <v>0.3248293069</v>
      </c>
      <c r="BI43" s="18">
        <v>0.31980221530000003</v>
      </c>
      <c r="BJ43" s="18">
        <v>0.31699445809999999</v>
      </c>
      <c r="BK43" s="18">
        <v>0.31606870819999999</v>
      </c>
      <c r="BL43" s="18">
        <v>0.34582082419999999</v>
      </c>
      <c r="BM43" s="18">
        <v>0.3415327058</v>
      </c>
      <c r="BN43" s="18">
        <v>0.35066075299999999</v>
      </c>
      <c r="BO43" s="18">
        <v>0.34805380489999999</v>
      </c>
      <c r="BP43" s="18">
        <v>0.37766553180000001</v>
      </c>
      <c r="BQ43" s="18">
        <v>0.36827870550000003</v>
      </c>
      <c r="BR43" s="18">
        <v>0.36978914759999998</v>
      </c>
      <c r="BS43" s="18">
        <v>0.37215855599999997</v>
      </c>
    </row>
    <row r="44" spans="1:71" x14ac:dyDescent="0.3">
      <c r="A44" s="93" t="s">
        <v>352</v>
      </c>
      <c r="C44" s="27"/>
      <c r="D44" s="34"/>
      <c r="F44" s="18">
        <v>0.44871978340000002</v>
      </c>
      <c r="G44" s="18">
        <v>0.4514364763</v>
      </c>
      <c r="H44" s="18">
        <v>0.43501822810000002</v>
      </c>
      <c r="I44" s="18">
        <v>0.43977327849999998</v>
      </c>
      <c r="J44" s="18">
        <v>0.41493831660000002</v>
      </c>
      <c r="K44" s="18">
        <v>0.42191852010000003</v>
      </c>
      <c r="L44" s="18">
        <v>0.4197386669</v>
      </c>
      <c r="M44" s="18">
        <v>0.41793350039999999</v>
      </c>
      <c r="N44" s="18">
        <v>0.50838668529999997</v>
      </c>
      <c r="O44" s="18">
        <v>0.50797674910000001</v>
      </c>
      <c r="P44" s="18">
        <v>0.50752329760000003</v>
      </c>
      <c r="Q44" s="18">
        <v>0.3587144531</v>
      </c>
      <c r="R44" s="18">
        <v>0.35681859869999999</v>
      </c>
      <c r="S44" s="18">
        <v>0.35625005749999999</v>
      </c>
      <c r="T44" s="18">
        <v>0.3630004906</v>
      </c>
      <c r="U44" s="18">
        <v>0.2751732462</v>
      </c>
      <c r="V44" s="18">
        <v>0.27076082470000001</v>
      </c>
      <c r="W44" s="18">
        <v>0.27557139930000002</v>
      </c>
      <c r="X44" s="18">
        <v>0.27544401340000002</v>
      </c>
      <c r="Y44" s="18">
        <v>0.26887826349999999</v>
      </c>
      <c r="Z44" s="18">
        <v>0.2670106666</v>
      </c>
      <c r="AA44" s="18">
        <v>0.27416676400000001</v>
      </c>
      <c r="AB44" s="18">
        <v>0.29699192260000001</v>
      </c>
      <c r="AC44" s="18">
        <v>0.46924446510000001</v>
      </c>
      <c r="AD44" s="18">
        <v>0.47912817270000002</v>
      </c>
      <c r="AE44" s="18">
        <v>0.47353772030000002</v>
      </c>
      <c r="AF44" s="18">
        <v>0.38339710960000001</v>
      </c>
      <c r="AG44" s="18">
        <v>0.38608227769999998</v>
      </c>
      <c r="AH44" s="18">
        <v>0.33796910940000002</v>
      </c>
      <c r="AI44" s="18">
        <v>0.36085044630000002</v>
      </c>
      <c r="AJ44" s="18">
        <v>0.35570294270000002</v>
      </c>
      <c r="AK44" s="18">
        <v>0.35180410410000001</v>
      </c>
      <c r="AL44" s="18">
        <v>0.44972718709999998</v>
      </c>
      <c r="AM44" s="18">
        <v>0.44433512790000002</v>
      </c>
      <c r="AN44" s="18">
        <v>0.44506235669999999</v>
      </c>
      <c r="AO44" s="18">
        <v>0.44298885339999999</v>
      </c>
      <c r="AP44" s="18">
        <v>1</v>
      </c>
      <c r="AQ44" s="18">
        <v>0.9864198179</v>
      </c>
      <c r="AR44" s="18">
        <v>0.99478211859999999</v>
      </c>
      <c r="AS44" s="18">
        <v>0.98992180919999995</v>
      </c>
      <c r="AT44" s="18">
        <v>0.42673582989999997</v>
      </c>
      <c r="AU44" s="18">
        <v>0.42616959630000001</v>
      </c>
      <c r="AV44" s="18">
        <v>0.43262361519999998</v>
      </c>
      <c r="AW44" s="18">
        <v>0.42574479630000001</v>
      </c>
      <c r="AX44" s="18">
        <v>0.43505909599999998</v>
      </c>
      <c r="AY44" s="18">
        <v>0.43699789880000001</v>
      </c>
      <c r="AZ44" s="18">
        <v>0.43936548240000001</v>
      </c>
      <c r="BA44" s="18">
        <v>0.43378460870000002</v>
      </c>
      <c r="BB44" s="18">
        <v>0.44540230800000002</v>
      </c>
      <c r="BC44" s="18">
        <v>0.44855582319999998</v>
      </c>
      <c r="BD44" s="18">
        <v>0.41582240409999999</v>
      </c>
      <c r="BE44" s="18">
        <v>0.3922038383</v>
      </c>
      <c r="BF44" s="18">
        <v>0.3919328567</v>
      </c>
      <c r="BG44" s="18">
        <v>0.39011663009999997</v>
      </c>
      <c r="BH44" s="18">
        <v>0.36691152599999999</v>
      </c>
      <c r="BI44" s="18">
        <v>0.35662682909999999</v>
      </c>
      <c r="BJ44" s="18">
        <v>0.3540486746</v>
      </c>
      <c r="BK44" s="18">
        <v>0.35359707000000001</v>
      </c>
      <c r="BL44" s="18">
        <v>0.37737635899999999</v>
      </c>
      <c r="BM44" s="18">
        <v>0.37805485820000001</v>
      </c>
      <c r="BN44" s="18">
        <v>0.37257561360000002</v>
      </c>
      <c r="BO44" s="18">
        <v>0.37906924510000001</v>
      </c>
      <c r="BP44" s="18">
        <v>0.3283513267</v>
      </c>
      <c r="BQ44" s="18">
        <v>0.32941637730000001</v>
      </c>
      <c r="BR44" s="18">
        <v>0.3269824361</v>
      </c>
      <c r="BS44" s="18">
        <v>0.33025893499999998</v>
      </c>
    </row>
    <row r="45" spans="1:71" x14ac:dyDescent="0.3">
      <c r="A45" s="93"/>
      <c r="C45" s="27"/>
      <c r="D45" s="35"/>
      <c r="F45" s="18">
        <v>0.43931923820000002</v>
      </c>
      <c r="G45" s="18">
        <v>0.44152837589999999</v>
      </c>
      <c r="H45" s="18">
        <v>0.42621012190000002</v>
      </c>
      <c r="I45" s="18">
        <v>0.43016565480000002</v>
      </c>
      <c r="J45" s="18">
        <v>0.40578948349999999</v>
      </c>
      <c r="K45" s="18">
        <v>0.41360257890000002</v>
      </c>
      <c r="L45" s="18">
        <v>0.4111488244</v>
      </c>
      <c r="M45" s="18">
        <v>0.40974008090000003</v>
      </c>
      <c r="N45" s="18">
        <v>0.50374647080000001</v>
      </c>
      <c r="O45" s="18">
        <v>0.50298935830000002</v>
      </c>
      <c r="P45" s="18">
        <v>0.50050184880000004</v>
      </c>
      <c r="Q45" s="18">
        <v>0.35621005350000001</v>
      </c>
      <c r="R45" s="18">
        <v>0.35434177639999997</v>
      </c>
      <c r="S45" s="18">
        <v>0.35407510139999998</v>
      </c>
      <c r="T45" s="18">
        <v>0.36147814109999998</v>
      </c>
      <c r="U45" s="18">
        <v>0.27532910939999999</v>
      </c>
      <c r="V45" s="18">
        <v>0.2711562025</v>
      </c>
      <c r="W45" s="18">
        <v>0.27582847939999999</v>
      </c>
      <c r="X45" s="18">
        <v>0.27575155260000001</v>
      </c>
      <c r="Y45" s="18">
        <v>0.25908494469999999</v>
      </c>
      <c r="Z45" s="18">
        <v>0.25715690130000002</v>
      </c>
      <c r="AA45" s="18">
        <v>0.26421105760000002</v>
      </c>
      <c r="AB45" s="18">
        <v>0.28698681250000002</v>
      </c>
      <c r="AC45" s="18">
        <v>0.46059923380000001</v>
      </c>
      <c r="AD45" s="18">
        <v>0.47148344250000002</v>
      </c>
      <c r="AE45" s="18">
        <v>0.46619763310000001</v>
      </c>
      <c r="AF45" s="18">
        <v>0.38487566870000001</v>
      </c>
      <c r="AG45" s="18">
        <v>0.3886669371</v>
      </c>
      <c r="AH45" s="18">
        <v>0.33936935759999998</v>
      </c>
      <c r="AI45" s="18">
        <v>0.35346878840000001</v>
      </c>
      <c r="AJ45" s="18">
        <v>0.35691986669999998</v>
      </c>
      <c r="AK45" s="18">
        <v>0.35230324200000002</v>
      </c>
      <c r="AL45" s="18">
        <v>0.44782841820000002</v>
      </c>
      <c r="AM45" s="18">
        <v>0.4465175106</v>
      </c>
      <c r="AN45" s="18">
        <v>0.44767314749999998</v>
      </c>
      <c r="AO45" s="18">
        <v>0.44551328330000001</v>
      </c>
      <c r="AP45" s="18">
        <v>0.9864198179</v>
      </c>
      <c r="AQ45" s="18">
        <v>1</v>
      </c>
      <c r="AR45" s="18">
        <v>0.99062648090000005</v>
      </c>
      <c r="AS45" s="18">
        <v>0.99402566169999995</v>
      </c>
      <c r="AT45" s="18">
        <v>0.424260052</v>
      </c>
      <c r="AU45" s="18">
        <v>0.42363980420000003</v>
      </c>
      <c r="AV45" s="18">
        <v>0.42106627279999997</v>
      </c>
      <c r="AW45" s="18">
        <v>0.42316918050000002</v>
      </c>
      <c r="AX45" s="18">
        <v>0.44205870949999998</v>
      </c>
      <c r="AY45" s="18">
        <v>0.44344966879999997</v>
      </c>
      <c r="AZ45" s="18">
        <v>0.43677331060000002</v>
      </c>
      <c r="BA45" s="18">
        <v>0.44088461509999999</v>
      </c>
      <c r="BB45" s="18">
        <v>0.45289335320000002</v>
      </c>
      <c r="BC45" s="18">
        <v>0.4562386329</v>
      </c>
      <c r="BD45" s="18">
        <v>0.4233980054</v>
      </c>
      <c r="BE45" s="18">
        <v>0.39360236869999998</v>
      </c>
      <c r="BF45" s="18">
        <v>0.39302417579999999</v>
      </c>
      <c r="BG45" s="18">
        <v>0.39180800910000002</v>
      </c>
      <c r="BH45" s="18">
        <v>0.35947394970000002</v>
      </c>
      <c r="BI45" s="18">
        <v>0.3485413322</v>
      </c>
      <c r="BJ45" s="18">
        <v>0.34696482820000002</v>
      </c>
      <c r="BK45" s="18">
        <v>0.34674233090000001</v>
      </c>
      <c r="BL45" s="18">
        <v>0.36706600350000002</v>
      </c>
      <c r="BM45" s="18">
        <v>0.36758540000000001</v>
      </c>
      <c r="BN45" s="18">
        <v>0.37136838010000001</v>
      </c>
      <c r="BO45" s="18">
        <v>0.36868759509999999</v>
      </c>
      <c r="BP45" s="18">
        <v>0.31826512470000001</v>
      </c>
      <c r="BQ45" s="18">
        <v>0.31954943590000001</v>
      </c>
      <c r="BR45" s="18">
        <v>0.3257666736</v>
      </c>
      <c r="BS45" s="18">
        <v>0.31952393759999997</v>
      </c>
    </row>
    <row r="46" spans="1:71" x14ac:dyDescent="0.3">
      <c r="A46" s="93"/>
      <c r="C46" s="27"/>
      <c r="D46" s="37"/>
      <c r="F46" s="18">
        <v>0.44841645279999998</v>
      </c>
      <c r="G46" s="18">
        <v>0.4503619438</v>
      </c>
      <c r="H46" s="18">
        <v>0.43501002220000001</v>
      </c>
      <c r="I46" s="18">
        <v>0.4393803255</v>
      </c>
      <c r="J46" s="18">
        <v>0.41304916289999999</v>
      </c>
      <c r="K46" s="18">
        <v>0.41989491359999997</v>
      </c>
      <c r="L46" s="18">
        <v>0.4176091985</v>
      </c>
      <c r="M46" s="18">
        <v>0.4159709613</v>
      </c>
      <c r="N46" s="18">
        <v>0.50989330580000003</v>
      </c>
      <c r="O46" s="18">
        <v>0.50984023199999995</v>
      </c>
      <c r="P46" s="18">
        <v>0.50935736460000003</v>
      </c>
      <c r="Q46" s="18">
        <v>0.36014115029999999</v>
      </c>
      <c r="R46" s="18">
        <v>0.35808166470000002</v>
      </c>
      <c r="S46" s="18">
        <v>0.35800974140000003</v>
      </c>
      <c r="T46" s="18">
        <v>0.3655073949</v>
      </c>
      <c r="U46" s="18">
        <v>0.27253127179999997</v>
      </c>
      <c r="V46" s="18">
        <v>0.26858582180000001</v>
      </c>
      <c r="W46" s="18">
        <v>0.27285588690000001</v>
      </c>
      <c r="X46" s="18">
        <v>0.27293962490000001</v>
      </c>
      <c r="Y46" s="18">
        <v>0.26888580540000001</v>
      </c>
      <c r="Z46" s="18">
        <v>0.2670804047</v>
      </c>
      <c r="AA46" s="18">
        <v>0.27409914549999997</v>
      </c>
      <c r="AB46" s="18">
        <v>0.29681629910000001</v>
      </c>
      <c r="AC46" s="18">
        <v>0.46481382430000001</v>
      </c>
      <c r="AD46" s="18">
        <v>0.47469298609999999</v>
      </c>
      <c r="AE46" s="18">
        <v>0.46986110759999999</v>
      </c>
      <c r="AF46" s="18">
        <v>0.38382307090000001</v>
      </c>
      <c r="AG46" s="18">
        <v>0.3875615396</v>
      </c>
      <c r="AH46" s="18">
        <v>0.33576201230000002</v>
      </c>
      <c r="AI46" s="18">
        <v>0.35796336579999999</v>
      </c>
      <c r="AJ46" s="18">
        <v>0.35318149030000001</v>
      </c>
      <c r="AK46" s="18">
        <v>0.3486045559</v>
      </c>
      <c r="AL46" s="18">
        <v>0.44503643739999998</v>
      </c>
      <c r="AM46" s="18">
        <v>0.44356025650000003</v>
      </c>
      <c r="AN46" s="18">
        <v>0.44475355490000001</v>
      </c>
      <c r="AO46" s="18">
        <v>0.44272755600000002</v>
      </c>
      <c r="AP46" s="18">
        <v>0.99478211859999999</v>
      </c>
      <c r="AQ46" s="18">
        <v>0.99062648090000005</v>
      </c>
      <c r="AR46" s="18">
        <v>1</v>
      </c>
      <c r="AS46" s="18">
        <v>0.9950662052</v>
      </c>
      <c r="AT46" s="18">
        <v>0.423299798</v>
      </c>
      <c r="AU46" s="18">
        <v>0.42273685509999998</v>
      </c>
      <c r="AV46" s="18">
        <v>0.4294927388</v>
      </c>
      <c r="AW46" s="18">
        <v>0.42225013439999998</v>
      </c>
      <c r="AX46" s="18">
        <v>0.43782401840000001</v>
      </c>
      <c r="AY46" s="18">
        <v>0.439230487</v>
      </c>
      <c r="AZ46" s="18">
        <v>0.44231383860000001</v>
      </c>
      <c r="BA46" s="18">
        <v>0.43587252720000003</v>
      </c>
      <c r="BB46" s="18">
        <v>0.45370822669999999</v>
      </c>
      <c r="BC46" s="18">
        <v>0.45711594230000002</v>
      </c>
      <c r="BD46" s="18">
        <v>0.42420672349999999</v>
      </c>
      <c r="BE46" s="18">
        <v>0.39228039710000001</v>
      </c>
      <c r="BF46" s="18">
        <v>0.39169579770000001</v>
      </c>
      <c r="BG46" s="18">
        <v>0.3904902193</v>
      </c>
      <c r="BH46" s="18">
        <v>0.36327479000000001</v>
      </c>
      <c r="BI46" s="18">
        <v>0.35213162510000001</v>
      </c>
      <c r="BJ46" s="18">
        <v>0.35075685020000003</v>
      </c>
      <c r="BK46" s="18">
        <v>0.35013766810000002</v>
      </c>
      <c r="BL46" s="18">
        <v>0.3767505397</v>
      </c>
      <c r="BM46" s="18">
        <v>0.37736919260000001</v>
      </c>
      <c r="BN46" s="18">
        <v>0.37155870289999998</v>
      </c>
      <c r="BO46" s="18">
        <v>0.37845625329999999</v>
      </c>
      <c r="BP46" s="18">
        <v>0.3278794786</v>
      </c>
      <c r="BQ46" s="18">
        <v>0.32918418999999999</v>
      </c>
      <c r="BR46" s="18">
        <v>0.32670466599999998</v>
      </c>
      <c r="BS46" s="18">
        <v>0.32912578190000003</v>
      </c>
    </row>
    <row r="47" spans="1:71" x14ac:dyDescent="0.3">
      <c r="A47" s="93"/>
      <c r="C47" s="27"/>
      <c r="D47" s="36"/>
      <c r="F47" s="18">
        <v>0.4456812423</v>
      </c>
      <c r="G47" s="18">
        <v>0.44746981320000001</v>
      </c>
      <c r="H47" s="18">
        <v>0.43230379540000002</v>
      </c>
      <c r="I47" s="18">
        <v>0.43665902960000003</v>
      </c>
      <c r="J47" s="18">
        <v>0.4115306782</v>
      </c>
      <c r="K47" s="18">
        <v>0.41842354659999997</v>
      </c>
      <c r="L47" s="18">
        <v>0.41609860669999998</v>
      </c>
      <c r="M47" s="18">
        <v>0.41438215890000002</v>
      </c>
      <c r="N47" s="18">
        <v>0.50642962300000005</v>
      </c>
      <c r="O47" s="18">
        <v>0.50644367339999996</v>
      </c>
      <c r="P47" s="18">
        <v>0.50587288269999997</v>
      </c>
      <c r="Q47" s="18">
        <v>0.35888905599999998</v>
      </c>
      <c r="R47" s="18">
        <v>0.35684616889999998</v>
      </c>
      <c r="S47" s="18">
        <v>0.35678163860000001</v>
      </c>
      <c r="T47" s="18">
        <v>0.36426241139999999</v>
      </c>
      <c r="U47" s="18">
        <v>0.27235016080000002</v>
      </c>
      <c r="V47" s="18">
        <v>0.268551975</v>
      </c>
      <c r="W47" s="18">
        <v>0.27253358259999999</v>
      </c>
      <c r="X47" s="18">
        <v>0.27269410090000001</v>
      </c>
      <c r="Y47" s="18">
        <v>0.26562410730000002</v>
      </c>
      <c r="Z47" s="18">
        <v>0.26378847690000001</v>
      </c>
      <c r="AA47" s="18">
        <v>0.27076974390000003</v>
      </c>
      <c r="AB47" s="18">
        <v>0.29321459160000002</v>
      </c>
      <c r="AC47" s="18">
        <v>0.46310091780000001</v>
      </c>
      <c r="AD47" s="18">
        <v>0.47287810009999998</v>
      </c>
      <c r="AE47" s="18">
        <v>0.46818165880000001</v>
      </c>
      <c r="AF47" s="18">
        <v>0.38228227679999999</v>
      </c>
      <c r="AG47" s="18">
        <v>0.3860694348</v>
      </c>
      <c r="AH47" s="18">
        <v>0.34302127240000002</v>
      </c>
      <c r="AI47" s="18">
        <v>0.3568146573</v>
      </c>
      <c r="AJ47" s="18">
        <v>0.35206155770000003</v>
      </c>
      <c r="AK47" s="18">
        <v>0.34744471269999999</v>
      </c>
      <c r="AL47" s="18">
        <v>0.43994679920000002</v>
      </c>
      <c r="AM47" s="18">
        <v>0.43851791610000002</v>
      </c>
      <c r="AN47" s="18">
        <v>0.4397269473</v>
      </c>
      <c r="AO47" s="18">
        <v>0.43771412920000002</v>
      </c>
      <c r="AP47" s="18">
        <v>0.98992180919999995</v>
      </c>
      <c r="AQ47" s="18">
        <v>0.99402566169999995</v>
      </c>
      <c r="AR47" s="18">
        <v>0.9950662052</v>
      </c>
      <c r="AS47" s="18">
        <v>1</v>
      </c>
      <c r="AT47" s="18">
        <v>0.4214949871</v>
      </c>
      <c r="AU47" s="18">
        <v>0.42092454029999998</v>
      </c>
      <c r="AV47" s="18">
        <v>0.42771244320000001</v>
      </c>
      <c r="AW47" s="18">
        <v>0.42048362500000003</v>
      </c>
      <c r="AX47" s="18">
        <v>0.44303295850000002</v>
      </c>
      <c r="AY47" s="18">
        <v>0.44428213649999998</v>
      </c>
      <c r="AZ47" s="18">
        <v>0.43785435540000001</v>
      </c>
      <c r="BA47" s="18">
        <v>0.4408426687</v>
      </c>
      <c r="BB47" s="18">
        <v>0.4510333373</v>
      </c>
      <c r="BC47" s="18">
        <v>0.45441706180000002</v>
      </c>
      <c r="BD47" s="18">
        <v>0.42151616679999998</v>
      </c>
      <c r="BE47" s="18">
        <v>0.38701748289999999</v>
      </c>
      <c r="BF47" s="18">
        <v>0.38650927480000002</v>
      </c>
      <c r="BG47" s="18">
        <v>0.38520162990000001</v>
      </c>
      <c r="BH47" s="18">
        <v>0.36041176790000001</v>
      </c>
      <c r="BI47" s="18">
        <v>0.34914056719999997</v>
      </c>
      <c r="BJ47" s="18">
        <v>0.34797241610000001</v>
      </c>
      <c r="BK47" s="18">
        <v>0.34730857269999998</v>
      </c>
      <c r="BL47" s="18">
        <v>0.37439899609999999</v>
      </c>
      <c r="BM47" s="18">
        <v>0.37487497380000001</v>
      </c>
      <c r="BN47" s="18">
        <v>0.36909625730000001</v>
      </c>
      <c r="BO47" s="18">
        <v>0.37599762879999998</v>
      </c>
      <c r="BP47" s="18">
        <v>0.32474572730000001</v>
      </c>
      <c r="BQ47" s="18">
        <v>0.32604476399999999</v>
      </c>
      <c r="BR47" s="18">
        <v>0.3321902129</v>
      </c>
      <c r="BS47" s="18">
        <v>0.32591322969999997</v>
      </c>
    </row>
    <row r="48" spans="1:71" x14ac:dyDescent="0.3">
      <c r="A48" s="93" t="s">
        <v>349</v>
      </c>
      <c r="C48" s="27"/>
      <c r="D48" s="34"/>
      <c r="F48" s="18">
        <v>0.51473605050000004</v>
      </c>
      <c r="G48" s="18">
        <v>0.51174292509999997</v>
      </c>
      <c r="H48" s="18">
        <v>0.5116583871</v>
      </c>
      <c r="I48" s="18">
        <v>0.51215403010000005</v>
      </c>
      <c r="J48" s="18">
        <v>0.54882499610000002</v>
      </c>
      <c r="K48" s="18">
        <v>0.55505183670000002</v>
      </c>
      <c r="L48" s="18">
        <v>0.55129862230000004</v>
      </c>
      <c r="M48" s="18">
        <v>0.54883576280000002</v>
      </c>
      <c r="N48" s="18">
        <v>0.58235102699999997</v>
      </c>
      <c r="O48" s="18">
        <v>0.57115810460000005</v>
      </c>
      <c r="P48" s="18">
        <v>0.57420743529999996</v>
      </c>
      <c r="Q48" s="18">
        <v>0.57989014969999997</v>
      </c>
      <c r="R48" s="18">
        <v>0.57474752409999996</v>
      </c>
      <c r="S48" s="18">
        <v>0.57530995650000005</v>
      </c>
      <c r="T48" s="18">
        <v>0.57094417019999999</v>
      </c>
      <c r="U48" s="18">
        <v>0.47279001040000002</v>
      </c>
      <c r="V48" s="18">
        <v>0.4703482987</v>
      </c>
      <c r="W48" s="18">
        <v>0.47633830560000001</v>
      </c>
      <c r="X48" s="18">
        <v>0.47312034060000002</v>
      </c>
      <c r="Y48" s="18">
        <v>0.33109318380000002</v>
      </c>
      <c r="Z48" s="18">
        <v>0.32950887249999999</v>
      </c>
      <c r="AA48" s="18">
        <v>0.33652030160000002</v>
      </c>
      <c r="AB48" s="18">
        <v>0.3610761254</v>
      </c>
      <c r="AC48" s="18">
        <v>0.587323818</v>
      </c>
      <c r="AD48" s="18">
        <v>0.58168085660000002</v>
      </c>
      <c r="AE48" s="18">
        <v>0.59179262720000003</v>
      </c>
      <c r="AF48" s="18">
        <v>0.46710836659999999</v>
      </c>
      <c r="AG48" s="18">
        <v>0.46843158330000001</v>
      </c>
      <c r="AH48" s="18">
        <v>0.53752939879999995</v>
      </c>
      <c r="AI48" s="18">
        <v>0.55445253679999995</v>
      </c>
      <c r="AJ48" s="18">
        <v>0.56035205980000002</v>
      </c>
      <c r="AK48" s="18">
        <v>0.55757865490000003</v>
      </c>
      <c r="AL48" s="18">
        <v>0.33509611160000002</v>
      </c>
      <c r="AM48" s="18">
        <v>0.32826172790000002</v>
      </c>
      <c r="AN48" s="18">
        <v>0.3300573</v>
      </c>
      <c r="AO48" s="18">
        <v>0.328654801</v>
      </c>
      <c r="AP48" s="18">
        <v>0.42673582989999997</v>
      </c>
      <c r="AQ48" s="18">
        <v>0.424260052</v>
      </c>
      <c r="AR48" s="18">
        <v>0.423299798</v>
      </c>
      <c r="AS48" s="18">
        <v>0.4214949871</v>
      </c>
      <c r="AT48" s="18">
        <v>1</v>
      </c>
      <c r="AU48" s="18">
        <v>0.99954197810000001</v>
      </c>
      <c r="AV48" s="18">
        <v>0.99401835090000001</v>
      </c>
      <c r="AW48" s="18">
        <v>0.99929691460000003</v>
      </c>
      <c r="AX48" s="18">
        <v>0.49872787120000001</v>
      </c>
      <c r="AY48" s="18">
        <v>0.50249389280000001</v>
      </c>
      <c r="AZ48" s="18">
        <v>0.49964760699999999</v>
      </c>
      <c r="BA48" s="18">
        <v>0.49748464129999997</v>
      </c>
      <c r="BB48" s="18">
        <v>0.41295102709999998</v>
      </c>
      <c r="BC48" s="18">
        <v>0.41948105949999998</v>
      </c>
      <c r="BD48" s="18">
        <v>0.40087417409999998</v>
      </c>
      <c r="BE48" s="18">
        <v>0.62985070009999999</v>
      </c>
      <c r="BF48" s="18">
        <v>0.62809940929999997</v>
      </c>
      <c r="BG48" s="18">
        <v>0.62954386929999995</v>
      </c>
      <c r="BH48" s="18">
        <v>0.50913034800000001</v>
      </c>
      <c r="BI48" s="18">
        <v>0.51370460220000003</v>
      </c>
      <c r="BJ48" s="18">
        <v>0.50873572290000002</v>
      </c>
      <c r="BK48" s="18">
        <v>0.50908293660000004</v>
      </c>
      <c r="BL48" s="18">
        <v>0.54186784070000005</v>
      </c>
      <c r="BM48" s="18">
        <v>0.53626302000000003</v>
      </c>
      <c r="BN48" s="18">
        <v>0.54519190019999997</v>
      </c>
      <c r="BO48" s="18">
        <v>0.54535502420000004</v>
      </c>
      <c r="BP48" s="18">
        <v>0.50728328629999997</v>
      </c>
      <c r="BQ48" s="18">
        <v>0.506719845</v>
      </c>
      <c r="BR48" s="18">
        <v>0.50598581259999997</v>
      </c>
      <c r="BS48" s="18">
        <v>0.50913276029999999</v>
      </c>
    </row>
    <row r="49" spans="1:71" x14ac:dyDescent="0.3">
      <c r="A49" s="93"/>
      <c r="C49" s="27"/>
      <c r="D49" s="35"/>
      <c r="F49" s="18">
        <v>0.51496882040000003</v>
      </c>
      <c r="G49" s="18">
        <v>0.51199880200000003</v>
      </c>
      <c r="H49" s="18">
        <v>0.51165384169999995</v>
      </c>
      <c r="I49" s="18">
        <v>0.51225942400000002</v>
      </c>
      <c r="J49" s="18">
        <v>0.54844700889999998</v>
      </c>
      <c r="K49" s="18">
        <v>0.55456523140000002</v>
      </c>
      <c r="L49" s="18">
        <v>0.55084178910000003</v>
      </c>
      <c r="M49" s="18">
        <v>0.5484176798</v>
      </c>
      <c r="N49" s="18">
        <v>0.58140573210000002</v>
      </c>
      <c r="O49" s="18">
        <v>0.57027941739999999</v>
      </c>
      <c r="P49" s="18">
        <v>0.57341966919999998</v>
      </c>
      <c r="Q49" s="18">
        <v>0.58016608339999998</v>
      </c>
      <c r="R49" s="18">
        <v>0.57503962190000002</v>
      </c>
      <c r="S49" s="18">
        <v>0.57560742789999997</v>
      </c>
      <c r="T49" s="18">
        <v>0.57127129290000001</v>
      </c>
      <c r="U49" s="18">
        <v>0.47200897889999999</v>
      </c>
      <c r="V49" s="18">
        <v>0.46961056229999998</v>
      </c>
      <c r="W49" s="18">
        <v>0.4755511328</v>
      </c>
      <c r="X49" s="18">
        <v>0.47228852059999998</v>
      </c>
      <c r="Y49" s="18">
        <v>0.32890754979999998</v>
      </c>
      <c r="Z49" s="18">
        <v>0.3272797375</v>
      </c>
      <c r="AA49" s="18">
        <v>0.33420680190000002</v>
      </c>
      <c r="AB49" s="18">
        <v>0.3588954727</v>
      </c>
      <c r="AC49" s="18">
        <v>0.58787170690000001</v>
      </c>
      <c r="AD49" s="18">
        <v>0.5822961525</v>
      </c>
      <c r="AE49" s="18">
        <v>0.59231156689999997</v>
      </c>
      <c r="AF49" s="18">
        <v>0.46590816130000001</v>
      </c>
      <c r="AG49" s="18">
        <v>0.46731487240000003</v>
      </c>
      <c r="AH49" s="18">
        <v>0.53770910459999999</v>
      </c>
      <c r="AI49" s="18">
        <v>0.55468407190000002</v>
      </c>
      <c r="AJ49" s="18">
        <v>0.56054223780000001</v>
      </c>
      <c r="AK49" s="18">
        <v>0.55778290649999995</v>
      </c>
      <c r="AL49" s="18">
        <v>0.3346931038</v>
      </c>
      <c r="AM49" s="18">
        <v>0.32786142470000001</v>
      </c>
      <c r="AN49" s="18">
        <v>0.32968035979999999</v>
      </c>
      <c r="AO49" s="18">
        <v>0.3282846277</v>
      </c>
      <c r="AP49" s="18">
        <v>0.42616959630000001</v>
      </c>
      <c r="AQ49" s="18">
        <v>0.42363980420000003</v>
      </c>
      <c r="AR49" s="18">
        <v>0.42273685509999998</v>
      </c>
      <c r="AS49" s="18">
        <v>0.42092454029999998</v>
      </c>
      <c r="AT49" s="18">
        <v>0.99954197810000001</v>
      </c>
      <c r="AU49" s="18">
        <v>1</v>
      </c>
      <c r="AV49" s="18">
        <v>0.99389322570000005</v>
      </c>
      <c r="AW49" s="18">
        <v>0.99911171210000005</v>
      </c>
      <c r="AX49" s="18">
        <v>0.49994394920000002</v>
      </c>
      <c r="AY49" s="18">
        <v>0.50373207190000002</v>
      </c>
      <c r="AZ49" s="18">
        <v>0.50080128489999998</v>
      </c>
      <c r="BA49" s="18">
        <v>0.49868003449999998</v>
      </c>
      <c r="BB49" s="18">
        <v>0.41194115679999999</v>
      </c>
      <c r="BC49" s="18">
        <v>0.41843184849999998</v>
      </c>
      <c r="BD49" s="18">
        <v>0.39986594710000001</v>
      </c>
      <c r="BE49" s="18">
        <v>0.62883862850000005</v>
      </c>
      <c r="BF49" s="18">
        <v>0.62710155670000001</v>
      </c>
      <c r="BG49" s="18">
        <v>0.62858496119999996</v>
      </c>
      <c r="BH49" s="18">
        <v>0.50901122970000001</v>
      </c>
      <c r="BI49" s="18">
        <v>0.51360319099999996</v>
      </c>
      <c r="BJ49" s="18">
        <v>0.50855719730000004</v>
      </c>
      <c r="BK49" s="18">
        <v>0.50893579509999998</v>
      </c>
      <c r="BL49" s="18">
        <v>0.5413811597</v>
      </c>
      <c r="BM49" s="18">
        <v>0.53579595739999997</v>
      </c>
      <c r="BN49" s="18">
        <v>0.54476523080000006</v>
      </c>
      <c r="BO49" s="18">
        <v>0.54494068039999999</v>
      </c>
      <c r="BP49" s="18">
        <v>0.50788031509999998</v>
      </c>
      <c r="BQ49" s="18">
        <v>0.50719546800000004</v>
      </c>
      <c r="BR49" s="18">
        <v>0.50652298279999997</v>
      </c>
      <c r="BS49" s="18">
        <v>0.50972088319999997</v>
      </c>
    </row>
    <row r="50" spans="1:71" x14ac:dyDescent="0.3">
      <c r="A50" s="93"/>
      <c r="C50" s="27"/>
      <c r="D50" s="37"/>
      <c r="F50" s="18">
        <v>0.52413004289999998</v>
      </c>
      <c r="G50" s="18">
        <v>0.52092699899999995</v>
      </c>
      <c r="H50" s="18">
        <v>0.52067744329999999</v>
      </c>
      <c r="I50" s="18">
        <v>0.52177139979999998</v>
      </c>
      <c r="J50" s="18">
        <v>0.55448826819999997</v>
      </c>
      <c r="K50" s="18">
        <v>0.55959203840000005</v>
      </c>
      <c r="L50" s="18">
        <v>0.55592555539999999</v>
      </c>
      <c r="M50" s="18">
        <v>0.55317397509999999</v>
      </c>
      <c r="N50" s="18">
        <v>0.58986725610000001</v>
      </c>
      <c r="O50" s="18">
        <v>0.57954521719999996</v>
      </c>
      <c r="P50" s="18">
        <v>0.58243212180000004</v>
      </c>
      <c r="Q50" s="18">
        <v>0.58254565540000003</v>
      </c>
      <c r="R50" s="18">
        <v>0.57711312219999999</v>
      </c>
      <c r="S50" s="18">
        <v>0.57773557009999998</v>
      </c>
      <c r="T50" s="18">
        <v>0.57357990380000001</v>
      </c>
      <c r="U50" s="18">
        <v>0.46989040329999998</v>
      </c>
      <c r="V50" s="18">
        <v>0.46733949759999999</v>
      </c>
      <c r="W50" s="18">
        <v>0.4734852323</v>
      </c>
      <c r="X50" s="18">
        <v>0.47031472639999999</v>
      </c>
      <c r="Y50" s="18">
        <v>0.33976306649999999</v>
      </c>
      <c r="Z50" s="18">
        <v>0.33793089799999998</v>
      </c>
      <c r="AA50" s="18">
        <v>0.34515009060000001</v>
      </c>
      <c r="AB50" s="18">
        <v>0.36935131910000002</v>
      </c>
      <c r="AC50" s="18">
        <v>0.59070955989999996</v>
      </c>
      <c r="AD50" s="18">
        <v>0.58405677410000001</v>
      </c>
      <c r="AE50" s="18">
        <v>0.59449643500000005</v>
      </c>
      <c r="AF50" s="18">
        <v>0.46410173739999999</v>
      </c>
      <c r="AG50" s="18">
        <v>0.4652149491</v>
      </c>
      <c r="AH50" s="18">
        <v>0.54507951939999999</v>
      </c>
      <c r="AI50" s="18">
        <v>0.56175365229999996</v>
      </c>
      <c r="AJ50" s="18">
        <v>0.55831115190000002</v>
      </c>
      <c r="AK50" s="18">
        <v>0.55563513170000001</v>
      </c>
      <c r="AL50" s="18">
        <v>0.33410676150000002</v>
      </c>
      <c r="AM50" s="18">
        <v>0.32724306069999998</v>
      </c>
      <c r="AN50" s="18">
        <v>0.32895783509999998</v>
      </c>
      <c r="AO50" s="18">
        <v>0.32757952070000002</v>
      </c>
      <c r="AP50" s="18">
        <v>0.43262361519999998</v>
      </c>
      <c r="AQ50" s="18">
        <v>0.42106627279999997</v>
      </c>
      <c r="AR50" s="18">
        <v>0.4294927388</v>
      </c>
      <c r="AS50" s="18">
        <v>0.42771244320000001</v>
      </c>
      <c r="AT50" s="18">
        <v>0.99401835090000001</v>
      </c>
      <c r="AU50" s="18">
        <v>0.99389322570000005</v>
      </c>
      <c r="AV50" s="18">
        <v>1</v>
      </c>
      <c r="AW50" s="18">
        <v>0.99383882869999995</v>
      </c>
      <c r="AX50" s="18">
        <v>0.50085345299999995</v>
      </c>
      <c r="AY50" s="18">
        <v>0.50469343369999997</v>
      </c>
      <c r="AZ50" s="18">
        <v>0.50192891819999996</v>
      </c>
      <c r="BA50" s="18">
        <v>0.49871661340000001</v>
      </c>
      <c r="BB50" s="18">
        <v>0.41117138619999999</v>
      </c>
      <c r="BC50" s="18">
        <v>0.41767848260000001</v>
      </c>
      <c r="BD50" s="18">
        <v>0.39913926399999999</v>
      </c>
      <c r="BE50" s="18">
        <v>0.62548624360000005</v>
      </c>
      <c r="BF50" s="18">
        <v>0.62381745560000001</v>
      </c>
      <c r="BG50" s="18">
        <v>0.62525870760000002</v>
      </c>
      <c r="BH50" s="18">
        <v>0.50986278559999998</v>
      </c>
      <c r="BI50" s="18">
        <v>0.51412614359999997</v>
      </c>
      <c r="BJ50" s="18">
        <v>0.50926965440000005</v>
      </c>
      <c r="BK50" s="18">
        <v>0.50913573310000004</v>
      </c>
      <c r="BL50" s="18">
        <v>0.55010949939999998</v>
      </c>
      <c r="BM50" s="18">
        <v>0.54466420849999997</v>
      </c>
      <c r="BN50" s="18">
        <v>0.54244057859999995</v>
      </c>
      <c r="BO50" s="18">
        <v>0.55368952589999998</v>
      </c>
      <c r="BP50" s="18">
        <v>0.51507098939999996</v>
      </c>
      <c r="BQ50" s="18">
        <v>0.51449304299999998</v>
      </c>
      <c r="BR50" s="18">
        <v>0.51374362510000005</v>
      </c>
      <c r="BS50" s="18">
        <v>0.51698511270000003</v>
      </c>
    </row>
    <row r="51" spans="1:71" x14ac:dyDescent="0.3">
      <c r="A51" s="93"/>
      <c r="C51" s="27"/>
      <c r="D51" s="36"/>
      <c r="F51" s="18">
        <v>0.51278164199999998</v>
      </c>
      <c r="G51" s="18">
        <v>0.50993976870000002</v>
      </c>
      <c r="H51" s="18">
        <v>0.50972836889999995</v>
      </c>
      <c r="I51" s="18">
        <v>0.51021205759999999</v>
      </c>
      <c r="J51" s="18">
        <v>0.54849927580000002</v>
      </c>
      <c r="K51" s="18">
        <v>0.55465412820000004</v>
      </c>
      <c r="L51" s="18">
        <v>0.55091902770000001</v>
      </c>
      <c r="M51" s="18">
        <v>0.54846929749999995</v>
      </c>
      <c r="N51" s="18">
        <v>0.58165567890000003</v>
      </c>
      <c r="O51" s="18">
        <v>0.57040741760000002</v>
      </c>
      <c r="P51" s="18">
        <v>0.57347970960000005</v>
      </c>
      <c r="Q51" s="18">
        <v>0.58139270720000003</v>
      </c>
      <c r="R51" s="18">
        <v>0.57616420779999999</v>
      </c>
      <c r="S51" s="18">
        <v>0.57664981240000002</v>
      </c>
      <c r="T51" s="18">
        <v>0.57230334419999995</v>
      </c>
      <c r="U51" s="18">
        <v>0.4738965383</v>
      </c>
      <c r="V51" s="18">
        <v>0.47121577790000002</v>
      </c>
      <c r="W51" s="18">
        <v>0.47746408639999999</v>
      </c>
      <c r="X51" s="18">
        <v>0.47427230240000001</v>
      </c>
      <c r="Y51" s="18">
        <v>0.33314818260000001</v>
      </c>
      <c r="Z51" s="18">
        <v>0.3312152773</v>
      </c>
      <c r="AA51" s="18">
        <v>0.33846640519999999</v>
      </c>
      <c r="AB51" s="18">
        <v>0.36273371049999997</v>
      </c>
      <c r="AC51" s="18">
        <v>0.58647914840000004</v>
      </c>
      <c r="AD51" s="18">
        <v>0.58082949429999997</v>
      </c>
      <c r="AE51" s="18">
        <v>0.59078432309999995</v>
      </c>
      <c r="AF51" s="18">
        <v>0.46598593020000001</v>
      </c>
      <c r="AG51" s="18">
        <v>0.46713230880000001</v>
      </c>
      <c r="AH51" s="18">
        <v>0.5396796613</v>
      </c>
      <c r="AI51" s="18">
        <v>0.55686147829999999</v>
      </c>
      <c r="AJ51" s="18">
        <v>0.56256375550000004</v>
      </c>
      <c r="AK51" s="18">
        <v>0.5599200459</v>
      </c>
      <c r="AL51" s="18">
        <v>0.33477243810000001</v>
      </c>
      <c r="AM51" s="18">
        <v>0.32794320799999999</v>
      </c>
      <c r="AN51" s="18">
        <v>0.32958124220000001</v>
      </c>
      <c r="AO51" s="18">
        <v>0.32822543929999998</v>
      </c>
      <c r="AP51" s="18">
        <v>0.42574479630000001</v>
      </c>
      <c r="AQ51" s="18">
        <v>0.42316918050000002</v>
      </c>
      <c r="AR51" s="18">
        <v>0.42225013439999998</v>
      </c>
      <c r="AS51" s="18">
        <v>0.42048362500000003</v>
      </c>
      <c r="AT51" s="18">
        <v>0.99929691460000003</v>
      </c>
      <c r="AU51" s="18">
        <v>0.99911171210000005</v>
      </c>
      <c r="AV51" s="18">
        <v>0.99383882869999995</v>
      </c>
      <c r="AW51" s="18">
        <v>1</v>
      </c>
      <c r="AX51" s="18">
        <v>0.49625762140000002</v>
      </c>
      <c r="AY51" s="18">
        <v>0.50032571380000002</v>
      </c>
      <c r="AZ51" s="18">
        <v>0.49725371330000001</v>
      </c>
      <c r="BA51" s="18">
        <v>0.49533420189999999</v>
      </c>
      <c r="BB51" s="18">
        <v>0.41070913860000002</v>
      </c>
      <c r="BC51" s="18">
        <v>0.41725964780000002</v>
      </c>
      <c r="BD51" s="18">
        <v>0.3986025225</v>
      </c>
      <c r="BE51" s="18">
        <v>0.62841129120000006</v>
      </c>
      <c r="BF51" s="18">
        <v>0.62684002510000003</v>
      </c>
      <c r="BG51" s="18">
        <v>0.62826706539999999</v>
      </c>
      <c r="BH51" s="18">
        <v>0.50650555060000002</v>
      </c>
      <c r="BI51" s="18">
        <v>0.51110563769999995</v>
      </c>
      <c r="BJ51" s="18">
        <v>0.50587423470000004</v>
      </c>
      <c r="BK51" s="18">
        <v>0.50615397929999995</v>
      </c>
      <c r="BL51" s="18">
        <v>0.54358686219999997</v>
      </c>
      <c r="BM51" s="18">
        <v>0.5380400783</v>
      </c>
      <c r="BN51" s="18">
        <v>0.54682113649999997</v>
      </c>
      <c r="BO51" s="18">
        <v>0.54704235830000003</v>
      </c>
      <c r="BP51" s="18">
        <v>0.50649807189999996</v>
      </c>
      <c r="BQ51" s="18">
        <v>0.50570298020000004</v>
      </c>
      <c r="BR51" s="18">
        <v>0.50516750850000003</v>
      </c>
      <c r="BS51" s="18">
        <v>0.50844110980000001</v>
      </c>
    </row>
    <row r="52" spans="1:71" x14ac:dyDescent="0.3">
      <c r="A52" s="93" t="s">
        <v>372</v>
      </c>
      <c r="C52" s="31"/>
      <c r="D52" s="34"/>
      <c r="F52" s="18">
        <v>0.6213058615</v>
      </c>
      <c r="G52" s="18">
        <v>0.6187234465</v>
      </c>
      <c r="H52" s="18">
        <v>0.61625513409999999</v>
      </c>
      <c r="I52" s="18">
        <v>0.61984655580000003</v>
      </c>
      <c r="J52" s="18">
        <v>0.58514443439999997</v>
      </c>
      <c r="K52" s="18">
        <v>0.59429218520000004</v>
      </c>
      <c r="L52" s="18">
        <v>0.59123204500000004</v>
      </c>
      <c r="M52" s="18">
        <v>0.59031311529999997</v>
      </c>
      <c r="N52" s="18">
        <v>0.52601437470000001</v>
      </c>
      <c r="O52" s="18">
        <v>0.51297143379999999</v>
      </c>
      <c r="P52" s="18">
        <v>0.51414170140000004</v>
      </c>
      <c r="Q52" s="18">
        <v>0.53950078079999997</v>
      </c>
      <c r="R52" s="18">
        <v>0.53848271520000002</v>
      </c>
      <c r="S52" s="18">
        <v>0.53956940760000005</v>
      </c>
      <c r="T52" s="18">
        <v>0.53466566130000004</v>
      </c>
      <c r="U52" s="18">
        <v>0.42760643240000001</v>
      </c>
      <c r="V52" s="18">
        <v>0.42168514130000001</v>
      </c>
      <c r="W52" s="18">
        <v>0.42879326299999998</v>
      </c>
      <c r="X52" s="18">
        <v>0.4270528167</v>
      </c>
      <c r="Y52" s="18">
        <v>0.3723322577</v>
      </c>
      <c r="Z52" s="18">
        <v>0.3732609187</v>
      </c>
      <c r="AA52" s="18">
        <v>0.37602476730000001</v>
      </c>
      <c r="AB52" s="18">
        <v>0.42995810960000003</v>
      </c>
      <c r="AC52" s="18">
        <v>0.60076217639999996</v>
      </c>
      <c r="AD52" s="18">
        <v>0.59538421789999996</v>
      </c>
      <c r="AE52" s="18">
        <v>0.60681831590000002</v>
      </c>
      <c r="AF52" s="18">
        <v>0.61884238530000002</v>
      </c>
      <c r="AG52" s="18">
        <v>0.61679803339999995</v>
      </c>
      <c r="AH52" s="18">
        <v>0.45085160359999998</v>
      </c>
      <c r="AI52" s="18">
        <v>0.45650498810000001</v>
      </c>
      <c r="AJ52" s="18">
        <v>0.45756245429999998</v>
      </c>
      <c r="AK52" s="18">
        <v>0.45159077809999998</v>
      </c>
      <c r="AL52" s="18">
        <v>0.38366502270000002</v>
      </c>
      <c r="AM52" s="18">
        <v>0.38279626729999999</v>
      </c>
      <c r="AN52" s="18">
        <v>0.38503883560000002</v>
      </c>
      <c r="AO52" s="18">
        <v>0.3827215149</v>
      </c>
      <c r="AP52" s="18">
        <v>0.43505909599999998</v>
      </c>
      <c r="AQ52" s="18">
        <v>0.44205870949999998</v>
      </c>
      <c r="AR52" s="18">
        <v>0.43782401840000001</v>
      </c>
      <c r="AS52" s="18">
        <v>0.44303295850000002</v>
      </c>
      <c r="AT52" s="18">
        <v>0.49872787120000001</v>
      </c>
      <c r="AU52" s="18">
        <v>0.49994394920000002</v>
      </c>
      <c r="AV52" s="18">
        <v>0.50085345299999995</v>
      </c>
      <c r="AW52" s="18">
        <v>0.49625762140000002</v>
      </c>
      <c r="AX52" s="18">
        <v>1</v>
      </c>
      <c r="AY52" s="18">
        <v>0.99417304539999996</v>
      </c>
      <c r="AZ52" s="18">
        <v>0.99339837360000005</v>
      </c>
      <c r="BA52" s="18">
        <v>0.9979464911</v>
      </c>
      <c r="BB52" s="18">
        <v>0.50346540750000002</v>
      </c>
      <c r="BC52" s="18">
        <v>0.50839362259999998</v>
      </c>
      <c r="BD52" s="18">
        <v>0.46966128489999998</v>
      </c>
      <c r="BE52" s="18">
        <v>0.59128330129999995</v>
      </c>
      <c r="BF52" s="18">
        <v>0.59003588169999999</v>
      </c>
      <c r="BG52" s="18">
        <v>0.58915690109999996</v>
      </c>
      <c r="BH52" s="18">
        <v>0.46786464480000001</v>
      </c>
      <c r="BI52" s="18">
        <v>0.47939284500000001</v>
      </c>
      <c r="BJ52" s="18">
        <v>0.4771436422</v>
      </c>
      <c r="BK52" s="18">
        <v>0.47671219869999998</v>
      </c>
      <c r="BL52" s="18">
        <v>0.57376765780000005</v>
      </c>
      <c r="BM52" s="18">
        <v>0.57539568590000001</v>
      </c>
      <c r="BN52" s="18">
        <v>0.57471057160000005</v>
      </c>
      <c r="BO52" s="18">
        <v>0.5685686257</v>
      </c>
      <c r="BP52" s="18">
        <v>0.63696813009999997</v>
      </c>
      <c r="BQ52" s="18">
        <v>0.63985687830000004</v>
      </c>
      <c r="BR52" s="18">
        <v>0.64648599429999998</v>
      </c>
      <c r="BS52" s="18">
        <v>0.63854833899999996</v>
      </c>
    </row>
    <row r="53" spans="1:71" x14ac:dyDescent="0.3">
      <c r="A53" s="93"/>
      <c r="C53" s="31"/>
      <c r="D53" s="35"/>
      <c r="F53" s="18">
        <v>0.6171507557</v>
      </c>
      <c r="G53" s="18">
        <v>0.61548171070000002</v>
      </c>
      <c r="H53" s="18">
        <v>0.61093201559999999</v>
      </c>
      <c r="I53" s="18">
        <v>0.61468847120000003</v>
      </c>
      <c r="J53" s="18">
        <v>0.58562020319999997</v>
      </c>
      <c r="K53" s="18">
        <v>0.59405693510000002</v>
      </c>
      <c r="L53" s="18">
        <v>0.59183651380000002</v>
      </c>
      <c r="M53" s="18">
        <v>0.59076466240000003</v>
      </c>
      <c r="N53" s="18">
        <v>0.52784650180000003</v>
      </c>
      <c r="O53" s="18">
        <v>0.51490437580000004</v>
      </c>
      <c r="P53" s="18">
        <v>0.5159098178</v>
      </c>
      <c r="Q53" s="18">
        <v>0.54380530319999998</v>
      </c>
      <c r="R53" s="18">
        <v>0.54290874769999997</v>
      </c>
      <c r="S53" s="18">
        <v>0.54229168049999998</v>
      </c>
      <c r="T53" s="18">
        <v>0.53741303709999999</v>
      </c>
      <c r="U53" s="18">
        <v>0.42662838590000002</v>
      </c>
      <c r="V53" s="18">
        <v>0.42047653829999998</v>
      </c>
      <c r="W53" s="18">
        <v>0.42766769589999998</v>
      </c>
      <c r="X53" s="18">
        <v>0.4258917572</v>
      </c>
      <c r="Y53" s="18">
        <v>0.37273806679999999</v>
      </c>
      <c r="Z53" s="18">
        <v>0.37316103779999998</v>
      </c>
      <c r="AA53" s="18">
        <v>0.3761920768</v>
      </c>
      <c r="AB53" s="18">
        <v>0.43015503900000002</v>
      </c>
      <c r="AC53" s="18">
        <v>0.60134626260000001</v>
      </c>
      <c r="AD53" s="18">
        <v>0.59618080340000001</v>
      </c>
      <c r="AE53" s="18">
        <v>0.60641645970000002</v>
      </c>
      <c r="AF53" s="18">
        <v>0.61943301910000004</v>
      </c>
      <c r="AG53" s="18">
        <v>0.61640205889999999</v>
      </c>
      <c r="AH53" s="18">
        <v>0.44539766139999998</v>
      </c>
      <c r="AI53" s="18">
        <v>0.452271596</v>
      </c>
      <c r="AJ53" s="18">
        <v>0.45243869349999999</v>
      </c>
      <c r="AK53" s="18">
        <v>0.4472762582</v>
      </c>
      <c r="AL53" s="18">
        <v>0.38703163159999998</v>
      </c>
      <c r="AM53" s="18">
        <v>0.3875416746</v>
      </c>
      <c r="AN53" s="18">
        <v>0.38881935410000001</v>
      </c>
      <c r="AO53" s="18">
        <v>0.3863889922</v>
      </c>
      <c r="AP53" s="18">
        <v>0.43699789880000001</v>
      </c>
      <c r="AQ53" s="18">
        <v>0.44344966879999997</v>
      </c>
      <c r="AR53" s="18">
        <v>0.439230487</v>
      </c>
      <c r="AS53" s="18">
        <v>0.44428213649999998</v>
      </c>
      <c r="AT53" s="18">
        <v>0.50249389280000001</v>
      </c>
      <c r="AU53" s="18">
        <v>0.50373207190000002</v>
      </c>
      <c r="AV53" s="18">
        <v>0.50469343369999997</v>
      </c>
      <c r="AW53" s="18">
        <v>0.50032571380000002</v>
      </c>
      <c r="AX53" s="18">
        <v>0.99417304539999996</v>
      </c>
      <c r="AY53" s="18">
        <v>1</v>
      </c>
      <c r="AZ53" s="18">
        <v>0.98829229350000003</v>
      </c>
      <c r="BA53" s="18">
        <v>0.99550439180000005</v>
      </c>
      <c r="BB53" s="18">
        <v>0.50614981660000002</v>
      </c>
      <c r="BC53" s="18">
        <v>0.51094323330000002</v>
      </c>
      <c r="BD53" s="18">
        <v>0.47232983989999999</v>
      </c>
      <c r="BE53" s="18">
        <v>0.59142688860000003</v>
      </c>
      <c r="BF53" s="18">
        <v>0.59007371409999998</v>
      </c>
      <c r="BG53" s="18">
        <v>0.58912361660000001</v>
      </c>
      <c r="BH53" s="18">
        <v>0.4675490336</v>
      </c>
      <c r="BI53" s="18">
        <v>0.48105260719999998</v>
      </c>
      <c r="BJ53" s="18">
        <v>0.47669554920000001</v>
      </c>
      <c r="BK53" s="18">
        <v>0.47668648089999999</v>
      </c>
      <c r="BL53" s="18">
        <v>0.57016310199999998</v>
      </c>
      <c r="BM53" s="18">
        <v>0.57177517229999997</v>
      </c>
      <c r="BN53" s="18">
        <v>0.57140538610000002</v>
      </c>
      <c r="BO53" s="18">
        <v>0.57200654900000003</v>
      </c>
      <c r="BP53" s="18">
        <v>0.63744541659999998</v>
      </c>
      <c r="BQ53" s="18">
        <v>0.64011151759999996</v>
      </c>
      <c r="BR53" s="18">
        <v>0.64657270349999996</v>
      </c>
      <c r="BS53" s="18">
        <v>0.64009630070000001</v>
      </c>
    </row>
    <row r="54" spans="1:71" x14ac:dyDescent="0.3">
      <c r="A54" s="93"/>
      <c r="C54" s="31"/>
      <c r="D54" s="37"/>
      <c r="F54" s="18">
        <v>0.62348739639999995</v>
      </c>
      <c r="G54" s="18">
        <v>0.62099871360000003</v>
      </c>
      <c r="H54" s="18">
        <v>0.61839902950000003</v>
      </c>
      <c r="I54" s="18">
        <v>0.62203647490000002</v>
      </c>
      <c r="J54" s="18">
        <v>0.58679766700000002</v>
      </c>
      <c r="K54" s="18">
        <v>0.59612227289999997</v>
      </c>
      <c r="L54" s="18">
        <v>0.59309567529999996</v>
      </c>
      <c r="M54" s="18">
        <v>0.59212788920000003</v>
      </c>
      <c r="N54" s="18">
        <v>0.52870699320000003</v>
      </c>
      <c r="O54" s="18">
        <v>0.51581153030000004</v>
      </c>
      <c r="P54" s="18">
        <v>0.51693208660000001</v>
      </c>
      <c r="Q54" s="18">
        <v>0.54260528509999995</v>
      </c>
      <c r="R54" s="18">
        <v>0.54150981200000003</v>
      </c>
      <c r="S54" s="18">
        <v>0.54237978620000005</v>
      </c>
      <c r="T54" s="18">
        <v>0.53757935209999996</v>
      </c>
      <c r="U54" s="18">
        <v>0.43327619360000003</v>
      </c>
      <c r="V54" s="18">
        <v>0.4272339798</v>
      </c>
      <c r="W54" s="18">
        <v>0.43440609920000001</v>
      </c>
      <c r="X54" s="18">
        <v>0.43272224279999999</v>
      </c>
      <c r="Y54" s="18">
        <v>0.37482012120000002</v>
      </c>
      <c r="Z54" s="18">
        <v>0.3755401646</v>
      </c>
      <c r="AA54" s="18">
        <v>0.37850684829999998</v>
      </c>
      <c r="AB54" s="18">
        <v>0.43231747110000002</v>
      </c>
      <c r="AC54" s="18">
        <v>0.60478729620000005</v>
      </c>
      <c r="AD54" s="18">
        <v>0.59932154520000003</v>
      </c>
      <c r="AE54" s="18">
        <v>0.61062152020000005</v>
      </c>
      <c r="AF54" s="18">
        <v>0.62251237690000005</v>
      </c>
      <c r="AG54" s="18">
        <v>0.62023038659999996</v>
      </c>
      <c r="AH54" s="18">
        <v>0.4397160047</v>
      </c>
      <c r="AI54" s="18">
        <v>0.45552601040000001</v>
      </c>
      <c r="AJ54" s="18">
        <v>0.4564677412</v>
      </c>
      <c r="AK54" s="18">
        <v>0.45055301089999999</v>
      </c>
      <c r="AL54" s="18">
        <v>0.38549871790000001</v>
      </c>
      <c r="AM54" s="18">
        <v>0.38489087659999999</v>
      </c>
      <c r="AN54" s="18">
        <v>0.38708094650000002</v>
      </c>
      <c r="AO54" s="18">
        <v>0.38475769789999997</v>
      </c>
      <c r="AP54" s="18">
        <v>0.43936548240000001</v>
      </c>
      <c r="AQ54" s="18">
        <v>0.43677331060000002</v>
      </c>
      <c r="AR54" s="18">
        <v>0.44231383860000001</v>
      </c>
      <c r="AS54" s="18">
        <v>0.43785435540000001</v>
      </c>
      <c r="AT54" s="18">
        <v>0.49964760699999999</v>
      </c>
      <c r="AU54" s="18">
        <v>0.50080128489999998</v>
      </c>
      <c r="AV54" s="18">
        <v>0.50192891819999996</v>
      </c>
      <c r="AW54" s="18">
        <v>0.49725371330000001</v>
      </c>
      <c r="AX54" s="18">
        <v>0.99339837360000005</v>
      </c>
      <c r="AY54" s="18">
        <v>0.98829229350000003</v>
      </c>
      <c r="AZ54" s="18">
        <v>1</v>
      </c>
      <c r="BA54" s="18">
        <v>0.99263615780000003</v>
      </c>
      <c r="BB54" s="18">
        <v>0.50777660609999997</v>
      </c>
      <c r="BC54" s="18">
        <v>0.51273711929999999</v>
      </c>
      <c r="BD54" s="18">
        <v>0.47400386439999997</v>
      </c>
      <c r="BE54" s="18">
        <v>0.59576678660000004</v>
      </c>
      <c r="BF54" s="18">
        <v>0.59454074960000003</v>
      </c>
      <c r="BG54" s="18">
        <v>0.59363662939999995</v>
      </c>
      <c r="BH54" s="18">
        <v>0.47194564770000003</v>
      </c>
      <c r="BI54" s="18">
        <v>0.48344356319999998</v>
      </c>
      <c r="BJ54" s="18">
        <v>0.4808791161</v>
      </c>
      <c r="BK54" s="18">
        <v>0.4803926201</v>
      </c>
      <c r="BL54" s="18">
        <v>0.57902456769999999</v>
      </c>
      <c r="BM54" s="18">
        <v>0.58062257390000005</v>
      </c>
      <c r="BN54" s="18">
        <v>0.57978783700000003</v>
      </c>
      <c r="BO54" s="18">
        <v>0.57380890699999998</v>
      </c>
      <c r="BP54" s="18">
        <v>0.63962754119999998</v>
      </c>
      <c r="BQ54" s="18">
        <v>0.64248907219999996</v>
      </c>
      <c r="BR54" s="18">
        <v>0.63874852869999998</v>
      </c>
      <c r="BS54" s="18">
        <v>0.64129375369999997</v>
      </c>
    </row>
    <row r="55" spans="1:71" x14ac:dyDescent="0.3">
      <c r="A55" s="93"/>
      <c r="C55" s="31"/>
      <c r="D55" s="36"/>
      <c r="F55" s="18">
        <v>0.61859719260000001</v>
      </c>
      <c r="G55" s="18">
        <v>0.61706874540000001</v>
      </c>
      <c r="H55" s="18">
        <v>0.61323527950000001</v>
      </c>
      <c r="I55" s="18">
        <v>0.61721154789999999</v>
      </c>
      <c r="J55" s="18">
        <v>0.5813367264</v>
      </c>
      <c r="K55" s="18">
        <v>0.5902293676</v>
      </c>
      <c r="L55" s="18">
        <v>0.58785054439999995</v>
      </c>
      <c r="M55" s="18">
        <v>0.58675600100000003</v>
      </c>
      <c r="N55" s="18">
        <v>0.52458469720000001</v>
      </c>
      <c r="O55" s="18">
        <v>0.5115563635</v>
      </c>
      <c r="P55" s="18">
        <v>0.51263260570000002</v>
      </c>
      <c r="Q55" s="18">
        <v>0.53999967140000005</v>
      </c>
      <c r="R55" s="18">
        <v>0.53901322070000002</v>
      </c>
      <c r="S55" s="18">
        <v>0.53859644390000005</v>
      </c>
      <c r="T55" s="18">
        <v>0.53362929349999999</v>
      </c>
      <c r="U55" s="18">
        <v>0.42503936440000001</v>
      </c>
      <c r="V55" s="18">
        <v>0.41876681760000001</v>
      </c>
      <c r="W55" s="18">
        <v>0.42608408530000003</v>
      </c>
      <c r="X55" s="18">
        <v>0.42428658940000002</v>
      </c>
      <c r="Y55" s="18">
        <v>0.37015395820000002</v>
      </c>
      <c r="Z55" s="18">
        <v>0.37049430480000001</v>
      </c>
      <c r="AA55" s="18">
        <v>0.373524509</v>
      </c>
      <c r="AB55" s="18">
        <v>0.42734080679999997</v>
      </c>
      <c r="AC55" s="18">
        <v>0.59986932159999995</v>
      </c>
      <c r="AD55" s="18">
        <v>0.59449041989999996</v>
      </c>
      <c r="AE55" s="18">
        <v>0.60479653339999995</v>
      </c>
      <c r="AF55" s="18">
        <v>0.61612042010000001</v>
      </c>
      <c r="AG55" s="18">
        <v>0.61318115029999998</v>
      </c>
      <c r="AH55" s="18">
        <v>0.44819076670000002</v>
      </c>
      <c r="AI55" s="18">
        <v>0.45502307730000002</v>
      </c>
      <c r="AJ55" s="18">
        <v>0.45603454840000002</v>
      </c>
      <c r="AK55" s="18">
        <v>0.45096701989999999</v>
      </c>
      <c r="AL55" s="18">
        <v>0.38400477770000002</v>
      </c>
      <c r="AM55" s="18">
        <v>0.38434806999999999</v>
      </c>
      <c r="AN55" s="18">
        <v>0.38565533530000001</v>
      </c>
      <c r="AO55" s="18">
        <v>0.38328208159999999</v>
      </c>
      <c r="AP55" s="18">
        <v>0.43378460870000002</v>
      </c>
      <c r="AQ55" s="18">
        <v>0.44088461509999999</v>
      </c>
      <c r="AR55" s="18">
        <v>0.43587252720000003</v>
      </c>
      <c r="AS55" s="18">
        <v>0.4408426687</v>
      </c>
      <c r="AT55" s="18">
        <v>0.49748464129999997</v>
      </c>
      <c r="AU55" s="18">
        <v>0.49868003449999998</v>
      </c>
      <c r="AV55" s="18">
        <v>0.49871661340000001</v>
      </c>
      <c r="AW55" s="18">
        <v>0.49533420189999999</v>
      </c>
      <c r="AX55" s="18">
        <v>0.9979464911</v>
      </c>
      <c r="AY55" s="18">
        <v>0.99550439180000005</v>
      </c>
      <c r="AZ55" s="18">
        <v>0.99263615780000003</v>
      </c>
      <c r="BA55" s="18">
        <v>1</v>
      </c>
      <c r="BB55" s="18">
        <v>0.50443616790000001</v>
      </c>
      <c r="BC55" s="18">
        <v>0.50925690639999999</v>
      </c>
      <c r="BD55" s="18">
        <v>0.47076571379999999</v>
      </c>
      <c r="BE55" s="18">
        <v>0.58885638299999998</v>
      </c>
      <c r="BF55" s="18">
        <v>0.58758187630000003</v>
      </c>
      <c r="BG55" s="18">
        <v>0.58661981750000003</v>
      </c>
      <c r="BH55" s="18">
        <v>0.46394513320000003</v>
      </c>
      <c r="BI55" s="18">
        <v>0.47689180399999997</v>
      </c>
      <c r="BJ55" s="18">
        <v>0.47285320069999998</v>
      </c>
      <c r="BK55" s="18">
        <v>0.47271608879999999</v>
      </c>
      <c r="BL55" s="18">
        <v>0.57318200490000004</v>
      </c>
      <c r="BM55" s="18">
        <v>0.57472678489999995</v>
      </c>
      <c r="BN55" s="18">
        <v>0.57512229979999996</v>
      </c>
      <c r="BO55" s="18">
        <v>0.56799358379999998</v>
      </c>
      <c r="BP55" s="18">
        <v>0.6376237749</v>
      </c>
      <c r="BQ55" s="18">
        <v>0.64028939200000001</v>
      </c>
      <c r="BR55" s="18">
        <v>0.64676273210000002</v>
      </c>
      <c r="BS55" s="18">
        <v>0.64017527659999995</v>
      </c>
    </row>
    <row r="56" spans="1:71" x14ac:dyDescent="0.3">
      <c r="A56" s="93" t="s">
        <v>366</v>
      </c>
      <c r="C56" s="31"/>
      <c r="D56" s="34"/>
      <c r="F56" s="18">
        <v>0.46938723170000002</v>
      </c>
      <c r="G56" s="18">
        <v>0.4637852717</v>
      </c>
      <c r="H56" s="18">
        <v>0.48191522050000002</v>
      </c>
      <c r="I56" s="18">
        <v>0.47235801119999998</v>
      </c>
      <c r="J56" s="18">
        <v>0.51298949989999998</v>
      </c>
      <c r="K56" s="18">
        <v>0.51921395969999995</v>
      </c>
      <c r="L56" s="18">
        <v>0.51986860720000005</v>
      </c>
      <c r="M56" s="18">
        <v>0.51804610900000003</v>
      </c>
      <c r="N56" s="18">
        <v>0.43070033930000001</v>
      </c>
      <c r="O56" s="18">
        <v>0.42637004719999999</v>
      </c>
      <c r="P56" s="18">
        <v>0.42757651060000001</v>
      </c>
      <c r="Q56" s="18">
        <v>0.47783995969999998</v>
      </c>
      <c r="R56" s="18">
        <v>0.4741292124</v>
      </c>
      <c r="S56" s="18">
        <v>0.47595428220000002</v>
      </c>
      <c r="T56" s="18">
        <v>0.46971816020000001</v>
      </c>
      <c r="U56" s="18">
        <v>0.43371141299999999</v>
      </c>
      <c r="V56" s="18">
        <v>0.42875828490000001</v>
      </c>
      <c r="W56" s="18">
        <v>0.43441663850000001</v>
      </c>
      <c r="X56" s="18">
        <v>0.43407962369999997</v>
      </c>
      <c r="Y56" s="18">
        <v>0.33301490589999999</v>
      </c>
      <c r="Z56" s="18">
        <v>0.33197085720000002</v>
      </c>
      <c r="AA56" s="18">
        <v>0.33537457069999999</v>
      </c>
      <c r="AB56" s="18">
        <v>0.36072669559999998</v>
      </c>
      <c r="AC56" s="18">
        <v>0.48830838370000001</v>
      </c>
      <c r="AD56" s="18">
        <v>0.48224892120000001</v>
      </c>
      <c r="AE56" s="18">
        <v>0.4902981012</v>
      </c>
      <c r="AF56" s="18">
        <v>0.47419870920000001</v>
      </c>
      <c r="AG56" s="18">
        <v>0.47264494940000001</v>
      </c>
      <c r="AH56" s="18">
        <v>0.35925623709999999</v>
      </c>
      <c r="AI56" s="18">
        <v>0.38217918670000001</v>
      </c>
      <c r="AJ56" s="18">
        <v>0.38588520240000002</v>
      </c>
      <c r="AK56" s="18">
        <v>0.38019037480000001</v>
      </c>
      <c r="AL56" s="18">
        <v>0.44141834009999997</v>
      </c>
      <c r="AM56" s="18">
        <v>0.44178995399999998</v>
      </c>
      <c r="AN56" s="18">
        <v>0.44481383190000001</v>
      </c>
      <c r="AO56" s="18">
        <v>0.44250780319999999</v>
      </c>
      <c r="AP56" s="18">
        <v>0.44540230800000002</v>
      </c>
      <c r="AQ56" s="18">
        <v>0.45289335320000002</v>
      </c>
      <c r="AR56" s="18">
        <v>0.45370822669999999</v>
      </c>
      <c r="AS56" s="18">
        <v>0.4510333373</v>
      </c>
      <c r="AT56" s="18">
        <v>0.41295102709999998</v>
      </c>
      <c r="AU56" s="18">
        <v>0.41194115679999999</v>
      </c>
      <c r="AV56" s="18">
        <v>0.41117138619999999</v>
      </c>
      <c r="AW56" s="18">
        <v>0.41070913860000002</v>
      </c>
      <c r="AX56" s="18">
        <v>0.50346540750000002</v>
      </c>
      <c r="AY56" s="18">
        <v>0.50614981660000002</v>
      </c>
      <c r="AZ56" s="18">
        <v>0.50777660609999997</v>
      </c>
      <c r="BA56" s="18">
        <v>0.50443616790000001</v>
      </c>
      <c r="BB56" s="18">
        <v>1</v>
      </c>
      <c r="BC56" s="18">
        <v>0.99258917130000002</v>
      </c>
      <c r="BD56" s="18">
        <v>0.98372042299999995</v>
      </c>
      <c r="BE56" s="18">
        <v>0.48237231089999999</v>
      </c>
      <c r="BF56" s="18">
        <v>0.48069928070000001</v>
      </c>
      <c r="BG56" s="18">
        <v>0.48121823949999998</v>
      </c>
      <c r="BH56" s="18">
        <v>0.37535927250000001</v>
      </c>
      <c r="BI56" s="18">
        <v>0.3897110909</v>
      </c>
      <c r="BJ56" s="18">
        <v>0.38683387899999999</v>
      </c>
      <c r="BK56" s="18">
        <v>0.38747452700000001</v>
      </c>
      <c r="BL56" s="18">
        <v>0.44120867060000002</v>
      </c>
      <c r="BM56" s="18">
        <v>0.44183852280000002</v>
      </c>
      <c r="BN56" s="18">
        <v>0.44552540200000001</v>
      </c>
      <c r="BO56" s="18">
        <v>0.44291635699999998</v>
      </c>
      <c r="BP56" s="18">
        <v>0.44011934330000002</v>
      </c>
      <c r="BQ56" s="18">
        <v>0.43504052139999999</v>
      </c>
      <c r="BR56" s="18">
        <v>0.43002731449999998</v>
      </c>
      <c r="BS56" s="18">
        <v>0.43248607140000001</v>
      </c>
    </row>
    <row r="57" spans="1:71" x14ac:dyDescent="0.3">
      <c r="A57" s="93"/>
      <c r="C57" s="31"/>
      <c r="D57" s="35"/>
      <c r="F57" s="18">
        <v>0.47317806400000001</v>
      </c>
      <c r="G57" s="18">
        <v>0.46740109990000001</v>
      </c>
      <c r="H57" s="18">
        <v>0.47491804970000001</v>
      </c>
      <c r="I57" s="18">
        <v>0.47615145320000002</v>
      </c>
      <c r="J57" s="18">
        <v>0.51633409779999995</v>
      </c>
      <c r="K57" s="18">
        <v>0.52289798629999995</v>
      </c>
      <c r="L57" s="18">
        <v>0.52328870510000003</v>
      </c>
      <c r="M57" s="18">
        <v>0.52149184100000001</v>
      </c>
      <c r="N57" s="18">
        <v>0.43684619990000001</v>
      </c>
      <c r="O57" s="18">
        <v>0.43252704990000002</v>
      </c>
      <c r="P57" s="18">
        <v>0.43376096479999998</v>
      </c>
      <c r="Q57" s="18">
        <v>0.48256726109999998</v>
      </c>
      <c r="R57" s="18">
        <v>0.47885587340000002</v>
      </c>
      <c r="S57" s="18">
        <v>0.48086751929999999</v>
      </c>
      <c r="T57" s="18">
        <v>0.4745403527</v>
      </c>
      <c r="U57" s="18">
        <v>0.43767500199999998</v>
      </c>
      <c r="V57" s="18">
        <v>0.43264694770000001</v>
      </c>
      <c r="W57" s="18">
        <v>0.4384717796</v>
      </c>
      <c r="X57" s="18">
        <v>0.43814117940000002</v>
      </c>
      <c r="Y57" s="18">
        <v>0.3353889779</v>
      </c>
      <c r="Z57" s="18">
        <v>0.33433994719999999</v>
      </c>
      <c r="AA57" s="18">
        <v>0.33776008619999998</v>
      </c>
      <c r="AB57" s="18">
        <v>0.36337654670000002</v>
      </c>
      <c r="AC57" s="18">
        <v>0.49490149449999998</v>
      </c>
      <c r="AD57" s="18">
        <v>0.48875308810000001</v>
      </c>
      <c r="AE57" s="18">
        <v>0.49717100339999998</v>
      </c>
      <c r="AF57" s="18">
        <v>0.46969214790000002</v>
      </c>
      <c r="AG57" s="18">
        <v>0.46814084309999998</v>
      </c>
      <c r="AH57" s="18">
        <v>0.36352132329999998</v>
      </c>
      <c r="AI57" s="18">
        <v>0.38599685119999999</v>
      </c>
      <c r="AJ57" s="18">
        <v>0.38998917979999997</v>
      </c>
      <c r="AK57" s="18">
        <v>0.3842397347</v>
      </c>
      <c r="AL57" s="18">
        <v>0.43583665179999997</v>
      </c>
      <c r="AM57" s="18">
        <v>0.43618103419999998</v>
      </c>
      <c r="AN57" s="18">
        <v>0.43926534210000001</v>
      </c>
      <c r="AO57" s="18">
        <v>0.4369570244</v>
      </c>
      <c r="AP57" s="18">
        <v>0.44855582319999998</v>
      </c>
      <c r="AQ57" s="18">
        <v>0.4562386329</v>
      </c>
      <c r="AR57" s="18">
        <v>0.45711594230000002</v>
      </c>
      <c r="AS57" s="18">
        <v>0.45441706180000002</v>
      </c>
      <c r="AT57" s="18">
        <v>0.41948105949999998</v>
      </c>
      <c r="AU57" s="18">
        <v>0.41843184849999998</v>
      </c>
      <c r="AV57" s="18">
        <v>0.41767848260000001</v>
      </c>
      <c r="AW57" s="18">
        <v>0.41725964780000002</v>
      </c>
      <c r="AX57" s="18">
        <v>0.50839362259999998</v>
      </c>
      <c r="AY57" s="18">
        <v>0.51094323330000002</v>
      </c>
      <c r="AZ57" s="18">
        <v>0.51273711929999999</v>
      </c>
      <c r="BA57" s="18">
        <v>0.50925690639999999</v>
      </c>
      <c r="BB57" s="18">
        <v>0.99258917130000002</v>
      </c>
      <c r="BC57" s="18">
        <v>1</v>
      </c>
      <c r="BD57" s="18">
        <v>0.97777077059999995</v>
      </c>
      <c r="BE57" s="18">
        <v>0.48897750400000001</v>
      </c>
      <c r="BF57" s="18">
        <v>0.48734794860000002</v>
      </c>
      <c r="BG57" s="18">
        <v>0.48777154719999999</v>
      </c>
      <c r="BH57" s="18">
        <v>0.38061979140000002</v>
      </c>
      <c r="BI57" s="18">
        <v>0.39474583530000001</v>
      </c>
      <c r="BJ57" s="18">
        <v>0.39210875309999998</v>
      </c>
      <c r="BK57" s="18">
        <v>0.39261233639999998</v>
      </c>
      <c r="BL57" s="18">
        <v>0.44732997299999999</v>
      </c>
      <c r="BM57" s="18">
        <v>0.44795480110000002</v>
      </c>
      <c r="BN57" s="18">
        <v>0.4516112317</v>
      </c>
      <c r="BO57" s="18">
        <v>0.4490024104</v>
      </c>
      <c r="BP57" s="18">
        <v>0.43197559169999999</v>
      </c>
      <c r="BQ57" s="18">
        <v>0.43739631499999998</v>
      </c>
      <c r="BR57" s="18">
        <v>0.43238511400000001</v>
      </c>
      <c r="BS57" s="18">
        <v>0.43468523479999999</v>
      </c>
    </row>
    <row r="58" spans="1:71" x14ac:dyDescent="0.3">
      <c r="A58" s="93"/>
      <c r="C58" s="31"/>
      <c r="D58" s="37"/>
      <c r="F58" s="18">
        <v>0.44420828620000002</v>
      </c>
      <c r="G58" s="18">
        <v>0.4384125639</v>
      </c>
      <c r="H58" s="18">
        <v>0.4561314897</v>
      </c>
      <c r="I58" s="18">
        <v>0.44705186969999999</v>
      </c>
      <c r="J58" s="18">
        <v>0.48441013329999999</v>
      </c>
      <c r="K58" s="18">
        <v>0.48927242450000002</v>
      </c>
      <c r="L58" s="18">
        <v>0.48976356069999999</v>
      </c>
      <c r="M58" s="18">
        <v>0.48753204639999997</v>
      </c>
      <c r="N58" s="18">
        <v>0.40310737520000001</v>
      </c>
      <c r="O58" s="18">
        <v>0.39900715749999999</v>
      </c>
      <c r="P58" s="18">
        <v>0.40049980349999997</v>
      </c>
      <c r="Q58" s="18">
        <v>0.44813489639999998</v>
      </c>
      <c r="R58" s="18">
        <v>0.44429853790000001</v>
      </c>
      <c r="S58" s="18">
        <v>0.44634947219999999</v>
      </c>
      <c r="T58" s="18">
        <v>0.4395049895</v>
      </c>
      <c r="U58" s="18">
        <v>0.43250517230000002</v>
      </c>
      <c r="V58" s="18">
        <v>0.42768340760000001</v>
      </c>
      <c r="W58" s="18">
        <v>0.43320755700000002</v>
      </c>
      <c r="X58" s="18">
        <v>0.43292349949999998</v>
      </c>
      <c r="Y58" s="18">
        <v>0.32487307989999997</v>
      </c>
      <c r="Z58" s="18">
        <v>0.3238354531</v>
      </c>
      <c r="AA58" s="18">
        <v>0.32709355919999999</v>
      </c>
      <c r="AB58" s="18">
        <v>0.3500575333</v>
      </c>
      <c r="AC58" s="18">
        <v>0.46635360180000002</v>
      </c>
      <c r="AD58" s="18">
        <v>0.46012327320000002</v>
      </c>
      <c r="AE58" s="18">
        <v>0.46793979320000001</v>
      </c>
      <c r="AF58" s="18">
        <v>0.446240052</v>
      </c>
      <c r="AG58" s="18">
        <v>0.4446277401</v>
      </c>
      <c r="AH58" s="18">
        <v>0.33407844040000001</v>
      </c>
      <c r="AI58" s="18">
        <v>0.3565153271</v>
      </c>
      <c r="AJ58" s="18">
        <v>0.36021449169999997</v>
      </c>
      <c r="AK58" s="18">
        <v>0.35449259950000001</v>
      </c>
      <c r="AL58" s="18">
        <v>0.42968684369999999</v>
      </c>
      <c r="AM58" s="18">
        <v>0.43027719079999999</v>
      </c>
      <c r="AN58" s="18">
        <v>0.43326426019999997</v>
      </c>
      <c r="AO58" s="18">
        <v>0.43099790490000001</v>
      </c>
      <c r="AP58" s="18">
        <v>0.41582240409999999</v>
      </c>
      <c r="AQ58" s="18">
        <v>0.4233980054</v>
      </c>
      <c r="AR58" s="18">
        <v>0.42420672349999999</v>
      </c>
      <c r="AS58" s="18">
        <v>0.42151616679999998</v>
      </c>
      <c r="AT58" s="18">
        <v>0.40087417409999998</v>
      </c>
      <c r="AU58" s="18">
        <v>0.39986594710000001</v>
      </c>
      <c r="AV58" s="18">
        <v>0.39913926399999999</v>
      </c>
      <c r="AW58" s="18">
        <v>0.3986025225</v>
      </c>
      <c r="AX58" s="18">
        <v>0.46966128489999998</v>
      </c>
      <c r="AY58" s="18">
        <v>0.47232983989999999</v>
      </c>
      <c r="AZ58" s="18">
        <v>0.47400386439999997</v>
      </c>
      <c r="BA58" s="18">
        <v>0.47076571379999999</v>
      </c>
      <c r="BB58" s="18">
        <v>0.98372042299999995</v>
      </c>
      <c r="BC58" s="18">
        <v>0.97777077059999995</v>
      </c>
      <c r="BD58" s="18">
        <v>1</v>
      </c>
      <c r="BE58" s="18">
        <v>0.46555512180000003</v>
      </c>
      <c r="BF58" s="18">
        <v>0.46364443709999997</v>
      </c>
      <c r="BG58" s="18">
        <v>0.46441026949999997</v>
      </c>
      <c r="BH58" s="18">
        <v>0.35958730420000001</v>
      </c>
      <c r="BI58" s="18">
        <v>0.37493586029999998</v>
      </c>
      <c r="BJ58" s="18">
        <v>0.3719047902</v>
      </c>
      <c r="BK58" s="18">
        <v>0.37259263720000002</v>
      </c>
      <c r="BL58" s="18">
        <v>0.41816158590000002</v>
      </c>
      <c r="BM58" s="18">
        <v>0.4188632511</v>
      </c>
      <c r="BN58" s="18">
        <v>0.42234425990000002</v>
      </c>
      <c r="BO58" s="18">
        <v>0.4198315366</v>
      </c>
      <c r="BP58" s="18">
        <v>0.4148095423</v>
      </c>
      <c r="BQ58" s="18">
        <v>0.41005003649999999</v>
      </c>
      <c r="BR58" s="18">
        <v>0.405115789</v>
      </c>
      <c r="BS58" s="18">
        <v>0.40741868539999998</v>
      </c>
    </row>
    <row r="59" spans="1:71" x14ac:dyDescent="0.3">
      <c r="A59" s="93" t="s">
        <v>374</v>
      </c>
      <c r="C59" s="31"/>
      <c r="D59" s="34"/>
      <c r="F59" s="18">
        <v>0.50146718209999996</v>
      </c>
      <c r="G59" s="18">
        <v>0.49820250040000003</v>
      </c>
      <c r="H59" s="18">
        <v>0.50185061330000003</v>
      </c>
      <c r="I59" s="18">
        <v>0.50429228020000005</v>
      </c>
      <c r="J59" s="18">
        <v>0.58055643469999996</v>
      </c>
      <c r="K59" s="18">
        <v>0.59316713759999995</v>
      </c>
      <c r="L59" s="18">
        <v>0.59078690759999997</v>
      </c>
      <c r="M59" s="18">
        <v>0.58770892959999999</v>
      </c>
      <c r="N59" s="18">
        <v>0.54679306090000002</v>
      </c>
      <c r="O59" s="18">
        <v>0.53709409990000001</v>
      </c>
      <c r="P59" s="18">
        <v>0.53759973159999996</v>
      </c>
      <c r="Q59" s="18">
        <v>0.63374278360000003</v>
      </c>
      <c r="R59" s="18">
        <v>0.63126630719999999</v>
      </c>
      <c r="S59" s="18">
        <v>0.63127844789999998</v>
      </c>
      <c r="T59" s="18">
        <v>0.62883736209999996</v>
      </c>
      <c r="U59" s="18">
        <v>0.4895709352</v>
      </c>
      <c r="V59" s="18">
        <v>0.48301693979999999</v>
      </c>
      <c r="W59" s="18">
        <v>0.49504671150000001</v>
      </c>
      <c r="X59" s="18">
        <v>0.49209460799999999</v>
      </c>
      <c r="Y59" s="18">
        <v>0.33098681019999998</v>
      </c>
      <c r="Z59" s="18">
        <v>0.32860381929999999</v>
      </c>
      <c r="AA59" s="18">
        <v>0.33526138280000001</v>
      </c>
      <c r="AB59" s="18">
        <v>0.3658609236</v>
      </c>
      <c r="AC59" s="18">
        <v>0.57714670700000004</v>
      </c>
      <c r="AD59" s="18">
        <v>0.57231131459999995</v>
      </c>
      <c r="AE59" s="18">
        <v>0.58201095889999999</v>
      </c>
      <c r="AF59" s="18">
        <v>0.54207395359999999</v>
      </c>
      <c r="AG59" s="18">
        <v>0.54141056590000003</v>
      </c>
      <c r="AH59" s="18">
        <v>0.48311403209999998</v>
      </c>
      <c r="AI59" s="18">
        <v>0.49508206380000003</v>
      </c>
      <c r="AJ59" s="18">
        <v>0.5032289741</v>
      </c>
      <c r="AK59" s="18">
        <v>0.49846194220000001</v>
      </c>
      <c r="AL59" s="18">
        <v>0.42492707159999998</v>
      </c>
      <c r="AM59" s="18">
        <v>0.42108636040000003</v>
      </c>
      <c r="AN59" s="18">
        <v>0.42456787620000003</v>
      </c>
      <c r="AO59" s="18">
        <v>0.42222479759999998</v>
      </c>
      <c r="AP59" s="18">
        <v>0.3922038383</v>
      </c>
      <c r="AQ59" s="18">
        <v>0.39360236869999998</v>
      </c>
      <c r="AR59" s="18">
        <v>0.39228039710000001</v>
      </c>
      <c r="AS59" s="18">
        <v>0.38701748289999999</v>
      </c>
      <c r="AT59" s="18">
        <v>0.62985070009999999</v>
      </c>
      <c r="AU59" s="18">
        <v>0.62883862850000005</v>
      </c>
      <c r="AV59" s="18">
        <v>0.62548624360000005</v>
      </c>
      <c r="AW59" s="18">
        <v>0.62841129120000006</v>
      </c>
      <c r="AX59" s="18">
        <v>0.59128330129999995</v>
      </c>
      <c r="AY59" s="18">
        <v>0.59142688860000003</v>
      </c>
      <c r="AZ59" s="18">
        <v>0.59576678660000004</v>
      </c>
      <c r="BA59" s="18">
        <v>0.58885638299999998</v>
      </c>
      <c r="BB59" s="18">
        <v>0.48237231089999999</v>
      </c>
      <c r="BC59" s="18">
        <v>0.48897750400000001</v>
      </c>
      <c r="BD59" s="18">
        <v>0.46555512180000003</v>
      </c>
      <c r="BE59" s="18">
        <v>1</v>
      </c>
      <c r="BF59" s="18">
        <v>0.99908472849999996</v>
      </c>
      <c r="BG59" s="18">
        <v>0.99887631180000003</v>
      </c>
      <c r="BH59" s="18">
        <v>0.54368773179999996</v>
      </c>
      <c r="BI59" s="18">
        <v>0.54895474369999997</v>
      </c>
      <c r="BJ59" s="18">
        <v>0.54643528519999995</v>
      </c>
      <c r="BK59" s="18">
        <v>0.54386099580000002</v>
      </c>
      <c r="BL59" s="18">
        <v>0.6098799225</v>
      </c>
      <c r="BM59" s="18">
        <v>0.6062326012</v>
      </c>
      <c r="BN59" s="18">
        <v>0.61464334629999995</v>
      </c>
      <c r="BO59" s="18">
        <v>0.61299454870000003</v>
      </c>
      <c r="BP59" s="18">
        <v>0.54188105369999995</v>
      </c>
      <c r="BQ59" s="18">
        <v>0.54597322159999995</v>
      </c>
      <c r="BR59" s="18">
        <v>0.54164081720000001</v>
      </c>
      <c r="BS59" s="18">
        <v>0.54358791900000003</v>
      </c>
    </row>
    <row r="60" spans="1:71" x14ac:dyDescent="0.3">
      <c r="A60" s="93"/>
      <c r="C60" s="31"/>
      <c r="D60" s="37"/>
      <c r="F60" s="18">
        <v>0.49915065339999998</v>
      </c>
      <c r="G60" s="18">
        <v>0.4959499289</v>
      </c>
      <c r="H60" s="18">
        <v>0.49953622180000001</v>
      </c>
      <c r="I60" s="18">
        <v>0.5020174905</v>
      </c>
      <c r="J60" s="18">
        <v>0.58009445319999997</v>
      </c>
      <c r="K60" s="18">
        <v>0.59288617509999997</v>
      </c>
      <c r="L60" s="18">
        <v>0.59035217039999999</v>
      </c>
      <c r="M60" s="18">
        <v>0.58735429130000005</v>
      </c>
      <c r="N60" s="18">
        <v>0.54613485669999995</v>
      </c>
      <c r="O60" s="18">
        <v>0.53646515790000004</v>
      </c>
      <c r="P60" s="18">
        <v>0.53679995150000004</v>
      </c>
      <c r="Q60" s="18">
        <v>0.63160700390000002</v>
      </c>
      <c r="R60" s="18">
        <v>0.62907682600000003</v>
      </c>
      <c r="S60" s="18">
        <v>0.6291486919</v>
      </c>
      <c r="T60" s="18">
        <v>0.62672462399999995</v>
      </c>
      <c r="U60" s="18">
        <v>0.48861168109999997</v>
      </c>
      <c r="V60" s="18">
        <v>0.48188276930000001</v>
      </c>
      <c r="W60" s="18">
        <v>0.49420871049999998</v>
      </c>
      <c r="X60" s="18">
        <v>0.49119866070000001</v>
      </c>
      <c r="Y60" s="18">
        <v>0.33122818710000002</v>
      </c>
      <c r="Z60" s="18">
        <v>0.32854660250000001</v>
      </c>
      <c r="AA60" s="18">
        <v>0.33533666029999998</v>
      </c>
      <c r="AB60" s="18">
        <v>0.36573308780000002</v>
      </c>
      <c r="AC60" s="18">
        <v>0.57784488580000004</v>
      </c>
      <c r="AD60" s="18">
        <v>0.57293956260000001</v>
      </c>
      <c r="AE60" s="18">
        <v>0.58269120169999999</v>
      </c>
      <c r="AF60" s="18">
        <v>0.54196908710000002</v>
      </c>
      <c r="AG60" s="18">
        <v>0.54142386799999997</v>
      </c>
      <c r="AH60" s="18">
        <v>0.48593868559999998</v>
      </c>
      <c r="AI60" s="18">
        <v>0.49799813440000001</v>
      </c>
      <c r="AJ60" s="18">
        <v>0.50616825139999999</v>
      </c>
      <c r="AK60" s="18">
        <v>0.50146972950000002</v>
      </c>
      <c r="AL60" s="18">
        <v>0.42515829669999999</v>
      </c>
      <c r="AM60" s="18">
        <v>0.4211585337</v>
      </c>
      <c r="AN60" s="18">
        <v>0.42463810140000002</v>
      </c>
      <c r="AO60" s="18">
        <v>0.42230835729999999</v>
      </c>
      <c r="AP60" s="18">
        <v>0.3919328567</v>
      </c>
      <c r="AQ60" s="18">
        <v>0.39302417579999999</v>
      </c>
      <c r="AR60" s="18">
        <v>0.39169579770000001</v>
      </c>
      <c r="AS60" s="18">
        <v>0.38650927480000002</v>
      </c>
      <c r="AT60" s="18">
        <v>0.62809940929999997</v>
      </c>
      <c r="AU60" s="18">
        <v>0.62710155670000001</v>
      </c>
      <c r="AV60" s="18">
        <v>0.62381745560000001</v>
      </c>
      <c r="AW60" s="18">
        <v>0.62684002510000003</v>
      </c>
      <c r="AX60" s="18">
        <v>0.59003588169999999</v>
      </c>
      <c r="AY60" s="18">
        <v>0.59007371409999998</v>
      </c>
      <c r="AZ60" s="18">
        <v>0.59454074960000003</v>
      </c>
      <c r="BA60" s="18">
        <v>0.58758187630000003</v>
      </c>
      <c r="BB60" s="18">
        <v>0.48069928070000001</v>
      </c>
      <c r="BC60" s="18">
        <v>0.48734794860000002</v>
      </c>
      <c r="BD60" s="18">
        <v>0.46364443709999997</v>
      </c>
      <c r="BE60" s="18">
        <v>0.99908472849999996</v>
      </c>
      <c r="BF60" s="18">
        <v>1</v>
      </c>
      <c r="BG60" s="18">
        <v>0.99906197230000005</v>
      </c>
      <c r="BH60" s="18">
        <v>0.54476272969999995</v>
      </c>
      <c r="BI60" s="18">
        <v>0.54965589309999996</v>
      </c>
      <c r="BJ60" s="18">
        <v>0.54720739539999996</v>
      </c>
      <c r="BK60" s="18">
        <v>0.54458600329999995</v>
      </c>
      <c r="BL60" s="18">
        <v>0.60849728030000005</v>
      </c>
      <c r="BM60" s="18">
        <v>0.60489804729999996</v>
      </c>
      <c r="BN60" s="18">
        <v>0.61324987669999997</v>
      </c>
      <c r="BO60" s="18">
        <v>0.61165174789999999</v>
      </c>
      <c r="BP60" s="18">
        <v>0.54190291719999995</v>
      </c>
      <c r="BQ60" s="18">
        <v>0.54621270600000005</v>
      </c>
      <c r="BR60" s="18">
        <v>0.54161516060000003</v>
      </c>
      <c r="BS60" s="18">
        <v>0.54353244850000004</v>
      </c>
    </row>
    <row r="61" spans="1:71" x14ac:dyDescent="0.3">
      <c r="A61" s="93"/>
      <c r="C61" s="31"/>
      <c r="D61" s="36"/>
      <c r="F61" s="18">
        <v>0.49831601609999998</v>
      </c>
      <c r="G61" s="18">
        <v>0.49502573430000002</v>
      </c>
      <c r="H61" s="18">
        <v>0.49865446949999997</v>
      </c>
      <c r="I61" s="18">
        <v>0.5011096907</v>
      </c>
      <c r="J61" s="18">
        <v>0.57914081399999995</v>
      </c>
      <c r="K61" s="18">
        <v>0.59199450499999995</v>
      </c>
      <c r="L61" s="18">
        <v>0.58949406810000005</v>
      </c>
      <c r="M61" s="18">
        <v>0.5863733834</v>
      </c>
      <c r="N61" s="18">
        <v>0.54584954969999999</v>
      </c>
      <c r="O61" s="18">
        <v>0.53606874910000002</v>
      </c>
      <c r="P61" s="18">
        <v>0.53663418419999998</v>
      </c>
      <c r="Q61" s="18">
        <v>0.63354733230000004</v>
      </c>
      <c r="R61" s="18">
        <v>0.63088542000000003</v>
      </c>
      <c r="S61" s="18">
        <v>0.63093056700000005</v>
      </c>
      <c r="T61" s="18">
        <v>0.62851047969999996</v>
      </c>
      <c r="U61" s="18">
        <v>0.48871036480000002</v>
      </c>
      <c r="V61" s="18">
        <v>0.48203883790000002</v>
      </c>
      <c r="W61" s="18">
        <v>0.49404143049999999</v>
      </c>
      <c r="X61" s="18">
        <v>0.4911051494</v>
      </c>
      <c r="Y61" s="18">
        <v>0.33051434660000001</v>
      </c>
      <c r="Z61" s="18">
        <v>0.32828894669999997</v>
      </c>
      <c r="AA61" s="18">
        <v>0.33503206679999997</v>
      </c>
      <c r="AB61" s="18">
        <v>0.36556480190000001</v>
      </c>
      <c r="AC61" s="18">
        <v>0.57648937929999999</v>
      </c>
      <c r="AD61" s="18">
        <v>0.57132957370000004</v>
      </c>
      <c r="AE61" s="18">
        <v>0.5814094367</v>
      </c>
      <c r="AF61" s="18">
        <v>0.54008557459999995</v>
      </c>
      <c r="AG61" s="18">
        <v>0.53928133509999998</v>
      </c>
      <c r="AH61" s="18">
        <v>0.4840719865</v>
      </c>
      <c r="AI61" s="18">
        <v>0.49613554329999998</v>
      </c>
      <c r="AJ61" s="18">
        <v>0.50427027170000005</v>
      </c>
      <c r="AK61" s="18">
        <v>0.49957771410000001</v>
      </c>
      <c r="AL61" s="18">
        <v>0.42380905019999998</v>
      </c>
      <c r="AM61" s="18">
        <v>0.42013879110000002</v>
      </c>
      <c r="AN61" s="18">
        <v>0.42363513190000002</v>
      </c>
      <c r="AO61" s="18">
        <v>0.42127268919999999</v>
      </c>
      <c r="AP61" s="18">
        <v>0.39011663009999997</v>
      </c>
      <c r="AQ61" s="18">
        <v>0.39180800910000002</v>
      </c>
      <c r="AR61" s="18">
        <v>0.3904902193</v>
      </c>
      <c r="AS61" s="18">
        <v>0.38520162990000001</v>
      </c>
      <c r="AT61" s="18">
        <v>0.62954386929999995</v>
      </c>
      <c r="AU61" s="18">
        <v>0.62858496119999996</v>
      </c>
      <c r="AV61" s="18">
        <v>0.62525870760000002</v>
      </c>
      <c r="AW61" s="18">
        <v>0.62826706539999999</v>
      </c>
      <c r="AX61" s="18">
        <v>0.58915690109999996</v>
      </c>
      <c r="AY61" s="18">
        <v>0.58912361660000001</v>
      </c>
      <c r="AZ61" s="18">
        <v>0.59363662939999995</v>
      </c>
      <c r="BA61" s="18">
        <v>0.58661981750000003</v>
      </c>
      <c r="BB61" s="18">
        <v>0.48121823949999998</v>
      </c>
      <c r="BC61" s="18">
        <v>0.48777154719999999</v>
      </c>
      <c r="BD61" s="18">
        <v>0.46441026949999997</v>
      </c>
      <c r="BE61" s="18">
        <v>0.99887631180000003</v>
      </c>
      <c r="BF61" s="18">
        <v>0.99906197230000005</v>
      </c>
      <c r="BG61" s="18">
        <v>1</v>
      </c>
      <c r="BH61" s="18">
        <v>0.54538687689999998</v>
      </c>
      <c r="BI61" s="18">
        <v>0.55038283740000005</v>
      </c>
      <c r="BJ61" s="18">
        <v>0.54796794780000002</v>
      </c>
      <c r="BK61" s="18">
        <v>0.54535718310000003</v>
      </c>
      <c r="BL61" s="18">
        <v>0.60719872289999999</v>
      </c>
      <c r="BM61" s="18">
        <v>0.60367001980000001</v>
      </c>
      <c r="BN61" s="18">
        <v>0.61212230499999998</v>
      </c>
      <c r="BO61" s="18">
        <v>0.61043760530000002</v>
      </c>
      <c r="BP61" s="18">
        <v>0.53985984610000004</v>
      </c>
      <c r="BQ61" s="18">
        <v>0.54412952940000003</v>
      </c>
      <c r="BR61" s="18">
        <v>0.53951429169999998</v>
      </c>
      <c r="BS61" s="18">
        <v>0.54143173899999997</v>
      </c>
    </row>
    <row r="62" spans="1:71" x14ac:dyDescent="0.3">
      <c r="A62" s="93" t="s">
        <v>387</v>
      </c>
      <c r="C62" s="32"/>
      <c r="D62" s="34"/>
      <c r="F62" s="18">
        <v>0.46896069379999999</v>
      </c>
      <c r="G62" s="18">
        <v>0.47309753630000001</v>
      </c>
      <c r="H62" s="18">
        <v>0.47950428239999998</v>
      </c>
      <c r="I62" s="18">
        <v>0.48104750099999999</v>
      </c>
      <c r="J62" s="18">
        <v>0.41977083450000002</v>
      </c>
      <c r="K62" s="18">
        <v>0.43131443079999998</v>
      </c>
      <c r="L62" s="18">
        <v>0.42444070179999999</v>
      </c>
      <c r="M62" s="18">
        <v>0.42083051230000001</v>
      </c>
      <c r="N62" s="18">
        <v>0.52443035520000003</v>
      </c>
      <c r="O62" s="18">
        <v>0.52680334429999998</v>
      </c>
      <c r="P62" s="18">
        <v>0.52544900459999999</v>
      </c>
      <c r="Q62" s="18">
        <v>0.45102408529999999</v>
      </c>
      <c r="R62" s="18">
        <v>0.44822654429999997</v>
      </c>
      <c r="S62" s="18">
        <v>0.4482424082</v>
      </c>
      <c r="T62" s="18">
        <v>0.45590676679999997</v>
      </c>
      <c r="U62" s="18">
        <v>0.40891687139999999</v>
      </c>
      <c r="V62" s="18">
        <v>0.40769061029999998</v>
      </c>
      <c r="W62" s="18">
        <v>0.40971616750000001</v>
      </c>
      <c r="X62" s="18">
        <v>0.40640661729999999</v>
      </c>
      <c r="Y62" s="18">
        <v>0.4111353257</v>
      </c>
      <c r="Z62" s="18">
        <v>0.41687078750000001</v>
      </c>
      <c r="AA62" s="18">
        <v>0.4198574706</v>
      </c>
      <c r="AB62" s="18">
        <v>0.43877777200000001</v>
      </c>
      <c r="AC62" s="18">
        <v>0.46785941959999999</v>
      </c>
      <c r="AD62" s="18">
        <v>0.47327836849999999</v>
      </c>
      <c r="AE62" s="18">
        <v>0.47096549329999998</v>
      </c>
      <c r="AF62" s="18">
        <v>0.43270954430000003</v>
      </c>
      <c r="AG62" s="18">
        <v>0.43727246829999999</v>
      </c>
      <c r="AH62" s="18">
        <v>0.36145534950000002</v>
      </c>
      <c r="AI62" s="18">
        <v>0.37864592050000001</v>
      </c>
      <c r="AJ62" s="18">
        <v>0.37754026340000002</v>
      </c>
      <c r="AK62" s="18">
        <v>0.37260693369999998</v>
      </c>
      <c r="AL62" s="18">
        <v>0.32705304159999998</v>
      </c>
      <c r="AM62" s="18">
        <v>0.32493931209999999</v>
      </c>
      <c r="AN62" s="18">
        <v>0.32639487880000001</v>
      </c>
      <c r="AO62" s="18">
        <v>0.3248293069</v>
      </c>
      <c r="AP62" s="18">
        <v>0.36691152599999999</v>
      </c>
      <c r="AQ62" s="18">
        <v>0.35947394970000002</v>
      </c>
      <c r="AR62" s="18">
        <v>0.36327479000000001</v>
      </c>
      <c r="AS62" s="18">
        <v>0.36041176790000001</v>
      </c>
      <c r="AT62" s="18">
        <v>0.50913034800000001</v>
      </c>
      <c r="AU62" s="18">
        <v>0.50901122970000001</v>
      </c>
      <c r="AV62" s="18">
        <v>0.50986278559999998</v>
      </c>
      <c r="AW62" s="18">
        <v>0.50650555060000002</v>
      </c>
      <c r="AX62" s="18">
        <v>0.46786464480000001</v>
      </c>
      <c r="AY62" s="18">
        <v>0.4675490336</v>
      </c>
      <c r="AZ62" s="18">
        <v>0.47194564770000003</v>
      </c>
      <c r="BA62" s="18">
        <v>0.46394513320000003</v>
      </c>
      <c r="BB62" s="18">
        <v>0.37535927250000001</v>
      </c>
      <c r="BC62" s="18">
        <v>0.38061979140000002</v>
      </c>
      <c r="BD62" s="18">
        <v>0.35958730420000001</v>
      </c>
      <c r="BE62" s="18">
        <v>0.54368773179999996</v>
      </c>
      <c r="BF62" s="18">
        <v>0.54476272969999995</v>
      </c>
      <c r="BG62" s="18">
        <v>0.54538687689999998</v>
      </c>
      <c r="BH62" s="18">
        <v>1</v>
      </c>
      <c r="BI62" s="18">
        <v>0.98830319239999997</v>
      </c>
      <c r="BJ62" s="18">
        <v>0.98969769139999997</v>
      </c>
      <c r="BK62" s="18">
        <v>0.98872211610000005</v>
      </c>
      <c r="BL62" s="18">
        <v>0.4548807091</v>
      </c>
      <c r="BM62" s="18">
        <v>0.45549041010000002</v>
      </c>
      <c r="BN62" s="18">
        <v>0.45220206590000001</v>
      </c>
      <c r="BO62" s="18">
        <v>0.45669700000000002</v>
      </c>
      <c r="BP62" s="18">
        <v>0.38608347510000002</v>
      </c>
      <c r="BQ62" s="18">
        <v>0.38619026070000001</v>
      </c>
      <c r="BR62" s="18">
        <v>0.38373172239999997</v>
      </c>
      <c r="BS62" s="18">
        <v>0.3870195629</v>
      </c>
    </row>
    <row r="63" spans="1:71" x14ac:dyDescent="0.3">
      <c r="A63" s="93"/>
      <c r="C63" s="32"/>
      <c r="D63" s="35"/>
      <c r="F63" s="18">
        <v>0.47831938210000002</v>
      </c>
      <c r="G63" s="18">
        <v>0.48183102280000001</v>
      </c>
      <c r="H63" s="18">
        <v>0.48731720630000003</v>
      </c>
      <c r="I63" s="18">
        <v>0.48926007519999998</v>
      </c>
      <c r="J63" s="18">
        <v>0.43120787779999997</v>
      </c>
      <c r="K63" s="18">
        <v>0.44126275809999999</v>
      </c>
      <c r="L63" s="18">
        <v>0.43499635920000002</v>
      </c>
      <c r="M63" s="18">
        <v>0.43107093289999998</v>
      </c>
      <c r="N63" s="18">
        <v>0.53212478240000005</v>
      </c>
      <c r="O63" s="18">
        <v>0.53444391749999998</v>
      </c>
      <c r="P63" s="18">
        <v>0.53281497369999997</v>
      </c>
      <c r="Q63" s="18">
        <v>0.45864628410000002</v>
      </c>
      <c r="R63" s="18">
        <v>0.45574924750000001</v>
      </c>
      <c r="S63" s="18">
        <v>0.45445524040000002</v>
      </c>
      <c r="T63" s="18">
        <v>0.4481006407</v>
      </c>
      <c r="U63" s="18">
        <v>0.41153901920000002</v>
      </c>
      <c r="V63" s="18">
        <v>0.40989569469999998</v>
      </c>
      <c r="W63" s="18">
        <v>0.41227347869999997</v>
      </c>
      <c r="X63" s="18">
        <v>0.40899118779999999</v>
      </c>
      <c r="Y63" s="18">
        <v>0.43420598939999999</v>
      </c>
      <c r="Z63" s="18">
        <v>0.4402304212</v>
      </c>
      <c r="AA63" s="18">
        <v>0.44301675410000002</v>
      </c>
      <c r="AB63" s="18">
        <v>0.46222499490000002</v>
      </c>
      <c r="AC63" s="18">
        <v>0.47327157240000001</v>
      </c>
      <c r="AD63" s="18">
        <v>0.46440942070000002</v>
      </c>
      <c r="AE63" s="18">
        <v>0.47566479839999998</v>
      </c>
      <c r="AF63" s="18">
        <v>0.43724520449999998</v>
      </c>
      <c r="AG63" s="18">
        <v>0.44083047530000002</v>
      </c>
      <c r="AH63" s="18">
        <v>0.36811047229999999</v>
      </c>
      <c r="AI63" s="18">
        <v>0.38751235299999998</v>
      </c>
      <c r="AJ63" s="18">
        <v>0.38548473100000002</v>
      </c>
      <c r="AK63" s="18">
        <v>0.38057773379999998</v>
      </c>
      <c r="AL63" s="18">
        <v>0.32123944510000002</v>
      </c>
      <c r="AM63" s="18">
        <v>0.32100951030000002</v>
      </c>
      <c r="AN63" s="18">
        <v>0.32152133059999999</v>
      </c>
      <c r="AO63" s="18">
        <v>0.31980221530000003</v>
      </c>
      <c r="AP63" s="18">
        <v>0.35662682909999999</v>
      </c>
      <c r="AQ63" s="18">
        <v>0.3485413322</v>
      </c>
      <c r="AR63" s="18">
        <v>0.35213162510000001</v>
      </c>
      <c r="AS63" s="18">
        <v>0.34914056719999997</v>
      </c>
      <c r="AT63" s="18">
        <v>0.51370460220000003</v>
      </c>
      <c r="AU63" s="18">
        <v>0.51360319099999996</v>
      </c>
      <c r="AV63" s="18">
        <v>0.51412614359999997</v>
      </c>
      <c r="AW63" s="18">
        <v>0.51110563769999995</v>
      </c>
      <c r="AX63" s="18">
        <v>0.47939284500000001</v>
      </c>
      <c r="AY63" s="18">
        <v>0.48105260719999998</v>
      </c>
      <c r="AZ63" s="18">
        <v>0.48344356319999998</v>
      </c>
      <c r="BA63" s="18">
        <v>0.47689180399999997</v>
      </c>
      <c r="BB63" s="18">
        <v>0.3897110909</v>
      </c>
      <c r="BC63" s="18">
        <v>0.39474583530000001</v>
      </c>
      <c r="BD63" s="18">
        <v>0.37493586029999998</v>
      </c>
      <c r="BE63" s="18">
        <v>0.54895474369999997</v>
      </c>
      <c r="BF63" s="18">
        <v>0.54965589309999996</v>
      </c>
      <c r="BG63" s="18">
        <v>0.55038283740000005</v>
      </c>
      <c r="BH63" s="18">
        <v>0.98830319239999997</v>
      </c>
      <c r="BI63" s="18">
        <v>1</v>
      </c>
      <c r="BJ63" s="18">
        <v>0.99678830269999996</v>
      </c>
      <c r="BK63" s="18">
        <v>0.99732347779999997</v>
      </c>
      <c r="BL63" s="18">
        <v>0.46151845139999997</v>
      </c>
      <c r="BM63" s="18">
        <v>0.46222461009999999</v>
      </c>
      <c r="BN63" s="18">
        <v>0.45932839679999998</v>
      </c>
      <c r="BO63" s="18">
        <v>0.46338896619999997</v>
      </c>
      <c r="BP63" s="18">
        <v>0.40124058369999999</v>
      </c>
      <c r="BQ63" s="18">
        <v>0.40126060419999998</v>
      </c>
      <c r="BR63" s="18">
        <v>0.39840869029999998</v>
      </c>
      <c r="BS63" s="18">
        <v>0.40288158730000001</v>
      </c>
    </row>
    <row r="64" spans="1:71" x14ac:dyDescent="0.3">
      <c r="A64" s="93"/>
      <c r="C64" s="32"/>
      <c r="D64" s="37"/>
      <c r="F64" s="18">
        <v>0.47980711279999999</v>
      </c>
      <c r="G64" s="18">
        <v>0.48205160270000003</v>
      </c>
      <c r="H64" s="18">
        <v>0.48961841309999998</v>
      </c>
      <c r="I64" s="18">
        <v>0.49098270150000001</v>
      </c>
      <c r="J64" s="18">
        <v>0.42913233760000002</v>
      </c>
      <c r="K64" s="18">
        <v>0.43947711830000002</v>
      </c>
      <c r="L64" s="18">
        <v>0.43286015560000002</v>
      </c>
      <c r="M64" s="18">
        <v>0.42911545089999997</v>
      </c>
      <c r="N64" s="18">
        <v>0.52972132819999995</v>
      </c>
      <c r="O64" s="18">
        <v>0.53222475970000005</v>
      </c>
      <c r="P64" s="18">
        <v>0.53059183840000002</v>
      </c>
      <c r="Q64" s="18">
        <v>0.45223124349999999</v>
      </c>
      <c r="R64" s="18">
        <v>0.44946254489999998</v>
      </c>
      <c r="S64" s="18">
        <v>0.44991368500000001</v>
      </c>
      <c r="T64" s="18">
        <v>0.44384734199999998</v>
      </c>
      <c r="U64" s="18">
        <v>0.4122446454</v>
      </c>
      <c r="V64" s="18">
        <v>0.41060749769999999</v>
      </c>
      <c r="W64" s="18">
        <v>0.41317261620000001</v>
      </c>
      <c r="X64" s="18">
        <v>0.40990924290000003</v>
      </c>
      <c r="Y64" s="18">
        <v>0.43181713729999999</v>
      </c>
      <c r="Z64" s="18">
        <v>0.43784312809999998</v>
      </c>
      <c r="AA64" s="18">
        <v>0.44064087909999999</v>
      </c>
      <c r="AB64" s="18">
        <v>0.4596937029</v>
      </c>
      <c r="AC64" s="18">
        <v>0.47085311610000002</v>
      </c>
      <c r="AD64" s="18">
        <v>0.4619378005</v>
      </c>
      <c r="AE64" s="18">
        <v>0.47448721630000001</v>
      </c>
      <c r="AF64" s="18">
        <v>0.43136012680000002</v>
      </c>
      <c r="AG64" s="18">
        <v>0.4360033754</v>
      </c>
      <c r="AH64" s="18">
        <v>0.36416151009999997</v>
      </c>
      <c r="AI64" s="18">
        <v>0.38198665250000002</v>
      </c>
      <c r="AJ64" s="18">
        <v>0.38080114430000001</v>
      </c>
      <c r="AK64" s="18">
        <v>0.37480475730000001</v>
      </c>
      <c r="AL64" s="18">
        <v>0.31830092170000002</v>
      </c>
      <c r="AM64" s="18">
        <v>0.31709513950000001</v>
      </c>
      <c r="AN64" s="18">
        <v>0.31852920810000002</v>
      </c>
      <c r="AO64" s="18">
        <v>0.31699445809999999</v>
      </c>
      <c r="AP64" s="18">
        <v>0.3540486746</v>
      </c>
      <c r="AQ64" s="18">
        <v>0.34696482820000002</v>
      </c>
      <c r="AR64" s="18">
        <v>0.35075685020000003</v>
      </c>
      <c r="AS64" s="18">
        <v>0.34797241610000001</v>
      </c>
      <c r="AT64" s="18">
        <v>0.50873572290000002</v>
      </c>
      <c r="AU64" s="18">
        <v>0.50855719730000004</v>
      </c>
      <c r="AV64" s="18">
        <v>0.50926965440000005</v>
      </c>
      <c r="AW64" s="18">
        <v>0.50587423470000004</v>
      </c>
      <c r="AX64" s="18">
        <v>0.4771436422</v>
      </c>
      <c r="AY64" s="18">
        <v>0.47669554920000001</v>
      </c>
      <c r="AZ64" s="18">
        <v>0.4808791161</v>
      </c>
      <c r="BA64" s="18">
        <v>0.47285320069999998</v>
      </c>
      <c r="BB64" s="18">
        <v>0.38683387899999999</v>
      </c>
      <c r="BC64" s="18">
        <v>0.39210875309999998</v>
      </c>
      <c r="BD64" s="18">
        <v>0.3719047902</v>
      </c>
      <c r="BE64" s="18">
        <v>0.54643528519999995</v>
      </c>
      <c r="BF64" s="18">
        <v>0.54720739539999996</v>
      </c>
      <c r="BG64" s="18">
        <v>0.54796794780000002</v>
      </c>
      <c r="BH64" s="18">
        <v>0.98969769139999997</v>
      </c>
      <c r="BI64" s="18">
        <v>0.99678830269999996</v>
      </c>
      <c r="BJ64" s="18">
        <v>1</v>
      </c>
      <c r="BK64" s="18">
        <v>0.99893145539999995</v>
      </c>
      <c r="BL64" s="18">
        <v>0.45930694480000001</v>
      </c>
      <c r="BM64" s="18">
        <v>0.46006666819999997</v>
      </c>
      <c r="BN64" s="18">
        <v>0.45674079029999998</v>
      </c>
      <c r="BO64" s="18">
        <v>0.46108981469999999</v>
      </c>
      <c r="BP64" s="18">
        <v>0.3990835895</v>
      </c>
      <c r="BQ64" s="18">
        <v>0.399411454</v>
      </c>
      <c r="BR64" s="18">
        <v>0.39679504040000002</v>
      </c>
      <c r="BS64" s="18">
        <v>0.39975657510000001</v>
      </c>
    </row>
    <row r="65" spans="1:71" x14ac:dyDescent="0.3">
      <c r="A65" s="93"/>
      <c r="C65" s="32"/>
      <c r="D65" s="36"/>
      <c r="F65" s="18">
        <v>0.47887646719999999</v>
      </c>
      <c r="G65" s="18">
        <v>0.4812005244</v>
      </c>
      <c r="H65" s="18">
        <v>0.48847768539999997</v>
      </c>
      <c r="I65" s="18">
        <v>0.48996387679999998</v>
      </c>
      <c r="J65" s="18">
        <v>0.42965613260000002</v>
      </c>
      <c r="K65" s="18">
        <v>0.43956513790000001</v>
      </c>
      <c r="L65" s="18">
        <v>0.43301959029999998</v>
      </c>
      <c r="M65" s="18">
        <v>0.42927254170000001</v>
      </c>
      <c r="N65" s="18">
        <v>0.53062334960000002</v>
      </c>
      <c r="O65" s="18">
        <v>0.53292422230000003</v>
      </c>
      <c r="P65" s="18">
        <v>0.53127711099999997</v>
      </c>
      <c r="Q65" s="18">
        <v>0.45503002799999998</v>
      </c>
      <c r="R65" s="18">
        <v>0.4519920228</v>
      </c>
      <c r="S65" s="18">
        <v>0.45234309080000001</v>
      </c>
      <c r="T65" s="18">
        <v>0.44620780110000002</v>
      </c>
      <c r="U65" s="18">
        <v>0.40953893959999998</v>
      </c>
      <c r="V65" s="18">
        <v>0.40760646010000001</v>
      </c>
      <c r="W65" s="18">
        <v>0.41051586829999998</v>
      </c>
      <c r="X65" s="18">
        <v>0.40722698979999999</v>
      </c>
      <c r="Y65" s="18">
        <v>0.43299130499999999</v>
      </c>
      <c r="Z65" s="18">
        <v>0.4391042765</v>
      </c>
      <c r="AA65" s="18">
        <v>0.44179304159999999</v>
      </c>
      <c r="AB65" s="18">
        <v>0.46077803319999999</v>
      </c>
      <c r="AC65" s="18">
        <v>0.46971827960000001</v>
      </c>
      <c r="AD65" s="18">
        <v>0.46080738869999999</v>
      </c>
      <c r="AE65" s="18">
        <v>0.47310969279999998</v>
      </c>
      <c r="AF65" s="18">
        <v>0.42842887359999998</v>
      </c>
      <c r="AG65" s="18">
        <v>0.4330695692</v>
      </c>
      <c r="AH65" s="18">
        <v>0.36550365880000002</v>
      </c>
      <c r="AI65" s="18">
        <v>0.38372869259999998</v>
      </c>
      <c r="AJ65" s="18">
        <v>0.38266030179999999</v>
      </c>
      <c r="AK65" s="18">
        <v>0.37650979470000001</v>
      </c>
      <c r="AL65" s="18">
        <v>0.3173373464</v>
      </c>
      <c r="AM65" s="18">
        <v>0.31632047079999998</v>
      </c>
      <c r="AN65" s="18">
        <v>0.3177558405</v>
      </c>
      <c r="AO65" s="18">
        <v>0.31606870819999999</v>
      </c>
      <c r="AP65" s="18">
        <v>0.35359707000000001</v>
      </c>
      <c r="AQ65" s="18">
        <v>0.34674233090000001</v>
      </c>
      <c r="AR65" s="18">
        <v>0.35013766810000002</v>
      </c>
      <c r="AS65" s="18">
        <v>0.34730857269999998</v>
      </c>
      <c r="AT65" s="18">
        <v>0.50908293660000004</v>
      </c>
      <c r="AU65" s="18">
        <v>0.50893579509999998</v>
      </c>
      <c r="AV65" s="18">
        <v>0.50913573310000004</v>
      </c>
      <c r="AW65" s="18">
        <v>0.50615397929999995</v>
      </c>
      <c r="AX65" s="18">
        <v>0.47671219869999998</v>
      </c>
      <c r="AY65" s="18">
        <v>0.47668648089999999</v>
      </c>
      <c r="AZ65" s="18">
        <v>0.4803926201</v>
      </c>
      <c r="BA65" s="18">
        <v>0.47271608879999999</v>
      </c>
      <c r="BB65" s="18">
        <v>0.38747452700000001</v>
      </c>
      <c r="BC65" s="18">
        <v>0.39261233639999998</v>
      </c>
      <c r="BD65" s="18">
        <v>0.37259263720000002</v>
      </c>
      <c r="BE65" s="18">
        <v>0.54386099580000002</v>
      </c>
      <c r="BF65" s="18">
        <v>0.54458600329999995</v>
      </c>
      <c r="BG65" s="18">
        <v>0.54535718310000003</v>
      </c>
      <c r="BH65" s="18">
        <v>0.98872211610000005</v>
      </c>
      <c r="BI65" s="18">
        <v>0.99732347779999997</v>
      </c>
      <c r="BJ65" s="18">
        <v>0.99893145539999995</v>
      </c>
      <c r="BK65" s="18">
        <v>1</v>
      </c>
      <c r="BL65" s="18">
        <v>0.4613244151</v>
      </c>
      <c r="BM65" s="18">
        <v>0.46214198429999997</v>
      </c>
      <c r="BN65" s="18">
        <v>0.45935096279999998</v>
      </c>
      <c r="BO65" s="18">
        <v>0.4632269591</v>
      </c>
      <c r="BP65" s="18">
        <v>0.39925465170000002</v>
      </c>
      <c r="BQ65" s="18">
        <v>0.39972689080000001</v>
      </c>
      <c r="BR65" s="18">
        <v>0.39692060400000001</v>
      </c>
      <c r="BS65" s="18">
        <v>0.40006312570000002</v>
      </c>
    </row>
    <row r="66" spans="1:71" x14ac:dyDescent="0.3">
      <c r="A66" s="93" t="s">
        <v>383</v>
      </c>
      <c r="C66" s="32"/>
      <c r="D66" s="34"/>
      <c r="F66" s="18">
        <v>0.59360400290000004</v>
      </c>
      <c r="G66" s="18">
        <v>0.58985041559999996</v>
      </c>
      <c r="H66" s="18">
        <v>0.5956639427</v>
      </c>
      <c r="I66" s="18">
        <v>0.59858571630000001</v>
      </c>
      <c r="J66" s="18">
        <v>0.63465532810000003</v>
      </c>
      <c r="K66" s="18">
        <v>0.63940273079999999</v>
      </c>
      <c r="L66" s="18">
        <v>0.63664314330000005</v>
      </c>
      <c r="M66" s="18">
        <v>0.63507421689999999</v>
      </c>
      <c r="N66" s="18">
        <v>0.60112659999999996</v>
      </c>
      <c r="O66" s="18">
        <v>0.59540839369999998</v>
      </c>
      <c r="P66" s="18">
        <v>0.59831183389999998</v>
      </c>
      <c r="Q66" s="18">
        <v>0.67030532269999998</v>
      </c>
      <c r="R66" s="18">
        <v>0.66301706650000003</v>
      </c>
      <c r="S66" s="18">
        <v>0.66624047129999997</v>
      </c>
      <c r="T66" s="18">
        <v>0.65877163859999999</v>
      </c>
      <c r="U66" s="18">
        <v>0.54504186880000005</v>
      </c>
      <c r="V66" s="18">
        <v>0.53791838609999998</v>
      </c>
      <c r="W66" s="18">
        <v>0.54774857789999998</v>
      </c>
      <c r="X66" s="18">
        <v>0.54765755660000004</v>
      </c>
      <c r="Y66" s="18">
        <v>0.44191101579999997</v>
      </c>
      <c r="Z66" s="18">
        <v>0.43772743580000001</v>
      </c>
      <c r="AA66" s="18">
        <v>0.44433219569999999</v>
      </c>
      <c r="AB66" s="18">
        <v>0.47384856209999998</v>
      </c>
      <c r="AC66" s="18">
        <v>0.57418660160000001</v>
      </c>
      <c r="AD66" s="18">
        <v>0.56465288840000005</v>
      </c>
      <c r="AE66" s="18">
        <v>0.5761175476</v>
      </c>
      <c r="AF66" s="18">
        <v>0.54112627769999999</v>
      </c>
      <c r="AG66" s="18">
        <v>0.54001305509999997</v>
      </c>
      <c r="AH66" s="18">
        <v>0.55950856559999995</v>
      </c>
      <c r="AI66" s="18">
        <v>0.57420940870000003</v>
      </c>
      <c r="AJ66" s="18">
        <v>0.56907483520000002</v>
      </c>
      <c r="AK66" s="18">
        <v>0.56596500890000001</v>
      </c>
      <c r="AL66" s="18">
        <v>0.34969715340000002</v>
      </c>
      <c r="AM66" s="18">
        <v>0.34521324759999999</v>
      </c>
      <c r="AN66" s="18">
        <v>0.34726747860000001</v>
      </c>
      <c r="AO66" s="18">
        <v>0.34582082419999999</v>
      </c>
      <c r="AP66" s="18">
        <v>0.37737635899999999</v>
      </c>
      <c r="AQ66" s="18">
        <v>0.36706600350000002</v>
      </c>
      <c r="AR66" s="18">
        <v>0.3767505397</v>
      </c>
      <c r="AS66" s="18">
        <v>0.37439899609999999</v>
      </c>
      <c r="AT66" s="18">
        <v>0.54186784070000005</v>
      </c>
      <c r="AU66" s="18">
        <v>0.5413811597</v>
      </c>
      <c r="AV66" s="18">
        <v>0.55010949939999998</v>
      </c>
      <c r="AW66" s="18">
        <v>0.54358686219999997</v>
      </c>
      <c r="AX66" s="18">
        <v>0.57376765780000005</v>
      </c>
      <c r="AY66" s="18">
        <v>0.57016310199999998</v>
      </c>
      <c r="AZ66" s="18">
        <v>0.57902456769999999</v>
      </c>
      <c r="BA66" s="18">
        <v>0.57318200490000004</v>
      </c>
      <c r="BB66" s="18">
        <v>0.44120867060000002</v>
      </c>
      <c r="BC66" s="18">
        <v>0.44732997299999999</v>
      </c>
      <c r="BD66" s="18">
        <v>0.41816158590000002</v>
      </c>
      <c r="BE66" s="18">
        <v>0.6098799225</v>
      </c>
      <c r="BF66" s="18">
        <v>0.60849728030000005</v>
      </c>
      <c r="BG66" s="18">
        <v>0.60719872289999999</v>
      </c>
      <c r="BH66" s="18">
        <v>0.4548807091</v>
      </c>
      <c r="BI66" s="18">
        <v>0.46151845139999997</v>
      </c>
      <c r="BJ66" s="18">
        <v>0.45930694480000001</v>
      </c>
      <c r="BK66" s="18">
        <v>0.4613244151</v>
      </c>
      <c r="BL66" s="18">
        <v>1</v>
      </c>
      <c r="BM66" s="18">
        <v>0.99782235969999999</v>
      </c>
      <c r="BN66" s="18">
        <v>0.99369182830000002</v>
      </c>
      <c r="BO66" s="18">
        <v>0.9959842176</v>
      </c>
      <c r="BP66" s="18">
        <v>0.53790521629999999</v>
      </c>
      <c r="BQ66" s="18">
        <v>0.5371362127</v>
      </c>
      <c r="BR66" s="18">
        <v>0.53666146280000004</v>
      </c>
      <c r="BS66" s="18">
        <v>0.54051980550000001</v>
      </c>
    </row>
    <row r="67" spans="1:71" x14ac:dyDescent="0.3">
      <c r="A67" s="93"/>
      <c r="C67" s="32"/>
      <c r="D67" s="35"/>
      <c r="F67" s="18">
        <v>0.59445853770000001</v>
      </c>
      <c r="G67" s="18">
        <v>0.5907998565</v>
      </c>
      <c r="H67" s="18">
        <v>0.59639673140000005</v>
      </c>
      <c r="I67" s="18">
        <v>0.59933425429999998</v>
      </c>
      <c r="J67" s="18">
        <v>0.62865324879999995</v>
      </c>
      <c r="K67" s="18">
        <v>0.6333725952</v>
      </c>
      <c r="L67" s="18">
        <v>0.63048778039999998</v>
      </c>
      <c r="M67" s="18">
        <v>0.62899123280000002</v>
      </c>
      <c r="N67" s="18">
        <v>0.60363584650000002</v>
      </c>
      <c r="O67" s="18">
        <v>0.59802128129999998</v>
      </c>
      <c r="P67" s="18">
        <v>0.60082325609999998</v>
      </c>
      <c r="Q67" s="18">
        <v>0.66331762319999998</v>
      </c>
      <c r="R67" s="18">
        <v>0.6560435013</v>
      </c>
      <c r="S67" s="18">
        <v>0.65926577710000001</v>
      </c>
      <c r="T67" s="18">
        <v>0.65175707630000002</v>
      </c>
      <c r="U67" s="18">
        <v>0.54113473940000001</v>
      </c>
      <c r="V67" s="18">
        <v>0.53314372529999998</v>
      </c>
      <c r="W67" s="18">
        <v>0.5434896454</v>
      </c>
      <c r="X67" s="18">
        <v>0.54378501000000001</v>
      </c>
      <c r="Y67" s="18">
        <v>0.4450109713</v>
      </c>
      <c r="Z67" s="18">
        <v>0.44095700630000001</v>
      </c>
      <c r="AA67" s="18">
        <v>0.44750247409999999</v>
      </c>
      <c r="AB67" s="18">
        <v>0.47687034789999999</v>
      </c>
      <c r="AC67" s="18">
        <v>0.57624992679999998</v>
      </c>
      <c r="AD67" s="18">
        <v>0.56671358429999996</v>
      </c>
      <c r="AE67" s="18">
        <v>0.57815481810000002</v>
      </c>
      <c r="AF67" s="18">
        <v>0.53918247249999995</v>
      </c>
      <c r="AG67" s="18">
        <v>0.53808316860000005</v>
      </c>
      <c r="AH67" s="18">
        <v>0.55768475370000004</v>
      </c>
      <c r="AI67" s="18">
        <v>0.57237940769999995</v>
      </c>
      <c r="AJ67" s="18">
        <v>0.5670690008</v>
      </c>
      <c r="AK67" s="18">
        <v>0.56424602180000005</v>
      </c>
      <c r="AL67" s="18">
        <v>0.34525280330000002</v>
      </c>
      <c r="AM67" s="18">
        <v>0.34088157200000002</v>
      </c>
      <c r="AN67" s="18">
        <v>0.3430271298</v>
      </c>
      <c r="AO67" s="18">
        <v>0.3415327058</v>
      </c>
      <c r="AP67" s="18">
        <v>0.37805485820000001</v>
      </c>
      <c r="AQ67" s="18">
        <v>0.36758540000000001</v>
      </c>
      <c r="AR67" s="18">
        <v>0.37736919260000001</v>
      </c>
      <c r="AS67" s="18">
        <v>0.37487497380000001</v>
      </c>
      <c r="AT67" s="18">
        <v>0.53626302000000003</v>
      </c>
      <c r="AU67" s="18">
        <v>0.53579595739999997</v>
      </c>
      <c r="AV67" s="18">
        <v>0.54466420849999997</v>
      </c>
      <c r="AW67" s="18">
        <v>0.5380400783</v>
      </c>
      <c r="AX67" s="18">
        <v>0.57539568590000001</v>
      </c>
      <c r="AY67" s="18">
        <v>0.57177517229999997</v>
      </c>
      <c r="AZ67" s="18">
        <v>0.58062257390000005</v>
      </c>
      <c r="BA67" s="18">
        <v>0.57472678489999995</v>
      </c>
      <c r="BB67" s="18">
        <v>0.44183852280000002</v>
      </c>
      <c r="BC67" s="18">
        <v>0.44795480110000002</v>
      </c>
      <c r="BD67" s="18">
        <v>0.4188632511</v>
      </c>
      <c r="BE67" s="18">
        <v>0.6062326012</v>
      </c>
      <c r="BF67" s="18">
        <v>0.60489804729999996</v>
      </c>
      <c r="BG67" s="18">
        <v>0.60367001980000001</v>
      </c>
      <c r="BH67" s="18">
        <v>0.45549041010000002</v>
      </c>
      <c r="BI67" s="18">
        <v>0.46222461009999999</v>
      </c>
      <c r="BJ67" s="18">
        <v>0.46006666819999997</v>
      </c>
      <c r="BK67" s="18">
        <v>0.46214198429999997</v>
      </c>
      <c r="BL67" s="18">
        <v>0.99782235969999999</v>
      </c>
      <c r="BM67" s="18">
        <v>1</v>
      </c>
      <c r="BN67" s="18">
        <v>0.9921279435</v>
      </c>
      <c r="BO67" s="18">
        <v>0.99396323099999995</v>
      </c>
      <c r="BP67" s="18">
        <v>0.53225291870000002</v>
      </c>
      <c r="BQ67" s="18">
        <v>0.53141746440000004</v>
      </c>
      <c r="BR67" s="18">
        <v>0.53104184880000005</v>
      </c>
      <c r="BS67" s="18">
        <v>0.53492438480000004</v>
      </c>
    </row>
    <row r="68" spans="1:71" x14ac:dyDescent="0.3">
      <c r="A68" s="93"/>
      <c r="C68" s="32"/>
      <c r="D68" s="37"/>
      <c r="F68" s="18">
        <v>0.58754529629999996</v>
      </c>
      <c r="G68" s="18">
        <v>0.58421442670000001</v>
      </c>
      <c r="H68" s="18">
        <v>0.58957576739999995</v>
      </c>
      <c r="I68" s="18">
        <v>0.59213320300000005</v>
      </c>
      <c r="J68" s="18">
        <v>0.630418217</v>
      </c>
      <c r="K68" s="18">
        <v>0.63609465730000003</v>
      </c>
      <c r="L68" s="18">
        <v>0.63317465780000004</v>
      </c>
      <c r="M68" s="18">
        <v>0.63201376669999998</v>
      </c>
      <c r="N68" s="18">
        <v>0.59572119530000001</v>
      </c>
      <c r="O68" s="18">
        <v>0.58925819560000003</v>
      </c>
      <c r="P68" s="18">
        <v>0.59219401729999999</v>
      </c>
      <c r="Q68" s="18">
        <v>0.66808598050000001</v>
      </c>
      <c r="R68" s="18">
        <v>0.66119267250000002</v>
      </c>
      <c r="S68" s="18">
        <v>0.66424229459999995</v>
      </c>
      <c r="T68" s="18">
        <v>0.65653856479999995</v>
      </c>
      <c r="U68" s="18">
        <v>0.54693592530000001</v>
      </c>
      <c r="V68" s="18">
        <v>0.53941835670000005</v>
      </c>
      <c r="W68" s="18">
        <v>0.54970953349999996</v>
      </c>
      <c r="X68" s="18">
        <v>0.54962978070000001</v>
      </c>
      <c r="Y68" s="18">
        <v>0.43649447889999998</v>
      </c>
      <c r="Z68" s="18">
        <v>0.43251821260000001</v>
      </c>
      <c r="AA68" s="18">
        <v>0.43871088070000003</v>
      </c>
      <c r="AB68" s="18">
        <v>0.46869329589999997</v>
      </c>
      <c r="AC68" s="18">
        <v>0.57287731909999995</v>
      </c>
      <c r="AD68" s="18">
        <v>0.56451401509999999</v>
      </c>
      <c r="AE68" s="18">
        <v>0.57536172249999995</v>
      </c>
      <c r="AF68" s="18">
        <v>0.54349985430000003</v>
      </c>
      <c r="AG68" s="18">
        <v>0.54239188110000003</v>
      </c>
      <c r="AH68" s="18">
        <v>0.55406681530000002</v>
      </c>
      <c r="AI68" s="18">
        <v>0.56918976480000005</v>
      </c>
      <c r="AJ68" s="18">
        <v>0.57342879619999998</v>
      </c>
      <c r="AK68" s="18">
        <v>0.57039526789999995</v>
      </c>
      <c r="AL68" s="18">
        <v>0.35446688450000002</v>
      </c>
      <c r="AM68" s="18">
        <v>0.35003565990000002</v>
      </c>
      <c r="AN68" s="18">
        <v>0.35214599070000002</v>
      </c>
      <c r="AO68" s="18">
        <v>0.35066075299999999</v>
      </c>
      <c r="AP68" s="18">
        <v>0.37257561360000002</v>
      </c>
      <c r="AQ68" s="18">
        <v>0.37136838010000001</v>
      </c>
      <c r="AR68" s="18">
        <v>0.37155870289999998</v>
      </c>
      <c r="AS68" s="18">
        <v>0.36909625730000001</v>
      </c>
      <c r="AT68" s="18">
        <v>0.54519190019999997</v>
      </c>
      <c r="AU68" s="18">
        <v>0.54476523080000006</v>
      </c>
      <c r="AV68" s="18">
        <v>0.54244057859999995</v>
      </c>
      <c r="AW68" s="18">
        <v>0.54682113649999997</v>
      </c>
      <c r="AX68" s="18">
        <v>0.57471057160000005</v>
      </c>
      <c r="AY68" s="18">
        <v>0.57140538610000002</v>
      </c>
      <c r="AZ68" s="18">
        <v>0.57978783700000003</v>
      </c>
      <c r="BA68" s="18">
        <v>0.57512229979999996</v>
      </c>
      <c r="BB68" s="18">
        <v>0.44552540200000001</v>
      </c>
      <c r="BC68" s="18">
        <v>0.4516112317</v>
      </c>
      <c r="BD68" s="18">
        <v>0.42234425990000002</v>
      </c>
      <c r="BE68" s="18">
        <v>0.61464334629999995</v>
      </c>
      <c r="BF68" s="18">
        <v>0.61324987669999997</v>
      </c>
      <c r="BG68" s="18">
        <v>0.61212230499999998</v>
      </c>
      <c r="BH68" s="18">
        <v>0.45220206590000001</v>
      </c>
      <c r="BI68" s="18">
        <v>0.45932839679999998</v>
      </c>
      <c r="BJ68" s="18">
        <v>0.45674079029999998</v>
      </c>
      <c r="BK68" s="18">
        <v>0.45935096279999998</v>
      </c>
      <c r="BL68" s="18">
        <v>0.99369182830000002</v>
      </c>
      <c r="BM68" s="18">
        <v>0.9921279435</v>
      </c>
      <c r="BN68" s="18">
        <v>1</v>
      </c>
      <c r="BO68" s="18">
        <v>0.99063954320000003</v>
      </c>
      <c r="BP68" s="18">
        <v>0.53325125689999997</v>
      </c>
      <c r="BQ68" s="18">
        <v>0.5323712263</v>
      </c>
      <c r="BR68" s="18">
        <v>0.53206443339999998</v>
      </c>
      <c r="BS68" s="18">
        <v>0.53591660389999995</v>
      </c>
    </row>
    <row r="69" spans="1:71" x14ac:dyDescent="0.3">
      <c r="A69" s="93"/>
      <c r="C69" s="32"/>
      <c r="D69" s="36"/>
      <c r="F69" s="18">
        <v>0.58981614579999997</v>
      </c>
      <c r="G69" s="18">
        <v>0.58609933540000003</v>
      </c>
      <c r="H69" s="18">
        <v>0.59102712160000004</v>
      </c>
      <c r="I69" s="18">
        <v>0.59374983560000005</v>
      </c>
      <c r="J69" s="18">
        <v>0.63686944599999995</v>
      </c>
      <c r="K69" s="18">
        <v>0.6415423348</v>
      </c>
      <c r="L69" s="18">
        <v>0.63881496159999995</v>
      </c>
      <c r="M69" s="18">
        <v>0.63726144250000005</v>
      </c>
      <c r="N69" s="18">
        <v>0.60395379510000002</v>
      </c>
      <c r="O69" s="18">
        <v>0.5982675019</v>
      </c>
      <c r="P69" s="18">
        <v>0.60103017989999996</v>
      </c>
      <c r="Q69" s="18">
        <v>0.67342126179999995</v>
      </c>
      <c r="R69" s="18">
        <v>0.66603616669999999</v>
      </c>
      <c r="S69" s="18">
        <v>0.66933385249999999</v>
      </c>
      <c r="T69" s="18">
        <v>0.66193153689999995</v>
      </c>
      <c r="U69" s="18">
        <v>0.54669600760000003</v>
      </c>
      <c r="V69" s="18">
        <v>0.53940663249999998</v>
      </c>
      <c r="W69" s="18">
        <v>0.54950669060000001</v>
      </c>
      <c r="X69" s="18">
        <v>0.54936424159999997</v>
      </c>
      <c r="Y69" s="18">
        <v>0.44412904489999999</v>
      </c>
      <c r="Z69" s="18">
        <v>0.43987207849999999</v>
      </c>
      <c r="AA69" s="18">
        <v>0.44644633049999999</v>
      </c>
      <c r="AB69" s="18">
        <v>0.47599711900000002</v>
      </c>
      <c r="AC69" s="18">
        <v>0.57722926409999997</v>
      </c>
      <c r="AD69" s="18">
        <v>0.56760823400000004</v>
      </c>
      <c r="AE69" s="18">
        <v>0.57894053369999998</v>
      </c>
      <c r="AF69" s="18">
        <v>0.54153894349999998</v>
      </c>
      <c r="AG69" s="18">
        <v>0.5404586428</v>
      </c>
      <c r="AH69" s="18">
        <v>0.5557498743</v>
      </c>
      <c r="AI69" s="18">
        <v>0.57056184519999997</v>
      </c>
      <c r="AJ69" s="18">
        <v>0.56535258769999996</v>
      </c>
      <c r="AK69" s="18">
        <v>0.56228152549999999</v>
      </c>
      <c r="AL69" s="18">
        <v>0.35196816650000001</v>
      </c>
      <c r="AM69" s="18">
        <v>0.34740577769999997</v>
      </c>
      <c r="AN69" s="18">
        <v>0.34951065349999999</v>
      </c>
      <c r="AO69" s="18">
        <v>0.34805380489999999</v>
      </c>
      <c r="AP69" s="18">
        <v>0.37906924510000001</v>
      </c>
      <c r="AQ69" s="18">
        <v>0.36868759509999999</v>
      </c>
      <c r="AR69" s="18">
        <v>0.37845625329999999</v>
      </c>
      <c r="AS69" s="18">
        <v>0.37599762879999998</v>
      </c>
      <c r="AT69" s="18">
        <v>0.54535502420000004</v>
      </c>
      <c r="AU69" s="18">
        <v>0.54494068039999999</v>
      </c>
      <c r="AV69" s="18">
        <v>0.55368952589999998</v>
      </c>
      <c r="AW69" s="18">
        <v>0.54704235830000003</v>
      </c>
      <c r="AX69" s="18">
        <v>0.5685686257</v>
      </c>
      <c r="AY69" s="18">
        <v>0.57200654900000003</v>
      </c>
      <c r="AZ69" s="18">
        <v>0.57380890699999998</v>
      </c>
      <c r="BA69" s="18">
        <v>0.56799358379999998</v>
      </c>
      <c r="BB69" s="18">
        <v>0.44291635699999998</v>
      </c>
      <c r="BC69" s="18">
        <v>0.4490024104</v>
      </c>
      <c r="BD69" s="18">
        <v>0.4198315366</v>
      </c>
      <c r="BE69" s="18">
        <v>0.61299454870000003</v>
      </c>
      <c r="BF69" s="18">
        <v>0.61165174789999999</v>
      </c>
      <c r="BG69" s="18">
        <v>0.61043760530000002</v>
      </c>
      <c r="BH69" s="18">
        <v>0.45669700000000002</v>
      </c>
      <c r="BI69" s="18">
        <v>0.46338896619999997</v>
      </c>
      <c r="BJ69" s="18">
        <v>0.46108981469999999</v>
      </c>
      <c r="BK69" s="18">
        <v>0.4632269591</v>
      </c>
      <c r="BL69" s="18">
        <v>0.9959842176</v>
      </c>
      <c r="BM69" s="18">
        <v>0.99396323099999995</v>
      </c>
      <c r="BN69" s="18">
        <v>0.99063954320000003</v>
      </c>
      <c r="BO69" s="18">
        <v>1</v>
      </c>
      <c r="BP69" s="18">
        <v>0.53409268809999999</v>
      </c>
      <c r="BQ69" s="18">
        <v>0.53326670060000003</v>
      </c>
      <c r="BR69" s="18">
        <v>0.53276469959999995</v>
      </c>
      <c r="BS69" s="18">
        <v>0.53682750050000005</v>
      </c>
    </row>
    <row r="70" spans="1:71" x14ac:dyDescent="0.3">
      <c r="A70" s="93" t="s">
        <v>386</v>
      </c>
      <c r="C70" s="32"/>
      <c r="D70" s="34"/>
      <c r="F70" s="18">
        <v>0.59157927990000003</v>
      </c>
      <c r="G70" s="18">
        <v>0.5858984948</v>
      </c>
      <c r="H70" s="18">
        <v>0.60340557930000005</v>
      </c>
      <c r="I70" s="18">
        <v>0.59413231099999997</v>
      </c>
      <c r="J70" s="18">
        <v>0.61229696460000005</v>
      </c>
      <c r="K70" s="18">
        <v>0.61177660960000002</v>
      </c>
      <c r="L70" s="18">
        <v>0.60946921320000003</v>
      </c>
      <c r="M70" s="18">
        <v>0.6093870857</v>
      </c>
      <c r="N70" s="18">
        <v>0.5002277437</v>
      </c>
      <c r="O70" s="18">
        <v>0.48938602380000001</v>
      </c>
      <c r="P70" s="18">
        <v>0.49017845970000001</v>
      </c>
      <c r="Q70" s="18">
        <v>0.54395044400000003</v>
      </c>
      <c r="R70" s="18">
        <v>0.54347146150000003</v>
      </c>
      <c r="S70" s="18">
        <v>0.54596355929999996</v>
      </c>
      <c r="T70" s="18">
        <v>0.54173488910000001</v>
      </c>
      <c r="U70" s="18">
        <v>0.44908084749999999</v>
      </c>
      <c r="V70" s="18">
        <v>0.44449357039999998</v>
      </c>
      <c r="W70" s="18">
        <v>0.45015417340000002</v>
      </c>
      <c r="X70" s="18">
        <v>0.44770930149999999</v>
      </c>
      <c r="Y70" s="18">
        <v>0.39683560800000001</v>
      </c>
      <c r="Z70" s="18">
        <v>0.39354199010000002</v>
      </c>
      <c r="AA70" s="18">
        <v>0.39970867409999999</v>
      </c>
      <c r="AB70" s="18">
        <v>0.43461736420000002</v>
      </c>
      <c r="AC70" s="18">
        <v>0.4205313396</v>
      </c>
      <c r="AD70" s="18">
        <v>0.41528953140000002</v>
      </c>
      <c r="AE70" s="18">
        <v>0.42729820660000001</v>
      </c>
      <c r="AF70" s="18">
        <v>0.52962070660000005</v>
      </c>
      <c r="AG70" s="18">
        <v>0.52805888379999999</v>
      </c>
      <c r="AH70" s="18">
        <v>0.43201557060000001</v>
      </c>
      <c r="AI70" s="18">
        <v>0.44874949539999998</v>
      </c>
      <c r="AJ70" s="18">
        <v>0.44378710659999998</v>
      </c>
      <c r="AK70" s="18">
        <v>0.4361876287</v>
      </c>
      <c r="AL70" s="18">
        <v>0.37824935050000003</v>
      </c>
      <c r="AM70" s="18">
        <v>0.378243253</v>
      </c>
      <c r="AN70" s="18">
        <v>0.37829186939999998</v>
      </c>
      <c r="AO70" s="18">
        <v>0.37766553180000001</v>
      </c>
      <c r="AP70" s="18">
        <v>0.3283513267</v>
      </c>
      <c r="AQ70" s="18">
        <v>0.31826512470000001</v>
      </c>
      <c r="AR70" s="18">
        <v>0.3278794786</v>
      </c>
      <c r="AS70" s="18">
        <v>0.32474572730000001</v>
      </c>
      <c r="AT70" s="18">
        <v>0.50728328629999997</v>
      </c>
      <c r="AU70" s="18">
        <v>0.50788031509999998</v>
      </c>
      <c r="AV70" s="18">
        <v>0.51507098939999996</v>
      </c>
      <c r="AW70" s="18">
        <v>0.50649807189999996</v>
      </c>
      <c r="AX70" s="18">
        <v>0.63696813009999997</v>
      </c>
      <c r="AY70" s="18">
        <v>0.63744541659999998</v>
      </c>
      <c r="AZ70" s="18">
        <v>0.63962754119999998</v>
      </c>
      <c r="BA70" s="18">
        <v>0.6376237749</v>
      </c>
      <c r="BB70" s="18">
        <v>0.44011934330000002</v>
      </c>
      <c r="BC70" s="18">
        <v>0.43197559169999999</v>
      </c>
      <c r="BD70" s="18">
        <v>0.4148095423</v>
      </c>
      <c r="BE70" s="18">
        <v>0.54188105369999995</v>
      </c>
      <c r="BF70" s="18">
        <v>0.54190291719999995</v>
      </c>
      <c r="BG70" s="18">
        <v>0.53985984610000004</v>
      </c>
      <c r="BH70" s="18">
        <v>0.38608347510000002</v>
      </c>
      <c r="BI70" s="18">
        <v>0.40124058369999999</v>
      </c>
      <c r="BJ70" s="18">
        <v>0.3990835895</v>
      </c>
      <c r="BK70" s="18">
        <v>0.39925465170000002</v>
      </c>
      <c r="BL70" s="18">
        <v>0.53790521629999999</v>
      </c>
      <c r="BM70" s="18">
        <v>0.53225291870000002</v>
      </c>
      <c r="BN70" s="18">
        <v>0.53325125689999997</v>
      </c>
      <c r="BO70" s="18">
        <v>0.53409268809999999</v>
      </c>
      <c r="BP70" s="18">
        <v>1</v>
      </c>
      <c r="BQ70" s="18">
        <v>0.99361420330000005</v>
      </c>
      <c r="BR70" s="18">
        <v>0.99023929610000005</v>
      </c>
      <c r="BS70" s="18">
        <v>0.99473487620000001</v>
      </c>
    </row>
    <row r="71" spans="1:71" x14ac:dyDescent="0.3">
      <c r="A71" s="93"/>
      <c r="C71" s="32"/>
      <c r="D71" s="35"/>
      <c r="F71" s="18">
        <v>0.59586165020000004</v>
      </c>
      <c r="G71" s="18">
        <v>0.58992250840000005</v>
      </c>
      <c r="H71" s="18">
        <v>0.59810397510000002</v>
      </c>
      <c r="I71" s="18">
        <v>0.59839067239999999</v>
      </c>
      <c r="J71" s="18">
        <v>0.615758378</v>
      </c>
      <c r="K71" s="18">
        <v>0.61465987470000005</v>
      </c>
      <c r="L71" s="18">
        <v>0.61228376439999999</v>
      </c>
      <c r="M71" s="18">
        <v>0.61220519159999998</v>
      </c>
      <c r="N71" s="18">
        <v>0.50263864030000005</v>
      </c>
      <c r="O71" s="18">
        <v>0.49162034430000001</v>
      </c>
      <c r="P71" s="18">
        <v>0.49247902960000001</v>
      </c>
      <c r="Q71" s="18">
        <v>0.54877666410000003</v>
      </c>
      <c r="R71" s="18">
        <v>0.54834780650000003</v>
      </c>
      <c r="S71" s="18">
        <v>0.55116505660000004</v>
      </c>
      <c r="T71" s="18">
        <v>0.54678877530000003</v>
      </c>
      <c r="U71" s="18">
        <v>0.45568245730000001</v>
      </c>
      <c r="V71" s="18">
        <v>0.45099147239999998</v>
      </c>
      <c r="W71" s="18">
        <v>0.45687458660000002</v>
      </c>
      <c r="X71" s="18">
        <v>0.45441649629999997</v>
      </c>
      <c r="Y71" s="18">
        <v>0.40371120989999998</v>
      </c>
      <c r="Z71" s="18">
        <v>0.40028640529999998</v>
      </c>
      <c r="AA71" s="18">
        <v>0.40637123609999998</v>
      </c>
      <c r="AB71" s="18">
        <v>0.4413710971</v>
      </c>
      <c r="AC71" s="18">
        <v>0.41873062659999999</v>
      </c>
      <c r="AD71" s="18">
        <v>0.41333184360000003</v>
      </c>
      <c r="AE71" s="18">
        <v>0.42560658810000002</v>
      </c>
      <c r="AF71" s="18">
        <v>0.52440890330000001</v>
      </c>
      <c r="AG71" s="18">
        <v>0.52347915280000001</v>
      </c>
      <c r="AH71" s="18">
        <v>0.43701304680000003</v>
      </c>
      <c r="AI71" s="18">
        <v>0.45339805379999998</v>
      </c>
      <c r="AJ71" s="18">
        <v>0.44863577360000001</v>
      </c>
      <c r="AK71" s="18">
        <v>0.44080492900000001</v>
      </c>
      <c r="AL71" s="18">
        <v>0.36876968160000001</v>
      </c>
      <c r="AM71" s="18">
        <v>0.36874497839999998</v>
      </c>
      <c r="AN71" s="18">
        <v>0.36896508690000002</v>
      </c>
      <c r="AO71" s="18">
        <v>0.36827870550000003</v>
      </c>
      <c r="AP71" s="18">
        <v>0.32941637730000001</v>
      </c>
      <c r="AQ71" s="18">
        <v>0.31954943590000001</v>
      </c>
      <c r="AR71" s="18">
        <v>0.32918418999999999</v>
      </c>
      <c r="AS71" s="18">
        <v>0.32604476399999999</v>
      </c>
      <c r="AT71" s="18">
        <v>0.506719845</v>
      </c>
      <c r="AU71" s="18">
        <v>0.50719546800000004</v>
      </c>
      <c r="AV71" s="18">
        <v>0.51449304299999998</v>
      </c>
      <c r="AW71" s="18">
        <v>0.50570298020000004</v>
      </c>
      <c r="AX71" s="18">
        <v>0.63985687830000004</v>
      </c>
      <c r="AY71" s="18">
        <v>0.64011151759999996</v>
      </c>
      <c r="AZ71" s="18">
        <v>0.64248907219999996</v>
      </c>
      <c r="BA71" s="18">
        <v>0.64028939200000001</v>
      </c>
      <c r="BB71" s="18">
        <v>0.43504052139999999</v>
      </c>
      <c r="BC71" s="18">
        <v>0.43739631499999998</v>
      </c>
      <c r="BD71" s="18">
        <v>0.41005003649999999</v>
      </c>
      <c r="BE71" s="18">
        <v>0.54597322159999995</v>
      </c>
      <c r="BF71" s="18">
        <v>0.54621270600000005</v>
      </c>
      <c r="BG71" s="18">
        <v>0.54412952940000003</v>
      </c>
      <c r="BH71" s="18">
        <v>0.38619026070000001</v>
      </c>
      <c r="BI71" s="18">
        <v>0.40126060419999998</v>
      </c>
      <c r="BJ71" s="18">
        <v>0.399411454</v>
      </c>
      <c r="BK71" s="18">
        <v>0.39972689080000001</v>
      </c>
      <c r="BL71" s="18">
        <v>0.5371362127</v>
      </c>
      <c r="BM71" s="18">
        <v>0.53141746440000004</v>
      </c>
      <c r="BN71" s="18">
        <v>0.5323712263</v>
      </c>
      <c r="BO71" s="18">
        <v>0.53326670060000003</v>
      </c>
      <c r="BP71" s="18">
        <v>0.99361420330000005</v>
      </c>
      <c r="BQ71" s="18">
        <v>1</v>
      </c>
      <c r="BR71" s="18">
        <v>0.99369540940000001</v>
      </c>
      <c r="BS71" s="18">
        <v>0.99760408089999997</v>
      </c>
    </row>
    <row r="72" spans="1:71" x14ac:dyDescent="0.3">
      <c r="A72" s="93"/>
      <c r="C72" s="32"/>
      <c r="D72" s="37"/>
      <c r="F72" s="18">
        <v>0.59273077139999997</v>
      </c>
      <c r="G72" s="18">
        <v>0.5867460404</v>
      </c>
      <c r="H72" s="18">
        <v>0.59501009810000005</v>
      </c>
      <c r="I72" s="18">
        <v>0.59534468870000001</v>
      </c>
      <c r="J72" s="18">
        <v>0.61227655690000005</v>
      </c>
      <c r="K72" s="18">
        <v>0.61157858890000005</v>
      </c>
      <c r="L72" s="18">
        <v>0.60919270989999996</v>
      </c>
      <c r="M72" s="18">
        <v>0.60919133140000004</v>
      </c>
      <c r="N72" s="18">
        <v>0.50107256300000003</v>
      </c>
      <c r="O72" s="18">
        <v>0.49028862870000001</v>
      </c>
      <c r="P72" s="18">
        <v>0.49100779890000001</v>
      </c>
      <c r="Q72" s="18">
        <v>0.5425893356</v>
      </c>
      <c r="R72" s="18">
        <v>0.54218356680000002</v>
      </c>
      <c r="S72" s="18">
        <v>0.54495901189999996</v>
      </c>
      <c r="T72" s="18">
        <v>0.54073567469999995</v>
      </c>
      <c r="U72" s="18">
        <v>0.44928138839999998</v>
      </c>
      <c r="V72" s="18">
        <v>0.44451042800000001</v>
      </c>
      <c r="W72" s="18">
        <v>0.45049993109999997</v>
      </c>
      <c r="X72" s="18">
        <v>0.44799026079999998</v>
      </c>
      <c r="Y72" s="18">
        <v>0.3948117243</v>
      </c>
      <c r="Z72" s="18">
        <v>0.39150017770000001</v>
      </c>
      <c r="AA72" s="18">
        <v>0.39752039890000002</v>
      </c>
      <c r="AB72" s="18">
        <v>0.43241177209999998</v>
      </c>
      <c r="AC72" s="18">
        <v>0.41994019240000002</v>
      </c>
      <c r="AD72" s="18">
        <v>0.41466707670000003</v>
      </c>
      <c r="AE72" s="18">
        <v>0.42690324039999999</v>
      </c>
      <c r="AF72" s="18">
        <v>0.51912030409999999</v>
      </c>
      <c r="AG72" s="18">
        <v>0.51769026340000002</v>
      </c>
      <c r="AH72" s="18">
        <v>0.43950793310000003</v>
      </c>
      <c r="AI72" s="18">
        <v>0.44678672079999998</v>
      </c>
      <c r="AJ72" s="18">
        <v>0.44209431700000001</v>
      </c>
      <c r="AK72" s="18">
        <v>0.43429610200000002</v>
      </c>
      <c r="AL72" s="18">
        <v>0.37034026060000003</v>
      </c>
      <c r="AM72" s="18">
        <v>0.3702077312</v>
      </c>
      <c r="AN72" s="18">
        <v>0.37046086039999998</v>
      </c>
      <c r="AO72" s="18">
        <v>0.36978914759999998</v>
      </c>
      <c r="AP72" s="18">
        <v>0.3269824361</v>
      </c>
      <c r="AQ72" s="18">
        <v>0.3257666736</v>
      </c>
      <c r="AR72" s="18">
        <v>0.32670466599999998</v>
      </c>
      <c r="AS72" s="18">
        <v>0.3321902129</v>
      </c>
      <c r="AT72" s="18">
        <v>0.50598581259999997</v>
      </c>
      <c r="AU72" s="18">
        <v>0.50652298279999997</v>
      </c>
      <c r="AV72" s="18">
        <v>0.51374362510000005</v>
      </c>
      <c r="AW72" s="18">
        <v>0.50516750850000003</v>
      </c>
      <c r="AX72" s="18">
        <v>0.64648599429999998</v>
      </c>
      <c r="AY72" s="18">
        <v>0.64657270349999996</v>
      </c>
      <c r="AZ72" s="18">
        <v>0.63874852869999998</v>
      </c>
      <c r="BA72" s="18">
        <v>0.64676273210000002</v>
      </c>
      <c r="BB72" s="18">
        <v>0.43002731449999998</v>
      </c>
      <c r="BC72" s="18">
        <v>0.43238511400000001</v>
      </c>
      <c r="BD72" s="18">
        <v>0.405115789</v>
      </c>
      <c r="BE72" s="18">
        <v>0.54164081720000001</v>
      </c>
      <c r="BF72" s="18">
        <v>0.54161516060000003</v>
      </c>
      <c r="BG72" s="18">
        <v>0.53951429169999998</v>
      </c>
      <c r="BH72" s="18">
        <v>0.38373172239999997</v>
      </c>
      <c r="BI72" s="18">
        <v>0.39840869029999998</v>
      </c>
      <c r="BJ72" s="18">
        <v>0.39679504040000002</v>
      </c>
      <c r="BK72" s="18">
        <v>0.39692060400000001</v>
      </c>
      <c r="BL72" s="18">
        <v>0.53666146280000004</v>
      </c>
      <c r="BM72" s="18">
        <v>0.53104184880000005</v>
      </c>
      <c r="BN72" s="18">
        <v>0.53206443339999998</v>
      </c>
      <c r="BO72" s="18">
        <v>0.53276469959999995</v>
      </c>
      <c r="BP72" s="18">
        <v>0.99023929610000005</v>
      </c>
      <c r="BQ72" s="18">
        <v>0.99369540940000001</v>
      </c>
      <c r="BR72" s="18">
        <v>1</v>
      </c>
      <c r="BS72" s="18">
        <v>0.99454506620000005</v>
      </c>
    </row>
    <row r="73" spans="1:71" x14ac:dyDescent="0.3">
      <c r="A73" s="93"/>
      <c r="C73" s="32"/>
      <c r="D73" s="36"/>
      <c r="F73" s="18">
        <v>0.59480392839999996</v>
      </c>
      <c r="G73" s="18">
        <v>0.58970487140000005</v>
      </c>
      <c r="H73" s="18">
        <v>0.59683256309999999</v>
      </c>
      <c r="I73" s="18">
        <v>0.59743373789999998</v>
      </c>
      <c r="J73" s="18">
        <v>0.61500817500000005</v>
      </c>
      <c r="K73" s="18">
        <v>0.61434702480000003</v>
      </c>
      <c r="L73" s="18">
        <v>0.61210959700000001</v>
      </c>
      <c r="M73" s="18">
        <v>0.61200764990000001</v>
      </c>
      <c r="N73" s="18">
        <v>0.50442359309999996</v>
      </c>
      <c r="O73" s="18">
        <v>0.49361556750000002</v>
      </c>
      <c r="P73" s="18">
        <v>0.49432546620000001</v>
      </c>
      <c r="Q73" s="18">
        <v>0.54604843950000004</v>
      </c>
      <c r="R73" s="18">
        <v>0.54568549030000002</v>
      </c>
      <c r="S73" s="18">
        <v>0.54725544569999995</v>
      </c>
      <c r="T73" s="18">
        <v>0.54291726839999999</v>
      </c>
      <c r="U73" s="18">
        <v>0.45173346440000001</v>
      </c>
      <c r="V73" s="18">
        <v>0.4468033924</v>
      </c>
      <c r="W73" s="18">
        <v>0.4527625991</v>
      </c>
      <c r="X73" s="18">
        <v>0.450234562</v>
      </c>
      <c r="Y73" s="18">
        <v>0.39659513660000001</v>
      </c>
      <c r="Z73" s="18">
        <v>0.3932676416</v>
      </c>
      <c r="AA73" s="18">
        <v>0.39937002399999999</v>
      </c>
      <c r="AB73" s="18">
        <v>0.4344662822</v>
      </c>
      <c r="AC73" s="18">
        <v>0.42342096730000001</v>
      </c>
      <c r="AD73" s="18">
        <v>0.41817153309999999</v>
      </c>
      <c r="AE73" s="18">
        <v>0.42953585750000001</v>
      </c>
      <c r="AF73" s="18">
        <v>0.52285838890000003</v>
      </c>
      <c r="AG73" s="18">
        <v>0.52070040380000004</v>
      </c>
      <c r="AH73" s="18">
        <v>0.43291722049999998</v>
      </c>
      <c r="AI73" s="18">
        <v>0.45024775509999998</v>
      </c>
      <c r="AJ73" s="18">
        <v>0.4447458017</v>
      </c>
      <c r="AK73" s="18">
        <v>0.4377070408</v>
      </c>
      <c r="AL73" s="18">
        <v>0.37279153199999998</v>
      </c>
      <c r="AM73" s="18">
        <v>0.37337081960000001</v>
      </c>
      <c r="AN73" s="18">
        <v>0.37288428689999997</v>
      </c>
      <c r="AO73" s="18">
        <v>0.37215855599999997</v>
      </c>
      <c r="AP73" s="18">
        <v>0.33025893499999998</v>
      </c>
      <c r="AQ73" s="18">
        <v>0.31952393759999997</v>
      </c>
      <c r="AR73" s="18">
        <v>0.32912578190000003</v>
      </c>
      <c r="AS73" s="18">
        <v>0.32591322969999997</v>
      </c>
      <c r="AT73" s="18">
        <v>0.50913276029999999</v>
      </c>
      <c r="AU73" s="18">
        <v>0.50972088319999997</v>
      </c>
      <c r="AV73" s="18">
        <v>0.51698511270000003</v>
      </c>
      <c r="AW73" s="18">
        <v>0.50844110980000001</v>
      </c>
      <c r="AX73" s="18">
        <v>0.63854833899999996</v>
      </c>
      <c r="AY73" s="18">
        <v>0.64009630070000001</v>
      </c>
      <c r="AZ73" s="18">
        <v>0.64129375369999997</v>
      </c>
      <c r="BA73" s="18">
        <v>0.64017527659999995</v>
      </c>
      <c r="BB73" s="18">
        <v>0.43248607140000001</v>
      </c>
      <c r="BC73" s="18">
        <v>0.43468523479999999</v>
      </c>
      <c r="BD73" s="18">
        <v>0.40741868539999998</v>
      </c>
      <c r="BE73" s="18">
        <v>0.54358791900000003</v>
      </c>
      <c r="BF73" s="18">
        <v>0.54353244850000004</v>
      </c>
      <c r="BG73" s="18">
        <v>0.54143173899999997</v>
      </c>
      <c r="BH73" s="18">
        <v>0.3870195629</v>
      </c>
      <c r="BI73" s="18">
        <v>0.40288158730000001</v>
      </c>
      <c r="BJ73" s="18">
        <v>0.39975657510000001</v>
      </c>
      <c r="BK73" s="18">
        <v>0.40006312570000002</v>
      </c>
      <c r="BL73" s="18">
        <v>0.54051980550000001</v>
      </c>
      <c r="BM73" s="18">
        <v>0.53492438480000004</v>
      </c>
      <c r="BN73" s="18">
        <v>0.53591660389999995</v>
      </c>
      <c r="BO73" s="18">
        <v>0.53682750050000005</v>
      </c>
      <c r="BP73" s="18">
        <v>0.99473487620000001</v>
      </c>
      <c r="BQ73" s="18">
        <v>0.99760408089999997</v>
      </c>
      <c r="BR73" s="18">
        <v>0.99454506620000005</v>
      </c>
      <c r="BS73" s="18">
        <v>1</v>
      </c>
    </row>
    <row r="75" spans="1:71" x14ac:dyDescent="0.3">
      <c r="B75" t="s">
        <v>222</v>
      </c>
    </row>
    <row r="77" spans="1:71" x14ac:dyDescent="0.3">
      <c r="G77" s="88" t="s">
        <v>223</v>
      </c>
      <c r="H77" s="88"/>
      <c r="I77" s="88"/>
      <c r="J77" s="88"/>
      <c r="K77" s="88"/>
      <c r="L77" s="88"/>
      <c r="O77" s="19" t="s">
        <v>391</v>
      </c>
    </row>
    <row r="78" spans="1:71" x14ac:dyDescent="0.3">
      <c r="G78" s="34"/>
      <c r="H78" s="17" t="s">
        <v>224</v>
      </c>
      <c r="N78" s="22"/>
      <c r="O78" s="17" t="s">
        <v>4</v>
      </c>
    </row>
    <row r="79" spans="1:71" x14ac:dyDescent="0.3">
      <c r="G79" s="35"/>
      <c r="H79" s="17" t="s">
        <v>392</v>
      </c>
      <c r="N79" s="25"/>
      <c r="O79" s="17" t="s">
        <v>7</v>
      </c>
    </row>
    <row r="80" spans="1:71" x14ac:dyDescent="0.3">
      <c r="G80" s="37"/>
      <c r="H80" s="17" t="s">
        <v>393</v>
      </c>
      <c r="N80" s="27"/>
      <c r="O80" s="17" t="s">
        <v>11</v>
      </c>
    </row>
    <row r="81" spans="7:15" x14ac:dyDescent="0.3">
      <c r="G81" s="36"/>
      <c r="H81" s="17" t="s">
        <v>394</v>
      </c>
      <c r="N81" s="31"/>
      <c r="O81" s="17" t="s">
        <v>10</v>
      </c>
    </row>
    <row r="82" spans="7:15" x14ac:dyDescent="0.3">
      <c r="N82" s="32"/>
      <c r="O82" s="17" t="s">
        <v>15</v>
      </c>
    </row>
  </sheetData>
  <mergeCells count="37">
    <mergeCell ref="BP3:BS3"/>
    <mergeCell ref="G77:L77"/>
    <mergeCell ref="AT3:AW3"/>
    <mergeCell ref="AX3:BA3"/>
    <mergeCell ref="BB3:BD3"/>
    <mergeCell ref="BE3:BG3"/>
    <mergeCell ref="BH3:BK3"/>
    <mergeCell ref="BL3:BO3"/>
    <mergeCell ref="Y3:AB3"/>
    <mergeCell ref="AC3:AE3"/>
    <mergeCell ref="AF3:AG3"/>
    <mergeCell ref="AH3:AK3"/>
    <mergeCell ref="AL3:AO3"/>
    <mergeCell ref="AP3:AS3"/>
    <mergeCell ref="U3:X3"/>
    <mergeCell ref="F3:I3"/>
    <mergeCell ref="A56:A58"/>
    <mergeCell ref="A59:A61"/>
    <mergeCell ref="A62:A65"/>
    <mergeCell ref="A66:A69"/>
    <mergeCell ref="A70:A73"/>
    <mergeCell ref="J3:M3"/>
    <mergeCell ref="N3:P3"/>
    <mergeCell ref="Q3:T3"/>
    <mergeCell ref="A8:A11"/>
    <mergeCell ref="A52:A55"/>
    <mergeCell ref="A12:A15"/>
    <mergeCell ref="A16:A18"/>
    <mergeCell ref="A19:A22"/>
    <mergeCell ref="A23:A26"/>
    <mergeCell ref="A27:A30"/>
    <mergeCell ref="A31:A33"/>
    <mergeCell ref="A34:A35"/>
    <mergeCell ref="A36:A39"/>
    <mergeCell ref="A40:A43"/>
    <mergeCell ref="A44:A47"/>
    <mergeCell ref="A48:A51"/>
  </mergeCells>
  <conditionalFormatting sqref="F8:BS73">
    <cfRule type="colorScale" priority="1">
      <colorScale>
        <cfvo type="min"/>
        <cfvo type="percentile" val="50"/>
        <cfvo type="max"/>
        <color rgb="FF5A8AC6"/>
        <color rgb="FFFCFCFF"/>
        <color rgb="FFF8696B"/>
      </colorScale>
    </cfRule>
  </conditionalFormatting>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6D1481-8061-4C0C-8295-C309C21C54A4}">
  <dimension ref="A1:H119"/>
  <sheetViews>
    <sheetView workbookViewId="0">
      <selection activeCell="A18" sqref="A18"/>
    </sheetView>
  </sheetViews>
  <sheetFormatPr defaultRowHeight="14.4" x14ac:dyDescent="0.3"/>
  <cols>
    <col min="1" max="1" width="30.44140625" customWidth="1"/>
    <col min="2" max="2" width="26.6640625" bestFit="1" customWidth="1"/>
    <col min="3" max="3" width="41.6640625" customWidth="1"/>
    <col min="4" max="5" width="19.33203125" bestFit="1" customWidth="1"/>
    <col min="6" max="6" width="29.6640625" bestFit="1" customWidth="1"/>
    <col min="7" max="7" width="43.5546875" customWidth="1"/>
    <col min="8" max="8" width="19.33203125" bestFit="1" customWidth="1"/>
  </cols>
  <sheetData>
    <row r="1" spans="1:8" x14ac:dyDescent="0.3">
      <c r="A1" s="1" t="s">
        <v>395</v>
      </c>
    </row>
    <row r="2" spans="1:8" x14ac:dyDescent="0.3">
      <c r="A2" s="1"/>
    </row>
    <row r="3" spans="1:8" x14ac:dyDescent="0.3">
      <c r="B3" s="88" t="s">
        <v>227</v>
      </c>
      <c r="C3" s="88"/>
      <c r="D3" s="88"/>
      <c r="E3" s="88"/>
      <c r="F3" s="88" t="s">
        <v>228</v>
      </c>
      <c r="G3" s="88"/>
      <c r="H3" s="88"/>
    </row>
    <row r="4" spans="1:8" s="14" customFormat="1" ht="28.8" x14ac:dyDescent="0.3">
      <c r="A4" s="14" t="s">
        <v>92</v>
      </c>
      <c r="B4" s="67" t="s">
        <v>396</v>
      </c>
      <c r="C4" s="67" t="s">
        <v>397</v>
      </c>
      <c r="D4" s="67" t="s">
        <v>398</v>
      </c>
      <c r="E4" s="67" t="s">
        <v>233</v>
      </c>
      <c r="F4" s="67" t="s">
        <v>234</v>
      </c>
      <c r="G4" s="67" t="s">
        <v>399</v>
      </c>
      <c r="H4" s="67" t="s">
        <v>400</v>
      </c>
    </row>
    <row r="5" spans="1:8" x14ac:dyDescent="0.3">
      <c r="A5" t="s">
        <v>401</v>
      </c>
      <c r="B5" s="2">
        <v>1</v>
      </c>
      <c r="C5" s="2">
        <v>1</v>
      </c>
      <c r="D5" s="2">
        <f t="shared" ref="D5:D22" si="0">E5-(B5+C5)</f>
        <v>184</v>
      </c>
      <c r="E5" s="2">
        <v>186</v>
      </c>
      <c r="F5" s="2">
        <f>B5/E5*100</f>
        <v>0.53763440860215062</v>
      </c>
      <c r="G5" s="2">
        <f>C5/E5*100</f>
        <v>0.53763440860215062</v>
      </c>
      <c r="H5" s="2">
        <f>D5/E5*100</f>
        <v>98.924731182795696</v>
      </c>
    </row>
    <row r="6" spans="1:8" x14ac:dyDescent="0.3">
      <c r="A6" t="s">
        <v>358</v>
      </c>
      <c r="B6" s="2">
        <v>0</v>
      </c>
      <c r="C6" s="2">
        <v>0</v>
      </c>
      <c r="D6" s="2">
        <f t="shared" si="0"/>
        <v>194</v>
      </c>
      <c r="E6" s="2">
        <v>194</v>
      </c>
      <c r="F6" s="2">
        <f t="shared" ref="F6:F22" si="1">B6/E6*100</f>
        <v>0</v>
      </c>
      <c r="G6" s="2">
        <f t="shared" ref="G6:G22" si="2">C6/E6*100</f>
        <v>0</v>
      </c>
      <c r="H6" s="2">
        <f t="shared" ref="H6:H22" si="3">D6/E6*100</f>
        <v>100</v>
      </c>
    </row>
    <row r="7" spans="1:8" ht="28.8" x14ac:dyDescent="0.3">
      <c r="A7" t="s">
        <v>360</v>
      </c>
      <c r="B7" s="68" t="s">
        <v>402</v>
      </c>
      <c r="C7" s="68" t="s">
        <v>402</v>
      </c>
      <c r="D7" s="68" t="s">
        <v>402</v>
      </c>
      <c r="E7" s="68" t="s">
        <v>402</v>
      </c>
      <c r="F7" s="68" t="s">
        <v>402</v>
      </c>
      <c r="G7" s="68" t="s">
        <v>402</v>
      </c>
      <c r="H7" s="68" t="s">
        <v>402</v>
      </c>
    </row>
    <row r="8" spans="1:8" x14ac:dyDescent="0.3">
      <c r="A8" t="s">
        <v>403</v>
      </c>
      <c r="B8" s="2">
        <v>2</v>
      </c>
      <c r="C8" s="2">
        <v>2</v>
      </c>
      <c r="D8" s="2">
        <f t="shared" si="0"/>
        <v>191</v>
      </c>
      <c r="E8" s="2">
        <v>195</v>
      </c>
      <c r="F8" s="2">
        <f t="shared" si="1"/>
        <v>1.0256410256410255</v>
      </c>
      <c r="G8" s="2">
        <f t="shared" si="2"/>
        <v>1.0256410256410255</v>
      </c>
      <c r="H8" s="2">
        <f t="shared" si="3"/>
        <v>97.948717948717942</v>
      </c>
    </row>
    <row r="9" spans="1:8" x14ac:dyDescent="0.3">
      <c r="A9" t="s">
        <v>377</v>
      </c>
      <c r="B9" s="2">
        <v>1</v>
      </c>
      <c r="C9" s="2">
        <v>0</v>
      </c>
      <c r="D9" s="2">
        <f t="shared" si="0"/>
        <v>183</v>
      </c>
      <c r="E9" s="2">
        <v>184</v>
      </c>
      <c r="F9" s="2">
        <f t="shared" si="1"/>
        <v>0.54347826086956519</v>
      </c>
      <c r="G9" s="2">
        <f t="shared" si="2"/>
        <v>0</v>
      </c>
      <c r="H9" s="2">
        <f t="shared" si="3"/>
        <v>99.456521739130437</v>
      </c>
    </row>
    <row r="10" spans="1:8" x14ac:dyDescent="0.3">
      <c r="A10" t="s">
        <v>379</v>
      </c>
      <c r="B10" s="2">
        <v>0</v>
      </c>
      <c r="C10" s="2">
        <v>0</v>
      </c>
      <c r="D10" s="2">
        <f t="shared" si="0"/>
        <v>160</v>
      </c>
      <c r="E10" s="2">
        <v>160</v>
      </c>
      <c r="F10" s="2">
        <f t="shared" si="1"/>
        <v>0</v>
      </c>
      <c r="G10" s="2">
        <f t="shared" si="2"/>
        <v>0</v>
      </c>
      <c r="H10" s="2">
        <f t="shared" si="3"/>
        <v>100</v>
      </c>
    </row>
    <row r="11" spans="1:8" x14ac:dyDescent="0.3">
      <c r="A11" t="s">
        <v>378</v>
      </c>
      <c r="B11" s="2">
        <v>2</v>
      </c>
      <c r="C11" s="2">
        <v>0</v>
      </c>
      <c r="D11" s="2">
        <f t="shared" si="0"/>
        <v>188</v>
      </c>
      <c r="E11" s="2">
        <v>190</v>
      </c>
      <c r="F11" s="2">
        <f t="shared" si="1"/>
        <v>1.0526315789473684</v>
      </c>
      <c r="G11" s="2">
        <f t="shared" si="2"/>
        <v>0</v>
      </c>
      <c r="H11" s="2">
        <f t="shared" si="3"/>
        <v>98.94736842105263</v>
      </c>
    </row>
    <row r="12" spans="1:8" x14ac:dyDescent="0.3">
      <c r="A12" t="s">
        <v>382</v>
      </c>
      <c r="B12" s="2">
        <v>0</v>
      </c>
      <c r="C12" s="2">
        <v>2</v>
      </c>
      <c r="D12" s="2">
        <f t="shared" si="0"/>
        <v>172</v>
      </c>
      <c r="E12" s="2">
        <v>174</v>
      </c>
      <c r="F12" s="2">
        <f t="shared" si="1"/>
        <v>0</v>
      </c>
      <c r="G12" s="2">
        <f t="shared" si="2"/>
        <v>1.1494252873563218</v>
      </c>
      <c r="H12" s="2">
        <f t="shared" si="3"/>
        <v>98.850574712643677</v>
      </c>
    </row>
    <row r="13" spans="1:8" x14ac:dyDescent="0.3">
      <c r="A13" t="s">
        <v>341</v>
      </c>
      <c r="B13" s="2">
        <v>3</v>
      </c>
      <c r="C13" s="2">
        <v>1</v>
      </c>
      <c r="D13" s="2">
        <f t="shared" si="0"/>
        <v>173</v>
      </c>
      <c r="E13" s="2">
        <v>177</v>
      </c>
      <c r="F13" s="2">
        <f t="shared" si="1"/>
        <v>1.6949152542372881</v>
      </c>
      <c r="G13" s="2">
        <f t="shared" si="2"/>
        <v>0.56497175141242939</v>
      </c>
      <c r="H13" s="2">
        <f t="shared" si="3"/>
        <v>97.740112994350284</v>
      </c>
    </row>
    <row r="14" spans="1:8" x14ac:dyDescent="0.3">
      <c r="A14" t="s">
        <v>347</v>
      </c>
      <c r="B14" s="2">
        <v>1</v>
      </c>
      <c r="C14" s="2">
        <v>3</v>
      </c>
      <c r="D14" s="2">
        <f t="shared" si="0"/>
        <v>222</v>
      </c>
      <c r="E14" s="2">
        <v>226</v>
      </c>
      <c r="F14" s="2">
        <f t="shared" si="1"/>
        <v>0.44247787610619471</v>
      </c>
      <c r="G14" s="2">
        <f t="shared" si="2"/>
        <v>1.3274336283185841</v>
      </c>
      <c r="H14" s="2">
        <f t="shared" si="3"/>
        <v>98.230088495575217</v>
      </c>
    </row>
    <row r="15" spans="1:8" x14ac:dyDescent="0.3">
      <c r="A15" t="s">
        <v>352</v>
      </c>
      <c r="B15" s="2">
        <v>1</v>
      </c>
      <c r="C15" s="2">
        <v>4</v>
      </c>
      <c r="D15" s="2">
        <f t="shared" si="0"/>
        <v>241</v>
      </c>
      <c r="E15" s="2">
        <v>246</v>
      </c>
      <c r="F15" s="2">
        <f t="shared" si="1"/>
        <v>0.40650406504065045</v>
      </c>
      <c r="G15" s="2">
        <f t="shared" si="2"/>
        <v>1.6260162601626018</v>
      </c>
      <c r="H15" s="2">
        <f t="shared" si="3"/>
        <v>97.967479674796749</v>
      </c>
    </row>
    <row r="16" spans="1:8" x14ac:dyDescent="0.3">
      <c r="A16" t="s">
        <v>349</v>
      </c>
      <c r="B16" s="2">
        <v>2</v>
      </c>
      <c r="C16" s="2">
        <v>0</v>
      </c>
      <c r="D16" s="2">
        <v>196</v>
      </c>
      <c r="E16" s="2">
        <v>198</v>
      </c>
      <c r="F16" s="2">
        <f t="shared" si="1"/>
        <v>1.0101010101010102</v>
      </c>
      <c r="G16" s="2">
        <f t="shared" si="2"/>
        <v>0</v>
      </c>
      <c r="H16" s="2">
        <f t="shared" si="3"/>
        <v>98.98989898989899</v>
      </c>
    </row>
    <row r="17" spans="1:8" x14ac:dyDescent="0.3">
      <c r="A17" t="s">
        <v>372</v>
      </c>
      <c r="B17" s="2">
        <v>2</v>
      </c>
      <c r="C17" s="2">
        <v>0</v>
      </c>
      <c r="D17" s="2">
        <f t="shared" si="0"/>
        <v>169</v>
      </c>
      <c r="E17" s="2">
        <v>171</v>
      </c>
      <c r="F17" s="2">
        <f t="shared" si="1"/>
        <v>1.1695906432748537</v>
      </c>
      <c r="G17" s="2">
        <f t="shared" si="2"/>
        <v>0</v>
      </c>
      <c r="H17" s="2">
        <f t="shared" si="3"/>
        <v>98.830409356725141</v>
      </c>
    </row>
    <row r="18" spans="1:8" x14ac:dyDescent="0.3">
      <c r="A18" t="s">
        <v>366</v>
      </c>
      <c r="B18" s="2">
        <v>4</v>
      </c>
      <c r="C18" s="2">
        <v>0</v>
      </c>
      <c r="D18" s="2">
        <f t="shared" si="0"/>
        <v>245</v>
      </c>
      <c r="E18" s="2">
        <v>249</v>
      </c>
      <c r="F18" s="2">
        <f t="shared" si="1"/>
        <v>1.6064257028112447</v>
      </c>
      <c r="G18" s="2">
        <f t="shared" si="2"/>
        <v>0</v>
      </c>
      <c r="H18" s="2">
        <f t="shared" si="3"/>
        <v>98.393574297188763</v>
      </c>
    </row>
    <row r="19" spans="1:8" x14ac:dyDescent="0.3">
      <c r="A19" t="s">
        <v>374</v>
      </c>
      <c r="B19" s="2" t="s">
        <v>404</v>
      </c>
      <c r="C19" s="2" t="s">
        <v>404</v>
      </c>
      <c r="D19" s="2" t="s">
        <v>404</v>
      </c>
      <c r="E19" s="2" t="s">
        <v>404</v>
      </c>
      <c r="F19" s="2" t="s">
        <v>404</v>
      </c>
      <c r="G19" s="2" t="s">
        <v>404</v>
      </c>
      <c r="H19" s="2" t="s">
        <v>404</v>
      </c>
    </row>
    <row r="20" spans="1:8" x14ac:dyDescent="0.3">
      <c r="A20" t="s">
        <v>387</v>
      </c>
      <c r="B20" s="2">
        <v>1</v>
      </c>
      <c r="C20" s="2">
        <v>1</v>
      </c>
      <c r="D20" s="2">
        <f t="shared" si="0"/>
        <v>184</v>
      </c>
      <c r="E20" s="2">
        <v>186</v>
      </c>
      <c r="F20" s="2">
        <f t="shared" si="1"/>
        <v>0.53763440860215062</v>
      </c>
      <c r="G20" s="2">
        <f t="shared" si="2"/>
        <v>0.53763440860215062</v>
      </c>
      <c r="H20" s="2">
        <f t="shared" si="3"/>
        <v>98.924731182795696</v>
      </c>
    </row>
    <row r="21" spans="1:8" x14ac:dyDescent="0.3">
      <c r="A21" t="s">
        <v>383</v>
      </c>
      <c r="B21" s="2">
        <v>1</v>
      </c>
      <c r="C21" s="2">
        <v>1</v>
      </c>
      <c r="D21" s="2">
        <f t="shared" si="0"/>
        <v>168</v>
      </c>
      <c r="E21" s="2">
        <v>170</v>
      </c>
      <c r="F21" s="2">
        <f t="shared" si="1"/>
        <v>0.58823529411764708</v>
      </c>
      <c r="G21" s="2">
        <f t="shared" si="2"/>
        <v>0.58823529411764708</v>
      </c>
      <c r="H21" s="2">
        <f t="shared" si="3"/>
        <v>98.82352941176471</v>
      </c>
    </row>
    <row r="22" spans="1:8" x14ac:dyDescent="0.3">
      <c r="A22" t="s">
        <v>386</v>
      </c>
      <c r="B22" s="2">
        <v>1</v>
      </c>
      <c r="C22" s="2">
        <v>0</v>
      </c>
      <c r="D22" s="2">
        <f t="shared" si="0"/>
        <v>171</v>
      </c>
      <c r="E22" s="2">
        <v>172</v>
      </c>
      <c r="F22" s="2">
        <f t="shared" si="1"/>
        <v>0.58139534883720934</v>
      </c>
      <c r="G22" s="2">
        <f t="shared" si="2"/>
        <v>0</v>
      </c>
      <c r="H22" s="2">
        <f t="shared" si="3"/>
        <v>99.418604651162795</v>
      </c>
    </row>
    <row r="23" spans="1:8" x14ac:dyDescent="0.3">
      <c r="B23" s="2"/>
      <c r="C23" s="2"/>
      <c r="D23" s="2"/>
      <c r="E23" s="2"/>
      <c r="F23" s="2"/>
      <c r="G23" s="2"/>
      <c r="H23" s="2"/>
    </row>
    <row r="24" spans="1:8" x14ac:dyDescent="0.3">
      <c r="B24" s="88" t="s">
        <v>227</v>
      </c>
      <c r="C24" s="88"/>
      <c r="D24" s="88"/>
      <c r="E24" s="88"/>
      <c r="F24" s="88" t="s">
        <v>228</v>
      </c>
      <c r="G24" s="88"/>
      <c r="H24" s="88"/>
    </row>
    <row r="25" spans="1:8" s="14" customFormat="1" ht="28.8" x14ac:dyDescent="0.3">
      <c r="A25" s="14" t="s">
        <v>92</v>
      </c>
      <c r="B25" s="67" t="s">
        <v>405</v>
      </c>
      <c r="C25" s="67" t="s">
        <v>406</v>
      </c>
      <c r="D25" s="67" t="s">
        <v>407</v>
      </c>
      <c r="E25" s="67" t="s">
        <v>233</v>
      </c>
      <c r="F25" s="67" t="s">
        <v>408</v>
      </c>
      <c r="G25" s="67" t="s">
        <v>409</v>
      </c>
      <c r="H25" s="67" t="s">
        <v>400</v>
      </c>
    </row>
    <row r="26" spans="1:8" x14ac:dyDescent="0.3">
      <c r="A26" t="s">
        <v>401</v>
      </c>
      <c r="B26" s="2">
        <v>0</v>
      </c>
      <c r="C26" s="2">
        <v>3</v>
      </c>
      <c r="D26" s="2">
        <f t="shared" ref="D26:D43" si="4">E26-(B26+C26)</f>
        <v>185</v>
      </c>
      <c r="E26" s="2">
        <v>188</v>
      </c>
      <c r="F26" s="2">
        <f>B26/E26*100</f>
        <v>0</v>
      </c>
      <c r="G26" s="2">
        <f>C26/E26*100</f>
        <v>1.5957446808510638</v>
      </c>
      <c r="H26" s="2">
        <f>D26/E26*100</f>
        <v>98.40425531914893</v>
      </c>
    </row>
    <row r="27" spans="1:8" x14ac:dyDescent="0.3">
      <c r="A27" t="s">
        <v>358</v>
      </c>
      <c r="B27" s="2">
        <v>0</v>
      </c>
      <c r="C27" s="2">
        <v>1</v>
      </c>
      <c r="D27" s="2">
        <f t="shared" si="4"/>
        <v>194</v>
      </c>
      <c r="E27" s="2">
        <v>195</v>
      </c>
      <c r="F27" s="2">
        <f>B27/E27*100</f>
        <v>0</v>
      </c>
      <c r="G27" s="2">
        <f t="shared" ref="G27:G43" si="5">C27/E27*100</f>
        <v>0.51282051282051277</v>
      </c>
      <c r="H27" s="2">
        <f t="shared" ref="H27:H43" si="6">D27/E27*100</f>
        <v>99.487179487179489</v>
      </c>
    </row>
    <row r="28" spans="1:8" x14ac:dyDescent="0.3">
      <c r="A28" t="s">
        <v>360</v>
      </c>
      <c r="B28" s="2">
        <v>2</v>
      </c>
      <c r="C28" s="2">
        <v>0</v>
      </c>
      <c r="D28" s="2">
        <f t="shared" si="4"/>
        <v>225</v>
      </c>
      <c r="E28" s="2">
        <v>227</v>
      </c>
      <c r="F28" s="2">
        <f t="shared" ref="F28:F43" si="7">B28/E28*100</f>
        <v>0.88105726872246704</v>
      </c>
      <c r="G28" s="2">
        <f t="shared" si="5"/>
        <v>0</v>
      </c>
      <c r="H28" s="2">
        <f t="shared" si="6"/>
        <v>99.118942731277542</v>
      </c>
    </row>
    <row r="29" spans="1:8" x14ac:dyDescent="0.3">
      <c r="A29" t="s">
        <v>403</v>
      </c>
      <c r="B29" s="2">
        <v>2</v>
      </c>
      <c r="C29" s="2">
        <v>3</v>
      </c>
      <c r="D29" s="2">
        <f t="shared" si="4"/>
        <v>191</v>
      </c>
      <c r="E29" s="2">
        <v>196</v>
      </c>
      <c r="F29" s="2">
        <f t="shared" si="7"/>
        <v>1.0204081632653061</v>
      </c>
      <c r="G29" s="2">
        <f t="shared" si="5"/>
        <v>1.5306122448979591</v>
      </c>
      <c r="H29" s="2">
        <f t="shared" si="6"/>
        <v>97.448979591836732</v>
      </c>
    </row>
    <row r="30" spans="1:8" x14ac:dyDescent="0.3">
      <c r="A30" t="s">
        <v>377</v>
      </c>
      <c r="B30" s="2">
        <v>1</v>
      </c>
      <c r="C30" s="2">
        <v>0</v>
      </c>
      <c r="D30" s="2">
        <f t="shared" si="4"/>
        <v>183</v>
      </c>
      <c r="E30" s="2">
        <v>184</v>
      </c>
      <c r="F30" s="2">
        <f t="shared" si="7"/>
        <v>0.54347826086956519</v>
      </c>
      <c r="G30" s="2">
        <f t="shared" si="5"/>
        <v>0</v>
      </c>
      <c r="H30" s="2">
        <f t="shared" si="6"/>
        <v>99.456521739130437</v>
      </c>
    </row>
    <row r="31" spans="1:8" x14ac:dyDescent="0.3">
      <c r="A31" t="s">
        <v>379</v>
      </c>
      <c r="B31" s="2">
        <v>0</v>
      </c>
      <c r="C31" s="2">
        <v>0</v>
      </c>
      <c r="D31" s="2">
        <f t="shared" si="4"/>
        <v>160</v>
      </c>
      <c r="E31" s="2">
        <v>160</v>
      </c>
      <c r="F31" s="2">
        <f t="shared" si="7"/>
        <v>0</v>
      </c>
      <c r="G31" s="2">
        <f t="shared" si="5"/>
        <v>0</v>
      </c>
      <c r="H31" s="2">
        <f t="shared" si="6"/>
        <v>100</v>
      </c>
    </row>
    <row r="32" spans="1:8" x14ac:dyDescent="0.3">
      <c r="A32" t="s">
        <v>378</v>
      </c>
      <c r="B32" s="2">
        <v>1</v>
      </c>
      <c r="C32" s="2">
        <v>1</v>
      </c>
      <c r="D32" s="2">
        <f t="shared" si="4"/>
        <v>189</v>
      </c>
      <c r="E32" s="2">
        <v>191</v>
      </c>
      <c r="F32" s="2">
        <f t="shared" si="7"/>
        <v>0.52356020942408377</v>
      </c>
      <c r="G32" s="2">
        <f t="shared" si="5"/>
        <v>0.52356020942408377</v>
      </c>
      <c r="H32" s="2">
        <f t="shared" si="6"/>
        <v>98.952879581151834</v>
      </c>
    </row>
    <row r="33" spans="1:8" x14ac:dyDescent="0.3">
      <c r="A33" t="s">
        <v>382</v>
      </c>
      <c r="B33" s="68" t="s">
        <v>410</v>
      </c>
      <c r="C33" s="68" t="s">
        <v>410</v>
      </c>
      <c r="D33" s="68" t="s">
        <v>410</v>
      </c>
      <c r="E33" s="68" t="s">
        <v>410</v>
      </c>
      <c r="F33" s="68" t="s">
        <v>410</v>
      </c>
      <c r="G33" s="68" t="s">
        <v>410</v>
      </c>
      <c r="H33" s="68" t="s">
        <v>410</v>
      </c>
    </row>
    <row r="34" spans="1:8" x14ac:dyDescent="0.3">
      <c r="A34" t="s">
        <v>341</v>
      </c>
      <c r="B34" s="2">
        <v>3</v>
      </c>
      <c r="C34" s="2">
        <v>0</v>
      </c>
      <c r="D34" s="2">
        <f t="shared" si="4"/>
        <v>173</v>
      </c>
      <c r="E34" s="2">
        <v>176</v>
      </c>
      <c r="F34" s="2">
        <f t="shared" si="7"/>
        <v>1.7045454545454544</v>
      </c>
      <c r="G34" s="2">
        <f t="shared" si="5"/>
        <v>0</v>
      </c>
      <c r="H34" s="2">
        <f t="shared" si="6"/>
        <v>98.295454545454547</v>
      </c>
    </row>
    <row r="35" spans="1:8" x14ac:dyDescent="0.3">
      <c r="A35" t="s">
        <v>347</v>
      </c>
      <c r="B35" s="2">
        <v>0</v>
      </c>
      <c r="C35" s="2">
        <v>3</v>
      </c>
      <c r="D35" s="2">
        <f>E35-(B35+C35)</f>
        <v>223</v>
      </c>
      <c r="E35" s="2">
        <v>226</v>
      </c>
      <c r="F35" s="2">
        <f t="shared" si="7"/>
        <v>0</v>
      </c>
      <c r="G35" s="2">
        <f t="shared" si="5"/>
        <v>1.3274336283185841</v>
      </c>
      <c r="H35" s="2">
        <f t="shared" si="6"/>
        <v>98.672566371681413</v>
      </c>
    </row>
    <row r="36" spans="1:8" x14ac:dyDescent="0.3">
      <c r="A36" t="s">
        <v>352</v>
      </c>
      <c r="B36" s="2">
        <v>1</v>
      </c>
      <c r="C36" s="2">
        <v>6</v>
      </c>
      <c r="D36" s="2">
        <f>E36-(B36+C36)</f>
        <v>241</v>
      </c>
      <c r="E36" s="2">
        <v>248</v>
      </c>
      <c r="F36" s="2">
        <f t="shared" si="7"/>
        <v>0.40322580645161288</v>
      </c>
      <c r="G36" s="2">
        <f t="shared" si="5"/>
        <v>2.4193548387096775</v>
      </c>
      <c r="H36" s="2">
        <f t="shared" si="6"/>
        <v>97.177419354838719</v>
      </c>
    </row>
    <row r="37" spans="1:8" x14ac:dyDescent="0.3">
      <c r="A37" t="s">
        <v>349</v>
      </c>
      <c r="B37" s="2">
        <v>0</v>
      </c>
      <c r="C37" s="2">
        <v>1</v>
      </c>
      <c r="D37" s="2">
        <v>198</v>
      </c>
      <c r="E37" s="2">
        <v>199</v>
      </c>
      <c r="F37" s="2">
        <f t="shared" si="7"/>
        <v>0</v>
      </c>
      <c r="G37" s="2">
        <f t="shared" si="5"/>
        <v>0.50251256281407031</v>
      </c>
      <c r="H37" s="2">
        <f t="shared" si="6"/>
        <v>99.497487437185924</v>
      </c>
    </row>
    <row r="38" spans="1:8" x14ac:dyDescent="0.3">
      <c r="A38" t="s">
        <v>411</v>
      </c>
      <c r="B38" s="2">
        <v>1</v>
      </c>
      <c r="C38" s="2">
        <v>0</v>
      </c>
      <c r="D38" s="2">
        <f t="shared" si="4"/>
        <v>170</v>
      </c>
      <c r="E38" s="2">
        <v>171</v>
      </c>
      <c r="F38" s="2">
        <f t="shared" si="7"/>
        <v>0.58479532163742687</v>
      </c>
      <c r="G38" s="2">
        <f t="shared" si="5"/>
        <v>0</v>
      </c>
      <c r="H38" s="2">
        <f t="shared" si="6"/>
        <v>99.415204678362571</v>
      </c>
    </row>
    <row r="39" spans="1:8" x14ac:dyDescent="0.3">
      <c r="A39" t="s">
        <v>366</v>
      </c>
      <c r="B39" s="2">
        <v>5</v>
      </c>
      <c r="C39" s="2">
        <v>0</v>
      </c>
      <c r="D39" s="2">
        <f t="shared" si="4"/>
        <v>244</v>
      </c>
      <c r="E39" s="2">
        <v>249</v>
      </c>
      <c r="F39" s="2">
        <f t="shared" si="7"/>
        <v>2.0080321285140563</v>
      </c>
      <c r="G39" s="2">
        <f t="shared" si="5"/>
        <v>0</v>
      </c>
      <c r="H39" s="2">
        <f t="shared" si="6"/>
        <v>97.99196787148594</v>
      </c>
    </row>
    <row r="40" spans="1:8" x14ac:dyDescent="0.3">
      <c r="A40" t="s">
        <v>374</v>
      </c>
      <c r="B40" s="2">
        <v>0</v>
      </c>
      <c r="C40" s="2">
        <v>0</v>
      </c>
      <c r="D40" s="2">
        <f t="shared" si="4"/>
        <v>183</v>
      </c>
      <c r="E40" s="2">
        <v>183</v>
      </c>
      <c r="F40" s="2">
        <f t="shared" si="7"/>
        <v>0</v>
      </c>
      <c r="G40" s="2">
        <f t="shared" si="5"/>
        <v>0</v>
      </c>
      <c r="H40" s="2">
        <f t="shared" si="6"/>
        <v>100</v>
      </c>
    </row>
    <row r="41" spans="1:8" x14ac:dyDescent="0.3">
      <c r="A41" t="s">
        <v>387</v>
      </c>
      <c r="B41" s="2">
        <v>0</v>
      </c>
      <c r="C41" s="2">
        <v>1</v>
      </c>
      <c r="D41" s="2">
        <f t="shared" si="4"/>
        <v>185</v>
      </c>
      <c r="E41" s="2">
        <v>186</v>
      </c>
      <c r="F41" s="2">
        <f t="shared" si="7"/>
        <v>0</v>
      </c>
      <c r="G41" s="2">
        <f t="shared" si="5"/>
        <v>0.53763440860215062</v>
      </c>
      <c r="H41" s="2">
        <f t="shared" si="6"/>
        <v>99.462365591397855</v>
      </c>
    </row>
    <row r="42" spans="1:8" x14ac:dyDescent="0.3">
      <c r="A42" t="s">
        <v>383</v>
      </c>
      <c r="B42" s="2">
        <v>1</v>
      </c>
      <c r="C42" s="2">
        <v>3</v>
      </c>
      <c r="D42" s="2">
        <f t="shared" si="4"/>
        <v>168</v>
      </c>
      <c r="E42" s="2">
        <v>172</v>
      </c>
      <c r="F42" s="2">
        <f t="shared" si="7"/>
        <v>0.58139534883720934</v>
      </c>
      <c r="G42" s="2">
        <f t="shared" si="5"/>
        <v>1.7441860465116279</v>
      </c>
      <c r="H42" s="2">
        <f t="shared" si="6"/>
        <v>97.674418604651152</v>
      </c>
    </row>
    <row r="43" spans="1:8" x14ac:dyDescent="0.3">
      <c r="A43" t="s">
        <v>386</v>
      </c>
      <c r="B43" s="2">
        <v>1</v>
      </c>
      <c r="C43" s="2">
        <v>2</v>
      </c>
      <c r="D43" s="2">
        <f t="shared" si="4"/>
        <v>171</v>
      </c>
      <c r="E43" s="2">
        <v>174</v>
      </c>
      <c r="F43" s="2">
        <f t="shared" si="7"/>
        <v>0.57471264367816088</v>
      </c>
      <c r="G43" s="2">
        <f t="shared" si="5"/>
        <v>1.1494252873563218</v>
      </c>
      <c r="H43" s="2">
        <f t="shared" si="6"/>
        <v>98.275862068965509</v>
      </c>
    </row>
    <row r="44" spans="1:8" x14ac:dyDescent="0.3">
      <c r="B44" s="2"/>
      <c r="C44" s="2"/>
      <c r="D44" s="2"/>
      <c r="E44" s="2"/>
      <c r="F44" s="2"/>
      <c r="G44" s="2"/>
      <c r="H44" s="2"/>
    </row>
    <row r="45" spans="1:8" x14ac:dyDescent="0.3">
      <c r="B45" s="88" t="s">
        <v>227</v>
      </c>
      <c r="C45" s="88"/>
      <c r="D45" s="88"/>
      <c r="E45" s="88"/>
      <c r="F45" s="88" t="s">
        <v>228</v>
      </c>
      <c r="G45" s="88"/>
      <c r="H45" s="88"/>
    </row>
    <row r="46" spans="1:8" s="14" customFormat="1" ht="28.8" x14ac:dyDescent="0.3">
      <c r="A46" s="14" t="s">
        <v>92</v>
      </c>
      <c r="B46" s="67" t="s">
        <v>396</v>
      </c>
      <c r="C46" s="67" t="s">
        <v>412</v>
      </c>
      <c r="D46" s="67" t="s">
        <v>407</v>
      </c>
      <c r="E46" s="67" t="s">
        <v>233</v>
      </c>
      <c r="F46" s="67" t="s">
        <v>234</v>
      </c>
      <c r="G46" s="67" t="s">
        <v>413</v>
      </c>
      <c r="H46" s="67" t="s">
        <v>400</v>
      </c>
    </row>
    <row r="47" spans="1:8" x14ac:dyDescent="0.3">
      <c r="A47" t="s">
        <v>401</v>
      </c>
      <c r="B47" s="2">
        <v>0</v>
      </c>
      <c r="C47" s="2">
        <v>2</v>
      </c>
      <c r="D47" s="2">
        <f t="shared" ref="D47:D64" si="8">E47-(B47+C47)</f>
        <v>185</v>
      </c>
      <c r="E47" s="2">
        <v>187</v>
      </c>
      <c r="F47" s="2">
        <f>B47/E47*100</f>
        <v>0</v>
      </c>
      <c r="G47" s="2">
        <f>C47/E47*100</f>
        <v>1.0695187165775399</v>
      </c>
      <c r="H47" s="2">
        <f>D47/E47*100</f>
        <v>98.930481283422452</v>
      </c>
    </row>
    <row r="48" spans="1:8" x14ac:dyDescent="0.3">
      <c r="A48" t="s">
        <v>358</v>
      </c>
      <c r="B48" s="2">
        <v>0</v>
      </c>
      <c r="C48" s="2">
        <v>1</v>
      </c>
      <c r="D48" s="2">
        <f t="shared" si="8"/>
        <v>194</v>
      </c>
      <c r="E48" s="2">
        <v>195</v>
      </c>
      <c r="F48" s="2">
        <f t="shared" ref="F48:F64" si="9">B48/E48*100</f>
        <v>0</v>
      </c>
      <c r="G48" s="2">
        <f t="shared" ref="G48:G64" si="10">C48/E48*100</f>
        <v>0.51282051282051277</v>
      </c>
      <c r="H48" s="2">
        <f t="shared" ref="H48:H64" si="11">D48/E48*100</f>
        <v>99.487179487179489</v>
      </c>
    </row>
    <row r="49" spans="1:8" x14ac:dyDescent="0.3">
      <c r="A49" t="s">
        <v>360</v>
      </c>
      <c r="B49" s="2">
        <v>2</v>
      </c>
      <c r="C49" s="2">
        <v>2</v>
      </c>
      <c r="D49" s="2">
        <f t="shared" si="8"/>
        <v>225</v>
      </c>
      <c r="E49" s="2">
        <v>229</v>
      </c>
      <c r="F49" s="2">
        <f>B49/E49*100</f>
        <v>0.87336244541484709</v>
      </c>
      <c r="G49" s="2">
        <f t="shared" si="10"/>
        <v>0.87336244541484709</v>
      </c>
      <c r="H49" s="2">
        <f t="shared" si="11"/>
        <v>98.253275109170303</v>
      </c>
    </row>
    <row r="50" spans="1:8" x14ac:dyDescent="0.3">
      <c r="A50" t="s">
        <v>403</v>
      </c>
      <c r="B50" s="2">
        <v>3</v>
      </c>
      <c r="C50" s="2">
        <v>2</v>
      </c>
      <c r="D50" s="2">
        <f t="shared" si="8"/>
        <v>190</v>
      </c>
      <c r="E50" s="2">
        <v>195</v>
      </c>
      <c r="F50" s="2">
        <f t="shared" si="9"/>
        <v>1.5384615384615385</v>
      </c>
      <c r="G50" s="2">
        <f t="shared" si="10"/>
        <v>1.0256410256410255</v>
      </c>
      <c r="H50" s="2">
        <f t="shared" si="11"/>
        <v>97.435897435897431</v>
      </c>
    </row>
    <row r="51" spans="1:8" x14ac:dyDescent="0.3">
      <c r="A51" t="s">
        <v>377</v>
      </c>
      <c r="B51" s="2">
        <v>1</v>
      </c>
      <c r="C51" s="2">
        <v>1</v>
      </c>
      <c r="D51" s="2">
        <f t="shared" si="8"/>
        <v>183</v>
      </c>
      <c r="E51" s="2">
        <v>185</v>
      </c>
      <c r="F51" s="2">
        <f t="shared" si="9"/>
        <v>0.54054054054054057</v>
      </c>
      <c r="G51" s="2">
        <f t="shared" si="10"/>
        <v>0.54054054054054057</v>
      </c>
      <c r="H51" s="2">
        <f t="shared" si="11"/>
        <v>98.918918918918919</v>
      </c>
    </row>
    <row r="52" spans="1:8" x14ac:dyDescent="0.3">
      <c r="A52" t="s">
        <v>379</v>
      </c>
      <c r="B52" s="2">
        <v>0</v>
      </c>
      <c r="C52" s="2">
        <v>57</v>
      </c>
      <c r="D52" s="2">
        <f t="shared" si="8"/>
        <v>160</v>
      </c>
      <c r="E52" s="2">
        <v>217</v>
      </c>
      <c r="F52" s="2">
        <f t="shared" si="9"/>
        <v>0</v>
      </c>
      <c r="G52" s="2">
        <f t="shared" si="10"/>
        <v>26.267281105990779</v>
      </c>
      <c r="H52" s="2">
        <f t="shared" si="11"/>
        <v>73.732718894009224</v>
      </c>
    </row>
    <row r="53" spans="1:8" ht="28.8" x14ac:dyDescent="0.3">
      <c r="A53" t="s">
        <v>378</v>
      </c>
      <c r="B53" s="68" t="s">
        <v>414</v>
      </c>
      <c r="C53" s="68" t="s">
        <v>414</v>
      </c>
      <c r="D53" s="68" t="s">
        <v>414</v>
      </c>
      <c r="E53" s="68" t="s">
        <v>414</v>
      </c>
      <c r="F53" s="68" t="s">
        <v>414</v>
      </c>
      <c r="G53" s="68" t="s">
        <v>414</v>
      </c>
      <c r="H53" s="68" t="s">
        <v>414</v>
      </c>
    </row>
    <row r="54" spans="1:8" x14ac:dyDescent="0.3">
      <c r="A54" t="s">
        <v>382</v>
      </c>
      <c r="B54" s="2" t="s">
        <v>404</v>
      </c>
      <c r="C54" s="2" t="s">
        <v>410</v>
      </c>
      <c r="D54" s="2" t="s">
        <v>410</v>
      </c>
      <c r="E54" s="2" t="s">
        <v>404</v>
      </c>
      <c r="F54" s="2" t="s">
        <v>410</v>
      </c>
      <c r="G54" s="2" t="s">
        <v>410</v>
      </c>
      <c r="H54" s="2" t="s">
        <v>404</v>
      </c>
    </row>
    <row r="55" spans="1:8" x14ac:dyDescent="0.3">
      <c r="A55" t="s">
        <v>341</v>
      </c>
      <c r="B55" s="2">
        <v>3</v>
      </c>
      <c r="C55" s="2">
        <v>0</v>
      </c>
      <c r="D55" s="2">
        <f t="shared" si="8"/>
        <v>173</v>
      </c>
      <c r="E55" s="2">
        <v>176</v>
      </c>
      <c r="F55" s="2">
        <f t="shared" si="9"/>
        <v>1.7045454545454544</v>
      </c>
      <c r="G55" s="2">
        <f t="shared" si="10"/>
        <v>0</v>
      </c>
      <c r="H55" s="2">
        <f t="shared" si="11"/>
        <v>98.295454545454547</v>
      </c>
    </row>
    <row r="56" spans="1:8" x14ac:dyDescent="0.3">
      <c r="A56" t="s">
        <v>347</v>
      </c>
      <c r="B56" s="2">
        <v>0</v>
      </c>
      <c r="C56" s="2">
        <v>6</v>
      </c>
      <c r="D56" s="2">
        <f>E56-(B56+C56)</f>
        <v>223</v>
      </c>
      <c r="E56" s="2">
        <v>229</v>
      </c>
      <c r="F56" s="2">
        <f t="shared" si="9"/>
        <v>0</v>
      </c>
      <c r="G56" s="2">
        <f t="shared" si="10"/>
        <v>2.6200873362445414</v>
      </c>
      <c r="H56" s="2">
        <f t="shared" si="11"/>
        <v>97.379912663755462</v>
      </c>
    </row>
    <row r="57" spans="1:8" x14ac:dyDescent="0.3">
      <c r="A57" t="s">
        <v>352</v>
      </c>
      <c r="B57" s="2">
        <v>2</v>
      </c>
      <c r="C57" s="2">
        <v>5</v>
      </c>
      <c r="D57" s="2">
        <f>E57-(B57+C57)</f>
        <v>240</v>
      </c>
      <c r="E57" s="2">
        <v>247</v>
      </c>
      <c r="F57" s="2">
        <f t="shared" si="9"/>
        <v>0.80971659919028338</v>
      </c>
      <c r="G57" s="2">
        <f>C57/E57*100</f>
        <v>2.0242914979757085</v>
      </c>
      <c r="H57" s="2">
        <f>D57/E57*100</f>
        <v>97.165991902834008</v>
      </c>
    </row>
    <row r="58" spans="1:8" x14ac:dyDescent="0.3">
      <c r="A58" t="s">
        <v>349</v>
      </c>
      <c r="B58" s="2">
        <v>1</v>
      </c>
      <c r="C58" s="2">
        <v>0</v>
      </c>
      <c r="D58" s="2">
        <v>197</v>
      </c>
      <c r="E58" s="2">
        <v>198</v>
      </c>
      <c r="F58" s="2">
        <f>B58/E58*100</f>
        <v>0.50505050505050508</v>
      </c>
      <c r="G58" s="2">
        <f t="shared" si="10"/>
        <v>0</v>
      </c>
      <c r="H58" s="2">
        <f t="shared" si="11"/>
        <v>99.494949494949495</v>
      </c>
    </row>
    <row r="59" spans="1:8" x14ac:dyDescent="0.3">
      <c r="A59" t="s">
        <v>411</v>
      </c>
      <c r="B59" s="2">
        <v>1</v>
      </c>
      <c r="C59" s="2">
        <v>0</v>
      </c>
      <c r="D59" s="2">
        <f t="shared" si="8"/>
        <v>170</v>
      </c>
      <c r="E59" s="2">
        <v>171</v>
      </c>
      <c r="F59" s="2">
        <f t="shared" si="9"/>
        <v>0.58479532163742687</v>
      </c>
      <c r="G59" s="2">
        <f t="shared" si="10"/>
        <v>0</v>
      </c>
      <c r="H59" s="2">
        <f t="shared" si="11"/>
        <v>99.415204678362571</v>
      </c>
    </row>
    <row r="60" spans="1:8" ht="28.8" x14ac:dyDescent="0.3">
      <c r="A60" t="s">
        <v>366</v>
      </c>
      <c r="B60" s="68" t="s">
        <v>414</v>
      </c>
      <c r="C60" s="68" t="s">
        <v>414</v>
      </c>
      <c r="D60" s="68" t="s">
        <v>414</v>
      </c>
      <c r="E60" s="68" t="s">
        <v>414</v>
      </c>
      <c r="F60" s="68" t="s">
        <v>414</v>
      </c>
      <c r="G60" s="68" t="s">
        <v>414</v>
      </c>
      <c r="H60" s="68" t="s">
        <v>414</v>
      </c>
    </row>
    <row r="61" spans="1:8" x14ac:dyDescent="0.3">
      <c r="A61" t="s">
        <v>374</v>
      </c>
      <c r="B61" s="2">
        <v>0</v>
      </c>
      <c r="C61" s="2">
        <v>0</v>
      </c>
      <c r="D61" s="2">
        <f t="shared" ref="D61" si="12">E61-(B61+C61)</f>
        <v>183</v>
      </c>
      <c r="E61" s="2">
        <v>183</v>
      </c>
      <c r="F61" s="2">
        <f t="shared" si="9"/>
        <v>0</v>
      </c>
      <c r="G61" s="2">
        <f t="shared" si="10"/>
        <v>0</v>
      </c>
      <c r="H61" s="2">
        <f t="shared" si="11"/>
        <v>100</v>
      </c>
    </row>
    <row r="62" spans="1:8" x14ac:dyDescent="0.3">
      <c r="A62" t="s">
        <v>387</v>
      </c>
      <c r="B62" s="2">
        <v>0</v>
      </c>
      <c r="C62" s="2">
        <v>2</v>
      </c>
      <c r="D62" s="2">
        <f t="shared" si="8"/>
        <v>185</v>
      </c>
      <c r="E62" s="2">
        <v>187</v>
      </c>
      <c r="F62" s="2">
        <f t="shared" si="9"/>
        <v>0</v>
      </c>
      <c r="G62" s="2">
        <f t="shared" si="10"/>
        <v>1.0695187165775399</v>
      </c>
      <c r="H62" s="2">
        <f t="shared" si="11"/>
        <v>98.930481283422452</v>
      </c>
    </row>
    <row r="63" spans="1:8" x14ac:dyDescent="0.3">
      <c r="A63" t="s">
        <v>383</v>
      </c>
      <c r="B63" s="2">
        <v>1</v>
      </c>
      <c r="C63" s="2">
        <v>1</v>
      </c>
      <c r="D63" s="2">
        <f t="shared" si="8"/>
        <v>168</v>
      </c>
      <c r="E63" s="2">
        <v>170</v>
      </c>
      <c r="F63" s="2">
        <f t="shared" si="9"/>
        <v>0.58823529411764708</v>
      </c>
      <c r="G63" s="2">
        <f t="shared" si="10"/>
        <v>0.58823529411764708</v>
      </c>
      <c r="H63" s="2">
        <f t="shared" si="11"/>
        <v>98.82352941176471</v>
      </c>
    </row>
    <row r="64" spans="1:8" x14ac:dyDescent="0.3">
      <c r="A64" t="s">
        <v>386</v>
      </c>
      <c r="B64" s="2">
        <v>2</v>
      </c>
      <c r="C64" s="2">
        <v>0</v>
      </c>
      <c r="D64" s="2">
        <f t="shared" si="8"/>
        <v>170</v>
      </c>
      <c r="E64" s="2">
        <v>172</v>
      </c>
      <c r="F64" s="2">
        <f t="shared" si="9"/>
        <v>1.1627906976744187</v>
      </c>
      <c r="G64" s="2">
        <f t="shared" si="10"/>
        <v>0</v>
      </c>
      <c r="H64" s="2">
        <f t="shared" si="11"/>
        <v>98.837209302325576</v>
      </c>
    </row>
    <row r="65" spans="2:8" x14ac:dyDescent="0.3">
      <c r="B65" s="2"/>
      <c r="C65" s="2"/>
      <c r="D65" s="2"/>
      <c r="E65" s="2"/>
      <c r="F65" s="2"/>
      <c r="G65" s="2"/>
      <c r="H65" s="2"/>
    </row>
    <row r="66" spans="2:8" x14ac:dyDescent="0.3">
      <c r="B66" s="2"/>
      <c r="C66" s="2"/>
      <c r="D66" s="2"/>
      <c r="E66" s="2"/>
      <c r="F66" s="2"/>
      <c r="G66" s="2"/>
      <c r="H66" s="2"/>
    </row>
    <row r="67" spans="2:8" x14ac:dyDescent="0.3">
      <c r="B67" s="2"/>
      <c r="C67" s="2"/>
      <c r="D67" s="2"/>
      <c r="E67" s="2"/>
      <c r="F67" s="2"/>
      <c r="G67" s="2"/>
      <c r="H67" s="2"/>
    </row>
    <row r="68" spans="2:8" x14ac:dyDescent="0.3">
      <c r="B68" s="2"/>
      <c r="C68" s="2"/>
      <c r="D68" s="2"/>
      <c r="E68" s="2"/>
      <c r="F68" s="2"/>
      <c r="G68" s="2"/>
      <c r="H68" s="2"/>
    </row>
    <row r="69" spans="2:8" x14ac:dyDescent="0.3">
      <c r="B69" s="2"/>
      <c r="C69" s="2"/>
      <c r="D69" s="2"/>
      <c r="E69" s="2"/>
      <c r="F69" s="2"/>
      <c r="G69" s="2"/>
      <c r="H69" s="2"/>
    </row>
    <row r="70" spans="2:8" x14ac:dyDescent="0.3">
      <c r="B70" s="2"/>
      <c r="C70" s="2"/>
      <c r="D70" s="2"/>
      <c r="E70" s="2"/>
      <c r="F70" s="2"/>
      <c r="G70" s="2"/>
      <c r="H70" s="2"/>
    </row>
    <row r="71" spans="2:8" x14ac:dyDescent="0.3">
      <c r="B71" s="2"/>
      <c r="C71" s="2"/>
      <c r="D71" s="2"/>
      <c r="E71" s="2"/>
      <c r="F71" s="2"/>
      <c r="G71" s="2"/>
      <c r="H71" s="2"/>
    </row>
    <row r="72" spans="2:8" x14ac:dyDescent="0.3">
      <c r="B72" s="2"/>
      <c r="C72" s="2"/>
      <c r="D72" s="2"/>
      <c r="E72" s="2"/>
      <c r="F72" s="2"/>
      <c r="G72" s="2"/>
      <c r="H72" s="2"/>
    </row>
    <row r="73" spans="2:8" x14ac:dyDescent="0.3">
      <c r="B73" s="2"/>
      <c r="C73" s="2"/>
      <c r="D73" s="2"/>
      <c r="E73" s="2"/>
      <c r="F73" s="2"/>
      <c r="G73" s="2"/>
      <c r="H73" s="2"/>
    </row>
    <row r="74" spans="2:8" x14ac:dyDescent="0.3">
      <c r="B74" s="2"/>
      <c r="C74" s="2"/>
      <c r="D74" s="2"/>
      <c r="E74" s="2"/>
      <c r="F74" s="2"/>
      <c r="G74" s="2"/>
      <c r="H74" s="2"/>
    </row>
    <row r="75" spans="2:8" x14ac:dyDescent="0.3">
      <c r="B75" s="2"/>
      <c r="C75" s="2"/>
      <c r="D75" s="2"/>
      <c r="E75" s="2"/>
      <c r="F75" s="2"/>
      <c r="G75" s="2"/>
      <c r="H75" s="2"/>
    </row>
    <row r="76" spans="2:8" x14ac:dyDescent="0.3">
      <c r="B76" s="2"/>
      <c r="C76" s="2"/>
      <c r="D76" s="2"/>
      <c r="E76" s="2"/>
      <c r="F76" s="2"/>
      <c r="G76" s="2"/>
      <c r="H76" s="2"/>
    </row>
    <row r="77" spans="2:8" x14ac:dyDescent="0.3">
      <c r="B77" s="2"/>
      <c r="C77" s="2"/>
      <c r="D77" s="2"/>
      <c r="E77" s="2"/>
      <c r="F77" s="2"/>
      <c r="G77" s="2"/>
      <c r="H77" s="2"/>
    </row>
    <row r="78" spans="2:8" x14ac:dyDescent="0.3">
      <c r="B78" s="2"/>
      <c r="C78" s="2"/>
      <c r="D78" s="2"/>
      <c r="E78" s="2"/>
      <c r="F78" s="2"/>
      <c r="G78" s="2"/>
      <c r="H78" s="2"/>
    </row>
    <row r="79" spans="2:8" x14ac:dyDescent="0.3">
      <c r="B79" s="2"/>
      <c r="C79" s="2"/>
      <c r="D79" s="2"/>
      <c r="E79" s="2"/>
      <c r="F79" s="2"/>
      <c r="G79" s="2"/>
      <c r="H79" s="2"/>
    </row>
    <row r="80" spans="2:8" x14ac:dyDescent="0.3">
      <c r="B80" s="2"/>
      <c r="C80" s="2"/>
      <c r="D80" s="2"/>
      <c r="E80" s="2"/>
      <c r="F80" s="2"/>
      <c r="G80" s="2"/>
      <c r="H80" s="2"/>
    </row>
    <row r="81" spans="2:8" x14ac:dyDescent="0.3">
      <c r="B81" s="2"/>
      <c r="C81" s="2"/>
      <c r="D81" s="2"/>
      <c r="E81" s="2"/>
      <c r="F81" s="2"/>
      <c r="G81" s="2"/>
      <c r="H81" s="2"/>
    </row>
    <row r="82" spans="2:8" x14ac:dyDescent="0.3">
      <c r="B82" s="2"/>
      <c r="C82" s="2"/>
      <c r="D82" s="2"/>
      <c r="E82" s="2"/>
      <c r="F82" s="2"/>
      <c r="G82" s="2"/>
      <c r="H82" s="2"/>
    </row>
    <row r="83" spans="2:8" x14ac:dyDescent="0.3">
      <c r="B83" s="2"/>
      <c r="C83" s="2"/>
      <c r="D83" s="2"/>
      <c r="E83" s="2"/>
      <c r="F83" s="2"/>
      <c r="G83" s="2"/>
      <c r="H83" s="2"/>
    </row>
    <row r="84" spans="2:8" x14ac:dyDescent="0.3">
      <c r="B84" s="2"/>
      <c r="C84" s="2"/>
      <c r="D84" s="2"/>
      <c r="E84" s="2"/>
      <c r="F84" s="2"/>
      <c r="G84" s="2"/>
      <c r="H84" s="2"/>
    </row>
    <row r="85" spans="2:8" x14ac:dyDescent="0.3">
      <c r="B85" s="2"/>
      <c r="C85" s="2"/>
      <c r="D85" s="2"/>
      <c r="E85" s="2"/>
      <c r="F85" s="2"/>
      <c r="G85" s="2"/>
      <c r="H85" s="2"/>
    </row>
    <row r="86" spans="2:8" x14ac:dyDescent="0.3">
      <c r="B86" s="2"/>
      <c r="C86" s="2"/>
      <c r="D86" s="2"/>
      <c r="E86" s="2"/>
      <c r="F86" s="2"/>
      <c r="G86" s="2"/>
      <c r="H86" s="2"/>
    </row>
    <row r="87" spans="2:8" x14ac:dyDescent="0.3">
      <c r="B87" s="2"/>
      <c r="C87" s="2"/>
      <c r="D87" s="2"/>
      <c r="E87" s="2"/>
      <c r="F87" s="2"/>
      <c r="G87" s="2"/>
      <c r="H87" s="2"/>
    </row>
    <row r="88" spans="2:8" x14ac:dyDescent="0.3">
      <c r="B88" s="2"/>
      <c r="C88" s="2"/>
      <c r="D88" s="2"/>
      <c r="E88" s="2"/>
      <c r="F88" s="2"/>
      <c r="G88" s="2"/>
      <c r="H88" s="2"/>
    </row>
    <row r="89" spans="2:8" x14ac:dyDescent="0.3">
      <c r="B89" s="2"/>
      <c r="C89" s="2"/>
      <c r="D89" s="2"/>
      <c r="E89" s="2"/>
      <c r="F89" s="2"/>
      <c r="G89" s="2"/>
      <c r="H89" s="2"/>
    </row>
    <row r="90" spans="2:8" x14ac:dyDescent="0.3">
      <c r="B90" s="2"/>
      <c r="C90" s="2"/>
      <c r="D90" s="2"/>
      <c r="E90" s="2"/>
      <c r="F90" s="2"/>
      <c r="G90" s="2"/>
      <c r="H90" s="2"/>
    </row>
    <row r="91" spans="2:8" x14ac:dyDescent="0.3">
      <c r="B91" s="2"/>
      <c r="C91" s="2"/>
      <c r="D91" s="2"/>
      <c r="E91" s="2"/>
      <c r="F91" s="2"/>
      <c r="G91" s="2"/>
      <c r="H91" s="2"/>
    </row>
    <row r="92" spans="2:8" x14ac:dyDescent="0.3">
      <c r="B92" s="2"/>
      <c r="C92" s="2"/>
      <c r="D92" s="2"/>
      <c r="E92" s="2"/>
      <c r="F92" s="2"/>
      <c r="G92" s="2"/>
      <c r="H92" s="2"/>
    </row>
    <row r="93" spans="2:8" x14ac:dyDescent="0.3">
      <c r="B93" s="2"/>
      <c r="C93" s="2"/>
      <c r="D93" s="2"/>
      <c r="E93" s="2"/>
      <c r="F93" s="2"/>
      <c r="G93" s="2"/>
      <c r="H93" s="2"/>
    </row>
    <row r="94" spans="2:8" x14ac:dyDescent="0.3">
      <c r="B94" s="2"/>
      <c r="C94" s="2"/>
      <c r="D94" s="2"/>
      <c r="E94" s="2"/>
      <c r="F94" s="2"/>
      <c r="G94" s="2"/>
      <c r="H94" s="2"/>
    </row>
    <row r="95" spans="2:8" x14ac:dyDescent="0.3">
      <c r="B95" s="2"/>
      <c r="C95" s="2"/>
      <c r="D95" s="2"/>
      <c r="E95" s="2"/>
      <c r="F95" s="2"/>
      <c r="G95" s="2"/>
      <c r="H95" s="2"/>
    </row>
    <row r="96" spans="2:8" x14ac:dyDescent="0.3">
      <c r="B96" s="2"/>
      <c r="C96" s="2"/>
      <c r="D96" s="2"/>
      <c r="E96" s="2"/>
      <c r="F96" s="2"/>
      <c r="G96" s="2"/>
      <c r="H96" s="2"/>
    </row>
    <row r="97" spans="2:8" x14ac:dyDescent="0.3">
      <c r="B97" s="2"/>
      <c r="C97" s="2"/>
      <c r="D97" s="2"/>
      <c r="E97" s="2"/>
      <c r="F97" s="2"/>
      <c r="G97" s="2"/>
      <c r="H97" s="2"/>
    </row>
    <row r="98" spans="2:8" x14ac:dyDescent="0.3">
      <c r="B98" s="2"/>
      <c r="C98" s="2"/>
      <c r="D98" s="2"/>
      <c r="E98" s="2"/>
      <c r="F98" s="2"/>
      <c r="G98" s="2"/>
      <c r="H98" s="2"/>
    </row>
    <row r="99" spans="2:8" x14ac:dyDescent="0.3">
      <c r="B99" s="2"/>
      <c r="C99" s="2"/>
      <c r="D99" s="2"/>
      <c r="E99" s="2"/>
      <c r="F99" s="2"/>
      <c r="G99" s="2"/>
      <c r="H99" s="2"/>
    </row>
    <row r="100" spans="2:8" x14ac:dyDescent="0.3">
      <c r="B100" s="2"/>
      <c r="C100" s="2"/>
      <c r="D100" s="2"/>
      <c r="E100" s="2"/>
      <c r="F100" s="2"/>
      <c r="G100" s="2"/>
      <c r="H100" s="2"/>
    </row>
    <row r="101" spans="2:8" x14ac:dyDescent="0.3">
      <c r="B101" s="2"/>
      <c r="C101" s="2"/>
      <c r="D101" s="2"/>
      <c r="E101" s="2"/>
      <c r="F101" s="2"/>
      <c r="G101" s="2"/>
      <c r="H101" s="2"/>
    </row>
    <row r="102" spans="2:8" x14ac:dyDescent="0.3">
      <c r="B102" s="2"/>
      <c r="C102" s="2"/>
      <c r="D102" s="2"/>
      <c r="E102" s="2"/>
      <c r="F102" s="2"/>
      <c r="G102" s="2"/>
      <c r="H102" s="2"/>
    </row>
    <row r="103" spans="2:8" x14ac:dyDescent="0.3">
      <c r="B103" s="2"/>
      <c r="C103" s="2"/>
      <c r="D103" s="2"/>
      <c r="E103" s="2"/>
      <c r="F103" s="2"/>
      <c r="G103" s="2"/>
      <c r="H103" s="2"/>
    </row>
    <row r="104" spans="2:8" x14ac:dyDescent="0.3">
      <c r="B104" s="2"/>
      <c r="C104" s="2"/>
      <c r="D104" s="2"/>
      <c r="E104" s="2"/>
      <c r="F104" s="2"/>
      <c r="G104" s="2"/>
      <c r="H104" s="2"/>
    </row>
    <row r="105" spans="2:8" x14ac:dyDescent="0.3">
      <c r="B105" s="2"/>
      <c r="C105" s="2"/>
      <c r="D105" s="2"/>
      <c r="E105" s="2"/>
      <c r="F105" s="2"/>
      <c r="G105" s="2"/>
      <c r="H105" s="2"/>
    </row>
    <row r="106" spans="2:8" x14ac:dyDescent="0.3">
      <c r="B106" s="2"/>
      <c r="C106" s="2"/>
      <c r="D106" s="2"/>
      <c r="E106" s="2"/>
      <c r="F106" s="2"/>
      <c r="G106" s="2"/>
      <c r="H106" s="2"/>
    </row>
    <row r="107" spans="2:8" x14ac:dyDescent="0.3">
      <c r="B107" s="2"/>
      <c r="C107" s="2"/>
      <c r="D107" s="2"/>
      <c r="E107" s="2"/>
      <c r="F107" s="2"/>
      <c r="G107" s="2"/>
      <c r="H107" s="2"/>
    </row>
    <row r="108" spans="2:8" x14ac:dyDescent="0.3">
      <c r="B108" s="2"/>
      <c r="C108" s="2"/>
      <c r="D108" s="2"/>
      <c r="E108" s="2"/>
      <c r="F108" s="2"/>
      <c r="G108" s="2"/>
      <c r="H108" s="2"/>
    </row>
    <row r="109" spans="2:8" x14ac:dyDescent="0.3">
      <c r="B109" s="2"/>
      <c r="C109" s="2"/>
      <c r="D109" s="2"/>
      <c r="E109" s="2"/>
      <c r="F109" s="2"/>
      <c r="G109" s="2"/>
      <c r="H109" s="2"/>
    </row>
    <row r="110" spans="2:8" x14ac:dyDescent="0.3">
      <c r="B110" s="2"/>
      <c r="C110" s="2"/>
      <c r="D110" s="2"/>
      <c r="E110" s="2"/>
      <c r="F110" s="2"/>
      <c r="G110" s="2"/>
      <c r="H110" s="2"/>
    </row>
    <row r="111" spans="2:8" x14ac:dyDescent="0.3">
      <c r="B111" s="2"/>
      <c r="C111" s="2"/>
      <c r="D111" s="2"/>
      <c r="E111" s="2"/>
      <c r="F111" s="2"/>
      <c r="G111" s="2"/>
      <c r="H111" s="2"/>
    </row>
    <row r="112" spans="2:8" x14ac:dyDescent="0.3">
      <c r="B112" s="2"/>
      <c r="C112" s="2"/>
      <c r="D112" s="2"/>
      <c r="E112" s="2"/>
      <c r="F112" s="2"/>
      <c r="G112" s="2"/>
      <c r="H112" s="2"/>
    </row>
    <row r="113" spans="2:8" x14ac:dyDescent="0.3">
      <c r="B113" s="2"/>
      <c r="C113" s="2"/>
      <c r="D113" s="2"/>
      <c r="E113" s="2"/>
      <c r="F113" s="2"/>
      <c r="G113" s="2"/>
      <c r="H113" s="2"/>
    </row>
    <row r="114" spans="2:8" x14ac:dyDescent="0.3">
      <c r="B114" s="2"/>
      <c r="C114" s="2"/>
      <c r="D114" s="2"/>
      <c r="E114" s="2"/>
      <c r="F114" s="2"/>
      <c r="G114" s="2"/>
      <c r="H114" s="2"/>
    </row>
    <row r="115" spans="2:8" x14ac:dyDescent="0.3">
      <c r="B115" s="2"/>
      <c r="C115" s="2"/>
      <c r="D115" s="2"/>
      <c r="E115" s="2"/>
      <c r="F115" s="2"/>
      <c r="G115" s="2"/>
      <c r="H115" s="2"/>
    </row>
    <row r="116" spans="2:8" x14ac:dyDescent="0.3">
      <c r="B116" s="2"/>
      <c r="C116" s="2"/>
      <c r="D116" s="2"/>
      <c r="E116" s="2"/>
      <c r="F116" s="2"/>
      <c r="G116" s="2"/>
      <c r="H116" s="2"/>
    </row>
    <row r="117" spans="2:8" x14ac:dyDescent="0.3">
      <c r="B117" s="2"/>
      <c r="C117" s="2"/>
      <c r="D117" s="2"/>
      <c r="E117" s="2"/>
      <c r="F117" s="2"/>
      <c r="G117" s="2"/>
      <c r="H117" s="2"/>
    </row>
    <row r="118" spans="2:8" x14ac:dyDescent="0.3">
      <c r="B118" s="2"/>
      <c r="C118" s="2"/>
      <c r="D118" s="2"/>
      <c r="E118" s="2"/>
      <c r="F118" s="2"/>
      <c r="G118" s="2"/>
      <c r="H118" s="2"/>
    </row>
    <row r="119" spans="2:8" x14ac:dyDescent="0.3">
      <c r="B119" s="2"/>
      <c r="C119" s="2"/>
      <c r="D119" s="2"/>
      <c r="E119" s="2"/>
      <c r="F119" s="2"/>
      <c r="G119" s="2"/>
      <c r="H119" s="2"/>
    </row>
  </sheetData>
  <mergeCells count="6">
    <mergeCell ref="B3:E3"/>
    <mergeCell ref="F3:H3"/>
    <mergeCell ref="B24:E24"/>
    <mergeCell ref="F24:H24"/>
    <mergeCell ref="B45:E45"/>
    <mergeCell ref="F45:H45"/>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B17EAB05586D54AA175D7661FD196AB" ma:contentTypeVersion="20" ma:contentTypeDescription="Create a new document." ma:contentTypeScope="" ma:versionID="908dba0f0f1ca175390a9dc78355b3b0">
  <xsd:schema xmlns:xsd="http://www.w3.org/2001/XMLSchema" xmlns:xs="http://www.w3.org/2001/XMLSchema" xmlns:p="http://schemas.microsoft.com/office/2006/metadata/properties" xmlns:ns2="f60ccc37-fd92-4462-8c77-2c4979c6efa4" xmlns:ns3="0d46147b-b6e4-4b4e-8283-08048b9997a7" xmlns:ns4="82600beb-da22-43da-91cd-5f46f97596be" targetNamespace="http://schemas.microsoft.com/office/2006/metadata/properties" ma:root="true" ma:fieldsID="cb10d3bd51df984309b0f2a282c72701" ns2:_="" ns3:_="" ns4:_="">
    <xsd:import namespace="f60ccc37-fd92-4462-8c77-2c4979c6efa4"/>
    <xsd:import namespace="0d46147b-b6e4-4b4e-8283-08048b9997a7"/>
    <xsd:import namespace="82600beb-da22-43da-91cd-5f46f97596be"/>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3:SharedWithUsers" minOccurs="0"/>
                <xsd:element ref="ns3:SharedWithDetails" minOccurs="0"/>
                <xsd:element ref="ns4:TaxCatchAll" minOccurs="0"/>
                <xsd:element ref="ns2:lcf76f155ced4ddcb4097134ff3c332f" minOccurs="0"/>
                <xsd:element ref="ns2:MediaServiceDateTake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60ccc37-fd92-4462-8c77-2c4979c6efa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0a21608a-12e9-46d7-aa35-d9915e8fc0e4" ma:termSetId="09814cd3-568e-fe90-9814-8d621ff8fb84" ma:anchorId="fba54fb3-c3e1-fe81-a776-ca4b69148c4d" ma:open="true" ma:isKeyword="false">
      <xsd:complexType>
        <xsd:sequence>
          <xsd:element ref="pc:Terms" minOccurs="0" maxOccurs="1"/>
        </xsd:sequence>
      </xsd:complexType>
    </xsd:element>
    <xsd:element name="MediaServiceDateTaken" ma:index="21" nillable="true" ma:displayName="MediaServiceDateTaken" ma:hidden="true" ma:internalName="MediaServiceDateTaken" ma:readOnly="true">
      <xsd:simpleType>
        <xsd:restriction base="dms:Text"/>
      </xsd:simple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d46147b-b6e4-4b4e-8283-08048b9997a7"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2600beb-da22-43da-91cd-5f46f97596be"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fa980fb8-dba4-435e-bc89-fed7efc05188}" ma:internalName="TaxCatchAll" ma:showField="CatchAllData" ma:web="0d46147b-b6e4-4b4e-8283-08048b9997a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82600beb-da22-43da-91cd-5f46f97596be" xsi:nil="true"/>
    <lcf76f155ced4ddcb4097134ff3c332f xmlns="f60ccc37-fd92-4462-8c77-2c4979c6efa4">
      <Terms xmlns="http://schemas.microsoft.com/office/infopath/2007/PartnerControls"/>
    </lcf76f155ced4ddcb4097134ff3c332f>
    <SharedWithUsers xmlns="0d46147b-b6e4-4b4e-8283-08048b9997a7">
      <UserInfo>
        <DisplayName>Paul, Colin</DisplayName>
        <AccountId>8</AccountId>
        <AccountType/>
      </UserInfo>
      <UserInfo>
        <DisplayName>Dallas, Matt</DisplayName>
        <AccountId>11</AccountId>
        <AccountType/>
      </UserInfo>
      <UserInfo>
        <DisplayName>Shahi Thakuri, Pradip</DisplayName>
        <AccountId>51</AccountId>
        <AccountType/>
      </UserInfo>
      <UserInfo>
        <DisplayName>Yankaskas, Chris</DisplayName>
        <AccountId>13</AccountId>
        <AccountType/>
      </UserInfo>
      <UserInfo>
        <DisplayName>Balhouse, Brittany N.</DisplayName>
        <AccountId>4</AccountId>
        <AccountType/>
      </UserInfo>
    </SharedWithUsers>
  </documentManagement>
</p:properties>
</file>

<file path=customXml/itemProps1.xml><?xml version="1.0" encoding="utf-8"?>
<ds:datastoreItem xmlns:ds="http://schemas.openxmlformats.org/officeDocument/2006/customXml" ds:itemID="{2BE0AFB4-02AA-49E7-A4DC-E3E7B841290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60ccc37-fd92-4462-8c77-2c4979c6efa4"/>
    <ds:schemaRef ds:uri="0d46147b-b6e4-4b4e-8283-08048b9997a7"/>
    <ds:schemaRef ds:uri="82600beb-da22-43da-91cd-5f46f97596b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5878C5A-3D4E-455F-B2EB-0C80F8034AF2}">
  <ds:schemaRefs>
    <ds:schemaRef ds:uri="http://schemas.microsoft.com/sharepoint/v3/contenttype/forms"/>
  </ds:schemaRefs>
</ds:datastoreItem>
</file>

<file path=customXml/itemProps3.xml><?xml version="1.0" encoding="utf-8"?>
<ds:datastoreItem xmlns:ds="http://schemas.openxmlformats.org/officeDocument/2006/customXml" ds:itemID="{3D120B09-439F-4444-8619-D036331DAC0B}">
  <ds:schemaRefs>
    <ds:schemaRef ds:uri="http://schemas.microsoft.com/office/2006/metadata/properties"/>
    <ds:schemaRef ds:uri="http://schemas.microsoft.com/office/infopath/2007/PartnerControls"/>
    <ds:schemaRef ds:uri="82600beb-da22-43da-91cd-5f46f97596be"/>
    <ds:schemaRef ds:uri="f60ccc37-fd92-4462-8c77-2c4979c6efa4"/>
    <ds:schemaRef ds:uri="0d46147b-b6e4-4b4e-8283-08048b9997a7"/>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Supplementary Table S1</vt:lpstr>
      <vt:lpstr>Supplementary Table S2</vt:lpstr>
      <vt:lpstr>Supplementary Table S3</vt:lpstr>
      <vt:lpstr>Supplementary Table S4</vt:lpstr>
      <vt:lpstr>Supplementary Table S5</vt:lpstr>
      <vt:lpstr>Supplementary Table S6</vt:lpstr>
      <vt:lpstr>Supplementary Table S7</vt:lpstr>
      <vt:lpstr>Supplementary Table S8</vt:lpstr>
      <vt:lpstr>Supplementary Table S9</vt:lpstr>
      <vt:lpstr>Supplementary Table S10</vt:lpstr>
    </vt:vector>
  </TitlesOfParts>
  <Manager/>
  <Company>Thermo Fisher Scientific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Paul, Colin</dc:creator>
  <cp:keywords/>
  <dc:description/>
  <cp:lastModifiedBy>Paul, Colin</cp:lastModifiedBy>
  <cp:revision/>
  <dcterms:created xsi:type="dcterms:W3CDTF">2023-11-29T13:12:17Z</dcterms:created>
  <dcterms:modified xsi:type="dcterms:W3CDTF">2024-12-17T14:30:32Z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0x0101003B17EAB05586D54AA175D7661FD196AB</vt:lpwstr>
  </property>
  <property fmtid="{D5CDD505-2E9C-101B-9397-08002B2CF9AE}" pid="3" name="MediaServiceImageTags">
    <vt:lpwstr/>
  </property>
</Properties>
</file>