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eilalumley/Desktop/Research/Current projects/HBV/HBV sequencing/sequencing_methods_writeup/seq_methods submission/seq_methods_sub_2/"/>
    </mc:Choice>
  </mc:AlternateContent>
  <xr:revisionPtr revIDLastSave="0" documentId="13_ncr:1_{505341F0-7DB4-3E48-BCC7-5592A0301E6C}" xr6:coauthVersionLast="47" xr6:coauthVersionMax="47" xr10:uidLastSave="{00000000-0000-0000-0000-000000000000}"/>
  <bookViews>
    <workbookView xWindow="3480" yWindow="1140" windowWidth="26600" windowHeight="20460" xr2:uid="{95A9259A-CDEB-6444-B3A6-EF7921250293}"/>
  </bookViews>
  <sheets>
    <sheet name="240620_master_table_paper" sheetId="1" r:id="rId1"/>
  </sheets>
  <definedNames>
    <definedName name="_xlnm._FilterDatabase" localSheetId="0" hidden="1">'240620_master_table_paper'!$B$3:$Z$45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7" i="1" l="1"/>
  <c r="O67" i="1"/>
  <c r="Q17" i="1"/>
  <c r="Q69" i="1" s="1"/>
  <c r="X67" i="1"/>
  <c r="R67" i="1"/>
  <c r="S67" i="1"/>
  <c r="T67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67" i="1" l="1"/>
  <c r="Q70" i="1" s="1"/>
  <c r="K4" i="1"/>
  <c r="M67" i="1"/>
  <c r="N67" i="1"/>
  <c r="Y67" i="1"/>
  <c r="Z67" i="1"/>
  <c r="K26" i="1"/>
  <c r="K25" i="1"/>
  <c r="K24" i="1"/>
  <c r="K22" i="1"/>
  <c r="K21" i="1"/>
  <c r="K20" i="1"/>
  <c r="K19" i="1"/>
  <c r="K18" i="1"/>
  <c r="K15" i="1"/>
  <c r="K10" i="1"/>
  <c r="K9" i="1"/>
  <c r="K8" i="1"/>
  <c r="K5" i="1"/>
  <c r="L67" i="1"/>
  <c r="U67" i="1"/>
  <c r="V67" i="1"/>
  <c r="J67" i="1"/>
  <c r="I67" i="1"/>
  <c r="W6" i="1"/>
  <c r="W7" i="1"/>
  <c r="W9" i="1"/>
  <c r="W11" i="1"/>
  <c r="W12" i="1"/>
  <c r="W14" i="1"/>
  <c r="W15" i="1"/>
  <c r="W17" i="1"/>
  <c r="W19" i="1"/>
  <c r="W4" i="1"/>
  <c r="K6" i="1"/>
  <c r="K7" i="1"/>
  <c r="K11" i="1"/>
  <c r="K12" i="1"/>
  <c r="K13" i="1"/>
  <c r="K14" i="1"/>
  <c r="K16" i="1"/>
  <c r="K17" i="1"/>
  <c r="K23" i="1"/>
  <c r="K67" i="1" l="1"/>
  <c r="W67" i="1"/>
</calcChain>
</file>

<file path=xl/sharedStrings.xml><?xml version="1.0" encoding="utf-8"?>
<sst xmlns="http://schemas.openxmlformats.org/spreadsheetml/2006/main" count="259" uniqueCount="72">
  <si>
    <t>Sample ID</t>
  </si>
  <si>
    <t>Country</t>
  </si>
  <si>
    <t>HBV VL (log10 IU/ml)</t>
  </si>
  <si>
    <t>Sample volume (ul)</t>
  </si>
  <si>
    <t>Extraction method</t>
  </si>
  <si>
    <t>Genotype</t>
  </si>
  <si>
    <t>HEP-1752</t>
  </si>
  <si>
    <t>England</t>
  </si>
  <si>
    <t>C</t>
  </si>
  <si>
    <t>HEP-1745</t>
  </si>
  <si>
    <t>D/E</t>
  </si>
  <si>
    <t>E</t>
  </si>
  <si>
    <t>A</t>
  </si>
  <si>
    <t>HEP-1740</t>
  </si>
  <si>
    <t>B/C</t>
  </si>
  <si>
    <t>HEP-1763</t>
  </si>
  <si>
    <t>HEP-1363</t>
  </si>
  <si>
    <t>HEP-0709</t>
  </si>
  <si>
    <t>HEP-1681</t>
  </si>
  <si>
    <t>HEP-1727</t>
  </si>
  <si>
    <t>HEP-1403</t>
  </si>
  <si>
    <t>HEP-1766</t>
  </si>
  <si>
    <t>HEP-1529</t>
  </si>
  <si>
    <t>HEP-1104</t>
  </si>
  <si>
    <t>HEP-1746</t>
  </si>
  <si>
    <t>HEP-1710</t>
  </si>
  <si>
    <t>South Africa</t>
  </si>
  <si>
    <t>Mnase + KF</t>
  </si>
  <si>
    <t>900219N</t>
  </si>
  <si>
    <t>Uganda</t>
  </si>
  <si>
    <t>906667N</t>
  </si>
  <si>
    <t>907906N</t>
  </si>
  <si>
    <t>900603N</t>
  </si>
  <si>
    <t>906116N</t>
  </si>
  <si>
    <t>ULIDS-0973</t>
  </si>
  <si>
    <t>ULIDS-0610</t>
  </si>
  <si>
    <t>907395N</t>
  </si>
  <si>
    <t>901116N</t>
  </si>
  <si>
    <t>ULIDS-0434</t>
  </si>
  <si>
    <t>ULIDS-0001</t>
  </si>
  <si>
    <t>903818N</t>
  </si>
  <si>
    <t>ULIDS-0457</t>
  </si>
  <si>
    <t>908210N</t>
  </si>
  <si>
    <t>ULIDS-0461</t>
  </si>
  <si>
    <t>907856N</t>
  </si>
  <si>
    <t>ULIDS-0943</t>
  </si>
  <si>
    <t>ULIDS-0595</t>
  </si>
  <si>
    <t>ULIDS-0433</t>
  </si>
  <si>
    <t>905960N</t>
  </si>
  <si>
    <t>ULIDS-0955</t>
  </si>
  <si>
    <t xml:space="preserve">QIA </t>
  </si>
  <si>
    <t>QIA</t>
  </si>
  <si>
    <t>HEP-TILE Nanopore</t>
  </si>
  <si>
    <t>HEP-TILE Illumina</t>
  </si>
  <si>
    <t>Capture Illumina</t>
  </si>
  <si>
    <t>Total reads</t>
  </si>
  <si>
    <t>not done</t>
  </si>
  <si>
    <t>HBV  reads per million sequenced</t>
  </si>
  <si>
    <t>Median</t>
  </si>
  <si>
    <t xml:space="preserve">Percent reads mapped to HBV </t>
  </si>
  <si>
    <t>Percent reads mapped to HBV</t>
  </si>
  <si>
    <t>Percent genome coverage (x5)</t>
  </si>
  <si>
    <t>Percent genome coverage (x1)</t>
  </si>
  <si>
    <t>Percent genome coverage (x20)</t>
  </si>
  <si>
    <t>&gt; 7.2</t>
  </si>
  <si>
    <t>Reads mapped to HBV</t>
  </si>
  <si>
    <t>HEP-1749</t>
  </si>
  <si>
    <t>HEP-1747</t>
  </si>
  <si>
    <t>HEP-1571</t>
  </si>
  <si>
    <t>Year</t>
  </si>
  <si>
    <t xml:space="preserve">D </t>
  </si>
  <si>
    <t>A/D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</si>
</sst>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/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1"/>
      </bottom>
      <diagonal/>
    </border>
    <border>
      <left style="thin">
        <color theme="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/>
      <diagonal/>
    </border>
    <border>
      <left style="thin">
        <color theme="1"/>
      </left>
      <right style="thin">
        <color theme="0" tint="-0.14999847407452621"/>
      </right>
      <top/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1"/>
      </bottom>
      <diagonal/>
    </border>
    <border>
      <left style="thin">
        <color theme="0" tint="-0.14999847407452621"/>
      </left>
      <right/>
      <top/>
      <bottom style="thin">
        <color theme="1"/>
      </bottom>
      <diagonal/>
    </border>
    <border>
      <left style="thin">
        <color theme="0" tint="-0.14999847407452621"/>
      </left>
      <right style="thin">
        <color theme="1"/>
      </right>
      <top/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8">
    <xf numFmtId="0" fontId="0" fillId="0" borderId="0" xfId="0"/>
    <xf numFmtId="0" fontId="18" fillId="33" borderId="10" xfId="0" applyFont="1" applyFill="1" applyBorder="1"/>
    <xf numFmtId="49" fontId="18" fillId="33" borderId="10" xfId="0" applyNumberFormat="1" applyFont="1" applyFill="1" applyBorder="1" applyAlignment="1">
      <alignment wrapText="1"/>
    </xf>
    <xf numFmtId="0" fontId="0" fillId="33" borderId="10" xfId="0" applyFill="1" applyBorder="1" applyAlignment="1">
      <alignment horizontal="left"/>
    </xf>
    <xf numFmtId="1" fontId="0" fillId="33" borderId="10" xfId="0" applyNumberFormat="1" applyFill="1" applyBorder="1" applyAlignment="1">
      <alignment horizontal="left"/>
    </xf>
    <xf numFmtId="2" fontId="0" fillId="33" borderId="10" xfId="0" applyNumberForma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33" borderId="10" xfId="0" applyFill="1" applyBorder="1"/>
    <xf numFmtId="1" fontId="0" fillId="33" borderId="10" xfId="0" applyNumberFormat="1" applyFill="1" applyBorder="1"/>
    <xf numFmtId="2" fontId="0" fillId="33" borderId="10" xfId="0" applyNumberFormat="1" applyFill="1" applyBorder="1"/>
    <xf numFmtId="0" fontId="18" fillId="33" borderId="10" xfId="0" applyFont="1" applyFill="1" applyBorder="1" applyAlignment="1">
      <alignment horizontal="left"/>
    </xf>
    <xf numFmtId="1" fontId="0" fillId="0" borderId="10" xfId="0" applyNumberFormat="1" applyBorder="1" applyAlignment="1">
      <alignment horizontal="left"/>
    </xf>
    <xf numFmtId="0" fontId="18" fillId="33" borderId="11" xfId="0" applyFont="1" applyFill="1" applyBorder="1"/>
    <xf numFmtId="49" fontId="18" fillId="33" borderId="11" xfId="0" applyNumberFormat="1" applyFont="1" applyFill="1" applyBorder="1" applyAlignment="1">
      <alignment wrapText="1"/>
    </xf>
    <xf numFmtId="0" fontId="0" fillId="33" borderId="11" xfId="0" applyFill="1" applyBorder="1" applyAlignment="1">
      <alignment horizontal="left"/>
    </xf>
    <xf numFmtId="0" fontId="18" fillId="33" borderId="11" xfId="0" applyFont="1" applyFill="1" applyBorder="1" applyAlignment="1">
      <alignment horizontal="left"/>
    </xf>
    <xf numFmtId="0" fontId="18" fillId="33" borderId="12" xfId="0" applyFont="1" applyFill="1" applyBorder="1"/>
    <xf numFmtId="49" fontId="18" fillId="33" borderId="12" xfId="0" applyNumberFormat="1" applyFont="1" applyFill="1" applyBorder="1" applyAlignment="1">
      <alignment wrapText="1"/>
    </xf>
    <xf numFmtId="0" fontId="0" fillId="33" borderId="12" xfId="0" applyFill="1" applyBorder="1" applyAlignment="1">
      <alignment horizontal="left"/>
    </xf>
    <xf numFmtId="0" fontId="18" fillId="33" borderId="12" xfId="0" applyFont="1" applyFill="1" applyBorder="1" applyAlignment="1">
      <alignment horizontal="left"/>
    </xf>
    <xf numFmtId="0" fontId="0" fillId="33" borderId="13" xfId="0" applyFill="1" applyBorder="1"/>
    <xf numFmtId="0" fontId="0" fillId="33" borderId="13" xfId="0" applyFill="1" applyBorder="1" applyAlignment="1">
      <alignment horizontal="left"/>
    </xf>
    <xf numFmtId="1" fontId="0" fillId="33" borderId="13" xfId="0" applyNumberFormat="1" applyFill="1" applyBorder="1"/>
    <xf numFmtId="2" fontId="0" fillId="33" borderId="13" xfId="0" applyNumberFormat="1" applyFill="1" applyBorder="1"/>
    <xf numFmtId="0" fontId="0" fillId="33" borderId="17" xfId="0" applyFill="1" applyBorder="1" applyAlignment="1">
      <alignment horizontal="left"/>
    </xf>
    <xf numFmtId="2" fontId="0" fillId="33" borderId="18" xfId="0" applyNumberForma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33" borderId="18" xfId="0" applyFill="1" applyBorder="1" applyAlignment="1">
      <alignment horizontal="left"/>
    </xf>
    <xf numFmtId="0" fontId="0" fillId="33" borderId="24" xfId="0" applyFill="1" applyBorder="1" applyAlignment="1">
      <alignment horizontal="left"/>
    </xf>
    <xf numFmtId="1" fontId="0" fillId="33" borderId="13" xfId="0" applyNumberFormat="1" applyFill="1" applyBorder="1" applyAlignment="1">
      <alignment horizontal="left"/>
    </xf>
    <xf numFmtId="2" fontId="0" fillId="33" borderId="13" xfId="0" applyNumberFormat="1" applyFill="1" applyBorder="1" applyAlignment="1">
      <alignment horizontal="left"/>
    </xf>
    <xf numFmtId="2" fontId="0" fillId="33" borderId="25" xfId="0" applyNumberFormat="1" applyFill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3" xfId="0" applyBorder="1" applyAlignment="1">
      <alignment horizontal="left"/>
    </xf>
    <xf numFmtId="1" fontId="0" fillId="0" borderId="13" xfId="0" applyNumberFormat="1" applyBorder="1" applyAlignment="1">
      <alignment horizontal="left"/>
    </xf>
    <xf numFmtId="49" fontId="18" fillId="33" borderId="19" xfId="0" applyNumberFormat="1" applyFont="1" applyFill="1" applyBorder="1" applyAlignment="1">
      <alignment horizontal="center" vertical="center" wrapText="1"/>
    </xf>
    <xf numFmtId="49" fontId="18" fillId="33" borderId="20" xfId="0" applyNumberFormat="1" applyFont="1" applyFill="1" applyBorder="1" applyAlignment="1">
      <alignment horizontal="center" vertical="center" wrapText="1"/>
    </xf>
    <xf numFmtId="1" fontId="18" fillId="33" borderId="20" xfId="0" applyNumberFormat="1" applyFont="1" applyFill="1" applyBorder="1" applyAlignment="1">
      <alignment horizontal="center" vertical="center" wrapText="1"/>
    </xf>
    <xf numFmtId="2" fontId="18" fillId="33" borderId="20" xfId="0" applyNumberFormat="1" applyFont="1" applyFill="1" applyBorder="1" applyAlignment="1">
      <alignment horizontal="center" vertical="center" wrapText="1"/>
    </xf>
    <xf numFmtId="49" fontId="18" fillId="33" borderId="21" xfId="0" applyNumberFormat="1" applyFont="1" applyFill="1" applyBorder="1" applyAlignment="1">
      <alignment horizontal="center" vertical="center" wrapText="1"/>
    </xf>
    <xf numFmtId="2" fontId="18" fillId="33" borderId="21" xfId="0" applyNumberFormat="1" applyFont="1" applyFill="1" applyBorder="1" applyAlignment="1">
      <alignment horizontal="center" vertical="center" wrapText="1"/>
    </xf>
    <xf numFmtId="0" fontId="0" fillId="33" borderId="25" xfId="0" applyFill="1" applyBorder="1" applyAlignment="1">
      <alignment horizontal="left"/>
    </xf>
    <xf numFmtId="0" fontId="0" fillId="33" borderId="14" xfId="0" applyFill="1" applyBorder="1" applyAlignment="1">
      <alignment horizontal="left"/>
    </xf>
    <xf numFmtId="0" fontId="0" fillId="33" borderId="15" xfId="0" applyFill="1" applyBorder="1" applyAlignment="1">
      <alignment horizontal="left"/>
    </xf>
    <xf numFmtId="0" fontId="0" fillId="33" borderId="22" xfId="0" applyFill="1" applyBorder="1" applyAlignment="1">
      <alignment horizontal="left"/>
    </xf>
    <xf numFmtId="1" fontId="0" fillId="33" borderId="15" xfId="0" applyNumberFormat="1" applyFill="1" applyBorder="1" applyAlignment="1">
      <alignment horizontal="left"/>
    </xf>
    <xf numFmtId="2" fontId="0" fillId="33" borderId="15" xfId="0" applyNumberFormat="1" applyFill="1" applyBorder="1" applyAlignment="1">
      <alignment horizontal="left"/>
    </xf>
    <xf numFmtId="2" fontId="0" fillId="33" borderId="16" xfId="0" applyNumberFormat="1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1" fontId="0" fillId="0" borderId="15" xfId="0" applyNumberFormat="1" applyBorder="1" applyAlignment="1">
      <alignment horizontal="left"/>
    </xf>
    <xf numFmtId="0" fontId="0" fillId="33" borderId="19" xfId="0" applyFill="1" applyBorder="1" applyAlignment="1">
      <alignment horizontal="left"/>
    </xf>
    <xf numFmtId="0" fontId="0" fillId="33" borderId="20" xfId="0" applyFill="1" applyBorder="1" applyAlignment="1">
      <alignment horizontal="left"/>
    </xf>
    <xf numFmtId="0" fontId="0" fillId="33" borderId="23" xfId="0" applyFill="1" applyBorder="1" applyAlignment="1">
      <alignment horizontal="left"/>
    </xf>
    <xf numFmtId="1" fontId="0" fillId="33" borderId="20" xfId="0" applyNumberFormat="1" applyFill="1" applyBorder="1" applyAlignment="1">
      <alignment horizontal="left"/>
    </xf>
    <xf numFmtId="2" fontId="0" fillId="33" borderId="20" xfId="0" applyNumberFormat="1" applyFill="1" applyBorder="1" applyAlignment="1">
      <alignment horizontal="left"/>
    </xf>
    <xf numFmtId="0" fontId="0" fillId="33" borderId="21" xfId="0" applyFill="1" applyBorder="1" applyAlignment="1">
      <alignment horizontal="left"/>
    </xf>
    <xf numFmtId="2" fontId="0" fillId="33" borderId="21" xfId="0" applyNumberFormat="1" applyFill="1" applyBorder="1" applyAlignment="1">
      <alignment horizontal="left"/>
    </xf>
    <xf numFmtId="0" fontId="0" fillId="33" borderId="26" xfId="0" applyFill="1" applyBorder="1" applyAlignment="1">
      <alignment horizontal="left"/>
    </xf>
    <xf numFmtId="0" fontId="0" fillId="33" borderId="27" xfId="0" applyFill="1" applyBorder="1" applyAlignment="1">
      <alignment horizontal="left"/>
    </xf>
    <xf numFmtId="1" fontId="0" fillId="33" borderId="27" xfId="0" applyNumberFormat="1" applyFill="1" applyBorder="1" applyAlignment="1">
      <alignment horizontal="left"/>
    </xf>
    <xf numFmtId="2" fontId="0" fillId="33" borderId="27" xfId="0" applyNumberFormat="1" applyFill="1" applyBorder="1" applyAlignment="1">
      <alignment horizontal="left"/>
    </xf>
    <xf numFmtId="0" fontId="0" fillId="33" borderId="28" xfId="0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1" fontId="0" fillId="0" borderId="27" xfId="0" applyNumberFormat="1" applyBorder="1" applyAlignment="1">
      <alignment horizontal="left"/>
    </xf>
    <xf numFmtId="2" fontId="0" fillId="33" borderId="28" xfId="0" applyNumberFormat="1" applyFill="1" applyBorder="1" applyAlignment="1">
      <alignment horizontal="left"/>
    </xf>
    <xf numFmtId="0" fontId="18" fillId="33" borderId="29" xfId="0" applyFont="1" applyFill="1" applyBorder="1" applyAlignment="1">
      <alignment horizontal="left"/>
    </xf>
    <xf numFmtId="0" fontId="18" fillId="33" borderId="30" xfId="0" applyFont="1" applyFill="1" applyBorder="1" applyAlignment="1">
      <alignment horizontal="left"/>
    </xf>
    <xf numFmtId="0" fontId="18" fillId="33" borderId="31" xfId="0" applyFont="1" applyFill="1" applyBorder="1" applyAlignment="1">
      <alignment horizontal="left"/>
    </xf>
    <xf numFmtId="2" fontId="18" fillId="33" borderId="30" xfId="0" applyNumberFormat="1" applyFont="1" applyFill="1" applyBorder="1" applyAlignment="1">
      <alignment horizontal="left"/>
    </xf>
    <xf numFmtId="2" fontId="18" fillId="33" borderId="32" xfId="0" applyNumberFormat="1" applyFont="1" applyFill="1" applyBorder="1" applyAlignment="1">
      <alignment horizontal="left"/>
    </xf>
    <xf numFmtId="1" fontId="18" fillId="33" borderId="29" xfId="0" applyNumberFormat="1" applyFont="1" applyFill="1" applyBorder="1" applyAlignment="1">
      <alignment horizontal="left"/>
    </xf>
    <xf numFmtId="1" fontId="18" fillId="33" borderId="30" xfId="0" applyNumberFormat="1" applyFont="1" applyFill="1" applyBorder="1" applyAlignment="1">
      <alignment horizontal="left"/>
    </xf>
    <xf numFmtId="0" fontId="0" fillId="33" borderId="16" xfId="0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9" xfId="0" applyBorder="1" applyAlignment="1">
      <alignment horizontal="left"/>
    </xf>
    <xf numFmtId="1" fontId="0" fillId="0" borderId="20" xfId="0" applyNumberFormat="1" applyBorder="1" applyAlignment="1">
      <alignment horizontal="left"/>
    </xf>
    <xf numFmtId="2" fontId="0" fillId="0" borderId="15" xfId="0" applyNumberFormat="1" applyBorder="1" applyAlignment="1">
      <alignment horizontal="left"/>
    </xf>
    <xf numFmtId="2" fontId="0" fillId="0" borderId="10" xfId="0" applyNumberFormat="1" applyBorder="1" applyAlignment="1">
      <alignment horizontal="left"/>
    </xf>
    <xf numFmtId="2" fontId="0" fillId="0" borderId="13" xfId="0" applyNumberFormat="1" applyBorder="1" applyAlignment="1">
      <alignment horizontal="left"/>
    </xf>
    <xf numFmtId="2" fontId="0" fillId="0" borderId="27" xfId="0" applyNumberFormat="1" applyBorder="1" applyAlignment="1">
      <alignment horizontal="left"/>
    </xf>
    <xf numFmtId="2" fontId="0" fillId="0" borderId="20" xfId="0" applyNumberFormat="1" applyBorder="1" applyAlignment="1">
      <alignment horizontal="left"/>
    </xf>
    <xf numFmtId="2" fontId="0" fillId="0" borderId="16" xfId="0" applyNumberFormat="1" applyBorder="1" applyAlignment="1">
      <alignment horizontal="left"/>
    </xf>
    <xf numFmtId="2" fontId="0" fillId="0" borderId="18" xfId="0" applyNumberFormat="1" applyBorder="1" applyAlignment="1">
      <alignment horizontal="left"/>
    </xf>
    <xf numFmtId="2" fontId="0" fillId="0" borderId="25" xfId="0" applyNumberFormat="1" applyBorder="1" applyAlignment="1">
      <alignment horizontal="left"/>
    </xf>
    <xf numFmtId="2" fontId="0" fillId="0" borderId="28" xfId="0" applyNumberFormat="1" applyBorder="1" applyAlignment="1">
      <alignment horizontal="left"/>
    </xf>
    <xf numFmtId="2" fontId="0" fillId="0" borderId="21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1" fontId="0" fillId="0" borderId="33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1" fontId="0" fillId="0" borderId="34" xfId="0" applyNumberFormat="1" applyBorder="1" applyAlignment="1">
      <alignment horizontal="left"/>
    </xf>
    <xf numFmtId="0" fontId="0" fillId="0" borderId="0" xfId="0" applyAlignment="1">
      <alignment horizontal="left"/>
    </xf>
    <xf numFmtId="0" fontId="18" fillId="33" borderId="22" xfId="0" applyFont="1" applyFill="1" applyBorder="1" applyAlignment="1">
      <alignment horizontal="center" vertical="center" wrapText="1"/>
    </xf>
    <xf numFmtId="0" fontId="18" fillId="33" borderId="2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0" fontId="0" fillId="33" borderId="11" xfId="0" applyFill="1" applyBorder="1"/>
    <xf numFmtId="0" fontId="0" fillId="33" borderId="35" xfId="0" applyFill="1" applyBorder="1"/>
    <xf numFmtId="0" fontId="0" fillId="33" borderId="36" xfId="0" applyFill="1" applyBorder="1"/>
    <xf numFmtId="2" fontId="0" fillId="33" borderId="36" xfId="0" applyNumberFormat="1" applyFill="1" applyBorder="1"/>
    <xf numFmtId="0" fontId="0" fillId="33" borderId="12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2B2F-441A-4E42-8FA0-820081A44809}">
  <dimension ref="A1:AA70"/>
  <sheetViews>
    <sheetView tabSelected="1" zoomScale="70" zoomScaleNormal="70" workbookViewId="0">
      <selection activeCell="AE40" sqref="AE40"/>
    </sheetView>
  </sheetViews>
  <sheetFormatPr baseColWidth="10" defaultRowHeight="16" x14ac:dyDescent="0.2"/>
  <cols>
    <col min="1" max="2" width="10.83203125" style="7"/>
    <col min="3" max="3" width="11.83203125" style="7" customWidth="1"/>
    <col min="4" max="4" width="11.83203125" style="4" customWidth="1"/>
    <col min="5" max="5" width="12" style="3" customWidth="1"/>
    <col min="6" max="10" width="10.83203125" style="7" customWidth="1"/>
    <col min="11" max="11" width="10.83203125" style="8" customWidth="1"/>
    <col min="12" max="12" width="13.33203125" style="9" customWidth="1"/>
    <col min="13" max="13" width="12.5" style="9" customWidth="1"/>
    <col min="14" max="14" width="12.1640625" style="7" customWidth="1"/>
    <col min="15" max="16" width="10.83203125" style="7" customWidth="1"/>
    <col min="17" max="17" width="10.83203125" style="9" customWidth="1"/>
    <col min="18" max="18" width="13" style="9" customWidth="1"/>
    <col min="19" max="19" width="11.6640625" style="9" customWidth="1"/>
    <col min="20" max="20" width="14" style="9" customWidth="1"/>
    <col min="21" max="22" width="10.83203125" style="7" customWidth="1"/>
    <col min="23" max="23" width="10.83203125" style="8" customWidth="1"/>
    <col min="24" max="24" width="12.5" style="9" customWidth="1"/>
    <col min="25" max="25" width="13.1640625" style="9" customWidth="1"/>
    <col min="26" max="26" width="12.6640625" style="9" customWidth="1"/>
    <col min="27" max="16384" width="10.83203125" style="7"/>
  </cols>
  <sheetData>
    <row r="1" spans="1:27" x14ac:dyDescent="0.2">
      <c r="A1" s="103"/>
      <c r="B1" s="104"/>
      <c r="C1" s="20"/>
      <c r="D1" s="29"/>
      <c r="E1" s="21"/>
      <c r="F1" s="20"/>
      <c r="G1" s="20"/>
      <c r="H1" s="105"/>
      <c r="I1" s="104"/>
      <c r="J1" s="20"/>
      <c r="K1" s="22"/>
      <c r="L1" s="23"/>
      <c r="M1" s="23"/>
      <c r="N1" s="105"/>
      <c r="O1" s="104"/>
      <c r="P1" s="20"/>
      <c r="Q1" s="23"/>
      <c r="R1" s="23"/>
      <c r="S1" s="23"/>
      <c r="T1" s="106"/>
      <c r="U1" s="104"/>
      <c r="V1" s="20"/>
      <c r="W1" s="22"/>
      <c r="X1" s="23"/>
      <c r="Y1" s="23"/>
      <c r="Z1" s="106"/>
      <c r="AA1" s="107"/>
    </row>
    <row r="2" spans="1:27" s="1" customFormat="1" ht="29" customHeight="1" x14ac:dyDescent="0.2">
      <c r="A2" s="12"/>
      <c r="B2" s="98" t="s">
        <v>0</v>
      </c>
      <c r="C2" s="100" t="s">
        <v>1</v>
      </c>
      <c r="D2" s="100" t="s">
        <v>69</v>
      </c>
      <c r="E2" s="100" t="s">
        <v>2</v>
      </c>
      <c r="F2" s="100" t="s">
        <v>3</v>
      </c>
      <c r="G2" s="100" t="s">
        <v>4</v>
      </c>
      <c r="H2" s="93" t="s">
        <v>5</v>
      </c>
      <c r="I2" s="95" t="s">
        <v>54</v>
      </c>
      <c r="J2" s="96"/>
      <c r="K2" s="96"/>
      <c r="L2" s="96"/>
      <c r="M2" s="96"/>
      <c r="N2" s="97"/>
      <c r="O2" s="95" t="s">
        <v>52</v>
      </c>
      <c r="P2" s="96"/>
      <c r="Q2" s="96"/>
      <c r="R2" s="96"/>
      <c r="S2" s="96"/>
      <c r="T2" s="97"/>
      <c r="U2" s="95" t="s">
        <v>53</v>
      </c>
      <c r="V2" s="96"/>
      <c r="W2" s="96"/>
      <c r="X2" s="96"/>
      <c r="Y2" s="96"/>
      <c r="Z2" s="97"/>
      <c r="AA2" s="16"/>
    </row>
    <row r="3" spans="1:27" s="2" customFormat="1" ht="61" customHeight="1" x14ac:dyDescent="0.2">
      <c r="A3" s="13"/>
      <c r="B3" s="99"/>
      <c r="C3" s="101"/>
      <c r="D3" s="101"/>
      <c r="E3" s="101"/>
      <c r="F3" s="101"/>
      <c r="G3" s="101"/>
      <c r="H3" s="94"/>
      <c r="I3" s="35" t="s">
        <v>55</v>
      </c>
      <c r="J3" s="36" t="s">
        <v>65</v>
      </c>
      <c r="K3" s="37" t="s">
        <v>57</v>
      </c>
      <c r="L3" s="38" t="s">
        <v>59</v>
      </c>
      <c r="M3" s="38" t="s">
        <v>62</v>
      </c>
      <c r="N3" s="39" t="s">
        <v>61</v>
      </c>
      <c r="O3" s="35" t="s">
        <v>55</v>
      </c>
      <c r="P3" s="36" t="s">
        <v>65</v>
      </c>
      <c r="Q3" s="38" t="s">
        <v>57</v>
      </c>
      <c r="R3" s="38" t="s">
        <v>60</v>
      </c>
      <c r="S3" s="38" t="s">
        <v>62</v>
      </c>
      <c r="T3" s="40" t="s">
        <v>63</v>
      </c>
      <c r="U3" s="35" t="s">
        <v>55</v>
      </c>
      <c r="V3" s="36" t="s">
        <v>65</v>
      </c>
      <c r="W3" s="37" t="s">
        <v>57</v>
      </c>
      <c r="X3" s="36" t="s">
        <v>60</v>
      </c>
      <c r="Y3" s="38" t="s">
        <v>62</v>
      </c>
      <c r="Z3" s="40" t="s">
        <v>61</v>
      </c>
      <c r="AA3" s="17"/>
    </row>
    <row r="4" spans="1:27" s="3" customFormat="1" x14ac:dyDescent="0.2">
      <c r="A4" s="14"/>
      <c r="B4" s="42">
        <v>1113</v>
      </c>
      <c r="C4" s="43" t="s">
        <v>26</v>
      </c>
      <c r="D4" s="45">
        <v>2019</v>
      </c>
      <c r="E4" s="43" t="s">
        <v>64</v>
      </c>
      <c r="F4" s="43">
        <v>500</v>
      </c>
      <c r="G4" s="43" t="s">
        <v>27</v>
      </c>
      <c r="H4" s="44" t="s">
        <v>12</v>
      </c>
      <c r="I4" s="42">
        <v>4177836</v>
      </c>
      <c r="J4" s="43">
        <v>3579271</v>
      </c>
      <c r="K4" s="45">
        <f>(L4/100)*1000000</f>
        <v>368492.4444138066</v>
      </c>
      <c r="L4" s="46">
        <v>36.849244441380655</v>
      </c>
      <c r="M4" s="46">
        <v>100</v>
      </c>
      <c r="N4" s="47">
        <v>100</v>
      </c>
      <c r="O4" s="48">
        <v>32085</v>
      </c>
      <c r="P4" s="49">
        <v>18893</v>
      </c>
      <c r="Q4" s="50">
        <v>588842.13807074958</v>
      </c>
      <c r="R4" s="78">
        <v>58.88</v>
      </c>
      <c r="S4" s="78">
        <v>100</v>
      </c>
      <c r="T4" s="83">
        <v>99.94</v>
      </c>
      <c r="U4" s="42">
        <v>2799578</v>
      </c>
      <c r="V4" s="43">
        <v>2740035</v>
      </c>
      <c r="W4" s="45">
        <f>(X4/100)*1000000</f>
        <v>978731.43740000005</v>
      </c>
      <c r="X4" s="46">
        <v>97.873143740000003</v>
      </c>
      <c r="Y4" s="46">
        <v>100</v>
      </c>
      <c r="Z4" s="47">
        <v>100</v>
      </c>
      <c r="AA4" s="18"/>
    </row>
    <row r="5" spans="1:27" s="3" customFormat="1" x14ac:dyDescent="0.2">
      <c r="A5" s="14"/>
      <c r="B5" s="24">
        <v>1162</v>
      </c>
      <c r="C5" s="3" t="s">
        <v>26</v>
      </c>
      <c r="D5" s="4">
        <v>2019</v>
      </c>
      <c r="E5" s="5">
        <v>7</v>
      </c>
      <c r="F5" s="3">
        <v>500</v>
      </c>
      <c r="G5" s="3" t="s">
        <v>27</v>
      </c>
      <c r="H5" s="14" t="s">
        <v>12</v>
      </c>
      <c r="I5" s="24">
        <v>3165736</v>
      </c>
      <c r="J5" s="3">
        <v>257935</v>
      </c>
      <c r="K5" s="4">
        <f t="shared" ref="K5:K26" si="0">(L5/100)*1000000</f>
        <v>32931.362564661111</v>
      </c>
      <c r="L5" s="5">
        <v>3.2931362564661106</v>
      </c>
      <c r="M5" s="5">
        <v>100</v>
      </c>
      <c r="N5" s="27">
        <v>91.76</v>
      </c>
      <c r="O5" s="26"/>
      <c r="P5" s="6"/>
      <c r="Q5" s="11"/>
      <c r="R5" s="79"/>
      <c r="S5" s="79"/>
      <c r="T5" s="84"/>
      <c r="U5" s="24"/>
      <c r="W5" s="4"/>
      <c r="X5" s="5"/>
      <c r="Y5" s="5"/>
      <c r="Z5" s="25"/>
      <c r="AA5" s="18"/>
    </row>
    <row r="6" spans="1:27" s="3" customFormat="1" x14ac:dyDescent="0.2">
      <c r="A6" s="14"/>
      <c r="B6" s="24">
        <v>1143</v>
      </c>
      <c r="C6" s="3" t="s">
        <v>26</v>
      </c>
      <c r="D6" s="4">
        <v>2019</v>
      </c>
      <c r="E6" s="3">
        <v>6.73</v>
      </c>
      <c r="F6" s="3">
        <v>500</v>
      </c>
      <c r="G6" s="3" t="s">
        <v>27</v>
      </c>
      <c r="H6" s="14" t="s">
        <v>12</v>
      </c>
      <c r="I6" s="24">
        <v>513650</v>
      </c>
      <c r="J6" s="3">
        <v>381579</v>
      </c>
      <c r="K6" s="4">
        <f t="shared" si="0"/>
        <v>287947.04565365519</v>
      </c>
      <c r="L6" s="5">
        <v>28.794704565365521</v>
      </c>
      <c r="M6" s="5">
        <v>100</v>
      </c>
      <c r="N6" s="27">
        <v>93.42</v>
      </c>
      <c r="O6" s="26">
        <v>37594</v>
      </c>
      <c r="P6" s="6">
        <v>25733</v>
      </c>
      <c r="Q6" s="11">
        <v>684497.52620098949</v>
      </c>
      <c r="R6" s="79">
        <v>68.45</v>
      </c>
      <c r="S6" s="79">
        <v>100</v>
      </c>
      <c r="T6" s="84">
        <v>100</v>
      </c>
      <c r="U6" s="24">
        <v>3194506</v>
      </c>
      <c r="V6" s="3">
        <v>3131012</v>
      </c>
      <c r="W6" s="4">
        <f t="shared" ref="W6:W19" si="1">(X6/100)*1000000</f>
        <v>980124.00040000002</v>
      </c>
      <c r="X6" s="5">
        <v>98.012400040000003</v>
      </c>
      <c r="Y6" s="5">
        <v>100</v>
      </c>
      <c r="Z6" s="25">
        <v>100</v>
      </c>
      <c r="AA6" s="18"/>
    </row>
    <row r="7" spans="1:27" s="3" customFormat="1" x14ac:dyDescent="0.2">
      <c r="A7" s="14"/>
      <c r="B7" s="24">
        <v>1191</v>
      </c>
      <c r="C7" s="3" t="s">
        <v>26</v>
      </c>
      <c r="D7" s="4">
        <v>2020</v>
      </c>
      <c r="E7" s="3">
        <v>6.62</v>
      </c>
      <c r="F7" s="3">
        <v>500</v>
      </c>
      <c r="G7" s="3" t="s">
        <v>27</v>
      </c>
      <c r="H7" s="14" t="s">
        <v>12</v>
      </c>
      <c r="I7" s="24">
        <v>4987814</v>
      </c>
      <c r="J7" s="3">
        <v>2368758</v>
      </c>
      <c r="K7" s="4">
        <f t="shared" si="0"/>
        <v>196465.22504648328</v>
      </c>
      <c r="L7" s="5">
        <v>19.646522504648328</v>
      </c>
      <c r="M7" s="5">
        <v>100</v>
      </c>
      <c r="N7" s="25">
        <v>100</v>
      </c>
      <c r="O7" s="26">
        <v>71800</v>
      </c>
      <c r="P7" s="6">
        <v>53081</v>
      </c>
      <c r="Q7" s="11">
        <v>739289.69359331473</v>
      </c>
      <c r="R7" s="79">
        <v>73.930000000000007</v>
      </c>
      <c r="S7" s="79">
        <v>100</v>
      </c>
      <c r="T7" s="84">
        <v>100</v>
      </c>
      <c r="U7" s="24">
        <v>4300788</v>
      </c>
      <c r="V7" s="3">
        <v>4115008</v>
      </c>
      <c r="W7" s="4">
        <f t="shared" si="1"/>
        <v>956803.26489999995</v>
      </c>
      <c r="X7" s="5">
        <v>95.680326489999999</v>
      </c>
      <c r="Y7" s="5">
        <v>100</v>
      </c>
      <c r="Z7" s="25">
        <v>100</v>
      </c>
      <c r="AA7" s="18"/>
    </row>
    <row r="8" spans="1:27" s="3" customFormat="1" x14ac:dyDescent="0.2">
      <c r="A8" s="14"/>
      <c r="B8" s="24">
        <v>1114</v>
      </c>
      <c r="C8" s="3" t="s">
        <v>26</v>
      </c>
      <c r="D8" s="4">
        <v>2019</v>
      </c>
      <c r="E8" s="3">
        <v>6.31</v>
      </c>
      <c r="F8" s="3">
        <v>500</v>
      </c>
      <c r="G8" s="3" t="s">
        <v>27</v>
      </c>
      <c r="H8" s="14" t="s">
        <v>12</v>
      </c>
      <c r="I8" s="24">
        <v>2219342</v>
      </c>
      <c r="J8" s="3">
        <v>1887048</v>
      </c>
      <c r="K8" s="4">
        <f t="shared" si="0"/>
        <v>339437.09441807528</v>
      </c>
      <c r="L8" s="5">
        <v>33.943709441807528</v>
      </c>
      <c r="M8" s="5">
        <v>100</v>
      </c>
      <c r="N8" s="25">
        <v>100</v>
      </c>
      <c r="O8" s="26"/>
      <c r="P8" s="6"/>
      <c r="Q8" s="6"/>
      <c r="R8" s="79"/>
      <c r="S8" s="79"/>
      <c r="T8" s="84"/>
      <c r="U8" s="24"/>
      <c r="W8" s="4"/>
      <c r="X8" s="5"/>
      <c r="Y8" s="5"/>
      <c r="Z8" s="25"/>
      <c r="AA8" s="18"/>
    </row>
    <row r="9" spans="1:27" s="3" customFormat="1" x14ac:dyDescent="0.2">
      <c r="A9" s="14"/>
      <c r="B9" s="24">
        <v>251</v>
      </c>
      <c r="C9" s="3" t="s">
        <v>26</v>
      </c>
      <c r="D9" s="4">
        <v>2018</v>
      </c>
      <c r="E9" s="3">
        <v>6.29</v>
      </c>
      <c r="F9" s="3">
        <v>500</v>
      </c>
      <c r="G9" s="3" t="s">
        <v>27</v>
      </c>
      <c r="H9" s="14" t="s">
        <v>12</v>
      </c>
      <c r="I9" s="24">
        <v>31276</v>
      </c>
      <c r="J9" s="3">
        <v>30765</v>
      </c>
      <c r="K9" s="4">
        <f t="shared" si="0"/>
        <v>1726.5634991686916</v>
      </c>
      <c r="L9" s="5">
        <v>0.17265634991686915</v>
      </c>
      <c r="M9" s="5">
        <v>97.61</v>
      </c>
      <c r="N9" s="27">
        <v>0</v>
      </c>
      <c r="O9" s="26">
        <v>31326</v>
      </c>
      <c r="P9" s="6">
        <v>20445</v>
      </c>
      <c r="Q9" s="11">
        <v>652652.74851561012</v>
      </c>
      <c r="R9" s="79">
        <v>65.27</v>
      </c>
      <c r="S9" s="79">
        <v>100</v>
      </c>
      <c r="T9" s="84">
        <v>99.69</v>
      </c>
      <c r="U9" s="24">
        <v>2895860</v>
      </c>
      <c r="V9" s="3">
        <v>2838728</v>
      </c>
      <c r="W9" s="4">
        <f t="shared" si="1"/>
        <v>980271.14569999999</v>
      </c>
      <c r="X9" s="5">
        <v>98.027114569999995</v>
      </c>
      <c r="Y9" s="5">
        <v>98.79</v>
      </c>
      <c r="Z9" s="25">
        <v>98.7</v>
      </c>
      <c r="AA9" s="18"/>
    </row>
    <row r="10" spans="1:27" s="3" customFormat="1" x14ac:dyDescent="0.2">
      <c r="A10" s="14"/>
      <c r="B10" s="24">
        <v>1125</v>
      </c>
      <c r="C10" s="3" t="s">
        <v>26</v>
      </c>
      <c r="D10" s="4">
        <v>2019</v>
      </c>
      <c r="E10" s="3">
        <v>6.17</v>
      </c>
      <c r="F10" s="3">
        <v>500</v>
      </c>
      <c r="G10" s="3" t="s">
        <v>27</v>
      </c>
      <c r="H10" s="14" t="s">
        <v>12</v>
      </c>
      <c r="I10" s="24">
        <v>638778</v>
      </c>
      <c r="J10" s="3">
        <v>530971</v>
      </c>
      <c r="K10" s="4">
        <f t="shared" si="0"/>
        <v>114791.05416905404</v>
      </c>
      <c r="L10" s="5">
        <v>11.479105416905403</v>
      </c>
      <c r="M10" s="5">
        <v>100</v>
      </c>
      <c r="N10" s="25">
        <v>100</v>
      </c>
      <c r="O10" s="24"/>
      <c r="R10" s="5"/>
      <c r="S10" s="5"/>
      <c r="T10" s="25"/>
      <c r="U10" s="24"/>
      <c r="W10" s="4"/>
      <c r="X10" s="5"/>
      <c r="Y10" s="5"/>
      <c r="Z10" s="25"/>
      <c r="AA10" s="18"/>
    </row>
    <row r="11" spans="1:27" s="3" customFormat="1" x14ac:dyDescent="0.2">
      <c r="A11" s="14"/>
      <c r="B11" s="24">
        <v>200</v>
      </c>
      <c r="C11" s="3" t="s">
        <v>26</v>
      </c>
      <c r="D11" s="4">
        <v>2019</v>
      </c>
      <c r="E11" s="3">
        <v>6.09</v>
      </c>
      <c r="F11" s="3">
        <v>500</v>
      </c>
      <c r="G11" s="3" t="s">
        <v>27</v>
      </c>
      <c r="H11" s="14" t="s">
        <v>12</v>
      </c>
      <c r="I11" s="24">
        <v>109738</v>
      </c>
      <c r="J11" s="3">
        <v>103162</v>
      </c>
      <c r="K11" s="4">
        <f t="shared" si="0"/>
        <v>14252.127795294247</v>
      </c>
      <c r="L11" s="5">
        <v>1.4252127795294247</v>
      </c>
      <c r="M11" s="5">
        <v>99.81</v>
      </c>
      <c r="N11" s="27">
        <v>0</v>
      </c>
      <c r="O11" s="26">
        <v>60856</v>
      </c>
      <c r="P11" s="6">
        <v>18960</v>
      </c>
      <c r="Q11" s="11">
        <v>311555.14657552255</v>
      </c>
      <c r="R11" s="79">
        <v>31.16</v>
      </c>
      <c r="S11" s="79">
        <v>83.2</v>
      </c>
      <c r="T11" s="84">
        <v>83.17</v>
      </c>
      <c r="U11" s="24">
        <v>1767254</v>
      </c>
      <c r="V11" s="3">
        <v>582508</v>
      </c>
      <c r="W11" s="4">
        <f t="shared" si="1"/>
        <v>329611.929</v>
      </c>
      <c r="X11" s="5">
        <v>32.9611929</v>
      </c>
      <c r="Y11" s="5">
        <v>98.1</v>
      </c>
      <c r="Z11" s="25">
        <v>84.8</v>
      </c>
      <c r="AA11" s="18"/>
    </row>
    <row r="12" spans="1:27" s="3" customFormat="1" x14ac:dyDescent="0.2">
      <c r="A12" s="14"/>
      <c r="B12" s="24">
        <v>1175</v>
      </c>
      <c r="C12" s="3" t="s">
        <v>26</v>
      </c>
      <c r="D12" s="4">
        <v>2020</v>
      </c>
      <c r="E12" s="3">
        <v>6.06</v>
      </c>
      <c r="F12" s="3">
        <v>500</v>
      </c>
      <c r="G12" s="3" t="s">
        <v>27</v>
      </c>
      <c r="H12" s="14" t="s">
        <v>12</v>
      </c>
      <c r="I12" s="24">
        <v>1182264</v>
      </c>
      <c r="J12" s="3">
        <v>403223</v>
      </c>
      <c r="K12" s="4">
        <f t="shared" si="0"/>
        <v>127007.16591218206</v>
      </c>
      <c r="L12" s="5">
        <v>12.700716591218205</v>
      </c>
      <c r="M12" s="5">
        <v>100</v>
      </c>
      <c r="N12" s="27">
        <v>94.23</v>
      </c>
      <c r="O12" s="26">
        <v>62380</v>
      </c>
      <c r="P12" s="6">
        <v>38099</v>
      </c>
      <c r="Q12" s="11">
        <v>610756.65277332475</v>
      </c>
      <c r="R12" s="79">
        <v>61.08</v>
      </c>
      <c r="S12" s="79">
        <v>100</v>
      </c>
      <c r="T12" s="84">
        <v>100</v>
      </c>
      <c r="U12" s="24">
        <v>3268324</v>
      </c>
      <c r="V12" s="3">
        <v>2744378</v>
      </c>
      <c r="W12" s="4">
        <f t="shared" si="1"/>
        <v>839689.70029999991</v>
      </c>
      <c r="X12" s="5">
        <v>83.968970029999994</v>
      </c>
      <c r="Y12" s="5">
        <v>100</v>
      </c>
      <c r="Z12" s="25">
        <v>100</v>
      </c>
      <c r="AA12" s="18"/>
    </row>
    <row r="13" spans="1:27" s="3" customFormat="1" x14ac:dyDescent="0.2">
      <c r="A13" s="14"/>
      <c r="B13" s="24">
        <v>1103</v>
      </c>
      <c r="C13" s="3" t="s">
        <v>26</v>
      </c>
      <c r="D13" s="4">
        <v>2019</v>
      </c>
      <c r="E13" s="3">
        <v>5.69</v>
      </c>
      <c r="F13" s="3">
        <v>500</v>
      </c>
      <c r="G13" s="3" t="s">
        <v>27</v>
      </c>
      <c r="H13" s="14" t="s">
        <v>12</v>
      </c>
      <c r="I13" s="24">
        <v>966700</v>
      </c>
      <c r="J13" s="3">
        <v>617788</v>
      </c>
      <c r="K13" s="4">
        <f t="shared" si="0"/>
        <v>143359.88414192613</v>
      </c>
      <c r="L13" s="5">
        <v>14.335988414192613</v>
      </c>
      <c r="M13" s="5">
        <v>100</v>
      </c>
      <c r="N13" s="25">
        <v>100</v>
      </c>
      <c r="O13" s="24"/>
      <c r="R13" s="5"/>
      <c r="S13" s="5"/>
      <c r="T13" s="25"/>
      <c r="U13" s="24"/>
      <c r="W13" s="4"/>
      <c r="X13" s="5"/>
      <c r="Y13" s="5"/>
      <c r="Z13" s="25"/>
      <c r="AA13" s="18"/>
    </row>
    <row r="14" spans="1:27" s="3" customFormat="1" x14ac:dyDescent="0.2">
      <c r="A14" s="14"/>
      <c r="B14" s="24">
        <v>218</v>
      </c>
      <c r="C14" s="3" t="s">
        <v>26</v>
      </c>
      <c r="D14" s="4">
        <v>2018</v>
      </c>
      <c r="E14" s="3">
        <v>5.59</v>
      </c>
      <c r="F14" s="3">
        <v>500</v>
      </c>
      <c r="G14" s="3" t="s">
        <v>27</v>
      </c>
      <c r="H14" s="14" t="s">
        <v>12</v>
      </c>
      <c r="I14" s="24">
        <v>1708810</v>
      </c>
      <c r="J14" s="3">
        <v>1017820</v>
      </c>
      <c r="K14" s="4">
        <f t="shared" si="0"/>
        <v>256890.46763537198</v>
      </c>
      <c r="L14" s="5">
        <v>25.689046763537199</v>
      </c>
      <c r="M14" s="5">
        <v>100</v>
      </c>
      <c r="N14" s="25">
        <v>100</v>
      </c>
      <c r="O14" s="26">
        <v>117575</v>
      </c>
      <c r="P14" s="6">
        <v>90275</v>
      </c>
      <c r="Q14" s="11">
        <v>767807.78226663824</v>
      </c>
      <c r="R14" s="79">
        <v>76.78</v>
      </c>
      <c r="S14" s="79">
        <v>100</v>
      </c>
      <c r="T14" s="84">
        <v>99.91</v>
      </c>
      <c r="U14" s="24">
        <v>4099128</v>
      </c>
      <c r="V14" s="3">
        <v>3922030</v>
      </c>
      <c r="W14" s="4">
        <f t="shared" si="1"/>
        <v>956796.17709999997</v>
      </c>
      <c r="X14" s="5">
        <v>95.679617710000002</v>
      </c>
      <c r="Y14" s="5">
        <v>100</v>
      </c>
      <c r="Z14" s="25">
        <v>100</v>
      </c>
      <c r="AA14" s="18"/>
    </row>
    <row r="15" spans="1:27" s="3" customFormat="1" x14ac:dyDescent="0.2">
      <c r="A15" s="14"/>
      <c r="B15" s="24">
        <v>1119</v>
      </c>
      <c r="C15" s="3" t="s">
        <v>26</v>
      </c>
      <c r="D15" s="4">
        <v>2019</v>
      </c>
      <c r="E15" s="3">
        <v>5.53</v>
      </c>
      <c r="F15" s="3">
        <v>500</v>
      </c>
      <c r="G15" s="3" t="s">
        <v>27</v>
      </c>
      <c r="H15" s="14" t="s">
        <v>12</v>
      </c>
      <c r="I15" s="24">
        <v>5746052</v>
      </c>
      <c r="J15" s="3">
        <v>318907</v>
      </c>
      <c r="K15" s="4">
        <f t="shared" si="0"/>
        <v>1576.9088062551471</v>
      </c>
      <c r="L15" s="5">
        <v>0.1576908806255147</v>
      </c>
      <c r="M15" s="5">
        <v>100</v>
      </c>
      <c r="N15" s="25">
        <v>100</v>
      </c>
      <c r="O15" s="26">
        <v>95703</v>
      </c>
      <c r="P15" s="6">
        <v>35680</v>
      </c>
      <c r="Q15" s="11">
        <v>372820.07878540899</v>
      </c>
      <c r="R15" s="79">
        <v>37.28</v>
      </c>
      <c r="S15" s="79">
        <v>100</v>
      </c>
      <c r="T15" s="84">
        <v>100</v>
      </c>
      <c r="U15" s="24">
        <v>4276904</v>
      </c>
      <c r="V15" s="3">
        <v>3025569</v>
      </c>
      <c r="W15" s="4">
        <f t="shared" si="1"/>
        <v>707420.3676</v>
      </c>
      <c r="X15" s="5">
        <v>70.742036760000005</v>
      </c>
      <c r="Y15" s="5">
        <v>100</v>
      </c>
      <c r="Z15" s="25">
        <v>100</v>
      </c>
      <c r="AA15" s="18"/>
    </row>
    <row r="16" spans="1:27" s="3" customFormat="1" x14ac:dyDescent="0.2">
      <c r="A16" s="14"/>
      <c r="B16" s="24">
        <v>1131</v>
      </c>
      <c r="C16" s="3" t="s">
        <v>26</v>
      </c>
      <c r="D16" s="4">
        <v>2019</v>
      </c>
      <c r="E16" s="3">
        <v>5.47</v>
      </c>
      <c r="F16" s="3">
        <v>500</v>
      </c>
      <c r="G16" s="3" t="s">
        <v>27</v>
      </c>
      <c r="H16" s="14" t="s">
        <v>12</v>
      </c>
      <c r="I16" s="24">
        <v>3851170</v>
      </c>
      <c r="J16" s="3">
        <v>148765</v>
      </c>
      <c r="K16" s="4">
        <f t="shared" si="0"/>
        <v>6228.4967944806376</v>
      </c>
      <c r="L16" s="5">
        <v>0.6228496794480638</v>
      </c>
      <c r="M16" s="5">
        <v>100</v>
      </c>
      <c r="N16" s="27">
        <v>80.75</v>
      </c>
      <c r="O16" s="24"/>
      <c r="Q16" s="5"/>
      <c r="R16" s="5"/>
      <c r="S16" s="5"/>
      <c r="T16" s="25"/>
      <c r="U16" s="24"/>
      <c r="W16" s="4"/>
      <c r="X16" s="5"/>
      <c r="Y16" s="5"/>
      <c r="Z16" s="25"/>
      <c r="AA16" s="18"/>
    </row>
    <row r="17" spans="1:27" s="3" customFormat="1" x14ac:dyDescent="0.2">
      <c r="A17" s="14"/>
      <c r="B17" s="24">
        <v>1116</v>
      </c>
      <c r="C17" s="3" t="s">
        <v>26</v>
      </c>
      <c r="D17" s="4">
        <v>2019</v>
      </c>
      <c r="E17" s="3">
        <v>5.41</v>
      </c>
      <c r="F17" s="3">
        <v>500</v>
      </c>
      <c r="G17" s="3" t="s">
        <v>27</v>
      </c>
      <c r="H17" s="14" t="s">
        <v>12</v>
      </c>
      <c r="I17" s="24">
        <v>2958010</v>
      </c>
      <c r="J17" s="3">
        <v>399</v>
      </c>
      <c r="K17" s="4">
        <f t="shared" si="0"/>
        <v>2.3664558267213431</v>
      </c>
      <c r="L17" s="5">
        <v>2.3664558267213432E-4</v>
      </c>
      <c r="M17" s="5">
        <v>75.28</v>
      </c>
      <c r="N17" s="27">
        <v>0</v>
      </c>
      <c r="O17" s="92">
        <v>187499</v>
      </c>
      <c r="P17" s="92">
        <v>31</v>
      </c>
      <c r="Q17" s="90">
        <f t="shared" ref="Q17" si="2">(P17/O17)*1000000</f>
        <v>165.33421511581395</v>
      </c>
      <c r="R17" s="92">
        <v>0.02</v>
      </c>
      <c r="S17" s="102">
        <v>0</v>
      </c>
      <c r="T17" s="102">
        <v>0</v>
      </c>
      <c r="U17" s="24">
        <v>1596600</v>
      </c>
      <c r="V17" s="3">
        <v>1169135</v>
      </c>
      <c r="W17" s="4">
        <f t="shared" si="1"/>
        <v>732265.43910000008</v>
      </c>
      <c r="X17" s="5">
        <v>73.226543910000004</v>
      </c>
      <c r="Y17" s="5">
        <v>0</v>
      </c>
      <c r="Z17" s="25">
        <v>0</v>
      </c>
      <c r="AA17" s="18"/>
    </row>
    <row r="18" spans="1:27" s="3" customFormat="1" x14ac:dyDescent="0.2">
      <c r="A18" s="14"/>
      <c r="B18" s="24">
        <v>1105</v>
      </c>
      <c r="C18" s="3" t="s">
        <v>26</v>
      </c>
      <c r="D18" s="4">
        <v>2019</v>
      </c>
      <c r="E18" s="3">
        <v>5.36</v>
      </c>
      <c r="F18" s="3">
        <v>500</v>
      </c>
      <c r="G18" s="3" t="s">
        <v>27</v>
      </c>
      <c r="H18" s="14" t="s">
        <v>12</v>
      </c>
      <c r="I18" s="24">
        <v>1057854</v>
      </c>
      <c r="J18" s="3">
        <v>172593</v>
      </c>
      <c r="K18" s="4">
        <f t="shared" si="0"/>
        <v>80165.126756622369</v>
      </c>
      <c r="L18" s="5">
        <v>8.016512675662236</v>
      </c>
      <c r="M18" s="5">
        <v>100</v>
      </c>
      <c r="N18" s="27">
        <v>82.43</v>
      </c>
      <c r="O18" s="24"/>
      <c r="Q18" s="5"/>
      <c r="R18" s="5"/>
      <c r="S18" s="5"/>
      <c r="T18" s="25"/>
      <c r="U18" s="24"/>
      <c r="W18" s="4"/>
      <c r="X18" s="5"/>
      <c r="Y18" s="5"/>
      <c r="Z18" s="25"/>
      <c r="AA18" s="18"/>
    </row>
    <row r="19" spans="1:27" s="3" customFormat="1" x14ac:dyDescent="0.2">
      <c r="A19" s="14"/>
      <c r="B19" s="24">
        <v>1115</v>
      </c>
      <c r="C19" s="3" t="s">
        <v>26</v>
      </c>
      <c r="D19" s="4">
        <v>2019</v>
      </c>
      <c r="E19" s="3">
        <v>5.34</v>
      </c>
      <c r="F19" s="3">
        <v>500</v>
      </c>
      <c r="G19" s="3" t="s">
        <v>27</v>
      </c>
      <c r="H19" s="14" t="s">
        <v>12</v>
      </c>
      <c r="I19" s="24">
        <v>434768</v>
      </c>
      <c r="J19" s="3">
        <v>98510</v>
      </c>
      <c r="K19" s="4">
        <f t="shared" si="0"/>
        <v>40623.964965222833</v>
      </c>
      <c r="L19" s="5">
        <v>4.0623964965222834</v>
      </c>
      <c r="M19" s="5">
        <v>100</v>
      </c>
      <c r="N19" s="27">
        <v>0</v>
      </c>
      <c r="O19" s="92">
        <v>19235</v>
      </c>
      <c r="P19" s="92">
        <v>4298</v>
      </c>
      <c r="Q19" s="90">
        <v>223446.84169482713</v>
      </c>
      <c r="R19" s="92">
        <v>22.34</v>
      </c>
      <c r="S19" s="92">
        <v>37.75</v>
      </c>
      <c r="T19" s="92">
        <v>37.72</v>
      </c>
      <c r="U19" s="24">
        <v>2420162</v>
      </c>
      <c r="V19" s="3">
        <v>2359125</v>
      </c>
      <c r="W19" s="4">
        <f t="shared" si="1"/>
        <v>974779.78750000009</v>
      </c>
      <c r="X19" s="5">
        <v>97.477978750000005</v>
      </c>
      <c r="Y19" s="5">
        <v>67.260000000000005</v>
      </c>
      <c r="Z19" s="25">
        <v>59.9</v>
      </c>
      <c r="AA19" s="18"/>
    </row>
    <row r="20" spans="1:27" s="3" customFormat="1" x14ac:dyDescent="0.2">
      <c r="A20" s="14"/>
      <c r="B20" s="24">
        <v>1132</v>
      </c>
      <c r="C20" s="3" t="s">
        <v>26</v>
      </c>
      <c r="D20" s="4">
        <v>2019</v>
      </c>
      <c r="E20" s="3">
        <v>5.15</v>
      </c>
      <c r="F20" s="3">
        <v>500</v>
      </c>
      <c r="G20" s="3" t="s">
        <v>27</v>
      </c>
      <c r="H20" s="14" t="s">
        <v>56</v>
      </c>
      <c r="I20" s="24">
        <v>646084</v>
      </c>
      <c r="J20" s="3">
        <v>30054</v>
      </c>
      <c r="K20" s="4">
        <f t="shared" si="0"/>
        <v>3984.0020802248628</v>
      </c>
      <c r="L20" s="5">
        <v>0.39840020802248627</v>
      </c>
      <c r="M20" s="5">
        <v>99.53</v>
      </c>
      <c r="N20" s="27">
        <v>0</v>
      </c>
      <c r="O20" s="24"/>
      <c r="Q20" s="5"/>
      <c r="R20" s="5"/>
      <c r="S20" s="5"/>
      <c r="T20" s="25"/>
      <c r="U20" s="24"/>
      <c r="W20" s="4"/>
      <c r="X20" s="5"/>
      <c r="Y20" s="5"/>
      <c r="Z20" s="25"/>
      <c r="AA20" s="18"/>
    </row>
    <row r="21" spans="1:27" s="3" customFormat="1" x14ac:dyDescent="0.2">
      <c r="A21" s="14"/>
      <c r="B21" s="24">
        <v>1147</v>
      </c>
      <c r="C21" s="3" t="s">
        <v>26</v>
      </c>
      <c r="D21" s="4">
        <v>2019</v>
      </c>
      <c r="E21" s="3">
        <v>5.09</v>
      </c>
      <c r="F21" s="3">
        <v>500</v>
      </c>
      <c r="G21" s="3" t="s">
        <v>27</v>
      </c>
      <c r="H21" s="14" t="s">
        <v>56</v>
      </c>
      <c r="I21" s="24">
        <v>5898812</v>
      </c>
      <c r="J21" s="3">
        <v>36612</v>
      </c>
      <c r="K21" s="4">
        <f t="shared" si="0"/>
        <v>341.59420574854732</v>
      </c>
      <c r="L21" s="5">
        <v>3.4159420574854736E-2</v>
      </c>
      <c r="M21" s="5">
        <v>100</v>
      </c>
      <c r="N21" s="27">
        <v>13.19</v>
      </c>
      <c r="O21" s="24"/>
      <c r="Q21" s="5"/>
      <c r="R21" s="5"/>
      <c r="S21" s="5"/>
      <c r="T21" s="25"/>
      <c r="U21" s="24"/>
      <c r="W21" s="4"/>
      <c r="X21" s="5"/>
      <c r="Y21" s="5"/>
      <c r="Z21" s="25"/>
      <c r="AA21" s="18"/>
    </row>
    <row r="22" spans="1:27" s="3" customFormat="1" x14ac:dyDescent="0.2">
      <c r="A22" s="14"/>
      <c r="B22" s="24">
        <v>211</v>
      </c>
      <c r="C22" s="3" t="s">
        <v>26</v>
      </c>
      <c r="D22" s="4">
        <v>2018</v>
      </c>
      <c r="E22" s="3">
        <v>5.01</v>
      </c>
      <c r="F22" s="3">
        <v>500</v>
      </c>
      <c r="G22" s="3" t="s">
        <v>27</v>
      </c>
      <c r="H22" s="14" t="s">
        <v>56</v>
      </c>
      <c r="I22" s="24">
        <v>43616</v>
      </c>
      <c r="J22" s="3">
        <v>31822</v>
      </c>
      <c r="K22" s="4">
        <f t="shared" si="0"/>
        <v>22377.109317681585</v>
      </c>
      <c r="L22" s="5">
        <v>2.2377109317681585</v>
      </c>
      <c r="M22" s="5">
        <v>100</v>
      </c>
      <c r="N22" s="27">
        <v>0</v>
      </c>
      <c r="O22" s="24"/>
      <c r="Q22" s="5"/>
      <c r="R22" s="5"/>
      <c r="S22" s="5"/>
      <c r="T22" s="25"/>
      <c r="U22" s="24"/>
      <c r="W22" s="4"/>
      <c r="X22" s="5"/>
      <c r="Y22" s="5"/>
      <c r="Z22" s="25"/>
      <c r="AA22" s="18"/>
    </row>
    <row r="23" spans="1:27" s="3" customFormat="1" x14ac:dyDescent="0.2">
      <c r="A23" s="14"/>
      <c r="B23" s="24">
        <v>1108</v>
      </c>
      <c r="C23" s="3" t="s">
        <v>26</v>
      </c>
      <c r="D23" s="4">
        <v>2019</v>
      </c>
      <c r="E23" s="3">
        <v>4.6399999999999997</v>
      </c>
      <c r="F23" s="3">
        <v>500</v>
      </c>
      <c r="G23" s="3" t="s">
        <v>27</v>
      </c>
      <c r="H23" s="14" t="s">
        <v>56</v>
      </c>
      <c r="I23" s="24">
        <v>459994</v>
      </c>
      <c r="J23" s="3">
        <v>48425</v>
      </c>
      <c r="K23" s="4">
        <f t="shared" si="0"/>
        <v>3269.6078644504055</v>
      </c>
      <c r="L23" s="5">
        <v>0.32696078644504056</v>
      </c>
      <c r="M23" s="5">
        <v>100</v>
      </c>
      <c r="N23" s="27">
        <v>0</v>
      </c>
      <c r="O23" s="24"/>
      <c r="Q23" s="5"/>
      <c r="R23" s="5"/>
      <c r="S23" s="5"/>
      <c r="T23" s="25"/>
      <c r="U23" s="24"/>
      <c r="W23" s="4"/>
      <c r="X23" s="5"/>
      <c r="Y23" s="5"/>
      <c r="Z23" s="25"/>
      <c r="AA23" s="18"/>
    </row>
    <row r="24" spans="1:27" s="3" customFormat="1" x14ac:dyDescent="0.2">
      <c r="A24" s="14"/>
      <c r="B24" s="24">
        <v>1174</v>
      </c>
      <c r="C24" s="3" t="s">
        <v>26</v>
      </c>
      <c r="D24" s="4">
        <v>2020</v>
      </c>
      <c r="E24" s="3">
        <v>4.4400000000000004</v>
      </c>
      <c r="F24" s="3">
        <v>500</v>
      </c>
      <c r="G24" s="3" t="s">
        <v>27</v>
      </c>
      <c r="H24" s="14" t="s">
        <v>56</v>
      </c>
      <c r="I24" s="24">
        <v>355378</v>
      </c>
      <c r="J24" s="3">
        <v>13899</v>
      </c>
      <c r="K24" s="4">
        <f t="shared" si="0"/>
        <v>3264.1300249311998</v>
      </c>
      <c r="L24" s="5">
        <v>0.32641300249312</v>
      </c>
      <c r="M24" s="5">
        <v>91.34</v>
      </c>
      <c r="N24" s="27">
        <v>0</v>
      </c>
      <c r="O24" s="24"/>
      <c r="Q24" s="5"/>
      <c r="R24" s="5"/>
      <c r="S24" s="5"/>
      <c r="T24" s="25"/>
      <c r="U24" s="24"/>
      <c r="W24" s="4"/>
      <c r="X24" s="5"/>
      <c r="Y24" s="5"/>
      <c r="Z24" s="25"/>
      <c r="AA24" s="18"/>
    </row>
    <row r="25" spans="1:27" s="3" customFormat="1" x14ac:dyDescent="0.2">
      <c r="A25" s="14"/>
      <c r="B25" s="24">
        <v>1134</v>
      </c>
      <c r="C25" s="3" t="s">
        <v>26</v>
      </c>
      <c r="D25" s="4">
        <v>2019</v>
      </c>
      <c r="E25" s="3">
        <v>4.32</v>
      </c>
      <c r="F25" s="3">
        <v>500</v>
      </c>
      <c r="G25" s="3" t="s">
        <v>27</v>
      </c>
      <c r="H25" s="14" t="s">
        <v>56</v>
      </c>
      <c r="I25" s="24">
        <v>1028776</v>
      </c>
      <c r="J25" s="3">
        <v>36627</v>
      </c>
      <c r="K25" s="4">
        <f t="shared" si="0"/>
        <v>5168.2776425577586</v>
      </c>
      <c r="L25" s="5">
        <v>0.51682776425577581</v>
      </c>
      <c r="M25" s="5">
        <v>95.19</v>
      </c>
      <c r="N25" s="27">
        <v>0</v>
      </c>
      <c r="O25" s="24"/>
      <c r="Q25" s="5"/>
      <c r="R25" s="5"/>
      <c r="S25" s="5"/>
      <c r="T25" s="25"/>
      <c r="U25" s="24"/>
      <c r="W25" s="4"/>
      <c r="X25" s="5"/>
      <c r="Y25" s="5"/>
      <c r="Z25" s="25"/>
      <c r="AA25" s="18"/>
    </row>
    <row r="26" spans="1:27" s="3" customFormat="1" x14ac:dyDescent="0.2">
      <c r="A26" s="14"/>
      <c r="B26" s="51">
        <v>1170</v>
      </c>
      <c r="C26" s="52" t="s">
        <v>26</v>
      </c>
      <c r="D26" s="54">
        <v>2020</v>
      </c>
      <c r="E26" s="52">
        <v>4.21</v>
      </c>
      <c r="F26" s="52">
        <v>500</v>
      </c>
      <c r="G26" s="52" t="s">
        <v>27</v>
      </c>
      <c r="H26" s="53" t="s">
        <v>56</v>
      </c>
      <c r="I26" s="51">
        <v>5590660</v>
      </c>
      <c r="J26" s="52">
        <v>26066</v>
      </c>
      <c r="K26" s="54">
        <f t="shared" si="0"/>
        <v>150.96607556174047</v>
      </c>
      <c r="L26" s="55">
        <v>1.5096607556174048E-2</v>
      </c>
      <c r="M26" s="55">
        <v>91.52</v>
      </c>
      <c r="N26" s="56">
        <v>0</v>
      </c>
      <c r="O26" s="51"/>
      <c r="P26" s="52"/>
      <c r="Q26" s="55"/>
      <c r="R26" s="55"/>
      <c r="S26" s="55"/>
      <c r="T26" s="57"/>
      <c r="U26" s="51"/>
      <c r="V26" s="52"/>
      <c r="W26" s="54"/>
      <c r="X26" s="55"/>
      <c r="Y26" s="55"/>
      <c r="Z26" s="57"/>
      <c r="AA26" s="18"/>
    </row>
    <row r="27" spans="1:27" s="3" customFormat="1" x14ac:dyDescent="0.2">
      <c r="A27" s="14"/>
      <c r="B27" s="28" t="s">
        <v>16</v>
      </c>
      <c r="C27" s="21" t="s">
        <v>7</v>
      </c>
      <c r="D27" s="29">
        <v>2018</v>
      </c>
      <c r="E27" s="21">
        <v>5.64</v>
      </c>
      <c r="F27" s="21">
        <v>200</v>
      </c>
      <c r="G27" s="21" t="s">
        <v>50</v>
      </c>
      <c r="H27" t="s">
        <v>14</v>
      </c>
      <c r="I27" s="28"/>
      <c r="J27" s="21"/>
      <c r="K27" s="29"/>
      <c r="L27" s="30"/>
      <c r="M27" s="30"/>
      <c r="N27" s="41"/>
      <c r="O27" s="32">
        <v>61511</v>
      </c>
      <c r="P27" s="33">
        <v>59051</v>
      </c>
      <c r="Q27" s="34">
        <f t="shared" ref="Q27:Q45" si="3">1000000*(P27/O27)</f>
        <v>960007.15319211199</v>
      </c>
      <c r="R27" s="80">
        <v>96</v>
      </c>
      <c r="S27" s="80">
        <v>100</v>
      </c>
      <c r="T27" s="85">
        <v>100</v>
      </c>
      <c r="U27" s="28"/>
      <c r="V27" s="21"/>
      <c r="W27" s="29"/>
      <c r="X27" s="30"/>
      <c r="Y27" s="30"/>
      <c r="Z27" s="31"/>
      <c r="AA27" s="18"/>
    </row>
    <row r="28" spans="1:27" s="3" customFormat="1" x14ac:dyDescent="0.2">
      <c r="A28" s="14"/>
      <c r="B28" s="24" t="s">
        <v>9</v>
      </c>
      <c r="C28" s="3" t="s">
        <v>7</v>
      </c>
      <c r="D28" s="29">
        <v>2018</v>
      </c>
      <c r="E28" s="3">
        <v>5.5</v>
      </c>
      <c r="F28" s="3">
        <v>200</v>
      </c>
      <c r="G28" s="3" t="s">
        <v>50</v>
      </c>
      <c r="H28" t="s">
        <v>10</v>
      </c>
      <c r="I28" s="24"/>
      <c r="K28" s="4"/>
      <c r="L28" s="5"/>
      <c r="M28" s="5"/>
      <c r="N28" s="27"/>
      <c r="O28" s="26">
        <v>49488</v>
      </c>
      <c r="P28" s="6">
        <v>43628</v>
      </c>
      <c r="Q28" s="11">
        <f t="shared" si="3"/>
        <v>881587.45554477861</v>
      </c>
      <c r="R28" s="79">
        <v>88.16</v>
      </c>
      <c r="S28" s="79">
        <v>100</v>
      </c>
      <c r="T28" s="84">
        <v>99.59</v>
      </c>
      <c r="U28" s="24"/>
      <c r="W28" s="4"/>
      <c r="X28" s="5"/>
      <c r="Y28" s="5"/>
      <c r="Z28" s="25"/>
      <c r="AA28" s="18"/>
    </row>
    <row r="29" spans="1:27" s="3" customFormat="1" x14ac:dyDescent="0.2">
      <c r="A29" s="14"/>
      <c r="B29" s="24" t="s">
        <v>13</v>
      </c>
      <c r="C29" s="3" t="s">
        <v>7</v>
      </c>
      <c r="D29" s="29">
        <v>2018</v>
      </c>
      <c r="E29" s="3">
        <v>4.82</v>
      </c>
      <c r="F29" s="3">
        <v>200</v>
      </c>
      <c r="G29" s="3" t="s">
        <v>50</v>
      </c>
      <c r="H29" t="s">
        <v>14</v>
      </c>
      <c r="I29" s="24"/>
      <c r="K29" s="4"/>
      <c r="L29" s="5"/>
      <c r="M29" s="5"/>
      <c r="N29" s="27"/>
      <c r="O29" s="26">
        <v>77987</v>
      </c>
      <c r="P29" s="6">
        <v>76054</v>
      </c>
      <c r="Q29" s="11">
        <f t="shared" si="3"/>
        <v>975213.81768756337</v>
      </c>
      <c r="R29" s="79">
        <v>97.52</v>
      </c>
      <c r="S29" s="79">
        <v>100</v>
      </c>
      <c r="T29" s="84">
        <v>99.53</v>
      </c>
      <c r="U29" s="24"/>
      <c r="W29" s="4"/>
      <c r="X29" s="5"/>
      <c r="Y29" s="5"/>
      <c r="Z29" s="25"/>
      <c r="AA29" s="18"/>
    </row>
    <row r="30" spans="1:27" s="3" customFormat="1" x14ac:dyDescent="0.2">
      <c r="A30" s="14"/>
      <c r="B30" s="24" t="s">
        <v>17</v>
      </c>
      <c r="C30" s="3" t="s">
        <v>7</v>
      </c>
      <c r="D30" s="4">
        <v>2019</v>
      </c>
      <c r="E30" s="3">
        <v>4.51</v>
      </c>
      <c r="F30" s="3">
        <v>200</v>
      </c>
      <c r="G30" s="3" t="s">
        <v>50</v>
      </c>
      <c r="H30" t="s">
        <v>14</v>
      </c>
      <c r="I30" s="24"/>
      <c r="K30" s="4"/>
      <c r="L30" s="5"/>
      <c r="M30" s="5"/>
      <c r="N30" s="27"/>
      <c r="O30" s="26">
        <v>9329</v>
      </c>
      <c r="P30" s="6">
        <v>3982</v>
      </c>
      <c r="Q30" s="11">
        <f t="shared" si="3"/>
        <v>426841.0333369064</v>
      </c>
      <c r="R30" s="79">
        <v>42.68</v>
      </c>
      <c r="S30" s="79">
        <v>100</v>
      </c>
      <c r="T30" s="84">
        <v>99.66</v>
      </c>
      <c r="U30" s="24"/>
      <c r="W30" s="4"/>
      <c r="X30" s="5"/>
      <c r="Y30" s="5"/>
      <c r="Z30" s="25"/>
      <c r="AA30" s="18"/>
    </row>
    <row r="31" spans="1:27" s="3" customFormat="1" x14ac:dyDescent="0.2">
      <c r="A31" s="14"/>
      <c r="B31" s="26" t="s">
        <v>66</v>
      </c>
      <c r="C31" s="3" t="s">
        <v>7</v>
      </c>
      <c r="D31" s="4">
        <v>2019</v>
      </c>
      <c r="E31" s="3">
        <v>4.49</v>
      </c>
      <c r="F31" s="21">
        <v>200</v>
      </c>
      <c r="G31" s="3" t="s">
        <v>50</v>
      </c>
      <c r="H31" t="s">
        <v>11</v>
      </c>
      <c r="I31" s="24"/>
      <c r="K31" s="4"/>
      <c r="L31" s="5"/>
      <c r="M31" s="5"/>
      <c r="N31" s="27"/>
      <c r="O31" s="26">
        <v>33654</v>
      </c>
      <c r="P31" s="6">
        <v>26561</v>
      </c>
      <c r="Q31" s="11">
        <f t="shared" si="3"/>
        <v>789237.53491412604</v>
      </c>
      <c r="R31" s="79">
        <v>78.92</v>
      </c>
      <c r="S31" s="79">
        <v>100</v>
      </c>
      <c r="T31" s="84">
        <v>99.72</v>
      </c>
      <c r="U31" s="24"/>
      <c r="W31" s="4"/>
      <c r="X31" s="5"/>
      <c r="Y31" s="5"/>
      <c r="Z31" s="25"/>
      <c r="AA31" s="18"/>
    </row>
    <row r="32" spans="1:27" s="3" customFormat="1" x14ac:dyDescent="0.2">
      <c r="A32" s="14"/>
      <c r="B32" s="26" t="s">
        <v>13</v>
      </c>
      <c r="C32" s="3" t="s">
        <v>7</v>
      </c>
      <c r="D32" s="29">
        <v>2018</v>
      </c>
      <c r="E32" s="3">
        <v>4.4000000000000004</v>
      </c>
      <c r="F32" s="3">
        <v>200</v>
      </c>
      <c r="G32" s="3" t="s">
        <v>50</v>
      </c>
      <c r="H32" t="s">
        <v>14</v>
      </c>
      <c r="I32" s="24"/>
      <c r="K32" s="4"/>
      <c r="L32" s="5"/>
      <c r="M32" s="5"/>
      <c r="N32" s="27"/>
      <c r="O32" s="26">
        <v>1189</v>
      </c>
      <c r="P32" s="6">
        <v>490</v>
      </c>
      <c r="Q32" s="11">
        <f t="shared" si="3"/>
        <v>412111.01766190078</v>
      </c>
      <c r="R32" s="79">
        <v>41.21</v>
      </c>
      <c r="S32" s="79">
        <v>100</v>
      </c>
      <c r="T32" s="84">
        <v>99.6</v>
      </c>
      <c r="U32" s="24"/>
      <c r="W32" s="4"/>
      <c r="X32" s="5"/>
      <c r="Y32" s="5"/>
      <c r="Z32" s="25"/>
      <c r="AA32" s="18"/>
    </row>
    <row r="33" spans="1:27" s="3" customFormat="1" x14ac:dyDescent="0.2">
      <c r="A33" s="14"/>
      <c r="B33" s="24" t="s">
        <v>19</v>
      </c>
      <c r="C33" s="3" t="s">
        <v>7</v>
      </c>
      <c r="D33" s="29">
        <v>2018</v>
      </c>
      <c r="E33" s="3">
        <v>4.0999999999999996</v>
      </c>
      <c r="F33" s="3">
        <v>200</v>
      </c>
      <c r="G33" s="3" t="s">
        <v>50</v>
      </c>
      <c r="H33" t="s">
        <v>8</v>
      </c>
      <c r="I33" s="24"/>
      <c r="K33" s="4"/>
      <c r="L33" s="5"/>
      <c r="M33" s="5"/>
      <c r="N33" s="27"/>
      <c r="O33" s="26">
        <v>15312</v>
      </c>
      <c r="P33" s="6">
        <v>9030</v>
      </c>
      <c r="Q33" s="11">
        <f t="shared" si="3"/>
        <v>589733.54231974913</v>
      </c>
      <c r="R33" s="79">
        <v>58.97</v>
      </c>
      <c r="S33" s="79">
        <v>100</v>
      </c>
      <c r="T33" s="84">
        <v>100</v>
      </c>
      <c r="U33" s="24"/>
      <c r="W33" s="4"/>
      <c r="X33" s="5"/>
      <c r="Y33" s="5"/>
      <c r="Z33" s="25"/>
      <c r="AA33" s="18"/>
    </row>
    <row r="34" spans="1:27" s="3" customFormat="1" x14ac:dyDescent="0.2">
      <c r="A34" s="14"/>
      <c r="B34" s="24" t="s">
        <v>15</v>
      </c>
      <c r="C34" s="3" t="s">
        <v>7</v>
      </c>
      <c r="D34" s="4">
        <v>2019</v>
      </c>
      <c r="E34" s="3">
        <v>3.79</v>
      </c>
      <c r="F34" s="3">
        <v>200</v>
      </c>
      <c r="G34" s="3" t="s">
        <v>50</v>
      </c>
      <c r="H34" t="s">
        <v>12</v>
      </c>
      <c r="I34" s="24"/>
      <c r="K34" s="4"/>
      <c r="L34" s="5"/>
      <c r="M34" s="5"/>
      <c r="N34" s="27"/>
      <c r="O34" s="26">
        <v>25568</v>
      </c>
      <c r="P34" s="6">
        <v>6657</v>
      </c>
      <c r="Q34" s="11">
        <f t="shared" si="3"/>
        <v>260364.51814768463</v>
      </c>
      <c r="R34" s="79">
        <v>26.04</v>
      </c>
      <c r="S34" s="79">
        <v>100</v>
      </c>
      <c r="T34" s="84">
        <v>99.69</v>
      </c>
      <c r="U34" s="24"/>
      <c r="W34" s="4"/>
      <c r="X34" s="5"/>
      <c r="Y34" s="5"/>
      <c r="Z34" s="25"/>
      <c r="AA34" s="18"/>
    </row>
    <row r="35" spans="1:27" s="3" customFormat="1" x14ac:dyDescent="0.2">
      <c r="A35" s="14"/>
      <c r="B35" s="26" t="s">
        <v>9</v>
      </c>
      <c r="C35" s="3" t="s">
        <v>7</v>
      </c>
      <c r="D35" s="29">
        <v>2018</v>
      </c>
      <c r="E35" s="6">
        <v>3.73</v>
      </c>
      <c r="F35" s="21">
        <v>200</v>
      </c>
      <c r="G35" s="3" t="s">
        <v>50</v>
      </c>
      <c r="H35" t="s">
        <v>10</v>
      </c>
      <c r="I35" s="24"/>
      <c r="K35" s="4"/>
      <c r="L35" s="5"/>
      <c r="M35" s="5"/>
      <c r="N35" s="27"/>
      <c r="O35" s="26">
        <v>61411</v>
      </c>
      <c r="P35" s="6">
        <v>45255</v>
      </c>
      <c r="Q35" s="11">
        <f t="shared" si="3"/>
        <v>736920.09574831871</v>
      </c>
      <c r="R35" s="79">
        <v>73.69</v>
      </c>
      <c r="S35" s="79">
        <v>100</v>
      </c>
      <c r="T35" s="84">
        <v>99.5</v>
      </c>
      <c r="U35" s="24"/>
      <c r="W35" s="4"/>
      <c r="X35" s="5"/>
      <c r="Y35" s="5"/>
      <c r="Z35" s="25"/>
      <c r="AA35" s="18"/>
    </row>
    <row r="36" spans="1:27" s="3" customFormat="1" x14ac:dyDescent="0.2">
      <c r="A36" s="14"/>
      <c r="B36" s="26" t="s">
        <v>67</v>
      </c>
      <c r="C36" s="3" t="s">
        <v>7</v>
      </c>
      <c r="D36" s="29">
        <v>2018</v>
      </c>
      <c r="E36" s="6">
        <v>3.35</v>
      </c>
      <c r="F36" s="3">
        <v>200</v>
      </c>
      <c r="G36" s="3" t="s">
        <v>50</v>
      </c>
      <c r="H36" t="s">
        <v>70</v>
      </c>
      <c r="I36" s="24"/>
      <c r="K36" s="4"/>
      <c r="L36" s="5"/>
      <c r="M36" s="5"/>
      <c r="N36" s="27"/>
      <c r="O36" s="26">
        <v>6324</v>
      </c>
      <c r="P36" s="6">
        <v>757</v>
      </c>
      <c r="Q36" s="11">
        <f t="shared" si="3"/>
        <v>119702.71979759647</v>
      </c>
      <c r="R36" s="79">
        <v>11.97</v>
      </c>
      <c r="S36" s="79">
        <v>84.63</v>
      </c>
      <c r="T36" s="84">
        <v>84.32</v>
      </c>
      <c r="U36" s="24"/>
      <c r="W36" s="4"/>
      <c r="X36" s="5"/>
      <c r="Y36" s="5"/>
      <c r="Z36" s="25"/>
      <c r="AA36" s="18"/>
    </row>
    <row r="37" spans="1:27" s="3" customFormat="1" x14ac:dyDescent="0.2">
      <c r="A37" s="14"/>
      <c r="B37" s="26" t="s">
        <v>68</v>
      </c>
      <c r="C37" s="3" t="s">
        <v>7</v>
      </c>
      <c r="D37" s="29">
        <v>2018</v>
      </c>
      <c r="E37" s="6">
        <v>3.16</v>
      </c>
      <c r="F37" s="3">
        <v>200</v>
      </c>
      <c r="G37" s="3" t="s">
        <v>50</v>
      </c>
      <c r="H37" t="s">
        <v>12</v>
      </c>
      <c r="I37" s="24"/>
      <c r="K37" s="4"/>
      <c r="L37" s="5"/>
      <c r="M37" s="5"/>
      <c r="N37" s="27"/>
      <c r="O37" s="26">
        <v>3494</v>
      </c>
      <c r="P37" s="6">
        <v>1115</v>
      </c>
      <c r="Q37" s="11">
        <f t="shared" si="3"/>
        <v>319118.48883800802</v>
      </c>
      <c r="R37" s="79">
        <v>31.91</v>
      </c>
      <c r="S37" s="79">
        <v>100</v>
      </c>
      <c r="T37" s="84">
        <v>99.5</v>
      </c>
      <c r="U37" s="24"/>
      <c r="W37" s="4"/>
      <c r="X37" s="5"/>
      <c r="Y37" s="5"/>
      <c r="Z37" s="25"/>
      <c r="AA37" s="18"/>
    </row>
    <row r="38" spans="1:27" s="3" customFormat="1" x14ac:dyDescent="0.2">
      <c r="A38" s="14"/>
      <c r="B38" s="24" t="s">
        <v>20</v>
      </c>
      <c r="C38" s="3" t="s">
        <v>7</v>
      </c>
      <c r="D38" s="4">
        <v>2019</v>
      </c>
      <c r="E38" s="3">
        <v>3.01</v>
      </c>
      <c r="F38" s="3">
        <v>200</v>
      </c>
      <c r="G38" s="3" t="s">
        <v>50</v>
      </c>
      <c r="H38" t="s">
        <v>71</v>
      </c>
      <c r="I38" s="24"/>
      <c r="K38" s="4"/>
      <c r="L38" s="5"/>
      <c r="M38" s="5"/>
      <c r="N38" s="27"/>
      <c r="O38" s="26">
        <v>6140</v>
      </c>
      <c r="P38" s="6">
        <v>1898</v>
      </c>
      <c r="Q38" s="11">
        <f t="shared" si="3"/>
        <v>309120.52117263846</v>
      </c>
      <c r="R38" s="79">
        <v>30.91</v>
      </c>
      <c r="S38" s="79">
        <v>85.01</v>
      </c>
      <c r="T38" s="84">
        <v>84.57</v>
      </c>
      <c r="U38" s="24"/>
      <c r="W38" s="4"/>
      <c r="X38" s="5"/>
      <c r="Y38" s="5"/>
      <c r="Z38" s="25"/>
      <c r="AA38" s="18"/>
    </row>
    <row r="39" spans="1:27" s="3" customFormat="1" x14ac:dyDescent="0.2">
      <c r="A39" s="14"/>
      <c r="B39" s="24" t="s">
        <v>23</v>
      </c>
      <c r="C39" s="3" t="s">
        <v>7</v>
      </c>
      <c r="D39" s="29">
        <v>2018</v>
      </c>
      <c r="E39" s="3">
        <v>2.63</v>
      </c>
      <c r="F39" s="3">
        <v>400</v>
      </c>
      <c r="G39" s="3" t="s">
        <v>50</v>
      </c>
      <c r="H39" t="s">
        <v>10</v>
      </c>
      <c r="I39" s="24"/>
      <c r="K39" s="4"/>
      <c r="L39" s="5"/>
      <c r="M39" s="5"/>
      <c r="N39" s="27"/>
      <c r="O39" s="26">
        <v>86946</v>
      </c>
      <c r="P39" s="6">
        <v>65473</v>
      </c>
      <c r="Q39" s="11">
        <f t="shared" si="3"/>
        <v>753030.61670462124</v>
      </c>
      <c r="R39" s="79">
        <v>75.3</v>
      </c>
      <c r="S39" s="79">
        <v>100</v>
      </c>
      <c r="T39" s="84">
        <v>99.81</v>
      </c>
      <c r="U39" s="24"/>
      <c r="W39" s="4"/>
      <c r="X39" s="5"/>
      <c r="Y39" s="5"/>
      <c r="Z39" s="25"/>
      <c r="AA39" s="18"/>
    </row>
    <row r="40" spans="1:27" s="3" customFormat="1" x14ac:dyDescent="0.2">
      <c r="A40" s="14"/>
      <c r="B40" s="24" t="s">
        <v>6</v>
      </c>
      <c r="C40" s="3" t="s">
        <v>7</v>
      </c>
      <c r="D40" s="4">
        <v>2019</v>
      </c>
      <c r="E40" s="3">
        <v>2.5499999999999998</v>
      </c>
      <c r="F40" s="3">
        <v>400</v>
      </c>
      <c r="G40" s="3" t="s">
        <v>51</v>
      </c>
      <c r="H40" t="s">
        <v>8</v>
      </c>
      <c r="I40" s="24"/>
      <c r="K40" s="4"/>
      <c r="L40" s="5"/>
      <c r="M40" s="5"/>
      <c r="N40" s="27"/>
      <c r="O40" s="26">
        <v>476372</v>
      </c>
      <c r="P40" s="6">
        <v>436221</v>
      </c>
      <c r="Q40" s="11">
        <f t="shared" si="3"/>
        <v>915715.02943078103</v>
      </c>
      <c r="R40" s="79">
        <v>91.57</v>
      </c>
      <c r="S40" s="79">
        <v>100</v>
      </c>
      <c r="T40" s="84">
        <v>99.56</v>
      </c>
      <c r="U40" s="24"/>
      <c r="W40" s="4"/>
      <c r="X40" s="5"/>
      <c r="Y40" s="5"/>
      <c r="Z40" s="25"/>
      <c r="AA40" s="18"/>
    </row>
    <row r="41" spans="1:27" s="3" customFormat="1" x14ac:dyDescent="0.2">
      <c r="A41" s="14"/>
      <c r="B41" s="24" t="s">
        <v>24</v>
      </c>
      <c r="C41" s="3" t="s">
        <v>7</v>
      </c>
      <c r="D41" s="4">
        <v>2019</v>
      </c>
      <c r="E41" s="3">
        <v>2.52</v>
      </c>
      <c r="F41" s="3">
        <v>400</v>
      </c>
      <c r="G41" s="3" t="s">
        <v>50</v>
      </c>
      <c r="H41" t="s">
        <v>10</v>
      </c>
      <c r="I41" s="24"/>
      <c r="K41" s="4"/>
      <c r="L41" s="5"/>
      <c r="M41" s="5"/>
      <c r="N41" s="27"/>
      <c r="O41" s="26">
        <v>216978</v>
      </c>
      <c r="P41" s="6">
        <v>63134</v>
      </c>
      <c r="Q41" s="11">
        <f t="shared" si="3"/>
        <v>290969.59138714522</v>
      </c>
      <c r="R41" s="79">
        <v>29.1</v>
      </c>
      <c r="S41" s="79">
        <v>100</v>
      </c>
      <c r="T41" s="84">
        <v>99.94</v>
      </c>
      <c r="U41" s="24"/>
      <c r="W41" s="4"/>
      <c r="X41" s="5"/>
      <c r="Y41" s="5"/>
      <c r="Z41" s="25"/>
      <c r="AA41" s="18"/>
    </row>
    <row r="42" spans="1:27" s="3" customFormat="1" x14ac:dyDescent="0.2">
      <c r="A42" s="14"/>
      <c r="B42" s="24" t="s">
        <v>21</v>
      </c>
      <c r="C42" s="3" t="s">
        <v>7</v>
      </c>
      <c r="D42" s="4">
        <v>2019</v>
      </c>
      <c r="E42" s="3">
        <v>2.1800000000000002</v>
      </c>
      <c r="F42" s="3">
        <v>400</v>
      </c>
      <c r="G42" s="3" t="s">
        <v>50</v>
      </c>
      <c r="H42" t="s">
        <v>70</v>
      </c>
      <c r="I42" s="24"/>
      <c r="K42" s="4"/>
      <c r="L42" s="5"/>
      <c r="M42" s="5"/>
      <c r="N42" s="27"/>
      <c r="O42" s="26">
        <v>78875</v>
      </c>
      <c r="P42" s="6">
        <v>43793</v>
      </c>
      <c r="Q42" s="11">
        <f t="shared" si="3"/>
        <v>555220.28526148968</v>
      </c>
      <c r="R42" s="79">
        <v>55.52</v>
      </c>
      <c r="S42" s="79">
        <v>100</v>
      </c>
      <c r="T42" s="84">
        <v>99.87</v>
      </c>
      <c r="U42" s="24"/>
      <c r="W42" s="4"/>
      <c r="X42" s="5"/>
      <c r="Y42" s="5"/>
      <c r="Z42" s="25"/>
      <c r="AA42" s="18"/>
    </row>
    <row r="43" spans="1:27" s="3" customFormat="1" x14ac:dyDescent="0.2">
      <c r="A43" s="14"/>
      <c r="B43" s="24" t="s">
        <v>18</v>
      </c>
      <c r="C43" s="3" t="s">
        <v>7</v>
      </c>
      <c r="D43" s="4">
        <v>2019</v>
      </c>
      <c r="E43" s="3">
        <v>1.9</v>
      </c>
      <c r="F43" s="3">
        <v>400</v>
      </c>
      <c r="G43" s="3" t="s">
        <v>50</v>
      </c>
      <c r="H43" t="s">
        <v>14</v>
      </c>
      <c r="I43" s="24"/>
      <c r="K43" s="4"/>
      <c r="L43" s="5"/>
      <c r="M43" s="5"/>
      <c r="N43" s="27"/>
      <c r="O43" s="26">
        <v>4717</v>
      </c>
      <c r="P43" s="6">
        <v>1342</v>
      </c>
      <c r="Q43" s="11">
        <f t="shared" si="3"/>
        <v>284502.86198855209</v>
      </c>
      <c r="R43" s="79">
        <v>28.45</v>
      </c>
      <c r="S43" s="79">
        <v>100</v>
      </c>
      <c r="T43" s="84">
        <v>99.88</v>
      </c>
      <c r="U43" s="24"/>
      <c r="W43" s="4"/>
      <c r="X43" s="5"/>
      <c r="Y43" s="5"/>
      <c r="Z43" s="25"/>
      <c r="AA43" s="18"/>
    </row>
    <row r="44" spans="1:27" s="3" customFormat="1" x14ac:dyDescent="0.2">
      <c r="A44" s="14"/>
      <c r="B44" s="24" t="s">
        <v>22</v>
      </c>
      <c r="C44" s="3" t="s">
        <v>7</v>
      </c>
      <c r="D44" s="29">
        <v>2018</v>
      </c>
      <c r="E44" s="3">
        <v>1.62</v>
      </c>
      <c r="F44" s="3">
        <v>400</v>
      </c>
      <c r="G44" s="3" t="s">
        <v>50</v>
      </c>
      <c r="H44" t="s">
        <v>70</v>
      </c>
      <c r="I44" s="24"/>
      <c r="K44" s="4"/>
      <c r="L44" s="5"/>
      <c r="M44" s="5"/>
      <c r="N44" s="27"/>
      <c r="O44" s="26">
        <v>46990</v>
      </c>
      <c r="P44" s="6">
        <v>260</v>
      </c>
      <c r="Q44" s="11">
        <f t="shared" si="3"/>
        <v>5533.0921472653763</v>
      </c>
      <c r="R44" s="79">
        <v>0.55000000000000004</v>
      </c>
      <c r="S44" s="79">
        <v>35.54</v>
      </c>
      <c r="T44" s="84">
        <v>35.54</v>
      </c>
      <c r="U44" s="24"/>
      <c r="W44" s="4"/>
      <c r="X44" s="5"/>
      <c r="Y44" s="5"/>
      <c r="Z44" s="25"/>
      <c r="AA44" s="18"/>
    </row>
    <row r="45" spans="1:27" s="3" customFormat="1" x14ac:dyDescent="0.2">
      <c r="A45" s="14"/>
      <c r="B45" s="58" t="s">
        <v>25</v>
      </c>
      <c r="C45" s="59" t="s">
        <v>7</v>
      </c>
      <c r="D45" s="29">
        <v>2018</v>
      </c>
      <c r="E45" s="59">
        <v>1.5</v>
      </c>
      <c r="F45" s="59">
        <v>400</v>
      </c>
      <c r="G45" s="59" t="s">
        <v>50</v>
      </c>
      <c r="H45" t="s">
        <v>11</v>
      </c>
      <c r="I45" s="58"/>
      <c r="J45" s="59"/>
      <c r="K45" s="60"/>
      <c r="L45" s="61"/>
      <c r="M45" s="61"/>
      <c r="N45" s="62"/>
      <c r="O45" s="63">
        <v>81646</v>
      </c>
      <c r="P45" s="64">
        <v>24171</v>
      </c>
      <c r="Q45" s="65">
        <f t="shared" si="3"/>
        <v>296046.34642235993</v>
      </c>
      <c r="R45" s="81">
        <v>29.6</v>
      </c>
      <c r="S45" s="81">
        <v>100</v>
      </c>
      <c r="T45" s="86">
        <v>99.81</v>
      </c>
      <c r="U45" s="58"/>
      <c r="V45" s="59"/>
      <c r="W45" s="60"/>
      <c r="X45" s="61"/>
      <c r="Y45" s="61"/>
      <c r="Z45" s="66"/>
      <c r="AA45" s="18"/>
    </row>
    <row r="46" spans="1:27" s="3" customFormat="1" x14ac:dyDescent="0.2">
      <c r="A46" s="14"/>
      <c r="B46" s="42" t="s">
        <v>28</v>
      </c>
      <c r="C46" s="43" t="s">
        <v>29</v>
      </c>
      <c r="D46" s="89">
        <v>2011</v>
      </c>
      <c r="E46" s="49">
        <v>8.23</v>
      </c>
      <c r="F46" s="43">
        <v>200</v>
      </c>
      <c r="G46" s="43" t="s">
        <v>51</v>
      </c>
      <c r="H46" s="44" t="s">
        <v>12</v>
      </c>
      <c r="I46" s="42"/>
      <c r="J46" s="43"/>
      <c r="K46" s="45"/>
      <c r="L46" s="46"/>
      <c r="M46" s="46"/>
      <c r="N46" s="74"/>
      <c r="O46" s="48">
        <v>1461622</v>
      </c>
      <c r="P46" s="49">
        <v>1460216</v>
      </c>
      <c r="Q46" s="50">
        <v>999038.05498275196</v>
      </c>
      <c r="R46" s="78">
        <v>99.9</v>
      </c>
      <c r="S46" s="78">
        <v>100</v>
      </c>
      <c r="T46" s="83">
        <v>99.97</v>
      </c>
      <c r="U46" s="42"/>
      <c r="V46" s="43"/>
      <c r="W46" s="45"/>
      <c r="X46" s="46"/>
      <c r="Y46" s="46"/>
      <c r="Z46" s="47"/>
      <c r="AA46" s="18"/>
    </row>
    <row r="47" spans="1:27" s="3" customFormat="1" x14ac:dyDescent="0.2">
      <c r="A47" s="14"/>
      <c r="B47" s="24" t="s">
        <v>30</v>
      </c>
      <c r="C47" s="3" t="s">
        <v>29</v>
      </c>
      <c r="D47" s="90">
        <v>2011</v>
      </c>
      <c r="E47" s="88">
        <v>8.23</v>
      </c>
      <c r="F47" s="3">
        <v>200</v>
      </c>
      <c r="G47" s="3" t="s">
        <v>51</v>
      </c>
      <c r="H47" s="14" t="s">
        <v>12</v>
      </c>
      <c r="I47" s="24"/>
      <c r="K47" s="4"/>
      <c r="L47" s="5"/>
      <c r="M47" s="5"/>
      <c r="N47" s="27"/>
      <c r="O47" s="26">
        <v>1644431</v>
      </c>
      <c r="P47" s="6">
        <v>1634360</v>
      </c>
      <c r="Q47" s="11">
        <v>993875.69317289698</v>
      </c>
      <c r="R47" s="79">
        <v>99.39</v>
      </c>
      <c r="S47" s="79">
        <v>100</v>
      </c>
      <c r="T47" s="84">
        <v>99.97</v>
      </c>
      <c r="U47" s="24"/>
      <c r="W47" s="4"/>
      <c r="X47" s="5"/>
      <c r="Y47" s="5"/>
      <c r="Z47" s="25"/>
      <c r="AA47" s="18"/>
    </row>
    <row r="48" spans="1:27" s="3" customFormat="1" x14ac:dyDescent="0.2">
      <c r="A48" s="14"/>
      <c r="B48" s="24" t="s">
        <v>31</v>
      </c>
      <c r="C48" s="3" t="s">
        <v>29</v>
      </c>
      <c r="D48" s="90">
        <v>2011</v>
      </c>
      <c r="E48" s="88">
        <v>7.6</v>
      </c>
      <c r="F48" s="3">
        <v>200</v>
      </c>
      <c r="G48" s="3" t="s">
        <v>51</v>
      </c>
      <c r="H48" s="14" t="s">
        <v>12</v>
      </c>
      <c r="I48" s="24"/>
      <c r="K48" s="4"/>
      <c r="L48" s="5"/>
      <c r="M48" s="5"/>
      <c r="N48" s="27"/>
      <c r="O48" s="26">
        <v>853932</v>
      </c>
      <c r="P48" s="6">
        <v>853530</v>
      </c>
      <c r="Q48" s="11">
        <v>999529.23652000388</v>
      </c>
      <c r="R48" s="79">
        <v>99.95</v>
      </c>
      <c r="S48" s="79">
        <v>100</v>
      </c>
      <c r="T48" s="84">
        <v>99.91</v>
      </c>
      <c r="U48" s="24"/>
      <c r="W48" s="4"/>
      <c r="X48" s="5"/>
      <c r="Y48" s="5"/>
      <c r="Z48" s="25"/>
      <c r="AA48" s="18"/>
    </row>
    <row r="49" spans="1:27" s="3" customFormat="1" x14ac:dyDescent="0.2">
      <c r="A49" s="14"/>
      <c r="B49" s="24" t="s">
        <v>32</v>
      </c>
      <c r="C49" s="3" t="s">
        <v>29</v>
      </c>
      <c r="D49" s="90">
        <v>2011</v>
      </c>
      <c r="E49" s="88">
        <v>7.5</v>
      </c>
      <c r="F49" s="3">
        <v>200</v>
      </c>
      <c r="G49" s="3" t="s">
        <v>51</v>
      </c>
      <c r="H49" s="14" t="s">
        <v>12</v>
      </c>
      <c r="I49" s="24"/>
      <c r="K49" s="4"/>
      <c r="L49" s="5"/>
      <c r="M49" s="5"/>
      <c r="N49" s="27"/>
      <c r="O49" s="26">
        <v>1214437</v>
      </c>
      <c r="P49" s="6">
        <v>1212327</v>
      </c>
      <c r="Q49" s="11">
        <v>998262.56940458831</v>
      </c>
      <c r="R49" s="79">
        <v>99.83</v>
      </c>
      <c r="S49" s="79">
        <v>100</v>
      </c>
      <c r="T49" s="84">
        <v>99.97</v>
      </c>
      <c r="U49" s="24"/>
      <c r="W49" s="4"/>
      <c r="X49" s="5"/>
      <c r="Y49" s="5"/>
      <c r="Z49" s="25"/>
      <c r="AA49" s="18"/>
    </row>
    <row r="50" spans="1:27" s="3" customFormat="1" x14ac:dyDescent="0.2">
      <c r="A50" s="14"/>
      <c r="B50" s="24" t="s">
        <v>33</v>
      </c>
      <c r="C50" s="3" t="s">
        <v>29</v>
      </c>
      <c r="D50" s="90">
        <v>2011</v>
      </c>
      <c r="E50" s="88">
        <v>7.02</v>
      </c>
      <c r="F50" s="3">
        <v>200</v>
      </c>
      <c r="G50" s="3" t="s">
        <v>51</v>
      </c>
      <c r="H50" s="14" t="s">
        <v>12</v>
      </c>
      <c r="I50" s="24"/>
      <c r="K50" s="4"/>
      <c r="L50" s="5"/>
      <c r="M50" s="5"/>
      <c r="N50" s="27"/>
      <c r="O50" s="26">
        <v>850846</v>
      </c>
      <c r="P50" s="6">
        <v>830695</v>
      </c>
      <c r="Q50" s="11">
        <v>976316.51321155659</v>
      </c>
      <c r="R50" s="79">
        <v>97.63</v>
      </c>
      <c r="S50" s="79">
        <v>100</v>
      </c>
      <c r="T50" s="84">
        <v>99.75</v>
      </c>
      <c r="U50" s="24"/>
      <c r="W50" s="4"/>
      <c r="X50" s="5"/>
      <c r="Y50" s="5"/>
      <c r="Z50" s="25"/>
      <c r="AA50" s="18"/>
    </row>
    <row r="51" spans="1:27" s="3" customFormat="1" x14ac:dyDescent="0.2">
      <c r="A51" s="14"/>
      <c r="B51" s="24" t="s">
        <v>34</v>
      </c>
      <c r="C51" s="3" t="s">
        <v>29</v>
      </c>
      <c r="D51" s="90">
        <v>2023</v>
      </c>
      <c r="E51" s="88">
        <v>6.13</v>
      </c>
      <c r="F51" s="3">
        <v>200</v>
      </c>
      <c r="G51" s="3" t="s">
        <v>51</v>
      </c>
      <c r="H51" s="14" t="s">
        <v>12</v>
      </c>
      <c r="I51" s="24"/>
      <c r="K51" s="4"/>
      <c r="L51" s="5"/>
      <c r="M51" s="5"/>
      <c r="N51" s="27"/>
      <c r="O51" s="26">
        <v>1183724</v>
      </c>
      <c r="P51" s="6">
        <v>1180867</v>
      </c>
      <c r="Q51" s="11">
        <v>997586.43062065146</v>
      </c>
      <c r="R51" s="79">
        <v>99.76</v>
      </c>
      <c r="S51" s="79">
        <v>100</v>
      </c>
      <c r="T51" s="84">
        <v>99.72</v>
      </c>
      <c r="U51" s="24"/>
      <c r="W51" s="4"/>
      <c r="X51" s="5"/>
      <c r="Y51" s="5"/>
      <c r="Z51" s="25"/>
      <c r="AA51" s="18"/>
    </row>
    <row r="52" spans="1:27" s="3" customFormat="1" x14ac:dyDescent="0.2">
      <c r="A52" s="14"/>
      <c r="B52" s="24" t="s">
        <v>35</v>
      </c>
      <c r="C52" s="3" t="s">
        <v>29</v>
      </c>
      <c r="D52" s="90">
        <v>2023</v>
      </c>
      <c r="E52" s="88">
        <v>4.6399999999999997</v>
      </c>
      <c r="F52" s="3">
        <v>200</v>
      </c>
      <c r="G52" s="3" t="s">
        <v>51</v>
      </c>
      <c r="H52" s="14" t="s">
        <v>12</v>
      </c>
      <c r="I52" s="24"/>
      <c r="K52" s="4"/>
      <c r="L52" s="5"/>
      <c r="M52" s="5"/>
      <c r="N52" s="27"/>
      <c r="O52" s="26">
        <v>487594</v>
      </c>
      <c r="P52" s="6">
        <v>486034</v>
      </c>
      <c r="Q52" s="11">
        <v>996800.61690668878</v>
      </c>
      <c r="R52" s="79">
        <v>99.68</v>
      </c>
      <c r="S52" s="79">
        <v>100</v>
      </c>
      <c r="T52" s="84">
        <v>99.97</v>
      </c>
      <c r="U52" s="24"/>
      <c r="W52" s="4"/>
      <c r="X52" s="5"/>
      <c r="Y52" s="5"/>
      <c r="Z52" s="25"/>
      <c r="AA52" s="18"/>
    </row>
    <row r="53" spans="1:27" s="3" customFormat="1" x14ac:dyDescent="0.2">
      <c r="A53" s="14"/>
      <c r="B53" s="24" t="s">
        <v>36</v>
      </c>
      <c r="C53" s="3" t="s">
        <v>29</v>
      </c>
      <c r="D53" s="90">
        <v>2011</v>
      </c>
      <c r="E53" s="88">
        <v>4.05</v>
      </c>
      <c r="F53" s="3">
        <v>200</v>
      </c>
      <c r="G53" s="3" t="s">
        <v>51</v>
      </c>
      <c r="H53" s="14" t="s">
        <v>12</v>
      </c>
      <c r="I53" s="24"/>
      <c r="K53" s="4"/>
      <c r="L53" s="5"/>
      <c r="M53" s="5"/>
      <c r="N53" s="27"/>
      <c r="O53" s="26">
        <v>155913</v>
      </c>
      <c r="P53" s="6">
        <v>154865</v>
      </c>
      <c r="Q53" s="11">
        <v>993278.30264314078</v>
      </c>
      <c r="R53" s="79">
        <v>99.33</v>
      </c>
      <c r="S53" s="79">
        <v>84.97</v>
      </c>
      <c r="T53" s="84">
        <v>84.82</v>
      </c>
      <c r="U53" s="24"/>
      <c r="W53" s="4"/>
      <c r="X53" s="5"/>
      <c r="Y53" s="5"/>
      <c r="Z53" s="25"/>
      <c r="AA53" s="18"/>
    </row>
    <row r="54" spans="1:27" s="3" customFormat="1" x14ac:dyDescent="0.2">
      <c r="A54" s="14"/>
      <c r="B54" s="24" t="s">
        <v>37</v>
      </c>
      <c r="C54" s="3" t="s">
        <v>29</v>
      </c>
      <c r="D54" s="90">
        <v>2011</v>
      </c>
      <c r="E54" s="88">
        <v>3.9</v>
      </c>
      <c r="F54" s="3">
        <v>200</v>
      </c>
      <c r="G54" s="3" t="s">
        <v>51</v>
      </c>
      <c r="H54" s="14" t="s">
        <v>12</v>
      </c>
      <c r="I54" s="24"/>
      <c r="K54" s="4"/>
      <c r="L54" s="5"/>
      <c r="M54" s="5"/>
      <c r="N54" s="27"/>
      <c r="O54" s="26">
        <v>233603</v>
      </c>
      <c r="P54" s="6">
        <v>227036</v>
      </c>
      <c r="Q54" s="11">
        <v>971888.20349053736</v>
      </c>
      <c r="R54" s="79">
        <v>97.19</v>
      </c>
      <c r="S54" s="79">
        <v>100</v>
      </c>
      <c r="T54" s="84">
        <v>99.91</v>
      </c>
      <c r="U54" s="24"/>
      <c r="W54" s="4"/>
      <c r="X54" s="5"/>
      <c r="Y54" s="5"/>
      <c r="Z54" s="25"/>
      <c r="AA54" s="18"/>
    </row>
    <row r="55" spans="1:27" s="3" customFormat="1" x14ac:dyDescent="0.2">
      <c r="A55" s="14"/>
      <c r="B55" s="24" t="s">
        <v>38</v>
      </c>
      <c r="C55" s="3" t="s">
        <v>29</v>
      </c>
      <c r="D55" s="90">
        <v>2023</v>
      </c>
      <c r="E55" s="88">
        <v>3.72</v>
      </c>
      <c r="F55" s="3">
        <v>200</v>
      </c>
      <c r="G55" s="3" t="s">
        <v>51</v>
      </c>
      <c r="H55" s="14" t="s">
        <v>12</v>
      </c>
      <c r="I55" s="24"/>
      <c r="K55" s="4"/>
      <c r="L55" s="5"/>
      <c r="M55" s="5"/>
      <c r="N55" s="27"/>
      <c r="O55" s="26">
        <v>219108</v>
      </c>
      <c r="P55" s="6">
        <v>195817</v>
      </c>
      <c r="Q55" s="11">
        <v>893700.82333826239</v>
      </c>
      <c r="R55" s="79">
        <v>89.37</v>
      </c>
      <c r="S55" s="79">
        <v>87.92</v>
      </c>
      <c r="T55" s="84">
        <v>87.71</v>
      </c>
      <c r="U55" s="24"/>
      <c r="W55" s="4"/>
      <c r="X55" s="5"/>
      <c r="Y55" s="5"/>
      <c r="Z55" s="25"/>
      <c r="AA55" s="18"/>
    </row>
    <row r="56" spans="1:27" s="3" customFormat="1" x14ac:dyDescent="0.2">
      <c r="A56" s="14"/>
      <c r="B56" s="24" t="s">
        <v>39</v>
      </c>
      <c r="C56" s="3" t="s">
        <v>29</v>
      </c>
      <c r="D56" s="90">
        <v>2023</v>
      </c>
      <c r="E56" s="88">
        <v>3.63</v>
      </c>
      <c r="F56" s="3">
        <v>200</v>
      </c>
      <c r="G56" s="3" t="s">
        <v>51</v>
      </c>
      <c r="H56" s="14" t="s">
        <v>12</v>
      </c>
      <c r="I56" s="24"/>
      <c r="K56" s="4"/>
      <c r="L56" s="5"/>
      <c r="M56" s="5"/>
      <c r="N56" s="27"/>
      <c r="O56" s="26">
        <v>814736</v>
      </c>
      <c r="P56" s="6">
        <v>811945</v>
      </c>
      <c r="Q56" s="11">
        <v>996574.35046444484</v>
      </c>
      <c r="R56" s="79">
        <v>99.66</v>
      </c>
      <c r="S56" s="79">
        <v>100</v>
      </c>
      <c r="T56" s="84">
        <v>99.29</v>
      </c>
      <c r="U56" s="24"/>
      <c r="W56" s="4"/>
      <c r="X56" s="5"/>
      <c r="Y56" s="5"/>
      <c r="Z56" s="25"/>
      <c r="AA56" s="18"/>
    </row>
    <row r="57" spans="1:27" s="3" customFormat="1" x14ac:dyDescent="0.2">
      <c r="A57" s="14"/>
      <c r="B57" s="24" t="s">
        <v>47</v>
      </c>
      <c r="C57" s="3" t="s">
        <v>29</v>
      </c>
      <c r="D57" s="90">
        <v>2023</v>
      </c>
      <c r="E57" s="18">
        <v>3.61</v>
      </c>
      <c r="F57" s="3">
        <v>400</v>
      </c>
      <c r="G57" s="3" t="s">
        <v>51</v>
      </c>
      <c r="H57" s="14" t="s">
        <v>12</v>
      </c>
      <c r="I57" s="24"/>
      <c r="K57" s="4"/>
      <c r="L57" s="5"/>
      <c r="M57" s="5"/>
      <c r="N57" s="27"/>
      <c r="O57" s="26">
        <v>93667</v>
      </c>
      <c r="P57" s="6">
        <v>77027</v>
      </c>
      <c r="Q57" s="11">
        <v>822349.38665698702</v>
      </c>
      <c r="R57" s="79">
        <v>82.23</v>
      </c>
      <c r="S57" s="79">
        <v>84.63</v>
      </c>
      <c r="T57" s="84">
        <v>84.1</v>
      </c>
      <c r="U57" s="24"/>
      <c r="W57" s="4"/>
      <c r="X57" s="5"/>
      <c r="Y57" s="5"/>
      <c r="Z57" s="25"/>
      <c r="AA57" s="18"/>
    </row>
    <row r="58" spans="1:27" s="3" customFormat="1" x14ac:dyDescent="0.2">
      <c r="A58" s="14"/>
      <c r="B58" s="24" t="s">
        <v>40</v>
      </c>
      <c r="C58" s="3" t="s">
        <v>29</v>
      </c>
      <c r="D58" s="90">
        <v>2011</v>
      </c>
      <c r="E58" s="88">
        <v>3.53</v>
      </c>
      <c r="F58" s="3">
        <v>50</v>
      </c>
      <c r="G58" s="3" t="s">
        <v>51</v>
      </c>
      <c r="H58" s="14" t="s">
        <v>12</v>
      </c>
      <c r="I58" s="24"/>
      <c r="K58" s="4"/>
      <c r="L58" s="5"/>
      <c r="M58" s="5"/>
      <c r="N58" s="27"/>
      <c r="O58" s="26">
        <v>105909</v>
      </c>
      <c r="P58" s="6">
        <v>100711</v>
      </c>
      <c r="Q58" s="11">
        <v>950920.12954517559</v>
      </c>
      <c r="R58" s="79">
        <v>95.09</v>
      </c>
      <c r="S58" s="79">
        <v>100</v>
      </c>
      <c r="T58" s="84">
        <v>99.75</v>
      </c>
      <c r="U58" s="24"/>
      <c r="W58" s="4"/>
      <c r="X58" s="5"/>
      <c r="Y58" s="5"/>
      <c r="Z58" s="25"/>
      <c r="AA58" s="18"/>
    </row>
    <row r="59" spans="1:27" s="3" customFormat="1" x14ac:dyDescent="0.2">
      <c r="A59" s="14"/>
      <c r="B59" s="24" t="s">
        <v>41</v>
      </c>
      <c r="C59" s="3" t="s">
        <v>29</v>
      </c>
      <c r="D59" s="90">
        <v>2023</v>
      </c>
      <c r="E59" s="88">
        <v>3.36</v>
      </c>
      <c r="F59" s="3">
        <v>200</v>
      </c>
      <c r="G59" s="3" t="s">
        <v>51</v>
      </c>
      <c r="H59" s="14" t="s">
        <v>12</v>
      </c>
      <c r="I59" s="24"/>
      <c r="K59" s="4"/>
      <c r="L59" s="5"/>
      <c r="M59" s="5"/>
      <c r="N59" s="27"/>
      <c r="O59" s="26">
        <v>188262</v>
      </c>
      <c r="P59" s="6">
        <v>145071</v>
      </c>
      <c r="Q59" s="11">
        <v>770580.36141122482</v>
      </c>
      <c r="R59" s="79">
        <v>77.06</v>
      </c>
      <c r="S59" s="79">
        <v>83.24</v>
      </c>
      <c r="T59" s="84">
        <v>83.17</v>
      </c>
      <c r="U59" s="24"/>
      <c r="W59" s="4"/>
      <c r="X59" s="5"/>
      <c r="Y59" s="5"/>
      <c r="Z59" s="25"/>
      <c r="AA59" s="18"/>
    </row>
    <row r="60" spans="1:27" s="3" customFormat="1" x14ac:dyDescent="0.2">
      <c r="A60" s="14"/>
      <c r="B60" s="24" t="s">
        <v>42</v>
      </c>
      <c r="C60" s="3" t="s">
        <v>29</v>
      </c>
      <c r="D60" s="90">
        <v>2011</v>
      </c>
      <c r="E60" s="88">
        <v>3.14</v>
      </c>
      <c r="F60" s="3">
        <v>200</v>
      </c>
      <c r="G60" s="3" t="s">
        <v>51</v>
      </c>
      <c r="H60" s="14" t="s">
        <v>12</v>
      </c>
      <c r="I60" s="24"/>
      <c r="K60" s="4"/>
      <c r="L60" s="5"/>
      <c r="M60" s="5"/>
      <c r="N60" s="27"/>
      <c r="O60" s="26">
        <v>357155</v>
      </c>
      <c r="P60" s="6">
        <v>343993</v>
      </c>
      <c r="Q60" s="11">
        <v>963147.65297979861</v>
      </c>
      <c r="R60" s="79">
        <v>96.31</v>
      </c>
      <c r="S60" s="79">
        <v>100</v>
      </c>
      <c r="T60" s="84">
        <v>99.81</v>
      </c>
      <c r="U60" s="24"/>
      <c r="W60" s="4"/>
      <c r="X60" s="5"/>
      <c r="Y60" s="5"/>
      <c r="Z60" s="25"/>
      <c r="AA60" s="18"/>
    </row>
    <row r="61" spans="1:27" s="3" customFormat="1" x14ac:dyDescent="0.2">
      <c r="A61" s="14"/>
      <c r="B61" s="24" t="s">
        <v>43</v>
      </c>
      <c r="C61" s="3" t="s">
        <v>29</v>
      </c>
      <c r="D61" s="90">
        <v>2023</v>
      </c>
      <c r="E61" s="88">
        <v>3.12</v>
      </c>
      <c r="F61" s="3">
        <v>200</v>
      </c>
      <c r="G61" s="3" t="s">
        <v>51</v>
      </c>
      <c r="H61" s="14" t="s">
        <v>12</v>
      </c>
      <c r="I61" s="24"/>
      <c r="K61" s="4"/>
      <c r="L61" s="5"/>
      <c r="M61" s="5"/>
      <c r="N61" s="27"/>
      <c r="O61" s="26">
        <v>210084</v>
      </c>
      <c r="P61" s="6">
        <v>175393</v>
      </c>
      <c r="Q61" s="11">
        <v>834870.8135793301</v>
      </c>
      <c r="R61" s="79">
        <v>83.49</v>
      </c>
      <c r="S61" s="79">
        <v>100</v>
      </c>
      <c r="T61" s="84">
        <v>99.47</v>
      </c>
      <c r="U61" s="24"/>
      <c r="W61" s="4"/>
      <c r="X61" s="5"/>
      <c r="Y61" s="5"/>
      <c r="Z61" s="25"/>
      <c r="AA61" s="18"/>
    </row>
    <row r="62" spans="1:27" s="3" customFormat="1" x14ac:dyDescent="0.2">
      <c r="A62" s="14"/>
      <c r="B62" s="24" t="s">
        <v>44</v>
      </c>
      <c r="C62" s="3" t="s">
        <v>29</v>
      </c>
      <c r="D62" s="90">
        <v>2011</v>
      </c>
      <c r="E62" s="88">
        <v>2.97</v>
      </c>
      <c r="F62" s="3">
        <v>200</v>
      </c>
      <c r="G62" s="3" t="s">
        <v>51</v>
      </c>
      <c r="H62" s="14" t="s">
        <v>12</v>
      </c>
      <c r="I62" s="24"/>
      <c r="K62" s="4"/>
      <c r="L62" s="5"/>
      <c r="M62" s="5"/>
      <c r="N62" s="27"/>
      <c r="O62" s="26">
        <v>137878</v>
      </c>
      <c r="P62" s="6">
        <v>108840</v>
      </c>
      <c r="Q62" s="11">
        <v>789393.52180913556</v>
      </c>
      <c r="R62" s="79">
        <v>78.94</v>
      </c>
      <c r="S62" s="79">
        <v>100</v>
      </c>
      <c r="T62" s="84">
        <v>99.88</v>
      </c>
      <c r="U62" s="24"/>
      <c r="W62" s="4"/>
      <c r="X62" s="5"/>
      <c r="Y62" s="5"/>
      <c r="Z62" s="25"/>
      <c r="AA62" s="18"/>
    </row>
    <row r="63" spans="1:27" s="3" customFormat="1" x14ac:dyDescent="0.2">
      <c r="A63" s="14"/>
      <c r="B63" s="24" t="s">
        <v>45</v>
      </c>
      <c r="C63" s="3" t="s">
        <v>29</v>
      </c>
      <c r="D63" s="90">
        <v>2023</v>
      </c>
      <c r="E63" s="88">
        <v>2.93</v>
      </c>
      <c r="F63" s="3">
        <v>400</v>
      </c>
      <c r="G63" s="3" t="s">
        <v>51</v>
      </c>
      <c r="H63" s="14" t="s">
        <v>12</v>
      </c>
      <c r="I63" s="24"/>
      <c r="K63" s="4"/>
      <c r="L63" s="5"/>
      <c r="M63" s="5"/>
      <c r="N63" s="27"/>
      <c r="O63" s="26">
        <v>345716</v>
      </c>
      <c r="P63" s="6">
        <v>342175</v>
      </c>
      <c r="Q63" s="11">
        <v>989757.48880584061</v>
      </c>
      <c r="R63" s="79">
        <v>98.98</v>
      </c>
      <c r="S63" s="79">
        <v>100</v>
      </c>
      <c r="T63" s="84">
        <v>99.81</v>
      </c>
      <c r="U63" s="24"/>
      <c r="W63" s="4"/>
      <c r="X63" s="5"/>
      <c r="Y63" s="5"/>
      <c r="Z63" s="25"/>
      <c r="AA63" s="18"/>
    </row>
    <row r="64" spans="1:27" s="3" customFormat="1" x14ac:dyDescent="0.2">
      <c r="A64" s="14"/>
      <c r="B64" s="24" t="s">
        <v>46</v>
      </c>
      <c r="C64" s="3" t="s">
        <v>29</v>
      </c>
      <c r="D64" s="90">
        <v>2023</v>
      </c>
      <c r="E64" s="88">
        <v>2.88</v>
      </c>
      <c r="F64" s="3">
        <v>400</v>
      </c>
      <c r="G64" s="3" t="s">
        <v>51</v>
      </c>
      <c r="H64" s="14" t="s">
        <v>12</v>
      </c>
      <c r="I64" s="24"/>
      <c r="K64" s="4"/>
      <c r="L64" s="5"/>
      <c r="M64" s="5"/>
      <c r="N64" s="27"/>
      <c r="O64" s="26">
        <v>154700</v>
      </c>
      <c r="P64" s="6">
        <v>153619</v>
      </c>
      <c r="Q64" s="11">
        <v>993012.28183581121</v>
      </c>
      <c r="R64" s="79">
        <v>99.3</v>
      </c>
      <c r="S64" s="79">
        <v>100</v>
      </c>
      <c r="T64" s="84">
        <v>99.75</v>
      </c>
      <c r="U64" s="24"/>
      <c r="W64" s="4"/>
      <c r="X64" s="5"/>
      <c r="Y64" s="5"/>
      <c r="Z64" s="25"/>
      <c r="AA64" s="18"/>
    </row>
    <row r="65" spans="1:27" s="3" customFormat="1" x14ac:dyDescent="0.2">
      <c r="A65" s="14"/>
      <c r="B65" s="24" t="s">
        <v>48</v>
      </c>
      <c r="C65" s="3" t="s">
        <v>29</v>
      </c>
      <c r="D65" s="90">
        <v>2011</v>
      </c>
      <c r="E65" s="88">
        <v>2.2999999999999998</v>
      </c>
      <c r="F65" s="3">
        <v>400</v>
      </c>
      <c r="G65" s="3" t="s">
        <v>51</v>
      </c>
      <c r="H65" s="14" t="s">
        <v>12</v>
      </c>
      <c r="I65" s="24"/>
      <c r="K65" s="4"/>
      <c r="L65" s="5"/>
      <c r="M65" s="5"/>
      <c r="N65" s="27"/>
      <c r="O65" s="26">
        <v>42816</v>
      </c>
      <c r="P65" s="6">
        <v>31840</v>
      </c>
      <c r="Q65" s="11">
        <v>743647.23467862478</v>
      </c>
      <c r="R65" s="79">
        <v>74.36</v>
      </c>
      <c r="S65" s="79">
        <v>100</v>
      </c>
      <c r="T65" s="84">
        <v>99.97</v>
      </c>
      <c r="U65" s="24"/>
      <c r="W65" s="4"/>
      <c r="X65" s="5"/>
      <c r="Y65" s="5"/>
      <c r="Z65" s="25"/>
      <c r="AA65" s="18"/>
    </row>
    <row r="66" spans="1:27" s="3" customFormat="1" x14ac:dyDescent="0.2">
      <c r="A66" s="14"/>
      <c r="B66" s="51" t="s">
        <v>49</v>
      </c>
      <c r="C66" s="52" t="s">
        <v>29</v>
      </c>
      <c r="D66" s="91">
        <v>2023</v>
      </c>
      <c r="E66" s="75">
        <v>2.29</v>
      </c>
      <c r="F66" s="52">
        <v>400</v>
      </c>
      <c r="G66" s="52" t="s">
        <v>51</v>
      </c>
      <c r="H66" s="53" t="s">
        <v>10</v>
      </c>
      <c r="I66" s="51"/>
      <c r="J66" s="52"/>
      <c r="K66" s="54"/>
      <c r="L66" s="55"/>
      <c r="M66" s="55"/>
      <c r="N66" s="56"/>
      <c r="O66" s="76">
        <v>157565</v>
      </c>
      <c r="P66" s="75">
        <v>156910</v>
      </c>
      <c r="Q66" s="77">
        <v>995842.98543458257</v>
      </c>
      <c r="R66" s="82">
        <v>99.58</v>
      </c>
      <c r="S66" s="82">
        <v>84.63</v>
      </c>
      <c r="T66" s="87">
        <v>84.54</v>
      </c>
      <c r="U66" s="51"/>
      <c r="V66" s="52"/>
      <c r="W66" s="54"/>
      <c r="X66" s="55"/>
      <c r="Y66" s="55"/>
      <c r="Z66" s="57"/>
      <c r="AA66" s="18"/>
    </row>
    <row r="67" spans="1:27" s="10" customFormat="1" x14ac:dyDescent="0.2">
      <c r="A67" s="15"/>
      <c r="B67" s="67" t="s">
        <v>58</v>
      </c>
      <c r="C67" s="68"/>
      <c r="D67" s="73"/>
      <c r="E67" s="68"/>
      <c r="F67" s="68"/>
      <c r="G67" s="68"/>
      <c r="H67" s="69"/>
      <c r="I67" s="67">
        <f t="shared" ref="I67:N67" si="4">MEDIAN(I4:I26)</f>
        <v>1057854</v>
      </c>
      <c r="J67" s="68">
        <f t="shared" si="4"/>
        <v>148765</v>
      </c>
      <c r="K67" s="73">
        <f t="shared" si="4"/>
        <v>22377.109317681585</v>
      </c>
      <c r="L67" s="70">
        <f t="shared" si="4"/>
        <v>2.2377109317681585</v>
      </c>
      <c r="M67" s="70">
        <f t="shared" si="4"/>
        <v>100</v>
      </c>
      <c r="N67" s="71">
        <f t="shared" si="4"/>
        <v>80.75</v>
      </c>
      <c r="O67" s="72">
        <f>MEDIAN(O4:O66)</f>
        <v>90306.5</v>
      </c>
      <c r="P67" s="73">
        <f>MEDIAN(P4:P66)</f>
        <v>61092.5</v>
      </c>
      <c r="Q67" s="73">
        <f t="shared" ref="Q67:Z67" si="5">MEDIAN(Q4:Q66)</f>
        <v>769194.07183893153</v>
      </c>
      <c r="R67" s="70">
        <f t="shared" si="5"/>
        <v>76.92</v>
      </c>
      <c r="S67" s="70">
        <f t="shared" si="5"/>
        <v>100</v>
      </c>
      <c r="T67" s="71">
        <f t="shared" si="5"/>
        <v>99.75</v>
      </c>
      <c r="U67" s="67">
        <f t="shared" si="5"/>
        <v>3045183</v>
      </c>
      <c r="V67" s="73">
        <f t="shared" si="5"/>
        <v>2791553</v>
      </c>
      <c r="W67" s="73">
        <f t="shared" si="5"/>
        <v>956799.7209999999</v>
      </c>
      <c r="X67" s="70">
        <f t="shared" si="5"/>
        <v>95.679972100000001</v>
      </c>
      <c r="Y67" s="70">
        <f t="shared" si="5"/>
        <v>100</v>
      </c>
      <c r="Z67" s="71">
        <f t="shared" si="5"/>
        <v>100</v>
      </c>
      <c r="AA67" s="19"/>
    </row>
    <row r="68" spans="1:27" x14ac:dyDescent="0.2">
      <c r="B68" s="20"/>
      <c r="C68" s="20"/>
      <c r="D68" s="29"/>
      <c r="E68" s="21"/>
      <c r="F68" s="20"/>
      <c r="G68" s="20"/>
      <c r="H68" s="20"/>
      <c r="I68" s="20"/>
      <c r="J68" s="20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3"/>
      <c r="Y68" s="23"/>
      <c r="Z68" s="23"/>
    </row>
    <row r="69" spans="1:27" x14ac:dyDescent="0.2">
      <c r="L69" s="8"/>
      <c r="M69" s="8"/>
      <c r="N69" s="8"/>
      <c r="O69" s="8"/>
      <c r="P69" s="8"/>
      <c r="Q69" s="8">
        <f>QUARTILE(Q4:Q66,1)</f>
        <v>415793.52158065222</v>
      </c>
      <c r="R69" s="8"/>
      <c r="S69" s="8"/>
      <c r="T69" s="8"/>
      <c r="U69" s="8"/>
      <c r="V69" s="8"/>
    </row>
    <row r="70" spans="1:27" x14ac:dyDescent="0.2">
      <c r="Q70" s="8">
        <f>QUARTILE(Q5:Q67,4)</f>
        <v>999529.23652000388</v>
      </c>
    </row>
  </sheetData>
  <mergeCells count="10">
    <mergeCell ref="H2:H3"/>
    <mergeCell ref="O2:T2"/>
    <mergeCell ref="U2:Z2"/>
    <mergeCell ref="I2:N2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240620_master_table_paper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Lumley</dc:creator>
  <cp:lastModifiedBy>Sheila Lumley</cp:lastModifiedBy>
  <dcterms:created xsi:type="dcterms:W3CDTF">2024-07-02T16:26:57Z</dcterms:created>
  <dcterms:modified xsi:type="dcterms:W3CDTF">2024-11-29T13:39:24Z</dcterms:modified>
</cp:coreProperties>
</file>