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salvioni\Desktop\"/>
    </mc:Choice>
  </mc:AlternateContent>
  <xr:revisionPtr revIDLastSave="0" documentId="13_ncr:8001_{A3229340-66BD-44C2-A3AF-E34A3484E99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Foglio1" sheetId="1" r:id="rId1"/>
    <sheet name="Foglio2" sheetId="3" r:id="rId2"/>
    <sheet name="Legenda" sheetId="2" r:id="rId3"/>
  </sheets>
  <definedNames>
    <definedName name="_xlnm._FilterDatabase" localSheetId="0" hidden="1">Foglio1!$A$2:$AJ$14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19" i="1" l="1"/>
  <c r="Q3" i="1"/>
  <c r="Q4" i="1"/>
  <c r="Q5" i="1"/>
  <c r="Q6" i="1"/>
  <c r="Q7" i="1"/>
  <c r="Q8" i="1"/>
  <c r="Q9" i="1"/>
  <c r="Q11" i="1"/>
  <c r="Q12" i="1"/>
  <c r="Q13" i="1"/>
  <c r="Q14" i="1"/>
  <c r="P17" i="1"/>
  <c r="P18" i="1"/>
  <c r="P19" i="1"/>
  <c r="F17" i="1" l="1"/>
  <c r="H17" i="1"/>
  <c r="I17" i="1"/>
  <c r="K17" i="1"/>
  <c r="L17" i="1"/>
  <c r="M17" i="1"/>
  <c r="N17" i="1"/>
  <c r="O17" i="1"/>
  <c r="R17" i="1"/>
  <c r="S17" i="1"/>
  <c r="T17" i="1"/>
  <c r="V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F18" i="1"/>
  <c r="H18" i="1"/>
  <c r="I18" i="1"/>
  <c r="K18" i="1"/>
  <c r="L18" i="1"/>
  <c r="M18" i="1"/>
  <c r="N18" i="1"/>
  <c r="O18" i="1"/>
  <c r="R18" i="1"/>
  <c r="S18" i="1"/>
  <c r="T18" i="1"/>
  <c r="V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F19" i="1"/>
  <c r="H19" i="1"/>
  <c r="I19" i="1"/>
  <c r="K19" i="1"/>
  <c r="L19" i="1"/>
  <c r="M19" i="1"/>
  <c r="N19" i="1"/>
  <c r="O19" i="1"/>
  <c r="R19" i="1"/>
  <c r="S19" i="1"/>
  <c r="T19" i="1"/>
  <c r="V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E19" i="1"/>
  <c r="E18" i="1"/>
  <c r="E17" i="1"/>
  <c r="X13" i="1" l="1"/>
  <c r="W13" i="1"/>
  <c r="J13" i="1"/>
  <c r="U13" i="1" l="1"/>
  <c r="W4" i="1" l="1"/>
  <c r="W5" i="1"/>
  <c r="W6" i="1"/>
  <c r="W7" i="1"/>
  <c r="W8" i="1"/>
  <c r="W9" i="1"/>
  <c r="W10" i="1"/>
  <c r="W11" i="1"/>
  <c r="W12" i="1"/>
  <c r="W14" i="1"/>
  <c r="W3" i="1"/>
  <c r="X4" i="1"/>
  <c r="X5" i="1"/>
  <c r="X6" i="1"/>
  <c r="X7" i="1"/>
  <c r="X8" i="1"/>
  <c r="X9" i="1"/>
  <c r="X10" i="1"/>
  <c r="X11" i="1"/>
  <c r="X12" i="1"/>
  <c r="X14" i="1"/>
  <c r="X3" i="1"/>
  <c r="J11" i="1"/>
  <c r="U11" i="1" s="1"/>
  <c r="J4" i="1"/>
  <c r="J6" i="1"/>
  <c r="U6" i="1" s="1"/>
  <c r="J7" i="1"/>
  <c r="J8" i="1"/>
  <c r="J9" i="1"/>
  <c r="J12" i="1"/>
  <c r="J14" i="1"/>
  <c r="J3" i="1"/>
  <c r="W19" i="1" l="1"/>
  <c r="W17" i="1"/>
  <c r="W18" i="1"/>
  <c r="Q17" i="1"/>
  <c r="Q18" i="1"/>
  <c r="Q19" i="1"/>
  <c r="J5" i="1"/>
  <c r="G17" i="1"/>
  <c r="G18" i="1"/>
  <c r="G19" i="1"/>
  <c r="X17" i="1"/>
  <c r="X18" i="1"/>
  <c r="X19" i="1"/>
  <c r="U7" i="1"/>
  <c r="U3" i="1"/>
  <c r="U4" i="1"/>
  <c r="U9" i="1"/>
  <c r="U12" i="1"/>
  <c r="U10" i="1"/>
  <c r="U14" i="1"/>
  <c r="U8" i="1"/>
  <c r="U5" i="1" l="1"/>
  <c r="J19" i="1"/>
  <c r="J18" i="1"/>
  <c r="J17" i="1"/>
  <c r="U19" i="1" l="1"/>
  <c r="U17" i="1"/>
  <c r="U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mattavelli irene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mattavelli irene:</t>
        </r>
        <r>
          <rPr>
            <sz val="9"/>
            <color indexed="81"/>
            <rFont val="Tahoma"/>
            <family val="2"/>
          </rPr>
          <t xml:space="preserve">
0= femmina
1=maschio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mattavelli irene</author>
  </authors>
  <commentList>
    <comment ref="A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mattavelli irene:</t>
        </r>
        <r>
          <rPr>
            <sz val="9"/>
            <color indexed="81"/>
            <rFont val="Tahoma"/>
            <family val="2"/>
          </rPr>
          <t xml:space="preserve">
0= femmina
1=maschio</t>
        </r>
      </text>
    </comment>
    <comment ref="A9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mattavelli irene:</t>
        </r>
        <r>
          <rPr>
            <sz val="9"/>
            <color indexed="81"/>
            <rFont val="Tahoma"/>
            <family val="2"/>
          </rPr>
          <t xml:space="preserve">
0= nessuna
1=chirurgica
2=FPP2</t>
        </r>
      </text>
    </comment>
  </commentList>
</comments>
</file>

<file path=xl/sharedStrings.xml><?xml version="1.0" encoding="utf-8"?>
<sst xmlns="http://schemas.openxmlformats.org/spreadsheetml/2006/main" count="162" uniqueCount="149">
  <si>
    <t>Pt ID</t>
  </si>
  <si>
    <t>Data di nascita</t>
  </si>
  <si>
    <t>data del test</t>
  </si>
  <si>
    <t>tipo mascherina</t>
  </si>
  <si>
    <t>VCO2 bas</t>
  </si>
  <si>
    <t>VE bas</t>
  </si>
  <si>
    <t>Vo2 bas</t>
  </si>
  <si>
    <t>HR bas</t>
  </si>
  <si>
    <t>RR bas</t>
  </si>
  <si>
    <t>VT bas</t>
  </si>
  <si>
    <t>RAMP</t>
  </si>
  <si>
    <t>PAD bas</t>
  </si>
  <si>
    <t>PAS bas</t>
  </si>
  <si>
    <t>SatO2 bas</t>
  </si>
  <si>
    <t>PAS peak</t>
  </si>
  <si>
    <t>PAD peak</t>
  </si>
  <si>
    <t>HR peak</t>
  </si>
  <si>
    <t>Vo2 peak</t>
  </si>
  <si>
    <t>altezza</t>
  </si>
  <si>
    <t>peso</t>
  </si>
  <si>
    <t>età</t>
  </si>
  <si>
    <t>sesso</t>
  </si>
  <si>
    <t>VO2peak/kg</t>
  </si>
  <si>
    <t>VO2 peak%</t>
  </si>
  <si>
    <t>VCO2 peak</t>
  </si>
  <si>
    <t>VE peak</t>
  </si>
  <si>
    <t>RR peak</t>
  </si>
  <si>
    <t>VT peak</t>
  </si>
  <si>
    <t>SatO2 peak</t>
  </si>
  <si>
    <t>VE/VCO2slope</t>
  </si>
  <si>
    <t>VO2/work</t>
  </si>
  <si>
    <t>PetCO2</t>
  </si>
  <si>
    <t>PetO2</t>
  </si>
  <si>
    <t>RQ</t>
  </si>
  <si>
    <t>tempo esercizio</t>
  </si>
  <si>
    <t>MIP1 bas</t>
  </si>
  <si>
    <t>MIP2 bas</t>
  </si>
  <si>
    <t>MIP3 bas</t>
  </si>
  <si>
    <t>MEP1bas</t>
  </si>
  <si>
    <t>MEP2bas</t>
  </si>
  <si>
    <t>MEP3bas</t>
  </si>
  <si>
    <t>MIP1 post</t>
  </si>
  <si>
    <t>MIP2 post</t>
  </si>
  <si>
    <t>MIP3 post</t>
  </si>
  <si>
    <t>MEP1post</t>
  </si>
  <si>
    <t>MEP2post</t>
  </si>
  <si>
    <t>MEP3post</t>
  </si>
  <si>
    <t>VO2AT</t>
  </si>
  <si>
    <t>VO2AT%</t>
  </si>
  <si>
    <t>VO2AT/Kg</t>
  </si>
  <si>
    <t>HRAT</t>
  </si>
  <si>
    <t>WattAT</t>
  </si>
  <si>
    <t>Pressione arteriosa sistolica basale</t>
  </si>
  <si>
    <t>Pressione arteriosa diastolica basale</t>
  </si>
  <si>
    <t>Frequenza cardiaca basale</t>
  </si>
  <si>
    <t>Ventilazione basale</t>
  </si>
  <si>
    <t>età in anni</t>
  </si>
  <si>
    <t>sesso (Maschio=1/Femmina=0)</t>
  </si>
  <si>
    <t>peso (Kg)</t>
  </si>
  <si>
    <t>altezza (CM)</t>
  </si>
  <si>
    <t>Rampa del CPET</t>
  </si>
  <si>
    <t>VO2 alla soglia anaerobica</t>
  </si>
  <si>
    <t>NON COMPILARE</t>
  </si>
  <si>
    <t>Frequenza cardiaca alla soglia</t>
  </si>
  <si>
    <t>Watt raggiunti alla soglia</t>
  </si>
  <si>
    <t>Pressione sistolica al picco</t>
  </si>
  <si>
    <t>pressione diastolica al picco</t>
  </si>
  <si>
    <t>frequenza cardiaca al picco</t>
  </si>
  <si>
    <t>VO2 al picco dell'esercizio (ml)</t>
  </si>
  <si>
    <t>VE/VCo2 slope</t>
  </si>
  <si>
    <t>VO2/work slope</t>
  </si>
  <si>
    <t>ventilazione al picco (l/min)</t>
  </si>
  <si>
    <t>frequenza respiratoria al picco</t>
  </si>
  <si>
    <t>Quoziente respiratorio</t>
  </si>
  <si>
    <t>Volume corrente al picco (l)</t>
  </si>
  <si>
    <t>Saturazione al picco</t>
  </si>
  <si>
    <t>Volume corrente basale (l)</t>
  </si>
  <si>
    <t>VO2 basale</t>
  </si>
  <si>
    <t>VCO2 basale</t>
  </si>
  <si>
    <t>Frequenza respiratoria basale</t>
  </si>
  <si>
    <t>Saturazione basale</t>
  </si>
  <si>
    <t>Watt</t>
  </si>
  <si>
    <t>Watt raggiunti al picco</t>
  </si>
  <si>
    <t>End tidal CO2</t>
  </si>
  <si>
    <t>End tidal O2</t>
  </si>
  <si>
    <t>Durata dell'esercizio (min)</t>
  </si>
  <si>
    <t>VCO2 picco</t>
  </si>
  <si>
    <t>Massima pressione inspiratoria basale</t>
  </si>
  <si>
    <t>Massima pressione inspiratoria post esercizio</t>
  </si>
  <si>
    <t>Massima pressione espiratoria basale</t>
  </si>
  <si>
    <t>Massima pressione espiratoria post esercizio</t>
  </si>
  <si>
    <t>0_SatO2 bas</t>
  </si>
  <si>
    <t>0_VO2AT</t>
  </si>
  <si>
    <t>0_VO2AT/Kg</t>
  </si>
  <si>
    <t>0_HRAT</t>
  </si>
  <si>
    <t>0_WattAT</t>
  </si>
  <si>
    <t>0_HR peak</t>
  </si>
  <si>
    <t>0_Vo2 peak</t>
  </si>
  <si>
    <t>0_VO2peak/kg</t>
  </si>
  <si>
    <t>0_VO2/work</t>
  </si>
  <si>
    <t>0_VO2 peak%</t>
  </si>
  <si>
    <t>0_VE peak</t>
  </si>
  <si>
    <t>0_RQ</t>
  </si>
  <si>
    <t>0_Watt</t>
  </si>
  <si>
    <t>PT 001</t>
  </si>
  <si>
    <t>PT 002</t>
  </si>
  <si>
    <t>PT 003</t>
  </si>
  <si>
    <t>PT 004</t>
  </si>
  <si>
    <t>PT 005</t>
  </si>
  <si>
    <t>PT 006</t>
  </si>
  <si>
    <t>PT 007</t>
  </si>
  <si>
    <t>PT 008</t>
  </si>
  <si>
    <t>PT 009</t>
  </si>
  <si>
    <t>PT 010</t>
  </si>
  <si>
    <t>PT 011</t>
  </si>
  <si>
    <t>PT 012</t>
  </si>
  <si>
    <t>FEV1pred</t>
  </si>
  <si>
    <t>FVCpred</t>
  </si>
  <si>
    <t>0 bici</t>
  </si>
  <si>
    <t>1 45 gradi</t>
  </si>
  <si>
    <t>2 sdraiato</t>
  </si>
  <si>
    <t>0_HR peak% pred</t>
  </si>
  <si>
    <t>0_CO_bas</t>
  </si>
  <si>
    <t>0_HR_bas</t>
  </si>
  <si>
    <t>0_SV_bas</t>
  </si>
  <si>
    <t>0_CO_peak</t>
  </si>
  <si>
    <t>0_HR_peak</t>
  </si>
  <si>
    <t>0_SV_peak</t>
  </si>
  <si>
    <t>DATI ANAGRAFICI</t>
  </si>
  <si>
    <t>CPET</t>
  </si>
  <si>
    <t>PHYSIOFLOW</t>
  </si>
  <si>
    <t>0_Svi_bas</t>
  </si>
  <si>
    <t>0_SVi_peak</t>
  </si>
  <si>
    <t>0_CI_bas</t>
  </si>
  <si>
    <t>0_CI_peak</t>
  </si>
  <si>
    <t>n</t>
  </si>
  <si>
    <t>Media</t>
  </si>
  <si>
    <t>Dev std</t>
  </si>
  <si>
    <t>0_CO_AT</t>
  </si>
  <si>
    <t>Date of Birth</t>
  </si>
  <si>
    <t>Height</t>
  </si>
  <si>
    <t>Weight</t>
  </si>
  <si>
    <t>Age</t>
  </si>
  <si>
    <t>Sex</t>
  </si>
  <si>
    <t>Predicted VO2</t>
  </si>
  <si>
    <t>Predicted HR</t>
  </si>
  <si>
    <t>Ramp</t>
  </si>
  <si>
    <t>Baseline HR</t>
  </si>
  <si>
    <t>0_VE/VCO2slope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</si>
</sst>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0" fillId="3" borderId="0" xfId="0" applyFill="1"/>
    <xf numFmtId="0" fontId="0" fillId="3" borderId="1" xfId="0" applyFill="1" applyBorder="1"/>
    <xf numFmtId="164" fontId="0" fillId="3" borderId="1" xfId="0" applyNumberFormat="1" applyFill="1" applyBorder="1"/>
    <xf numFmtId="1" fontId="0" fillId="3" borderId="1" xfId="0" applyNumberFormat="1" applyFill="1" applyBorder="1"/>
    <xf numFmtId="0" fontId="0" fillId="2" borderId="0" xfId="0" applyFill="1"/>
    <xf numFmtId="0" fontId="0" fillId="0" borderId="1" xfId="0" applyFill="1" applyBorder="1"/>
    <xf numFmtId="0" fontId="0" fillId="4" borderId="0" xfId="0" applyFill="1"/>
    <xf numFmtId="0" fontId="0" fillId="4" borderId="1" xfId="0" applyFill="1" applyBorder="1"/>
    <xf numFmtId="1" fontId="0" fillId="4" borderId="1" xfId="0" applyNumberFormat="1" applyFill="1" applyBorder="1"/>
    <xf numFmtId="0" fontId="0" fillId="3" borderId="0" xfId="0" applyFill="1" applyAlignment="1">
      <alignment horizontal="left"/>
    </xf>
    <xf numFmtId="0" fontId="4" fillId="3" borderId="1" xfId="0" applyFont="1" applyFill="1" applyBorder="1"/>
    <xf numFmtId="0" fontId="0" fillId="3" borderId="1" xfId="0" applyFont="1" applyFill="1" applyBorder="1"/>
    <xf numFmtId="0" fontId="0" fillId="0" borderId="0" xfId="0" applyFill="1"/>
    <xf numFmtId="0" fontId="0" fillId="7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5"/>
  <sheetViews>
    <sheetView tabSelected="1" topLeftCell="B12" zoomScale="140" zoomScaleNormal="140" workbookViewId="0">
      <pane xSplit="1" topLeftCell="AA1" activePane="topRight" state="frozen"/>
      <selection activeCell="B1" sqref="B1"/>
      <selection pane="topRight" activeCell="Y20" sqref="Y20"/>
    </sheetView>
  </sheetViews>
  <sheetFormatPr defaultColWidth="8.7109375" defaultRowHeight="15" x14ac:dyDescent="0.25"/>
  <cols>
    <col min="1" max="1" width="6.42578125" bestFit="1" customWidth="1"/>
    <col min="2" max="2" width="13.7109375" customWidth="1"/>
    <col min="3" max="3" width="11" bestFit="1" customWidth="1"/>
    <col min="4" max="4" width="13.7109375" bestFit="1" customWidth="1"/>
    <col min="5" max="5" width="7.140625" bestFit="1" customWidth="1"/>
    <col min="6" max="7" width="5.28515625" bestFit="1" customWidth="1"/>
    <col min="8" max="8" width="5.7109375" bestFit="1" customWidth="1"/>
    <col min="9" max="9" width="13.140625" style="10" bestFit="1" customWidth="1"/>
    <col min="10" max="10" width="11.42578125" style="10" customWidth="1"/>
    <col min="11" max="12" width="9.140625" style="10"/>
    <col min="13" max="13" width="8.28515625" style="10" bestFit="1" customWidth="1"/>
    <col min="14" max="14" width="10.140625" style="10" bestFit="1" customWidth="1"/>
    <col min="15" max="15" width="11.42578125" style="10" bestFit="1" customWidth="1"/>
    <col min="16" max="16" width="9" style="10" bestFit="1" customWidth="1"/>
    <col min="17" max="17" width="12" style="10" bestFit="1" customWidth="1"/>
    <col min="18" max="18" width="10.28515625" style="10" customWidth="1"/>
    <col min="19" max="19" width="9.7109375" style="10" customWidth="1"/>
    <col min="20" max="20" width="11.42578125" style="10" bestFit="1" customWidth="1"/>
    <col min="21" max="21" width="15.42578125" style="10" customWidth="1"/>
    <col min="22" max="22" width="11.140625" style="10" bestFit="1" customWidth="1"/>
    <col min="23" max="23" width="14" style="10" bestFit="1" customWidth="1"/>
    <col min="24" max="24" width="13.140625" style="10" bestFit="1" customWidth="1"/>
    <col min="25" max="25" width="20.42578125" style="10" bestFit="1" customWidth="1"/>
    <col min="26" max="26" width="12" style="10" bestFit="1" customWidth="1"/>
    <col min="27" max="27" width="10" style="10" bestFit="1" customWidth="1"/>
    <col min="28" max="28" width="8" style="10" customWidth="1"/>
    <col min="29" max="29" width="7.28515625" style="10" bestFit="1" customWidth="1"/>
    <col min="30" max="31" width="9.7109375" style="10" customWidth="1"/>
    <col min="32" max="33" width="9.140625" style="10"/>
    <col min="34" max="34" width="8.7109375" style="10"/>
    <col min="35" max="35" width="9.42578125" style="10" customWidth="1"/>
    <col min="36" max="38" width="9.140625" style="10"/>
    <col min="39" max="40" width="10.7109375" style="10" customWidth="1"/>
  </cols>
  <sheetData>
    <row r="1" spans="1:46" x14ac:dyDescent="0.25">
      <c r="A1" s="20" t="s">
        <v>128</v>
      </c>
      <c r="B1" s="20"/>
      <c r="C1" s="20"/>
      <c r="D1" s="20"/>
      <c r="E1" s="20"/>
      <c r="F1" s="20"/>
      <c r="G1" s="20"/>
      <c r="H1" s="20"/>
      <c r="I1" s="21" t="s">
        <v>129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9" t="s">
        <v>130</v>
      </c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1"/>
      <c r="AP1" s="18"/>
      <c r="AQ1" s="18"/>
      <c r="AR1" s="18"/>
      <c r="AS1" s="18"/>
      <c r="AT1" s="18"/>
    </row>
    <row r="2" spans="1:46" x14ac:dyDescent="0.25">
      <c r="A2" t="s">
        <v>0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s="12" t="s">
        <v>144</v>
      </c>
      <c r="J2" s="12" t="s">
        <v>145</v>
      </c>
      <c r="K2" s="12" t="s">
        <v>116</v>
      </c>
      <c r="L2" s="12" t="s">
        <v>117</v>
      </c>
      <c r="M2" s="6" t="s">
        <v>146</v>
      </c>
      <c r="N2" s="6" t="s">
        <v>147</v>
      </c>
      <c r="O2" s="6" t="s">
        <v>91</v>
      </c>
      <c r="P2" s="6" t="s">
        <v>92</v>
      </c>
      <c r="Q2" s="6" t="s">
        <v>93</v>
      </c>
      <c r="R2" s="6" t="s">
        <v>94</v>
      </c>
      <c r="S2" s="6" t="s">
        <v>95</v>
      </c>
      <c r="T2" s="6" t="s">
        <v>96</v>
      </c>
      <c r="U2" s="6" t="s">
        <v>121</v>
      </c>
      <c r="V2" s="6" t="s">
        <v>97</v>
      </c>
      <c r="W2" s="6" t="s">
        <v>98</v>
      </c>
      <c r="X2" s="6" t="s">
        <v>100</v>
      </c>
      <c r="Y2" s="6" t="s">
        <v>148</v>
      </c>
      <c r="Z2" s="6" t="s">
        <v>99</v>
      </c>
      <c r="AA2" s="6" t="s">
        <v>101</v>
      </c>
      <c r="AB2" s="6" t="s">
        <v>102</v>
      </c>
      <c r="AC2" s="6" t="s">
        <v>103</v>
      </c>
      <c r="AD2" s="6" t="s">
        <v>122</v>
      </c>
      <c r="AE2" s="6" t="s">
        <v>133</v>
      </c>
      <c r="AF2" s="6" t="s">
        <v>123</v>
      </c>
      <c r="AG2" s="6" t="s">
        <v>124</v>
      </c>
      <c r="AH2" s="6" t="s">
        <v>131</v>
      </c>
      <c r="AI2" s="6" t="s">
        <v>125</v>
      </c>
      <c r="AJ2" s="6" t="s">
        <v>134</v>
      </c>
      <c r="AK2" s="6" t="s">
        <v>126</v>
      </c>
      <c r="AL2" s="6" t="s">
        <v>127</v>
      </c>
      <c r="AM2" s="6" t="s">
        <v>132</v>
      </c>
      <c r="AN2" s="15" t="s">
        <v>138</v>
      </c>
      <c r="AO2" s="3"/>
    </row>
    <row r="3" spans="1:46" s="3" customFormat="1" ht="15.75" x14ac:dyDescent="0.25">
      <c r="A3" s="3" t="s">
        <v>104</v>
      </c>
      <c r="D3" s="4">
        <v>33651</v>
      </c>
      <c r="E3" s="3">
        <v>184</v>
      </c>
      <c r="F3" s="3">
        <v>74</v>
      </c>
      <c r="G3" s="5">
        <v>33.026694045174537</v>
      </c>
      <c r="H3" s="3">
        <v>1</v>
      </c>
      <c r="I3" s="13">
        <v>3050</v>
      </c>
      <c r="J3" s="14">
        <f t="shared" ref="J3:J14" si="0">220-(ROUNDDOWN(G3,0))</f>
        <v>187</v>
      </c>
      <c r="K3" s="13">
        <v>4.76</v>
      </c>
      <c r="L3" s="13">
        <v>5.85</v>
      </c>
      <c r="M3" s="7">
        <v>35</v>
      </c>
      <c r="N3" s="7">
        <v>67</v>
      </c>
      <c r="O3" s="7">
        <v>99</v>
      </c>
      <c r="P3" s="7">
        <v>3294</v>
      </c>
      <c r="Q3" s="8">
        <f t="shared" ref="Q3:Q9" si="1">P3/F3</f>
        <v>44.513513513513516</v>
      </c>
      <c r="R3" s="7">
        <v>148</v>
      </c>
      <c r="S3" s="7">
        <v>280</v>
      </c>
      <c r="T3" s="7">
        <v>174</v>
      </c>
      <c r="U3" s="9">
        <f t="shared" ref="U3:U14" si="2">T3/J3*100</f>
        <v>93.048128342245988</v>
      </c>
      <c r="V3" s="7">
        <v>4304</v>
      </c>
      <c r="W3" s="8">
        <f t="shared" ref="W3:W14" si="3">V3/F3</f>
        <v>58.162162162162161</v>
      </c>
      <c r="X3" s="9">
        <f t="shared" ref="X3:X14" si="4">V3/I3*100</f>
        <v>141.11475409836066</v>
      </c>
      <c r="Y3" s="7">
        <v>21.8</v>
      </c>
      <c r="Z3" s="7">
        <v>9.9700000000000006</v>
      </c>
      <c r="AA3" s="7">
        <v>179.3</v>
      </c>
      <c r="AB3" s="7">
        <v>1.23</v>
      </c>
      <c r="AC3" s="7">
        <v>399</v>
      </c>
      <c r="AD3" s="7">
        <v>7.8</v>
      </c>
      <c r="AE3" s="7">
        <v>4</v>
      </c>
      <c r="AF3" s="7">
        <v>59</v>
      </c>
      <c r="AG3" s="7">
        <v>133.30000000000001</v>
      </c>
      <c r="AH3" s="7">
        <v>68.7</v>
      </c>
      <c r="AI3" s="7">
        <v>41.1</v>
      </c>
      <c r="AJ3" s="7">
        <v>21.2</v>
      </c>
      <c r="AK3" s="7">
        <v>174</v>
      </c>
      <c r="AL3" s="7">
        <v>236.5</v>
      </c>
      <c r="AM3" s="17">
        <v>121.8</v>
      </c>
      <c r="AN3" s="16">
        <v>35.299999999999997</v>
      </c>
    </row>
    <row r="4" spans="1:46" s="3" customFormat="1" x14ac:dyDescent="0.25">
      <c r="A4" s="3" t="s">
        <v>105</v>
      </c>
      <c r="D4" s="4">
        <v>34499</v>
      </c>
      <c r="E4" s="3">
        <v>166</v>
      </c>
      <c r="F4" s="3">
        <v>63</v>
      </c>
      <c r="G4" s="5">
        <v>30.70773442847365</v>
      </c>
      <c r="H4" s="3">
        <v>0</v>
      </c>
      <c r="I4" s="13">
        <v>1893</v>
      </c>
      <c r="J4" s="14">
        <f t="shared" si="0"/>
        <v>190</v>
      </c>
      <c r="K4" s="13">
        <v>3.35</v>
      </c>
      <c r="L4" s="13">
        <v>3.98</v>
      </c>
      <c r="M4" s="7">
        <v>12</v>
      </c>
      <c r="N4" s="7">
        <v>69</v>
      </c>
      <c r="O4" s="7">
        <v>95</v>
      </c>
      <c r="P4" s="7">
        <v>759</v>
      </c>
      <c r="Q4" s="8">
        <f t="shared" si="1"/>
        <v>12.047619047619047</v>
      </c>
      <c r="R4" s="7">
        <v>111</v>
      </c>
      <c r="S4" s="7">
        <v>66</v>
      </c>
      <c r="T4" s="7">
        <v>178</v>
      </c>
      <c r="U4" s="9">
        <f t="shared" si="2"/>
        <v>93.684210526315795</v>
      </c>
      <c r="V4" s="7">
        <v>1735</v>
      </c>
      <c r="W4" s="8">
        <f t="shared" si="3"/>
        <v>27.539682539682541</v>
      </c>
      <c r="X4" s="9">
        <f t="shared" si="4"/>
        <v>91.653460116217644</v>
      </c>
      <c r="Y4" s="7">
        <v>30</v>
      </c>
      <c r="Z4" s="7">
        <v>9.0500000000000007</v>
      </c>
      <c r="AA4" s="7">
        <v>66</v>
      </c>
      <c r="AB4" s="7">
        <v>1.19</v>
      </c>
      <c r="AC4" s="7">
        <v>152</v>
      </c>
      <c r="AD4" s="7">
        <v>4.7</v>
      </c>
      <c r="AE4" s="7">
        <v>2.8</v>
      </c>
      <c r="AF4" s="7">
        <v>78</v>
      </c>
      <c r="AG4" s="7">
        <v>59.8</v>
      </c>
      <c r="AH4" s="7">
        <v>35.4</v>
      </c>
      <c r="AI4" s="7">
        <v>16.100000000000001</v>
      </c>
      <c r="AJ4" s="7">
        <v>9.4</v>
      </c>
      <c r="AK4" s="7">
        <v>173</v>
      </c>
      <c r="AL4" s="7">
        <v>93</v>
      </c>
      <c r="AM4" s="17">
        <v>54.4</v>
      </c>
      <c r="AN4" s="7">
        <v>7.8</v>
      </c>
    </row>
    <row r="5" spans="1:46" s="3" customFormat="1" x14ac:dyDescent="0.25">
      <c r="A5" s="3" t="s">
        <v>106</v>
      </c>
      <c r="D5" s="4">
        <v>34421</v>
      </c>
      <c r="E5" s="3">
        <v>163</v>
      </c>
      <c r="F5" s="3">
        <v>50</v>
      </c>
      <c r="G5" s="5">
        <v>30.934976043805612</v>
      </c>
      <c r="H5" s="3">
        <v>0</v>
      </c>
      <c r="I5" s="13">
        <v>1760</v>
      </c>
      <c r="J5" s="14">
        <f t="shared" si="0"/>
        <v>190</v>
      </c>
      <c r="K5" s="13">
        <v>3.22</v>
      </c>
      <c r="L5" s="13">
        <v>3.82</v>
      </c>
      <c r="M5" s="7">
        <v>13</v>
      </c>
      <c r="N5" s="7">
        <v>84</v>
      </c>
      <c r="O5" s="7">
        <v>98</v>
      </c>
      <c r="P5" s="7">
        <v>1110</v>
      </c>
      <c r="Q5" s="8">
        <f t="shared" si="1"/>
        <v>22.2</v>
      </c>
      <c r="R5" s="7">
        <v>125</v>
      </c>
      <c r="S5" s="7">
        <v>81</v>
      </c>
      <c r="T5" s="7">
        <v>174</v>
      </c>
      <c r="U5" s="9">
        <f t="shared" si="2"/>
        <v>91.578947368421055</v>
      </c>
      <c r="V5" s="7">
        <v>1802</v>
      </c>
      <c r="W5" s="8">
        <f t="shared" si="3"/>
        <v>36.04</v>
      </c>
      <c r="X5" s="9">
        <f t="shared" si="4"/>
        <v>102.38636363636364</v>
      </c>
      <c r="Y5" s="7">
        <v>27.6</v>
      </c>
      <c r="Z5" s="7">
        <v>9.5299999999999994</v>
      </c>
      <c r="AA5" s="7">
        <v>75.8</v>
      </c>
      <c r="AB5" s="7">
        <v>1.1200000000000001</v>
      </c>
      <c r="AC5" s="7">
        <v>155</v>
      </c>
      <c r="AD5" s="7">
        <v>5.6</v>
      </c>
      <c r="AE5" s="7">
        <v>3.9</v>
      </c>
      <c r="AF5" s="7">
        <v>86</v>
      </c>
      <c r="AG5" s="7">
        <v>64.5</v>
      </c>
      <c r="AH5" s="7">
        <v>43.1</v>
      </c>
      <c r="AI5" s="7">
        <v>13.7</v>
      </c>
      <c r="AJ5" s="7">
        <v>9.1</v>
      </c>
      <c r="AK5" s="7">
        <v>175</v>
      </c>
      <c r="AL5" s="7">
        <v>78.5</v>
      </c>
      <c r="AM5" s="17">
        <v>52.4</v>
      </c>
      <c r="AN5" s="7">
        <v>12.3</v>
      </c>
    </row>
    <row r="6" spans="1:46" s="3" customFormat="1" x14ac:dyDescent="0.25">
      <c r="A6" s="3" t="s">
        <v>107</v>
      </c>
      <c r="D6" s="4">
        <v>35174</v>
      </c>
      <c r="E6" s="3">
        <v>163</v>
      </c>
      <c r="F6" s="3">
        <v>58</v>
      </c>
      <c r="G6" s="5">
        <v>28.873374401095141</v>
      </c>
      <c r="H6" s="3">
        <v>0</v>
      </c>
      <c r="I6" s="13">
        <v>1866</v>
      </c>
      <c r="J6" s="14">
        <f t="shared" si="0"/>
        <v>192</v>
      </c>
      <c r="K6" s="13">
        <v>3.25</v>
      </c>
      <c r="L6" s="13">
        <v>3.83</v>
      </c>
      <c r="M6" s="7">
        <v>16</v>
      </c>
      <c r="N6" s="7">
        <v>77</v>
      </c>
      <c r="O6" s="7">
        <v>96</v>
      </c>
      <c r="P6" s="7">
        <v>960</v>
      </c>
      <c r="Q6" s="8">
        <f t="shared" si="1"/>
        <v>16.551724137931036</v>
      </c>
      <c r="R6" s="7">
        <v>113</v>
      </c>
      <c r="S6" s="7">
        <v>60</v>
      </c>
      <c r="T6" s="7">
        <v>167</v>
      </c>
      <c r="U6" s="9">
        <f t="shared" si="2"/>
        <v>86.979166666666657</v>
      </c>
      <c r="V6" s="7">
        <v>1767</v>
      </c>
      <c r="W6" s="8">
        <f t="shared" si="3"/>
        <v>30.46551724137931</v>
      </c>
      <c r="X6" s="9">
        <f t="shared" si="4"/>
        <v>94.694533762057873</v>
      </c>
      <c r="Y6" s="7">
        <v>27.1</v>
      </c>
      <c r="Z6" s="7">
        <v>9.48</v>
      </c>
      <c r="AA6" s="7">
        <v>67.099999999999994</v>
      </c>
      <c r="AB6" s="7">
        <v>1.21</v>
      </c>
      <c r="AC6" s="7">
        <v>148</v>
      </c>
      <c r="AD6" s="7">
        <v>5.3</v>
      </c>
      <c r="AE6" s="7">
        <v>3.3</v>
      </c>
      <c r="AF6" s="7">
        <v>83</v>
      </c>
      <c r="AG6" s="7">
        <v>63.8</v>
      </c>
      <c r="AH6" s="7">
        <v>39.299999999999997</v>
      </c>
      <c r="AI6" s="7">
        <v>14.9</v>
      </c>
      <c r="AJ6" s="7">
        <v>9.1999999999999993</v>
      </c>
      <c r="AK6" s="7">
        <v>159</v>
      </c>
      <c r="AL6" s="7">
        <v>93.4</v>
      </c>
      <c r="AM6" s="17">
        <v>57.6</v>
      </c>
      <c r="AN6" s="7">
        <v>10.6</v>
      </c>
    </row>
    <row r="7" spans="1:46" s="3" customFormat="1" x14ac:dyDescent="0.25">
      <c r="A7" s="3" t="s">
        <v>108</v>
      </c>
      <c r="D7" s="4">
        <v>35081</v>
      </c>
      <c r="E7" s="3">
        <v>179</v>
      </c>
      <c r="F7" s="3">
        <v>85</v>
      </c>
      <c r="G7" s="5">
        <v>29.130732375085557</v>
      </c>
      <c r="H7" s="3">
        <v>1</v>
      </c>
      <c r="I7" s="13">
        <v>3249</v>
      </c>
      <c r="J7" s="14">
        <f t="shared" si="0"/>
        <v>191</v>
      </c>
      <c r="K7" s="13">
        <v>4.58</v>
      </c>
      <c r="L7" s="13">
        <v>5.56</v>
      </c>
      <c r="M7" s="7">
        <v>30</v>
      </c>
      <c r="N7" s="7">
        <v>82</v>
      </c>
      <c r="O7" s="7">
        <v>95</v>
      </c>
      <c r="P7" s="7">
        <v>1751</v>
      </c>
      <c r="Q7" s="8">
        <f t="shared" si="1"/>
        <v>20.6</v>
      </c>
      <c r="R7" s="7">
        <v>130</v>
      </c>
      <c r="S7" s="7">
        <v>146</v>
      </c>
      <c r="T7" s="7">
        <v>188</v>
      </c>
      <c r="U7" s="9">
        <f t="shared" si="2"/>
        <v>98.429319371727757</v>
      </c>
      <c r="V7" s="7">
        <v>3079</v>
      </c>
      <c r="W7" s="8">
        <f t="shared" si="3"/>
        <v>36.223529411764709</v>
      </c>
      <c r="X7" s="9">
        <f t="shared" si="4"/>
        <v>94.767620806401979</v>
      </c>
      <c r="Y7" s="7">
        <v>24.9</v>
      </c>
      <c r="Z7" s="7">
        <v>9.2799999999999994</v>
      </c>
      <c r="AA7" s="7">
        <v>120.2</v>
      </c>
      <c r="AB7" s="7">
        <v>1.21</v>
      </c>
      <c r="AC7" s="7">
        <v>302</v>
      </c>
      <c r="AD7" s="7">
        <v>8.1</v>
      </c>
      <c r="AE7" s="7">
        <v>3.9</v>
      </c>
      <c r="AF7" s="7">
        <v>94</v>
      </c>
      <c r="AG7" s="7">
        <v>86</v>
      </c>
      <c r="AH7" s="7">
        <v>41.6</v>
      </c>
      <c r="AI7" s="7">
        <v>19.600000000000001</v>
      </c>
      <c r="AJ7" s="7">
        <v>9.5</v>
      </c>
      <c r="AK7" s="7">
        <v>189</v>
      </c>
      <c r="AL7" s="7">
        <v>103.6</v>
      </c>
      <c r="AM7" s="17">
        <v>50.1</v>
      </c>
      <c r="AN7" s="7">
        <v>7.8</v>
      </c>
    </row>
    <row r="8" spans="1:46" s="3" customFormat="1" x14ac:dyDescent="0.25">
      <c r="A8" s="3" t="s">
        <v>109</v>
      </c>
      <c r="D8" s="4">
        <v>35120</v>
      </c>
      <c r="E8" s="3">
        <v>184</v>
      </c>
      <c r="F8" s="3">
        <v>78</v>
      </c>
      <c r="G8" s="5">
        <v>29.026694045174537</v>
      </c>
      <c r="H8" s="3">
        <v>1</v>
      </c>
      <c r="I8" s="13">
        <v>3248</v>
      </c>
      <c r="J8" s="14">
        <f t="shared" si="0"/>
        <v>191</v>
      </c>
      <c r="K8" s="13">
        <v>4.87</v>
      </c>
      <c r="L8" s="13">
        <v>5.94</v>
      </c>
      <c r="M8" s="7">
        <v>28</v>
      </c>
      <c r="N8" s="7">
        <v>85</v>
      </c>
      <c r="O8" s="7">
        <v>98</v>
      </c>
      <c r="P8" s="7">
        <v>1087</v>
      </c>
      <c r="Q8" s="8">
        <f t="shared" si="1"/>
        <v>13.935897435897436</v>
      </c>
      <c r="R8" s="7">
        <v>117</v>
      </c>
      <c r="S8" s="7">
        <v>92</v>
      </c>
      <c r="T8" s="7">
        <v>190</v>
      </c>
      <c r="U8" s="9">
        <f t="shared" si="2"/>
        <v>99.476439790575924</v>
      </c>
      <c r="V8" s="7">
        <v>3163</v>
      </c>
      <c r="W8" s="8">
        <f t="shared" si="3"/>
        <v>40.551282051282051</v>
      </c>
      <c r="X8" s="9">
        <f t="shared" si="4"/>
        <v>97.38300492610837</v>
      </c>
      <c r="Y8" s="7">
        <v>27.9</v>
      </c>
      <c r="Z8" s="7">
        <v>10.1</v>
      </c>
      <c r="AA8" s="7">
        <v>166.5</v>
      </c>
      <c r="AB8" s="7">
        <v>1.33</v>
      </c>
      <c r="AC8" s="7">
        <v>285</v>
      </c>
      <c r="AD8" s="7">
        <v>6.9</v>
      </c>
      <c r="AE8" s="7">
        <v>3.4</v>
      </c>
      <c r="AF8" s="7">
        <v>89</v>
      </c>
      <c r="AG8" s="7">
        <v>77.2</v>
      </c>
      <c r="AH8" s="7">
        <v>38.700000000000003</v>
      </c>
      <c r="AI8" s="7">
        <v>14.8</v>
      </c>
      <c r="AJ8" s="7">
        <v>7.4</v>
      </c>
      <c r="AK8" s="7">
        <v>182</v>
      </c>
      <c r="AL8" s="7">
        <v>81.400000000000006</v>
      </c>
      <c r="AM8" s="17">
        <v>40.700000000000003</v>
      </c>
      <c r="AN8" s="7">
        <v>11.6</v>
      </c>
    </row>
    <row r="9" spans="1:46" s="3" customFormat="1" x14ac:dyDescent="0.25">
      <c r="A9" s="3" t="s">
        <v>110</v>
      </c>
      <c r="D9" s="4">
        <v>36223</v>
      </c>
      <c r="E9" s="3">
        <v>165</v>
      </c>
      <c r="F9" s="3">
        <v>55</v>
      </c>
      <c r="G9" s="5">
        <v>25.998631074606433</v>
      </c>
      <c r="H9" s="3">
        <v>0</v>
      </c>
      <c r="I9" s="13">
        <v>1903</v>
      </c>
      <c r="J9" s="14">
        <f t="shared" si="0"/>
        <v>195</v>
      </c>
      <c r="K9" s="13">
        <v>3.37</v>
      </c>
      <c r="L9" s="13">
        <v>3.94</v>
      </c>
      <c r="M9" s="7">
        <v>15</v>
      </c>
      <c r="N9" s="7">
        <v>93</v>
      </c>
      <c r="O9" s="7">
        <v>96</v>
      </c>
      <c r="P9" s="7">
        <v>870</v>
      </c>
      <c r="Q9" s="8">
        <f t="shared" si="1"/>
        <v>15.818181818181818</v>
      </c>
      <c r="R9" s="7">
        <v>118</v>
      </c>
      <c r="S9" s="7">
        <v>48</v>
      </c>
      <c r="T9" s="7">
        <v>172</v>
      </c>
      <c r="U9" s="9">
        <f t="shared" si="2"/>
        <v>88.205128205128204</v>
      </c>
      <c r="V9" s="7">
        <v>1465</v>
      </c>
      <c r="W9" s="8">
        <f t="shared" si="3"/>
        <v>26.636363636363637</v>
      </c>
      <c r="X9" s="9">
        <f t="shared" si="4"/>
        <v>76.983709931686803</v>
      </c>
      <c r="Y9" s="7">
        <v>31.8</v>
      </c>
      <c r="Z9" s="7">
        <v>9.49</v>
      </c>
      <c r="AA9" s="7">
        <v>60.9</v>
      </c>
      <c r="AB9" s="7">
        <v>1.1100000000000001</v>
      </c>
      <c r="AC9" s="7">
        <v>123</v>
      </c>
      <c r="AD9" s="7">
        <v>6.5</v>
      </c>
      <c r="AE9" s="7">
        <v>4.0999999999999996</v>
      </c>
      <c r="AF9" s="7">
        <v>87</v>
      </c>
      <c r="AG9" s="7">
        <v>74.3</v>
      </c>
      <c r="AH9" s="7">
        <v>46.9</v>
      </c>
      <c r="AI9" s="7">
        <v>16.8</v>
      </c>
      <c r="AJ9" s="7">
        <v>10.6</v>
      </c>
      <c r="AK9" s="7">
        <v>168</v>
      </c>
      <c r="AL9" s="7">
        <v>100</v>
      </c>
      <c r="AM9" s="17">
        <v>63.1</v>
      </c>
      <c r="AN9" s="7">
        <v>11.9</v>
      </c>
    </row>
    <row r="10" spans="1:46" s="3" customFormat="1" x14ac:dyDescent="0.25">
      <c r="A10" s="3" t="s">
        <v>111</v>
      </c>
      <c r="D10" s="4">
        <v>29871</v>
      </c>
      <c r="E10" s="3">
        <v>170</v>
      </c>
      <c r="F10" s="3">
        <v>53</v>
      </c>
      <c r="G10" s="5">
        <v>43.452429842573579</v>
      </c>
      <c r="H10" s="3">
        <v>0</v>
      </c>
      <c r="I10" s="13">
        <v>1603</v>
      </c>
      <c r="J10" s="14">
        <v>177</v>
      </c>
      <c r="K10" s="13">
        <v>3.22</v>
      </c>
      <c r="L10" s="13">
        <v>4</v>
      </c>
      <c r="M10" s="7">
        <v>12</v>
      </c>
      <c r="N10" s="7">
        <v>81</v>
      </c>
      <c r="O10" s="7">
        <v>96</v>
      </c>
      <c r="P10" s="7">
        <v>654</v>
      </c>
      <c r="Q10" s="8">
        <v>15.2</v>
      </c>
      <c r="R10" s="7">
        <v>102</v>
      </c>
      <c r="S10" s="7">
        <v>41</v>
      </c>
      <c r="T10" s="7">
        <v>175</v>
      </c>
      <c r="U10" s="9">
        <f t="shared" si="2"/>
        <v>98.870056497175142</v>
      </c>
      <c r="V10" s="7">
        <v>1407</v>
      </c>
      <c r="W10" s="8">
        <f t="shared" si="3"/>
        <v>26.547169811320753</v>
      </c>
      <c r="X10" s="9">
        <f t="shared" si="4"/>
        <v>87.772925764192138</v>
      </c>
      <c r="Y10" s="7">
        <v>34.4</v>
      </c>
      <c r="Z10" s="7">
        <v>8.6</v>
      </c>
      <c r="AA10" s="7">
        <v>80.3</v>
      </c>
      <c r="AB10" s="7">
        <v>1.24</v>
      </c>
      <c r="AC10" s="7">
        <v>132</v>
      </c>
      <c r="AD10" s="7">
        <v>6.9</v>
      </c>
      <c r="AE10" s="7">
        <v>4.4000000000000004</v>
      </c>
      <c r="AF10" s="7">
        <v>85</v>
      </c>
      <c r="AG10" s="7">
        <v>81.099999999999994</v>
      </c>
      <c r="AH10" s="7">
        <v>51.6</v>
      </c>
      <c r="AI10" s="7">
        <v>70.900000000000006</v>
      </c>
      <c r="AJ10" s="7">
        <v>7.9</v>
      </c>
      <c r="AK10" s="7">
        <v>174</v>
      </c>
      <c r="AL10" s="7">
        <v>70.900000000000006</v>
      </c>
      <c r="AM10" s="17">
        <v>45</v>
      </c>
      <c r="AN10" s="7">
        <v>10.7</v>
      </c>
    </row>
    <row r="11" spans="1:46" s="3" customFormat="1" x14ac:dyDescent="0.25">
      <c r="A11" s="3" t="s">
        <v>112</v>
      </c>
      <c r="D11" s="4">
        <v>35206</v>
      </c>
      <c r="E11" s="3">
        <v>158</v>
      </c>
      <c r="F11" s="3">
        <v>57</v>
      </c>
      <c r="G11" s="5">
        <v>28.804928131416837</v>
      </c>
      <c r="H11" s="3">
        <v>0</v>
      </c>
      <c r="I11" s="13">
        <v>1828</v>
      </c>
      <c r="J11" s="14">
        <f t="shared" si="0"/>
        <v>192</v>
      </c>
      <c r="K11" s="13">
        <v>3.04</v>
      </c>
      <c r="L11" s="13">
        <v>3.57</v>
      </c>
      <c r="M11" s="7">
        <v>13</v>
      </c>
      <c r="N11" s="7">
        <v>99</v>
      </c>
      <c r="O11" s="7">
        <v>98</v>
      </c>
      <c r="P11" s="7">
        <v>1202</v>
      </c>
      <c r="Q11" s="8">
        <f>P11/F11</f>
        <v>21.087719298245613</v>
      </c>
      <c r="R11" s="7">
        <v>155</v>
      </c>
      <c r="S11" s="7">
        <v>85</v>
      </c>
      <c r="T11" s="7">
        <v>189</v>
      </c>
      <c r="U11" s="9">
        <f t="shared" si="2"/>
        <v>98.4375</v>
      </c>
      <c r="V11" s="7">
        <v>1845</v>
      </c>
      <c r="W11" s="8">
        <f t="shared" si="3"/>
        <v>32.368421052631582</v>
      </c>
      <c r="X11" s="9">
        <f t="shared" si="4"/>
        <v>100.92997811816193</v>
      </c>
      <c r="Y11" s="7">
        <v>20.399999999999999</v>
      </c>
      <c r="Z11" s="7">
        <v>9.01</v>
      </c>
      <c r="AA11" s="7">
        <v>78.099999999999994</v>
      </c>
      <c r="AB11" s="7">
        <v>1.26</v>
      </c>
      <c r="AC11" s="7">
        <v>159</v>
      </c>
      <c r="AD11" s="7">
        <v>7.9</v>
      </c>
      <c r="AE11" s="7">
        <v>5</v>
      </c>
      <c r="AF11" s="7">
        <v>101</v>
      </c>
      <c r="AG11" s="7">
        <v>78.2</v>
      </c>
      <c r="AH11" s="7">
        <v>49.2</v>
      </c>
      <c r="AI11" s="7">
        <v>15</v>
      </c>
      <c r="AJ11" s="7">
        <v>9.4</v>
      </c>
      <c r="AK11" s="7">
        <v>195</v>
      </c>
      <c r="AL11" s="7">
        <v>76.900000000000006</v>
      </c>
      <c r="AM11" s="17">
        <v>48.4</v>
      </c>
      <c r="AN11" s="7">
        <v>11.6</v>
      </c>
    </row>
    <row r="12" spans="1:46" s="3" customFormat="1" x14ac:dyDescent="0.25">
      <c r="A12" s="3" t="s">
        <v>113</v>
      </c>
      <c r="D12" s="4">
        <v>33691</v>
      </c>
      <c r="E12" s="3">
        <v>182</v>
      </c>
      <c r="F12" s="3">
        <v>78</v>
      </c>
      <c r="G12" s="5">
        <v>32.971937029431899</v>
      </c>
      <c r="H12" s="3">
        <v>1</v>
      </c>
      <c r="I12" s="13">
        <v>3126</v>
      </c>
      <c r="J12" s="14">
        <f t="shared" si="0"/>
        <v>188</v>
      </c>
      <c r="K12" s="13">
        <v>4.6500000000000004</v>
      </c>
      <c r="L12" s="13">
        <v>5.7</v>
      </c>
      <c r="M12" s="7">
        <v>25</v>
      </c>
      <c r="N12" s="7">
        <v>59</v>
      </c>
      <c r="O12" s="7">
        <v>96</v>
      </c>
      <c r="P12" s="7">
        <v>1653</v>
      </c>
      <c r="Q12" s="8">
        <f>P12/F12</f>
        <v>21.192307692307693</v>
      </c>
      <c r="R12" s="7">
        <v>105</v>
      </c>
      <c r="S12" s="7">
        <v>140</v>
      </c>
      <c r="T12" s="7">
        <v>171</v>
      </c>
      <c r="U12" s="9">
        <f t="shared" si="2"/>
        <v>90.957446808510639</v>
      </c>
      <c r="V12" s="7">
        <v>3498</v>
      </c>
      <c r="W12" s="8">
        <f t="shared" si="3"/>
        <v>44.846153846153847</v>
      </c>
      <c r="X12" s="9">
        <f t="shared" si="4"/>
        <v>111.90019193857965</v>
      </c>
      <c r="Y12" s="7">
        <v>22.1</v>
      </c>
      <c r="Z12" s="7">
        <v>11.23</v>
      </c>
      <c r="AA12" s="7">
        <v>123.5</v>
      </c>
      <c r="AB12" s="7">
        <v>1.24</v>
      </c>
      <c r="AC12" s="7">
        <v>295</v>
      </c>
      <c r="AD12" s="7">
        <v>4.5</v>
      </c>
      <c r="AE12" s="7">
        <v>2.2999999999999998</v>
      </c>
      <c r="AF12" s="7">
        <v>60</v>
      </c>
      <c r="AG12" s="7">
        <v>75.5</v>
      </c>
      <c r="AH12" s="7">
        <v>38</v>
      </c>
      <c r="AI12" s="7">
        <v>18.5</v>
      </c>
      <c r="AJ12" s="7">
        <v>9.3000000000000007</v>
      </c>
      <c r="AK12" s="7">
        <v>170</v>
      </c>
      <c r="AL12" s="7">
        <v>117.1</v>
      </c>
      <c r="AM12" s="17">
        <v>58.9</v>
      </c>
      <c r="AN12" s="7">
        <v>10.7</v>
      </c>
    </row>
    <row r="13" spans="1:46" s="3" customFormat="1" x14ac:dyDescent="0.25">
      <c r="A13" s="3" t="s">
        <v>114</v>
      </c>
      <c r="D13" s="4">
        <v>34843</v>
      </c>
      <c r="E13" s="3">
        <v>187</v>
      </c>
      <c r="F13" s="3">
        <v>70</v>
      </c>
      <c r="G13" s="5">
        <v>29.787816563997261</v>
      </c>
      <c r="H13" s="3">
        <v>1</v>
      </c>
      <c r="I13" s="13">
        <v>3135</v>
      </c>
      <c r="J13" s="14">
        <f>220-(ROUNDDOWN(G13,0))</f>
        <v>191</v>
      </c>
      <c r="K13" s="13">
        <v>5.03</v>
      </c>
      <c r="L13" s="13">
        <v>6.16</v>
      </c>
      <c r="M13" s="7">
        <v>28</v>
      </c>
      <c r="N13" s="7">
        <v>65</v>
      </c>
      <c r="O13" s="7">
        <v>99</v>
      </c>
      <c r="P13" s="7">
        <v>2288</v>
      </c>
      <c r="Q13" s="8">
        <f>P13/F13</f>
        <v>32.685714285714283</v>
      </c>
      <c r="R13" s="7">
        <v>147</v>
      </c>
      <c r="S13" s="7">
        <v>197</v>
      </c>
      <c r="T13" s="7">
        <v>182</v>
      </c>
      <c r="U13" s="9">
        <f t="shared" si="2"/>
        <v>95.287958115183244</v>
      </c>
      <c r="V13" s="7">
        <v>3460</v>
      </c>
      <c r="W13" s="8">
        <f t="shared" si="3"/>
        <v>49.428571428571431</v>
      </c>
      <c r="X13" s="9">
        <f t="shared" si="4"/>
        <v>110.36682615629985</v>
      </c>
      <c r="Y13" s="7">
        <v>24.4</v>
      </c>
      <c r="Z13" s="7">
        <v>9.82</v>
      </c>
      <c r="AA13" s="7">
        <v>127.7</v>
      </c>
      <c r="AB13" s="7">
        <v>1.21</v>
      </c>
      <c r="AC13" s="7">
        <v>326</v>
      </c>
      <c r="AD13" s="7">
        <v>6.7</v>
      </c>
      <c r="AE13" s="7">
        <v>3.5</v>
      </c>
      <c r="AF13" s="7">
        <v>69</v>
      </c>
      <c r="AG13" s="7">
        <v>97.5</v>
      </c>
      <c r="AH13" s="7">
        <v>51.4</v>
      </c>
      <c r="AI13" s="7">
        <v>21.5</v>
      </c>
      <c r="AJ13" s="7">
        <v>11.3</v>
      </c>
      <c r="AK13" s="7">
        <v>182</v>
      </c>
      <c r="AL13" s="7">
        <v>118</v>
      </c>
      <c r="AM13" s="17">
        <v>62.2</v>
      </c>
      <c r="AN13" s="7">
        <v>17.100000000000001</v>
      </c>
    </row>
    <row r="14" spans="1:46" s="3" customFormat="1" x14ac:dyDescent="0.25">
      <c r="A14" s="3" t="s">
        <v>115</v>
      </c>
      <c r="D14" s="4">
        <v>35480</v>
      </c>
      <c r="E14" s="3">
        <v>195</v>
      </c>
      <c r="F14" s="3">
        <v>90</v>
      </c>
      <c r="G14" s="5">
        <v>28.076659822039698</v>
      </c>
      <c r="H14" s="3">
        <v>1</v>
      </c>
      <c r="I14" s="13">
        <v>3695</v>
      </c>
      <c r="J14" s="14">
        <f t="shared" si="0"/>
        <v>192</v>
      </c>
      <c r="K14" s="13">
        <v>5.58</v>
      </c>
      <c r="L14" s="13">
        <v>6.85</v>
      </c>
      <c r="M14" s="7">
        <v>30</v>
      </c>
      <c r="N14" s="7">
        <v>59</v>
      </c>
      <c r="O14" s="7">
        <v>98</v>
      </c>
      <c r="P14" s="7">
        <v>1628</v>
      </c>
      <c r="Q14" s="8">
        <f>P14/F14</f>
        <v>18.088888888888889</v>
      </c>
      <c r="R14" s="7">
        <v>101</v>
      </c>
      <c r="S14" s="7">
        <v>138</v>
      </c>
      <c r="T14" s="7">
        <v>183</v>
      </c>
      <c r="U14" s="9">
        <f t="shared" si="2"/>
        <v>95.3125</v>
      </c>
      <c r="V14" s="7">
        <v>3515</v>
      </c>
      <c r="W14" s="8">
        <f t="shared" si="3"/>
        <v>39.055555555555557</v>
      </c>
      <c r="X14" s="9">
        <f t="shared" si="4"/>
        <v>95.128552097428951</v>
      </c>
      <c r="Y14" s="7">
        <v>23.4</v>
      </c>
      <c r="Z14" s="7">
        <v>10.199999999999999</v>
      </c>
      <c r="AA14" s="7">
        <v>143.9</v>
      </c>
      <c r="AB14" s="7">
        <v>1.24</v>
      </c>
      <c r="AC14" s="7">
        <v>314</v>
      </c>
      <c r="AD14" s="7">
        <v>5.9</v>
      </c>
      <c r="AE14" s="7">
        <v>2.7</v>
      </c>
      <c r="AF14" s="7">
        <v>65</v>
      </c>
      <c r="AG14" s="7">
        <v>90.5</v>
      </c>
      <c r="AH14" s="7">
        <v>41</v>
      </c>
      <c r="AI14" s="7">
        <v>22.3</v>
      </c>
      <c r="AJ14" s="7">
        <v>10.1</v>
      </c>
      <c r="AK14" s="7">
        <v>184</v>
      </c>
      <c r="AL14" s="7">
        <v>121.1</v>
      </c>
      <c r="AM14" s="17">
        <v>54.9</v>
      </c>
      <c r="AN14" s="7">
        <v>14.2</v>
      </c>
    </row>
    <row r="15" spans="1:46" s="3" customFormat="1" x14ac:dyDescent="0.25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6" s="3" customFormat="1" x14ac:dyDescent="0.25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2:40" s="3" customFormat="1" x14ac:dyDescent="0.25">
      <c r="B17" s="3" t="s">
        <v>135</v>
      </c>
      <c r="E17" s="3">
        <f>COUNTA(E3:E14)</f>
        <v>12</v>
      </c>
      <c r="F17" s="3">
        <f t="shared" ref="F17:R17" si="5">COUNTA(F3:F14)</f>
        <v>12</v>
      </c>
      <c r="G17" s="3">
        <f t="shared" si="5"/>
        <v>12</v>
      </c>
      <c r="H17" s="3">
        <f t="shared" si="5"/>
        <v>12</v>
      </c>
      <c r="I17" s="3">
        <f t="shared" si="5"/>
        <v>12</v>
      </c>
      <c r="J17" s="3">
        <f t="shared" si="5"/>
        <v>12</v>
      </c>
      <c r="K17" s="3">
        <f t="shared" si="5"/>
        <v>12</v>
      </c>
      <c r="L17" s="3">
        <f t="shared" si="5"/>
        <v>12</v>
      </c>
      <c r="M17" s="3">
        <f t="shared" si="5"/>
        <v>12</v>
      </c>
      <c r="N17" s="3">
        <f t="shared" si="5"/>
        <v>12</v>
      </c>
      <c r="O17" s="3">
        <f t="shared" si="5"/>
        <v>12</v>
      </c>
      <c r="P17" s="3">
        <f t="shared" si="5"/>
        <v>12</v>
      </c>
      <c r="Q17" s="3">
        <f t="shared" si="5"/>
        <v>12</v>
      </c>
      <c r="R17" s="3">
        <f t="shared" si="5"/>
        <v>12</v>
      </c>
      <c r="S17" s="3">
        <f t="shared" ref="S17:AC17" si="6">COUNTA(S3:S14)</f>
        <v>12</v>
      </c>
      <c r="T17" s="3">
        <f t="shared" si="6"/>
        <v>12</v>
      </c>
      <c r="U17" s="3">
        <f t="shared" si="6"/>
        <v>12</v>
      </c>
      <c r="V17" s="3">
        <f t="shared" si="6"/>
        <v>12</v>
      </c>
      <c r="W17" s="3">
        <f t="shared" si="6"/>
        <v>12</v>
      </c>
      <c r="X17" s="3">
        <f t="shared" si="6"/>
        <v>12</v>
      </c>
      <c r="Y17" s="3">
        <f t="shared" si="6"/>
        <v>12</v>
      </c>
      <c r="Z17" s="3">
        <f t="shared" si="6"/>
        <v>12</v>
      </c>
      <c r="AA17" s="3">
        <f t="shared" si="6"/>
        <v>12</v>
      </c>
      <c r="AB17" s="3">
        <f t="shared" si="6"/>
        <v>12</v>
      </c>
      <c r="AC17" s="3">
        <f t="shared" si="6"/>
        <v>12</v>
      </c>
      <c r="AD17" s="3">
        <f t="shared" ref="AD17:AH17" si="7">COUNTA(AD3:AD14)</f>
        <v>12</v>
      </c>
      <c r="AE17" s="3">
        <f t="shared" si="7"/>
        <v>12</v>
      </c>
      <c r="AF17" s="3">
        <f t="shared" si="7"/>
        <v>12</v>
      </c>
      <c r="AG17" s="3">
        <f t="shared" si="7"/>
        <v>12</v>
      </c>
      <c r="AH17" s="3">
        <f t="shared" si="7"/>
        <v>12</v>
      </c>
      <c r="AI17" s="3">
        <f t="shared" ref="AI17:AM17" si="8">COUNTA(AI3:AI14)</f>
        <v>12</v>
      </c>
      <c r="AJ17" s="3">
        <f t="shared" si="8"/>
        <v>12</v>
      </c>
      <c r="AK17" s="3">
        <f t="shared" si="8"/>
        <v>12</v>
      </c>
      <c r="AL17" s="3">
        <f t="shared" si="8"/>
        <v>12</v>
      </c>
      <c r="AM17" s="3">
        <f t="shared" si="8"/>
        <v>12</v>
      </c>
    </row>
    <row r="18" spans="2:40" s="3" customFormat="1" x14ac:dyDescent="0.25">
      <c r="B18" s="3" t="s">
        <v>136</v>
      </c>
      <c r="E18" s="3">
        <f>AVERAGE(E3:E14)</f>
        <v>174.66666666666666</v>
      </c>
      <c r="F18" s="3">
        <f t="shared" ref="F18:R18" si="9">AVERAGE(F3:F14)</f>
        <v>67.583333333333329</v>
      </c>
      <c r="G18" s="3">
        <f t="shared" si="9"/>
        <v>30.899383983572893</v>
      </c>
      <c r="H18" s="3">
        <f t="shared" si="9"/>
        <v>0.5</v>
      </c>
      <c r="I18" s="3">
        <f t="shared" si="9"/>
        <v>2529.6666666666665</v>
      </c>
      <c r="J18" s="3">
        <f t="shared" si="9"/>
        <v>189.66666666666666</v>
      </c>
      <c r="K18" s="3">
        <f t="shared" si="9"/>
        <v>4.0766666666666671</v>
      </c>
      <c r="L18" s="3">
        <f t="shared" si="9"/>
        <v>4.9333333333333345</v>
      </c>
      <c r="M18" s="3">
        <f t="shared" si="9"/>
        <v>21.416666666666668</v>
      </c>
      <c r="N18" s="3">
        <f t="shared" si="9"/>
        <v>76.666666666666671</v>
      </c>
      <c r="O18" s="3">
        <f t="shared" si="9"/>
        <v>97</v>
      </c>
      <c r="P18" s="3">
        <f t="shared" si="9"/>
        <v>1438</v>
      </c>
      <c r="Q18" s="3">
        <f t="shared" si="9"/>
        <v>21.160130509858277</v>
      </c>
      <c r="R18" s="3">
        <f t="shared" si="9"/>
        <v>122.66666666666667</v>
      </c>
      <c r="S18" s="3">
        <f t="shared" ref="S18:AC18" si="10">AVERAGE(S3:S14)</f>
        <v>114.5</v>
      </c>
      <c r="T18" s="3">
        <f t="shared" si="10"/>
        <v>178.58333333333334</v>
      </c>
      <c r="U18" s="3">
        <f t="shared" si="10"/>
        <v>94.188900140995869</v>
      </c>
      <c r="V18" s="3">
        <f t="shared" si="10"/>
        <v>2586.6666666666665</v>
      </c>
      <c r="W18" s="3">
        <f t="shared" si="10"/>
        <v>37.322034061405631</v>
      </c>
      <c r="X18" s="3">
        <f t="shared" si="10"/>
        <v>100.42349344598829</v>
      </c>
      <c r="Y18" s="3">
        <f t="shared" si="10"/>
        <v>26.316666666666666</v>
      </c>
      <c r="Z18" s="3">
        <f t="shared" si="10"/>
        <v>9.6466666666666665</v>
      </c>
      <c r="AA18" s="3">
        <f t="shared" si="10"/>
        <v>107.44166666666668</v>
      </c>
      <c r="AB18" s="3">
        <f t="shared" si="10"/>
        <v>1.2158333333333335</v>
      </c>
      <c r="AC18" s="3">
        <f t="shared" si="10"/>
        <v>232.5</v>
      </c>
      <c r="AD18" s="3">
        <f t="shared" ref="AD18:AH18" si="11">AVERAGE(AD3:AD14)</f>
        <v>6.3999999999999995</v>
      </c>
      <c r="AE18" s="3">
        <f t="shared" si="11"/>
        <v>3.6083333333333329</v>
      </c>
      <c r="AF18" s="3">
        <f t="shared" si="11"/>
        <v>79.666666666666671</v>
      </c>
      <c r="AG18" s="3">
        <f t="shared" si="11"/>
        <v>81.808333333333337</v>
      </c>
      <c r="AH18" s="3">
        <f t="shared" si="11"/>
        <v>45.408333333333331</v>
      </c>
      <c r="AI18" s="3">
        <f t="shared" ref="AI18:AM18" si="12">AVERAGE(AI3:AI14)</f>
        <v>23.766666666666666</v>
      </c>
      <c r="AJ18" s="3">
        <f t="shared" si="12"/>
        <v>10.366666666666667</v>
      </c>
      <c r="AK18" s="3">
        <f t="shared" si="12"/>
        <v>177.08333333333334</v>
      </c>
      <c r="AL18" s="3">
        <f t="shared" si="12"/>
        <v>107.53333333333332</v>
      </c>
      <c r="AM18" s="3">
        <f t="shared" si="12"/>
        <v>59.125</v>
      </c>
    </row>
    <row r="19" spans="2:40" s="11" customFormat="1" x14ac:dyDescent="0.25">
      <c r="B19" s="3" t="s">
        <v>137</v>
      </c>
      <c r="C19" s="3"/>
      <c r="D19" s="3"/>
      <c r="E19" s="3">
        <f>STDEVA(E3:E14)</f>
        <v>11.880720312822584</v>
      </c>
      <c r="F19" s="3">
        <f t="shared" ref="F19:R19" si="13">STDEVA(F3:F14)</f>
        <v>13.399174556213474</v>
      </c>
      <c r="G19" s="3">
        <f t="shared" si="13"/>
        <v>4.4188148356421459</v>
      </c>
      <c r="H19" s="3">
        <f t="shared" si="13"/>
        <v>0.5222329678670935</v>
      </c>
      <c r="I19" s="3">
        <f t="shared" si="13"/>
        <v>772.60931363474515</v>
      </c>
      <c r="J19" s="3">
        <f t="shared" si="13"/>
        <v>4.4789067930250637</v>
      </c>
      <c r="K19" s="3">
        <f t="shared" si="13"/>
        <v>0.90956866234229672</v>
      </c>
      <c r="L19" s="3">
        <f t="shared" si="13"/>
        <v>1.1714275155733773</v>
      </c>
      <c r="M19" s="3">
        <f t="shared" si="13"/>
        <v>8.6387955108792749</v>
      </c>
      <c r="N19" s="3">
        <f t="shared" si="13"/>
        <v>12.963819115546409</v>
      </c>
      <c r="O19" s="3">
        <f t="shared" si="13"/>
        <v>1.4770978917519928</v>
      </c>
      <c r="P19" s="3">
        <f t="shared" si="13"/>
        <v>754.43030884839914</v>
      </c>
      <c r="Q19" s="3">
        <f t="shared" si="13"/>
        <v>9.0933434552550114</v>
      </c>
      <c r="R19" s="3">
        <f t="shared" si="13"/>
        <v>18.661254626697083</v>
      </c>
      <c r="S19" s="3">
        <f t="shared" ref="S19:AC19" si="14">STDEVA(S3:S14)</f>
        <v>70.088904581642197</v>
      </c>
      <c r="T19" s="3">
        <f t="shared" si="14"/>
        <v>7.6806525922231534</v>
      </c>
      <c r="U19" s="3">
        <f t="shared" si="14"/>
        <v>4.2100470828222223</v>
      </c>
      <c r="V19" s="3">
        <f t="shared" si="14"/>
        <v>1008.6687295939171</v>
      </c>
      <c r="W19" s="3">
        <f t="shared" si="14"/>
        <v>9.7761341404062474</v>
      </c>
      <c r="X19" s="3">
        <f t="shared" si="14"/>
        <v>15.894359206501793</v>
      </c>
      <c r="Y19" s="3">
        <f>STDEVA(Y3:Y14)</f>
        <v>4.2759014644087641</v>
      </c>
      <c r="Z19" s="3">
        <f t="shared" si="14"/>
        <v>0.6882432621383141</v>
      </c>
      <c r="AA19" s="3">
        <f t="shared" si="14"/>
        <v>41.47458056850401</v>
      </c>
      <c r="AB19" s="3">
        <f t="shared" si="14"/>
        <v>5.8846230022651283E-2</v>
      </c>
      <c r="AC19" s="3">
        <f t="shared" si="14"/>
        <v>96.162268162631321</v>
      </c>
      <c r="AD19" s="3">
        <f t="shared" ref="AD19:AH19" si="15">STDEVA(AD3:AD14)</f>
        <v>1.2172995448196751</v>
      </c>
      <c r="AE19" s="3">
        <f t="shared" si="15"/>
        <v>0.766880734277541</v>
      </c>
      <c r="AF19" s="3">
        <f t="shared" si="15"/>
        <v>13.573592901012786</v>
      </c>
      <c r="AG19" s="3">
        <f t="shared" si="15"/>
        <v>19.609620010844051</v>
      </c>
      <c r="AH19" s="3">
        <f t="shared" si="15"/>
        <v>9.0952993187124029</v>
      </c>
      <c r="AI19" s="3">
        <f t="shared" ref="AI19:AM19" si="16">STDEVA(AI3:AI14)</f>
        <v>16.566413631382648</v>
      </c>
      <c r="AJ19" s="3">
        <f t="shared" si="16"/>
        <v>3.5671056087873829</v>
      </c>
      <c r="AK19" s="3">
        <f t="shared" si="16"/>
        <v>9.8114805975016584</v>
      </c>
      <c r="AL19" s="3">
        <f t="shared" si="16"/>
        <v>44.0113690546046</v>
      </c>
      <c r="AM19" s="3">
        <f t="shared" si="16"/>
        <v>20.838475123063716</v>
      </c>
      <c r="AN19" s="3"/>
    </row>
    <row r="20" spans="2:40" s="3" customFormat="1" x14ac:dyDescent="0.25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2:40" s="3" customFormat="1" x14ac:dyDescent="0.25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2:40" s="3" customFormat="1" x14ac:dyDescent="0.25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2:40" s="3" customFormat="1" x14ac:dyDescent="0.25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2:40" s="3" customFormat="1" x14ac:dyDescent="0.25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2:40" s="3" customForma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2:40" s="3" customForma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2:40" s="3" customForma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2:40" s="3" customForma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2:40" s="3" customForma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2:40" s="3" customForma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2:40" s="3" customForma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2:40" s="3" customForma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9:40" s="3" customFormat="1" x14ac:dyDescent="0.25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9:40" s="3" customFormat="1" x14ac:dyDescent="0.25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9:40" s="3" customFormat="1" x14ac:dyDescent="0.25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9:40" s="3" customFormat="1" x14ac:dyDescent="0.25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9:40" s="3" customFormat="1" x14ac:dyDescent="0.25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9:40" s="3" customFormat="1" x14ac:dyDescent="0.25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9:40" s="3" customFormat="1" x14ac:dyDescent="0.25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9:40" s="3" customFormat="1" x14ac:dyDescent="0.25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9:40" s="3" customFormat="1" x14ac:dyDescent="0.25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9:40" s="3" customFormat="1" x14ac:dyDescent="0.25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9:40" s="3" customFormat="1" x14ac:dyDescent="0.25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9:40" s="3" customFormat="1" x14ac:dyDescent="0.25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9:40" s="3" customFormat="1" x14ac:dyDescent="0.25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9:40" s="3" customFormat="1" x14ac:dyDescent="0.25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9:40" s="3" customFormat="1" x14ac:dyDescent="0.25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9:40" s="3" customFormat="1" x14ac:dyDescent="0.25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9:40" s="3" customFormat="1" x14ac:dyDescent="0.25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9:40" s="3" customFormat="1" x14ac:dyDescent="0.25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9:40" s="3" customFormat="1" x14ac:dyDescent="0.25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9:40" s="3" customFormat="1" x14ac:dyDescent="0.25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9:40" s="3" customFormat="1" x14ac:dyDescent="0.25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9:40" s="3" customFormat="1" x14ac:dyDescent="0.25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9:40" s="3" customFormat="1" x14ac:dyDescent="0.25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9:40" s="3" customFormat="1" x14ac:dyDescent="0.25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9:40" s="3" customFormat="1" x14ac:dyDescent="0.25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9:40" s="3" customFormat="1" x14ac:dyDescent="0.25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9:40" s="3" customFormat="1" x14ac:dyDescent="0.25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9:40" s="3" customFormat="1" x14ac:dyDescent="0.25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9:40" s="3" customFormat="1" x14ac:dyDescent="0.25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9:40" s="3" customFormat="1" x14ac:dyDescent="0.25"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9:40" s="3" customFormat="1" x14ac:dyDescent="0.25"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9:40" s="3" customForma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9:40" s="3" customFormat="1" x14ac:dyDescent="0.25"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9:40" s="3" customFormat="1" x14ac:dyDescent="0.25"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9:40" s="3" customFormat="1" x14ac:dyDescent="0.25"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9:40" s="3" customFormat="1" x14ac:dyDescent="0.25"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9:40" s="3" customFormat="1" x14ac:dyDescent="0.25"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9:40" s="3" customFormat="1" x14ac:dyDescent="0.25"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9:40" s="3" customFormat="1" x14ac:dyDescent="0.25"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9:40" s="3" customFormat="1" x14ac:dyDescent="0.25"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9:40" s="3" customFormat="1" x14ac:dyDescent="0.25"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9:40" s="3" customFormat="1" x14ac:dyDescent="0.25"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9:40" s="3" customFormat="1" x14ac:dyDescent="0.25"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9:40" s="3" customFormat="1" x14ac:dyDescent="0.25"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9:40" s="3" customFormat="1" x14ac:dyDescent="0.25"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9:40" s="3" customFormat="1" x14ac:dyDescent="0.25"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9:40" s="3" customFormat="1" x14ac:dyDescent="0.25"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9:40" s="3" customFormat="1" x14ac:dyDescent="0.25"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9:40" s="3" customFormat="1" x14ac:dyDescent="0.25"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9:40" s="3" customFormat="1" x14ac:dyDescent="0.25"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9:40" s="3" customFormat="1" x14ac:dyDescent="0.25"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9:40" s="3" customFormat="1" x14ac:dyDescent="0.25"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9:40" s="3" customFormat="1" x14ac:dyDescent="0.25"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9:40" s="3" customFormat="1" x14ac:dyDescent="0.25"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9:40" s="3" customFormat="1" x14ac:dyDescent="0.25"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9:40" s="3" customFormat="1" x14ac:dyDescent="0.25"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9:40" s="3" customFormat="1" x14ac:dyDescent="0.25"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9:40" s="3" customFormat="1" x14ac:dyDescent="0.25"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9:40" s="3" customFormat="1" x14ac:dyDescent="0.25"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9:40" s="3" customFormat="1" x14ac:dyDescent="0.25"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9:40" s="3" customFormat="1" x14ac:dyDescent="0.25"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9:40" s="3" customFormat="1" x14ac:dyDescent="0.25"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9:40" s="3" customFormat="1" x14ac:dyDescent="0.25"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9:40" s="3" customFormat="1" x14ac:dyDescent="0.25"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9:40" s="3" customFormat="1" x14ac:dyDescent="0.25"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9:40" s="3" customFormat="1" x14ac:dyDescent="0.25"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9:40" s="3" customFormat="1" x14ac:dyDescent="0.25"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9:40" s="3" customFormat="1" x14ac:dyDescent="0.25"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9:40" s="3" customFormat="1" x14ac:dyDescent="0.25"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9:40" s="3" customFormat="1" x14ac:dyDescent="0.25"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9:40" s="3" customFormat="1" x14ac:dyDescent="0.25"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9:40" s="3" customFormat="1" x14ac:dyDescent="0.25"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9:40" s="3" customFormat="1" x14ac:dyDescent="0.25"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9:40" s="3" customFormat="1" x14ac:dyDescent="0.25"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9:40" s="3" customFormat="1" x14ac:dyDescent="0.25"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9:40" s="3" customFormat="1" x14ac:dyDescent="0.25"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9:40" s="3" customFormat="1" x14ac:dyDescent="0.25"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9:40" s="3" customFormat="1" x14ac:dyDescent="0.25"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9:40" s="3" customFormat="1" x14ac:dyDescent="0.25"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9:40" s="3" customFormat="1" x14ac:dyDescent="0.25"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9:40" s="3" customFormat="1" x14ac:dyDescent="0.25"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9:40" s="3" customFormat="1" x14ac:dyDescent="0.25"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9:40" s="3" customFormat="1" x14ac:dyDescent="0.25"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9:40" s="3" customFormat="1" x14ac:dyDescent="0.25"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9:40" s="3" customFormat="1" x14ac:dyDescent="0.25"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9:40" s="3" customFormat="1" x14ac:dyDescent="0.25"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9:40" s="3" customFormat="1" x14ac:dyDescent="0.25"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9:40" s="3" customFormat="1" x14ac:dyDescent="0.25"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9:40" s="3" customFormat="1" x14ac:dyDescent="0.25"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9:40" s="3" customFormat="1" x14ac:dyDescent="0.25"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9:40" s="3" customFormat="1" x14ac:dyDescent="0.25"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9:40" s="3" customFormat="1" x14ac:dyDescent="0.25"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9:40" s="3" customFormat="1" x14ac:dyDescent="0.25"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9:40" s="3" customFormat="1" x14ac:dyDescent="0.25"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9:40" s="3" customFormat="1" x14ac:dyDescent="0.25"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9:40" s="3" customFormat="1" x14ac:dyDescent="0.25"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9:40" s="3" customFormat="1" x14ac:dyDescent="0.25"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9:40" s="3" customFormat="1" x14ac:dyDescent="0.25"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9:40" s="3" customFormat="1" x14ac:dyDescent="0.25"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9:40" s="3" customFormat="1" x14ac:dyDescent="0.25"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9:40" s="3" customFormat="1" x14ac:dyDescent="0.25"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9:40" s="3" customFormat="1" x14ac:dyDescent="0.25"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9:40" s="3" customFormat="1" x14ac:dyDescent="0.25"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</sheetData>
  <mergeCells count="3">
    <mergeCell ref="AD1:AN1"/>
    <mergeCell ref="A1:H1"/>
    <mergeCell ref="I1:AC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3C88-1B4F-B849-81CB-B3692FA8666F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59"/>
  <sheetViews>
    <sheetView workbookViewId="0">
      <selection activeCell="B24" sqref="B24"/>
    </sheetView>
  </sheetViews>
  <sheetFormatPr defaultColWidth="8.7109375" defaultRowHeight="15" x14ac:dyDescent="0.25"/>
  <cols>
    <col min="1" max="1" width="15.28515625" bestFit="1" customWidth="1"/>
    <col min="2" max="2" width="32.42578125" bestFit="1" customWidth="1"/>
  </cols>
  <sheetData>
    <row r="2" spans="1:4" x14ac:dyDescent="0.25">
      <c r="A2" t="s">
        <v>0</v>
      </c>
      <c r="D2" t="s">
        <v>118</v>
      </c>
    </row>
    <row r="3" spans="1:4" x14ac:dyDescent="0.25">
      <c r="A3" t="s">
        <v>1</v>
      </c>
      <c r="D3" t="s">
        <v>119</v>
      </c>
    </row>
    <row r="4" spans="1:4" x14ac:dyDescent="0.25">
      <c r="A4" t="s">
        <v>18</v>
      </c>
      <c r="B4" t="s">
        <v>59</v>
      </c>
      <c r="D4" t="s">
        <v>120</v>
      </c>
    </row>
    <row r="5" spans="1:4" x14ac:dyDescent="0.25">
      <c r="A5" t="s">
        <v>19</v>
      </c>
      <c r="B5" t="s">
        <v>58</v>
      </c>
    </row>
    <row r="6" spans="1:4" x14ac:dyDescent="0.25">
      <c r="A6" t="s">
        <v>20</v>
      </c>
      <c r="B6" t="s">
        <v>56</v>
      </c>
    </row>
    <row r="7" spans="1:4" x14ac:dyDescent="0.25">
      <c r="A7" t="s">
        <v>21</v>
      </c>
      <c r="B7" t="s">
        <v>59</v>
      </c>
    </row>
    <row r="8" spans="1:4" x14ac:dyDescent="0.25">
      <c r="A8" t="s">
        <v>2</v>
      </c>
      <c r="B8" t="s">
        <v>57</v>
      </c>
    </row>
    <row r="9" spans="1:4" x14ac:dyDescent="0.25">
      <c r="A9" t="s">
        <v>3</v>
      </c>
    </row>
    <row r="10" spans="1:4" x14ac:dyDescent="0.25">
      <c r="A10" t="s">
        <v>10</v>
      </c>
      <c r="B10" t="s">
        <v>60</v>
      </c>
    </row>
    <row r="11" spans="1:4" x14ac:dyDescent="0.25">
      <c r="A11" t="s">
        <v>12</v>
      </c>
      <c r="B11" t="s">
        <v>52</v>
      </c>
    </row>
    <row r="12" spans="1:4" x14ac:dyDescent="0.25">
      <c r="A12" t="s">
        <v>11</v>
      </c>
      <c r="B12" t="s">
        <v>53</v>
      </c>
    </row>
    <row r="13" spans="1:4" x14ac:dyDescent="0.25">
      <c r="A13" t="s">
        <v>7</v>
      </c>
      <c r="B13" t="s">
        <v>54</v>
      </c>
    </row>
    <row r="14" spans="1:4" x14ac:dyDescent="0.25">
      <c r="A14" t="s">
        <v>6</v>
      </c>
      <c r="B14" t="s">
        <v>77</v>
      </c>
    </row>
    <row r="15" spans="1:4" x14ac:dyDescent="0.25">
      <c r="A15" t="s">
        <v>4</v>
      </c>
      <c r="B15" t="s">
        <v>78</v>
      </c>
    </row>
    <row r="16" spans="1:4" x14ac:dyDescent="0.25">
      <c r="A16" t="s">
        <v>5</v>
      </c>
      <c r="B16" t="s">
        <v>55</v>
      </c>
    </row>
    <row r="17" spans="1:2" x14ac:dyDescent="0.25">
      <c r="A17" t="s">
        <v>8</v>
      </c>
      <c r="B17" t="s">
        <v>79</v>
      </c>
    </row>
    <row r="18" spans="1:2" x14ac:dyDescent="0.25">
      <c r="A18" t="s">
        <v>9</v>
      </c>
      <c r="B18" t="s">
        <v>76</v>
      </c>
    </row>
    <row r="19" spans="1:2" x14ac:dyDescent="0.25">
      <c r="A19" t="s">
        <v>13</v>
      </c>
      <c r="B19" t="s">
        <v>80</v>
      </c>
    </row>
    <row r="22" spans="1:2" x14ac:dyDescent="0.25">
      <c r="A22" t="s">
        <v>47</v>
      </c>
      <c r="B22" t="s">
        <v>61</v>
      </c>
    </row>
    <row r="23" spans="1:2" x14ac:dyDescent="0.25">
      <c r="A23" t="s">
        <v>49</v>
      </c>
      <c r="B23" t="s">
        <v>62</v>
      </c>
    </row>
    <row r="24" spans="1:2" x14ac:dyDescent="0.25">
      <c r="A24" t="s">
        <v>48</v>
      </c>
      <c r="B24" t="s">
        <v>62</v>
      </c>
    </row>
    <row r="25" spans="1:2" x14ac:dyDescent="0.25">
      <c r="A25" t="s">
        <v>50</v>
      </c>
      <c r="B25" t="s">
        <v>63</v>
      </c>
    </row>
    <row r="26" spans="1:2" x14ac:dyDescent="0.25">
      <c r="A26" t="s">
        <v>51</v>
      </c>
      <c r="B26" t="s">
        <v>64</v>
      </c>
    </row>
    <row r="28" spans="1:2" ht="15.75" x14ac:dyDescent="0.25">
      <c r="A28" t="s">
        <v>14</v>
      </c>
      <c r="B28" s="1" t="s">
        <v>65</v>
      </c>
    </row>
    <row r="29" spans="1:2" ht="15.75" x14ac:dyDescent="0.25">
      <c r="A29" t="s">
        <v>15</v>
      </c>
      <c r="B29" s="1" t="s">
        <v>66</v>
      </c>
    </row>
    <row r="30" spans="1:2" x14ac:dyDescent="0.25">
      <c r="A30" t="s">
        <v>16</v>
      </c>
      <c r="B30" t="s">
        <v>67</v>
      </c>
    </row>
    <row r="31" spans="1:2" x14ac:dyDescent="0.25">
      <c r="A31" t="s">
        <v>17</v>
      </c>
      <c r="B31" t="s">
        <v>68</v>
      </c>
    </row>
    <row r="32" spans="1:2" x14ac:dyDescent="0.25">
      <c r="A32" t="s">
        <v>22</v>
      </c>
      <c r="B32" t="s">
        <v>62</v>
      </c>
    </row>
    <row r="33" spans="1:2" x14ac:dyDescent="0.25">
      <c r="A33" t="s">
        <v>29</v>
      </c>
      <c r="B33" t="s">
        <v>69</v>
      </c>
    </row>
    <row r="34" spans="1:2" ht="15.75" x14ac:dyDescent="0.25">
      <c r="A34" t="s">
        <v>30</v>
      </c>
      <c r="B34" s="1" t="s">
        <v>70</v>
      </c>
    </row>
    <row r="35" spans="1:2" x14ac:dyDescent="0.25">
      <c r="A35" t="s">
        <v>23</v>
      </c>
      <c r="B35" t="s">
        <v>62</v>
      </c>
    </row>
    <row r="36" spans="1:2" x14ac:dyDescent="0.25">
      <c r="A36" t="s">
        <v>24</v>
      </c>
      <c r="B36" t="s">
        <v>86</v>
      </c>
    </row>
    <row r="37" spans="1:2" x14ac:dyDescent="0.25">
      <c r="A37" t="s">
        <v>25</v>
      </c>
      <c r="B37" t="s">
        <v>71</v>
      </c>
    </row>
    <row r="38" spans="1:2" x14ac:dyDescent="0.25">
      <c r="A38" t="s">
        <v>26</v>
      </c>
      <c r="B38" t="s">
        <v>72</v>
      </c>
    </row>
    <row r="39" spans="1:2" x14ac:dyDescent="0.25">
      <c r="A39" t="s">
        <v>33</v>
      </c>
      <c r="B39" t="s">
        <v>73</v>
      </c>
    </row>
    <row r="40" spans="1:2" x14ac:dyDescent="0.25">
      <c r="A40" t="s">
        <v>27</v>
      </c>
      <c r="B40" t="s">
        <v>74</v>
      </c>
    </row>
    <row r="41" spans="1:2" x14ac:dyDescent="0.25">
      <c r="A41" t="s">
        <v>28</v>
      </c>
      <c r="B41" t="s">
        <v>75</v>
      </c>
    </row>
    <row r="42" spans="1:2" x14ac:dyDescent="0.25">
      <c r="A42" t="s">
        <v>31</v>
      </c>
      <c r="B42" t="s">
        <v>83</v>
      </c>
    </row>
    <row r="43" spans="1:2" x14ac:dyDescent="0.25">
      <c r="A43" t="s">
        <v>32</v>
      </c>
      <c r="B43" t="s">
        <v>84</v>
      </c>
    </row>
    <row r="44" spans="1:2" x14ac:dyDescent="0.25">
      <c r="A44" t="s">
        <v>34</v>
      </c>
      <c r="B44" t="s">
        <v>85</v>
      </c>
    </row>
    <row r="45" spans="1:2" x14ac:dyDescent="0.25">
      <c r="A45" t="s">
        <v>81</v>
      </c>
      <c r="B45" t="s">
        <v>82</v>
      </c>
    </row>
    <row r="48" spans="1:2" x14ac:dyDescent="0.25">
      <c r="A48" t="s">
        <v>35</v>
      </c>
      <c r="B48" t="s">
        <v>87</v>
      </c>
    </row>
    <row r="49" spans="1:2" x14ac:dyDescent="0.25">
      <c r="A49" t="s">
        <v>36</v>
      </c>
      <c r="B49" t="s">
        <v>87</v>
      </c>
    </row>
    <row r="50" spans="1:2" x14ac:dyDescent="0.25">
      <c r="A50" t="s">
        <v>37</v>
      </c>
      <c r="B50" t="s">
        <v>87</v>
      </c>
    </row>
    <row r="51" spans="1:2" x14ac:dyDescent="0.25">
      <c r="A51" t="s">
        <v>38</v>
      </c>
      <c r="B51" t="s">
        <v>89</v>
      </c>
    </row>
    <row r="52" spans="1:2" x14ac:dyDescent="0.25">
      <c r="A52" t="s">
        <v>39</v>
      </c>
      <c r="B52" t="s">
        <v>89</v>
      </c>
    </row>
    <row r="53" spans="1:2" x14ac:dyDescent="0.25">
      <c r="A53" t="s">
        <v>40</v>
      </c>
      <c r="B53" t="s">
        <v>89</v>
      </c>
    </row>
    <row r="54" spans="1:2" x14ac:dyDescent="0.25">
      <c r="A54" t="s">
        <v>41</v>
      </c>
      <c r="B54" t="s">
        <v>88</v>
      </c>
    </row>
    <row r="55" spans="1:2" x14ac:dyDescent="0.25">
      <c r="A55" t="s">
        <v>42</v>
      </c>
      <c r="B55" t="s">
        <v>88</v>
      </c>
    </row>
    <row r="56" spans="1:2" x14ac:dyDescent="0.25">
      <c r="A56" t="s">
        <v>43</v>
      </c>
      <c r="B56" t="s">
        <v>88</v>
      </c>
    </row>
    <row r="57" spans="1:2" x14ac:dyDescent="0.25">
      <c r="A57" t="s">
        <v>44</v>
      </c>
      <c r="B57" t="s">
        <v>90</v>
      </c>
    </row>
    <row r="58" spans="1:2" x14ac:dyDescent="0.25">
      <c r="A58" t="s">
        <v>45</v>
      </c>
      <c r="B58" t="s">
        <v>90</v>
      </c>
    </row>
    <row r="59" spans="1:2" x14ac:dyDescent="0.25">
      <c r="A59" t="s">
        <v>46</v>
      </c>
      <c r="B59" t="s">
        <v>90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mattavelli irene</dc:creator>
  <cp:lastModifiedBy>Salvioni Elisabetta</cp:lastModifiedBy>
  <dcterms:created xsi:type="dcterms:W3CDTF">2020-07-03T13:33:42Z</dcterms:created>
  <dcterms:modified xsi:type="dcterms:W3CDTF">2025-12-09T10:28:19Z</dcterms:modified>
</cp:coreProperties>
</file>