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614bcc8ca8c922b/Documents/HAZV Paper/Data/"/>
    </mc:Choice>
  </mc:AlternateContent>
  <xr:revisionPtr revIDLastSave="12" documentId="8_{B1BC42EB-245F-44F2-B628-8DBEF7FDCA93}" xr6:coauthVersionLast="47" xr6:coauthVersionMax="47" xr10:uidLastSave="{A3FB2430-F612-436D-AC71-D1F1B363A457}"/>
  <bookViews>
    <workbookView xWindow="-108" yWindow="-108" windowWidth="23256" windowHeight="13896" activeTab="3" xr2:uid="{A733D888-72C4-4C59-8383-552C5CDCC5D2}"/>
  </bookViews>
  <sheets>
    <sheet name="Densitometry" sheetId="1" r:id="rId1"/>
    <sheet name="Plaque assay (Fig 4D)" sheetId="4" r:id="rId2"/>
    <sheet name="eGFP Data" sheetId="2" r:id="rId3"/>
    <sheet name="MTS Dat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" l="1"/>
  <c r="B13" i="3"/>
  <c r="B14" i="3"/>
  <c r="B12" i="3"/>
  <c r="B122" i="3"/>
  <c r="C122" i="3"/>
  <c r="D122" i="3"/>
  <c r="E122" i="3"/>
  <c r="F122" i="3"/>
  <c r="B123" i="3"/>
  <c r="C123" i="3"/>
  <c r="D123" i="3"/>
  <c r="E123" i="3"/>
  <c r="F123" i="3"/>
  <c r="F124" i="3" s="1"/>
  <c r="C121" i="3"/>
  <c r="D121" i="3"/>
  <c r="E121" i="3"/>
  <c r="E124" i="3" s="1"/>
  <c r="F121" i="3"/>
  <c r="B121" i="3"/>
  <c r="O124" i="3"/>
  <c r="N124" i="3"/>
  <c r="M124" i="3"/>
  <c r="L124" i="3"/>
  <c r="K124" i="3"/>
  <c r="K122" i="3"/>
  <c r="L122" i="3"/>
  <c r="M122" i="3"/>
  <c r="N122" i="3"/>
  <c r="O122" i="3"/>
  <c r="K123" i="3"/>
  <c r="L123" i="3"/>
  <c r="M123" i="3"/>
  <c r="N123" i="3"/>
  <c r="O123" i="3"/>
  <c r="L121" i="3"/>
  <c r="M121" i="3"/>
  <c r="N121" i="3"/>
  <c r="O121" i="3"/>
  <c r="K121" i="3"/>
  <c r="K115" i="3"/>
  <c r="L115" i="3"/>
  <c r="L117" i="3" s="1"/>
  <c r="M115" i="3"/>
  <c r="N115" i="3"/>
  <c r="O115" i="3"/>
  <c r="K116" i="3"/>
  <c r="L116" i="3"/>
  <c r="M116" i="3"/>
  <c r="N116" i="3"/>
  <c r="O116" i="3"/>
  <c r="L114" i="3"/>
  <c r="M114" i="3"/>
  <c r="N114" i="3"/>
  <c r="O114" i="3"/>
  <c r="K114" i="3"/>
  <c r="O117" i="3"/>
  <c r="F117" i="3"/>
  <c r="E117" i="3"/>
  <c r="D117" i="3"/>
  <c r="C117" i="3"/>
  <c r="B117" i="3"/>
  <c r="F99" i="3"/>
  <c r="E99" i="3"/>
  <c r="D99" i="3"/>
  <c r="C99" i="3"/>
  <c r="B99" i="3"/>
  <c r="M98" i="3" s="1"/>
  <c r="F81" i="3"/>
  <c r="E81" i="3"/>
  <c r="D81" i="3"/>
  <c r="C81" i="3"/>
  <c r="B81" i="3"/>
  <c r="N80" i="3" s="1"/>
  <c r="F63" i="3"/>
  <c r="E63" i="3"/>
  <c r="D63" i="3"/>
  <c r="C63" i="3"/>
  <c r="B63" i="3"/>
  <c r="N61" i="3" s="1"/>
  <c r="F44" i="3"/>
  <c r="E44" i="3"/>
  <c r="D44" i="3"/>
  <c r="C44" i="3"/>
  <c r="B44" i="3"/>
  <c r="M42" i="3" s="1"/>
  <c r="C25" i="3"/>
  <c r="D25" i="3"/>
  <c r="E25" i="3"/>
  <c r="F25" i="3"/>
  <c r="G25" i="3"/>
  <c r="B25" i="3"/>
  <c r="L23" i="3" s="1"/>
  <c r="C7" i="3"/>
  <c r="D7" i="3"/>
  <c r="E7" i="3"/>
  <c r="F7" i="3"/>
  <c r="B7" i="3"/>
  <c r="N6" i="3" s="1"/>
  <c r="D92" i="1"/>
  <c r="E92" i="1"/>
  <c r="F92" i="1"/>
  <c r="G92" i="1"/>
  <c r="H92" i="1"/>
  <c r="I92" i="1"/>
  <c r="D93" i="1"/>
  <c r="E93" i="1"/>
  <c r="F93" i="1"/>
  <c r="G93" i="1"/>
  <c r="H93" i="1"/>
  <c r="I93" i="1"/>
  <c r="D94" i="1"/>
  <c r="E94" i="1"/>
  <c r="F94" i="1"/>
  <c r="G94" i="1"/>
  <c r="H94" i="1"/>
  <c r="I94" i="1"/>
  <c r="D95" i="1"/>
  <c r="E95" i="1"/>
  <c r="F95" i="1"/>
  <c r="G95" i="1"/>
  <c r="H95" i="1"/>
  <c r="I95" i="1"/>
  <c r="D96" i="1"/>
  <c r="E96" i="1"/>
  <c r="F96" i="1"/>
  <c r="G96" i="1"/>
  <c r="H96" i="1"/>
  <c r="I96" i="1"/>
  <c r="D97" i="1"/>
  <c r="E97" i="1"/>
  <c r="F97" i="1"/>
  <c r="G97" i="1"/>
  <c r="H97" i="1"/>
  <c r="I97" i="1"/>
  <c r="E91" i="1"/>
  <c r="F91" i="1"/>
  <c r="G91" i="1"/>
  <c r="H91" i="1"/>
  <c r="I91" i="1"/>
  <c r="D91" i="1"/>
  <c r="D124" i="3" l="1"/>
  <c r="B124" i="3"/>
  <c r="C124" i="3"/>
  <c r="K117" i="3"/>
  <c r="M117" i="3"/>
  <c r="N117" i="3"/>
  <c r="K80" i="3"/>
  <c r="L98" i="3"/>
  <c r="K98" i="3"/>
  <c r="L80" i="3"/>
  <c r="O97" i="3"/>
  <c r="K96" i="3"/>
  <c r="K99" i="3" s="1"/>
  <c r="O96" i="3"/>
  <c r="L96" i="3"/>
  <c r="N96" i="3"/>
  <c r="O98" i="3"/>
  <c r="N97" i="3"/>
  <c r="M97" i="3"/>
  <c r="L97" i="3"/>
  <c r="K97" i="3"/>
  <c r="M96" i="3"/>
  <c r="N98" i="3"/>
  <c r="M80" i="3"/>
  <c r="K78" i="3"/>
  <c r="O79" i="3"/>
  <c r="N79" i="3"/>
  <c r="M79" i="3"/>
  <c r="L79" i="3"/>
  <c r="K79" i="3"/>
  <c r="O78" i="3"/>
  <c r="N78" i="3"/>
  <c r="M78" i="3"/>
  <c r="L78" i="3"/>
  <c r="O80" i="3"/>
  <c r="K60" i="3"/>
  <c r="O60" i="3"/>
  <c r="N60" i="3"/>
  <c r="M60" i="3"/>
  <c r="L60" i="3"/>
  <c r="N62" i="3"/>
  <c r="L62" i="3"/>
  <c r="M61" i="3"/>
  <c r="L61" i="3"/>
  <c r="K61" i="3"/>
  <c r="O62" i="3"/>
  <c r="M62" i="3"/>
  <c r="K62" i="3"/>
  <c r="O61" i="3"/>
  <c r="K42" i="3"/>
  <c r="K41" i="3"/>
  <c r="O41" i="3"/>
  <c r="M41" i="3"/>
  <c r="L41" i="3"/>
  <c r="N41" i="3"/>
  <c r="O43" i="3"/>
  <c r="L42" i="3"/>
  <c r="N43" i="3"/>
  <c r="O22" i="3"/>
  <c r="K23" i="3"/>
  <c r="M43" i="3"/>
  <c r="L43" i="3"/>
  <c r="K43" i="3"/>
  <c r="O42" i="3"/>
  <c r="N42" i="3"/>
  <c r="K22" i="3"/>
  <c r="P22" i="3"/>
  <c r="N22" i="3"/>
  <c r="M22" i="3"/>
  <c r="P24" i="3"/>
  <c r="N24" i="3"/>
  <c r="M24" i="3"/>
  <c r="P23" i="3"/>
  <c r="O24" i="3"/>
  <c r="L24" i="3"/>
  <c r="K24" i="3"/>
  <c r="N23" i="3"/>
  <c r="O23" i="3"/>
  <c r="M23" i="3"/>
  <c r="L22" i="3"/>
  <c r="L5" i="3"/>
  <c r="O5" i="3"/>
  <c r="N5" i="3"/>
  <c r="M5" i="3"/>
  <c r="M6" i="3"/>
  <c r="L6" i="3"/>
  <c r="K6" i="3"/>
  <c r="K5" i="3"/>
  <c r="N4" i="3"/>
  <c r="K4" i="3"/>
  <c r="O4" i="3"/>
  <c r="M4" i="3"/>
  <c r="L4" i="3"/>
  <c r="O6" i="3"/>
  <c r="L99" i="3" l="1"/>
  <c r="L103" i="3" s="1"/>
  <c r="C103" i="3" s="1"/>
  <c r="O99" i="3"/>
  <c r="O103" i="3"/>
  <c r="F103" i="3" s="1"/>
  <c r="N105" i="3"/>
  <c r="E105" i="3" s="1"/>
  <c r="K104" i="3"/>
  <c r="B104" i="3" s="1"/>
  <c r="N104" i="3"/>
  <c r="E104" i="3" s="1"/>
  <c r="N99" i="3"/>
  <c r="N103" i="3"/>
  <c r="K103" i="3"/>
  <c r="B103" i="3" s="1"/>
  <c r="M99" i="3"/>
  <c r="M103" i="3"/>
  <c r="D103" i="3" s="1"/>
  <c r="L104" i="3"/>
  <c r="C104" i="3" s="1"/>
  <c r="O105" i="3"/>
  <c r="F105" i="3" s="1"/>
  <c r="K81" i="3"/>
  <c r="M63" i="3"/>
  <c r="N63" i="3"/>
  <c r="O81" i="3"/>
  <c r="M81" i="3"/>
  <c r="L81" i="3"/>
  <c r="O87" i="3" s="1"/>
  <c r="F87" i="3" s="1"/>
  <c r="O86" i="3"/>
  <c r="F86" i="3" s="1"/>
  <c r="N81" i="3"/>
  <c r="N86" i="3"/>
  <c r="E86" i="3" s="1"/>
  <c r="K85" i="3"/>
  <c r="L63" i="3"/>
  <c r="N67" i="3" s="1"/>
  <c r="E67" i="3" s="1"/>
  <c r="O68" i="3"/>
  <c r="F68" i="3" s="1"/>
  <c r="M67" i="3"/>
  <c r="D67" i="3" s="1"/>
  <c r="O63" i="3"/>
  <c r="K63" i="3"/>
  <c r="K44" i="3"/>
  <c r="L44" i="3"/>
  <c r="N50" i="3" s="1"/>
  <c r="E50" i="3" s="1"/>
  <c r="O44" i="3"/>
  <c r="N44" i="3"/>
  <c r="M44" i="3"/>
  <c r="M25" i="3"/>
  <c r="N25" i="3"/>
  <c r="L25" i="3"/>
  <c r="L32" i="3" s="1"/>
  <c r="C32" i="3" s="1"/>
  <c r="K32" i="3"/>
  <c r="B32" i="3" s="1"/>
  <c r="K25" i="3"/>
  <c r="P25" i="3"/>
  <c r="O25" i="3"/>
  <c r="M7" i="3"/>
  <c r="O7" i="3"/>
  <c r="L7" i="3"/>
  <c r="N12" i="3" s="1"/>
  <c r="K7" i="3"/>
  <c r="N7" i="3"/>
  <c r="N106" i="3" l="1"/>
  <c r="E103" i="3"/>
  <c r="O104" i="3"/>
  <c r="K105" i="3"/>
  <c r="M105" i="3"/>
  <c r="D105" i="3" s="1"/>
  <c r="L105" i="3"/>
  <c r="M104" i="3"/>
  <c r="B85" i="3"/>
  <c r="M30" i="3"/>
  <c r="D30" i="3" s="1"/>
  <c r="L67" i="3"/>
  <c r="C67" i="3" s="1"/>
  <c r="L85" i="3"/>
  <c r="N30" i="3"/>
  <c r="E30" i="3" s="1"/>
  <c r="K30" i="3"/>
  <c r="B30" i="3" s="1"/>
  <c r="N68" i="3"/>
  <c r="E68" i="3" s="1"/>
  <c r="N85" i="3"/>
  <c r="K67" i="3"/>
  <c r="B67" i="3" s="1"/>
  <c r="M85" i="3"/>
  <c r="N69" i="3"/>
  <c r="E69" i="3" s="1"/>
  <c r="M68" i="3"/>
  <c r="D68" i="3" s="1"/>
  <c r="K69" i="3"/>
  <c r="B69" i="3" s="1"/>
  <c r="L69" i="3"/>
  <c r="C69" i="3" s="1"/>
  <c r="L87" i="3"/>
  <c r="C87" i="3" s="1"/>
  <c r="K87" i="3"/>
  <c r="B87" i="3" s="1"/>
  <c r="N87" i="3"/>
  <c r="E87" i="3" s="1"/>
  <c r="M87" i="3"/>
  <c r="D87" i="3" s="1"/>
  <c r="O69" i="3"/>
  <c r="F69" i="3" s="1"/>
  <c r="M86" i="3"/>
  <c r="D86" i="3" s="1"/>
  <c r="M69" i="3"/>
  <c r="D69" i="3" s="1"/>
  <c r="L68" i="3"/>
  <c r="C68" i="3" s="1"/>
  <c r="L86" i="3"/>
  <c r="C86" i="3" s="1"/>
  <c r="K68" i="3"/>
  <c r="B68" i="3" s="1"/>
  <c r="K86" i="3"/>
  <c r="B86" i="3" s="1"/>
  <c r="O67" i="3"/>
  <c r="F67" i="3" s="1"/>
  <c r="O85" i="3"/>
  <c r="L51" i="3"/>
  <c r="C51" i="3" s="1"/>
  <c r="N32" i="3"/>
  <c r="E32" i="3" s="1"/>
  <c r="O32" i="3"/>
  <c r="F32" i="3" s="1"/>
  <c r="L30" i="3"/>
  <c r="C30" i="3" s="1"/>
  <c r="N31" i="3"/>
  <c r="E31" i="3" s="1"/>
  <c r="K51" i="3"/>
  <c r="B51" i="3" s="1"/>
  <c r="N51" i="3"/>
  <c r="E51" i="3" s="1"/>
  <c r="M51" i="3"/>
  <c r="D51" i="3" s="1"/>
  <c r="M49" i="3"/>
  <c r="O49" i="3"/>
  <c r="L49" i="3"/>
  <c r="N49" i="3"/>
  <c r="O51" i="3"/>
  <c r="F51" i="3" s="1"/>
  <c r="K50" i="3"/>
  <c r="B50" i="3" s="1"/>
  <c r="M50" i="3"/>
  <c r="D50" i="3" s="1"/>
  <c r="K49" i="3"/>
  <c r="L50" i="3"/>
  <c r="C50" i="3" s="1"/>
  <c r="O50" i="3"/>
  <c r="F50" i="3" s="1"/>
  <c r="L31" i="3"/>
  <c r="C31" i="3" s="1"/>
  <c r="O30" i="3"/>
  <c r="F30" i="3" s="1"/>
  <c r="O31" i="3"/>
  <c r="F31" i="3" s="1"/>
  <c r="M32" i="3"/>
  <c r="D32" i="3" s="1"/>
  <c r="P32" i="3"/>
  <c r="G32" i="3" s="1"/>
  <c r="M31" i="3"/>
  <c r="D31" i="3" s="1"/>
  <c r="P30" i="3"/>
  <c r="G30" i="3" s="1"/>
  <c r="K31" i="3"/>
  <c r="B31" i="3" s="1"/>
  <c r="B33" i="3" s="1"/>
  <c r="P31" i="3"/>
  <c r="G31" i="3" s="1"/>
  <c r="K12" i="3"/>
  <c r="O14" i="3"/>
  <c r="O13" i="3"/>
  <c r="M13" i="3"/>
  <c r="N13" i="3"/>
  <c r="K13" i="3"/>
  <c r="L13" i="3"/>
  <c r="C13" i="3" s="1"/>
  <c r="K14" i="3"/>
  <c r="L14" i="3"/>
  <c r="C14" i="3" s="1"/>
  <c r="M14" i="3"/>
  <c r="N14" i="3"/>
  <c r="O12" i="3"/>
  <c r="M12" i="3"/>
  <c r="L12" i="3"/>
  <c r="L106" i="3" l="1"/>
  <c r="C105" i="3"/>
  <c r="C106" i="3" s="1"/>
  <c r="M106" i="3"/>
  <c r="D104" i="3"/>
  <c r="K106" i="3"/>
  <c r="B105" i="3"/>
  <c r="B106" i="3" s="1"/>
  <c r="O106" i="3"/>
  <c r="F104" i="3"/>
  <c r="M70" i="3"/>
  <c r="N70" i="3"/>
  <c r="B88" i="3"/>
  <c r="F85" i="3"/>
  <c r="F88" i="3" s="1"/>
  <c r="O88" i="3"/>
  <c r="D85" i="3"/>
  <c r="D88" i="3" s="1"/>
  <c r="M88" i="3"/>
  <c r="E85" i="3"/>
  <c r="E88" i="3" s="1"/>
  <c r="N88" i="3"/>
  <c r="C85" i="3"/>
  <c r="C88" i="3" s="1"/>
  <c r="L88" i="3"/>
  <c r="K88" i="3"/>
  <c r="C70" i="3"/>
  <c r="D33" i="3"/>
  <c r="B70" i="3"/>
  <c r="E33" i="3"/>
  <c r="L70" i="3"/>
  <c r="K70" i="3"/>
  <c r="O70" i="3"/>
  <c r="G33" i="3"/>
  <c r="F33" i="3"/>
  <c r="C33" i="3"/>
  <c r="E49" i="3"/>
  <c r="E52" i="3" s="1"/>
  <c r="N52" i="3"/>
  <c r="C49" i="3"/>
  <c r="C52" i="3" s="1"/>
  <c r="L52" i="3"/>
  <c r="D49" i="3"/>
  <c r="D52" i="3" s="1"/>
  <c r="M52" i="3"/>
  <c r="B49" i="3"/>
  <c r="B52" i="3" s="1"/>
  <c r="K52" i="3"/>
  <c r="F49" i="3"/>
  <c r="F52" i="3" s="1"/>
  <c r="O52" i="3"/>
  <c r="N15" i="3"/>
  <c r="K15" i="3"/>
  <c r="O15" i="3"/>
  <c r="M15" i="3"/>
  <c r="C12" i="3"/>
  <c r="C15" i="3" s="1"/>
  <c r="L15" i="3"/>
  <c r="Q11" i="4" l="1"/>
  <c r="O11" i="4"/>
  <c r="N11" i="4"/>
  <c r="I11" i="4"/>
  <c r="E11" i="4"/>
  <c r="P11" i="4" s="1"/>
  <c r="Q10" i="4"/>
  <c r="O10" i="4"/>
  <c r="N10" i="4"/>
  <c r="I10" i="4"/>
  <c r="R10" i="4" s="1"/>
  <c r="E10" i="4"/>
  <c r="Q9" i="4"/>
  <c r="O9" i="4"/>
  <c r="N9" i="4"/>
  <c r="I9" i="4"/>
  <c r="E9" i="4"/>
  <c r="R9" i="4" s="1"/>
  <c r="Q8" i="4"/>
  <c r="O8" i="4"/>
  <c r="N8" i="4"/>
  <c r="I8" i="4"/>
  <c r="E8" i="4"/>
  <c r="R8" i="4" s="1"/>
  <c r="R7" i="4"/>
  <c r="Q7" i="4"/>
  <c r="O7" i="4"/>
  <c r="N7" i="4"/>
  <c r="I7" i="4"/>
  <c r="E7" i="4"/>
  <c r="P7" i="4" s="1"/>
  <c r="P10" i="4" l="1"/>
  <c r="P8" i="4"/>
  <c r="P9" i="4"/>
  <c r="R11" i="4"/>
  <c r="E70" i="3" l="1"/>
  <c r="F70" i="3"/>
  <c r="D70" i="3"/>
  <c r="E106" i="3"/>
  <c r="F106" i="3"/>
  <c r="D106" i="3"/>
  <c r="D13" i="3"/>
  <c r="E13" i="3"/>
  <c r="F13" i="3"/>
  <c r="D14" i="3"/>
  <c r="E14" i="3"/>
  <c r="F14" i="3"/>
  <c r="E12" i="3"/>
  <c r="F12" i="3"/>
  <c r="D12" i="3"/>
  <c r="F15" i="3" l="1"/>
  <c r="D15" i="3"/>
  <c r="E15" i="3"/>
  <c r="M33" i="3"/>
  <c r="P33" i="3"/>
  <c r="L33" i="3"/>
  <c r="N33" i="3"/>
  <c r="O33" i="3" l="1"/>
  <c r="K33" i="3"/>
</calcChain>
</file>

<file path=xl/sharedStrings.xml><?xml version="1.0" encoding="utf-8"?>
<sst xmlns="http://schemas.openxmlformats.org/spreadsheetml/2006/main" count="813" uniqueCount="91">
  <si>
    <t>Mock</t>
  </si>
  <si>
    <t>TCEP</t>
  </si>
  <si>
    <t>Pre</t>
  </si>
  <si>
    <t>Unt</t>
  </si>
  <si>
    <t>Hours post-warming</t>
  </si>
  <si>
    <t>n=1</t>
  </si>
  <si>
    <t>n=2</t>
  </si>
  <si>
    <t>n=3</t>
  </si>
  <si>
    <t>n=4</t>
  </si>
  <si>
    <t>Raw data</t>
  </si>
  <si>
    <t>Normalised data</t>
  </si>
  <si>
    <t>n=5</t>
  </si>
  <si>
    <t>n=6</t>
  </si>
  <si>
    <t>n=7</t>
  </si>
  <si>
    <t>n=8</t>
  </si>
  <si>
    <t>0 uM</t>
  </si>
  <si>
    <t>50 uM</t>
  </si>
  <si>
    <t>100 uM</t>
  </si>
  <si>
    <t>200 uM</t>
  </si>
  <si>
    <t>Fig 2E  Qn - assay - eGFP</t>
  </si>
  <si>
    <t>Fig 2B  Qn - assay - densitometry</t>
  </si>
  <si>
    <t>Fig 3D - Qd Time of addition - eGFP</t>
  </si>
  <si>
    <t>Fig 3B - Qd Time of addition - densitometry</t>
  </si>
  <si>
    <t>Fig 4B  - Dron assay - densitometry</t>
  </si>
  <si>
    <t>Fig 5B  - pH 7.3 - KCl - densitometry</t>
  </si>
  <si>
    <t>Fig 5F  - pH 7.3 + KCl - densitometry</t>
  </si>
  <si>
    <t>Supp fig. 2B - Tet assay - densitometry</t>
  </si>
  <si>
    <t>Supp fig. 2F - Nif assay - densitometry</t>
  </si>
  <si>
    <t>Fig 5D  - pH 7.3 - KCl - eGFP</t>
  </si>
  <si>
    <t>Fig 5H  - pH 7.3 + KCl - eGFP</t>
  </si>
  <si>
    <t>Supp fig. 2D - Tet assay - eGFP</t>
  </si>
  <si>
    <t>Supp fig. 2H - Nif assay - eGFP</t>
  </si>
  <si>
    <t>15 uM</t>
  </si>
  <si>
    <t>10 uM</t>
  </si>
  <si>
    <t>5 uM</t>
  </si>
  <si>
    <t>2.5 uM</t>
  </si>
  <si>
    <t>0 mM</t>
  </si>
  <si>
    <t xml:space="preserve">5 mM </t>
  </si>
  <si>
    <t>10 mM</t>
  </si>
  <si>
    <t>20 mM</t>
  </si>
  <si>
    <t xml:space="preserve">20 mM </t>
  </si>
  <si>
    <t>60 mM</t>
  </si>
  <si>
    <t>140 mM</t>
  </si>
  <si>
    <t>10 Um</t>
  </si>
  <si>
    <t>Fig 4F  - Dron assay - eGFP</t>
  </si>
  <si>
    <t>Supp fig. 3 - Na+ inhibitors- eGFP</t>
  </si>
  <si>
    <t>Lido 1 uM</t>
  </si>
  <si>
    <t>Pro 200 uM</t>
  </si>
  <si>
    <t>Diso 200 uM</t>
  </si>
  <si>
    <t>KCl (mM)</t>
  </si>
  <si>
    <t>pH</t>
  </si>
  <si>
    <t xml:space="preserve">0 mM </t>
  </si>
  <si>
    <t>No Drug</t>
  </si>
  <si>
    <t>Supp. Fig 3B - Na+ channel blockers</t>
  </si>
  <si>
    <t>Supp. Fig 4J - Tetraethylammonium (TEA)</t>
  </si>
  <si>
    <t>Supp. Fig 4I - Quinidine (Qd)</t>
  </si>
  <si>
    <t>Supp. Fig 2J - Nifedipine (Nif)</t>
  </si>
  <si>
    <t>Supp. Fig 2I - Tetrandrine (Tet)</t>
  </si>
  <si>
    <t>Fig 2C - Quinine (Qn)</t>
  </si>
  <si>
    <t>Fig 4C - Dronedarone (Dron)</t>
  </si>
  <si>
    <t>3x biological repeats</t>
  </si>
  <si>
    <t>Blank</t>
  </si>
  <si>
    <t>3x technical repeats</t>
  </si>
  <si>
    <t>5 mM</t>
  </si>
  <si>
    <t>Frankie to add this repeat</t>
  </si>
  <si>
    <t>Supp fig. 4D - Qd assay - eGFP</t>
  </si>
  <si>
    <t>Supp fig. 4H - TEA assay - eGFP</t>
  </si>
  <si>
    <t>Supp. Fig 5 - NH4Cl time of addition - eGFP</t>
  </si>
  <si>
    <t>Supp fig. 6B - KCl conc. range - eGFP</t>
  </si>
  <si>
    <t>Supp fig. 4B - Qd assay - densitometry</t>
  </si>
  <si>
    <t>Supp fig. 4F - TEA assay - densitometry</t>
  </si>
  <si>
    <t>Supp. Fig 5 - NH4Cl time of addition -densitometry</t>
  </si>
  <si>
    <t>Supp fig. 6B - KCl conc. range - densitometry</t>
  </si>
  <si>
    <t xml:space="preserve">n=4 </t>
  </si>
  <si>
    <t xml:space="preserve"> </t>
  </si>
  <si>
    <t>Fig 4D - virus release plaque assays - Dronedarone</t>
  </si>
  <si>
    <t>n = 1 2025-12-08</t>
  </si>
  <si>
    <t>n = 2 2025-12-15</t>
  </si>
  <si>
    <t>n = 3 2025-12-17</t>
  </si>
  <si>
    <t>Dron Conc (µM)</t>
  </si>
  <si>
    <t>Dilution Factor</t>
  </si>
  <si>
    <t>Number of Plaques</t>
  </si>
  <si>
    <t>Estimated Titre (PFU/ml)</t>
  </si>
  <si>
    <t>Average</t>
  </si>
  <si>
    <t>StDev</t>
  </si>
  <si>
    <t>10^-4</t>
  </si>
  <si>
    <t>10^-3</t>
  </si>
  <si>
    <t>1. Raw data</t>
  </si>
  <si>
    <t>2. Minus avg.  Of Blank</t>
  </si>
  <si>
    <t>3. Normalised to Control</t>
  </si>
  <si>
    <t>4. % of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</si>
</sst>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E+00"/>
    <numFmt numFmtId="167" formatCode="0.0"/>
    <numFmt numFmtId="168" formatCode="0.00000"/>
  </numFmts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2" borderId="7" xfId="0" applyFont="1" applyFill="1" applyBorder="1" applyAlignment="1">
      <alignment horizontal="center"/>
    </xf>
    <xf numFmtId="0" fontId="1" fillId="0" borderId="0" xfId="0" applyFont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center" vertical="center"/>
    </xf>
    <xf numFmtId="1" fontId="0" fillId="0" borderId="10" xfId="0" applyNumberFormat="1" applyBorder="1"/>
    <xf numFmtId="1" fontId="0" fillId="0" borderId="0" xfId="0" applyNumberFormat="1"/>
    <xf numFmtId="11" fontId="5" fillId="0" borderId="11" xfId="0" applyNumberFormat="1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right" wrapText="1"/>
    </xf>
    <xf numFmtId="2" fontId="0" fillId="0" borderId="0" xfId="0" applyNumberFormat="1"/>
    <xf numFmtId="11" fontId="0" fillId="0" borderId="0" xfId="0" applyNumberFormat="1"/>
    <xf numFmtId="0" fontId="7" fillId="0" borderId="0" xfId="0" applyFont="1"/>
    <xf numFmtId="0" fontId="2" fillId="2" borderId="9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64" fontId="0" fillId="0" borderId="0" xfId="0" applyNumberFormat="1"/>
    <xf numFmtId="0" fontId="2" fillId="2" borderId="4" xfId="0" applyFont="1" applyFill="1" applyBorder="1" applyAlignment="1">
      <alignment vertical="center"/>
    </xf>
    <xf numFmtId="164" fontId="8" fillId="0" borderId="0" xfId="0" applyNumberFormat="1" applyFo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5" fontId="10" fillId="0" borderId="0" xfId="0" applyNumberFormat="1" applyFont="1"/>
    <xf numFmtId="0" fontId="0" fillId="0" borderId="0" xfId="0" applyFill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" fontId="6" fillId="0" borderId="10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9" fontId="6" fillId="0" borderId="0" xfId="0" applyNumberFormat="1" applyFont="1" applyAlignment="1">
      <alignment vertical="center" wrapText="1"/>
    </xf>
    <xf numFmtId="166" fontId="6" fillId="0" borderId="13" xfId="0" applyNumberFormat="1" applyFont="1" applyBorder="1" applyAlignment="1">
      <alignment vertical="center" wrapText="1"/>
    </xf>
    <xf numFmtId="9" fontId="0" fillId="0" borderId="0" xfId="0" applyNumberFormat="1"/>
    <xf numFmtId="166" fontId="0" fillId="0" borderId="0" xfId="0" applyNumberFormat="1"/>
    <xf numFmtId="9" fontId="0" fillId="0" borderId="13" xfId="0" applyNumberFormat="1" applyBorder="1"/>
    <xf numFmtId="166" fontId="3" fillId="0" borderId="0" xfId="0" applyNumberFormat="1" applyFont="1"/>
    <xf numFmtId="10" fontId="3" fillId="0" borderId="0" xfId="0" applyNumberFormat="1" applyFont="1"/>
    <xf numFmtId="167" fontId="0" fillId="0" borderId="0" xfId="0" applyNumberFormat="1"/>
    <xf numFmtId="9" fontId="9" fillId="0" borderId="0" xfId="0" applyNumberFormat="1" applyFont="1"/>
    <xf numFmtId="166" fontId="9" fillId="0" borderId="13" xfId="0" applyNumberFormat="1" applyFont="1" applyBorder="1"/>
    <xf numFmtId="0" fontId="0" fillId="0" borderId="1" xfId="0" applyBorder="1"/>
    <xf numFmtId="0" fontId="0" fillId="0" borderId="3" xfId="0" applyBorder="1"/>
    <xf numFmtId="0" fontId="0" fillId="0" borderId="17" xfId="0" applyBorder="1"/>
    <xf numFmtId="0" fontId="0" fillId="0" borderId="12" xfId="0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8" xfId="0" applyBorder="1"/>
    <xf numFmtId="0" fontId="0" fillId="0" borderId="20" xfId="0" applyBorder="1"/>
    <xf numFmtId="165" fontId="0" fillId="0" borderId="0" xfId="0" applyNumberFormat="1"/>
    <xf numFmtId="168" fontId="0" fillId="0" borderId="0" xfId="0" applyNumberFormat="1"/>
    <xf numFmtId="0" fontId="0" fillId="0" borderId="21" xfId="0" applyBorder="1"/>
    <xf numFmtId="0" fontId="12" fillId="0" borderId="0" xfId="0" applyFont="1"/>
    <xf numFmtId="0" fontId="0" fillId="0" borderId="0" xfId="0" quotePrefix="1"/>
    <xf numFmtId="0" fontId="0" fillId="0" borderId="0" xfId="0" applyBorder="1" applyAlignment="1">
      <alignment horizontal="right" wrapText="1"/>
    </xf>
    <xf numFmtId="164" fontId="0" fillId="0" borderId="0" xfId="0" applyNumberFormat="1" applyBorder="1"/>
    <xf numFmtId="2" fontId="0" fillId="0" borderId="21" xfId="0" applyNumberFormat="1" applyBorder="1"/>
    <xf numFmtId="0" fontId="2" fillId="0" borderId="0" xfId="0" applyFont="1" applyFill="1"/>
    <xf numFmtId="2" fontId="0" fillId="0" borderId="0" xfId="0" applyNumberFormat="1" applyFill="1"/>
    <xf numFmtId="0" fontId="2" fillId="0" borderId="21" xfId="0" applyFont="1" applyBorder="1"/>
    <xf numFmtId="0" fontId="8" fillId="0" borderId="0" xfId="0" applyFont="1"/>
    <xf numFmtId="164" fontId="7" fillId="0" borderId="21" xfId="0" applyNumberFormat="1" applyFont="1" applyBorder="1"/>
    <xf numFmtId="0" fontId="13" fillId="0" borderId="0" xfId="0" applyFont="1"/>
    <xf numFmtId="0" fontId="2" fillId="2" borderId="6" xfId="0" applyFont="1" applyFill="1" applyBorder="1"/>
    <xf numFmtId="2" fontId="14" fillId="0" borderId="4" xfId="0" applyNumberFormat="1" applyFont="1" applyBorder="1"/>
    <xf numFmtId="2" fontId="14" fillId="0" borderId="5" xfId="0" applyNumberFormat="1" applyFont="1" applyBorder="1"/>
    <xf numFmtId="2" fontId="14" fillId="0" borderId="6" xfId="0" applyNumberFormat="1" applyFont="1" applyBorder="1"/>
    <xf numFmtId="2" fontId="2" fillId="0" borderId="1" xfId="0" applyNumberFormat="1" applyFont="1" applyBorder="1"/>
    <xf numFmtId="2" fontId="2" fillId="0" borderId="3" xfId="0" applyNumberFormat="1" applyFont="1" applyBorder="1"/>
    <xf numFmtId="2" fontId="2" fillId="0" borderId="17" xfId="0" applyNumberFormat="1" applyFont="1" applyBorder="1"/>
    <xf numFmtId="2" fontId="2" fillId="0" borderId="12" xfId="0" applyNumberFormat="1" applyFont="1" applyBorder="1"/>
    <xf numFmtId="2" fontId="2" fillId="0" borderId="0" xfId="0" applyNumberFormat="1" applyFont="1" applyBorder="1"/>
    <xf numFmtId="2" fontId="2" fillId="0" borderId="18" xfId="0" applyNumberFormat="1" applyFont="1" applyBorder="1"/>
    <xf numFmtId="164" fontId="7" fillId="0" borderId="0" xfId="0" applyNumberFormat="1" applyFont="1" applyBorder="1"/>
    <xf numFmtId="2" fontId="14" fillId="0" borderId="0" xfId="0" applyNumberFormat="1" applyFont="1" applyBorder="1"/>
    <xf numFmtId="0" fontId="2" fillId="2" borderId="2" xfId="0" applyFont="1" applyFill="1" applyBorder="1" applyAlignment="1">
      <alignment vertical="center"/>
    </xf>
    <xf numFmtId="2" fontId="2" fillId="0" borderId="2" xfId="0" applyNumberFormat="1" applyFont="1" applyBorder="1"/>
    <xf numFmtId="2" fontId="2" fillId="0" borderId="22" xfId="0" applyNumberFormat="1" applyFont="1" applyBorder="1"/>
    <xf numFmtId="2" fontId="2" fillId="0" borderId="7" xfId="0" applyNumberFormat="1" applyFont="1" applyBorder="1"/>
    <xf numFmtId="2" fontId="14" fillId="0" borderId="1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3F0D-882B-4A7C-B258-101C2E712A5D}">
  <dimension ref="A2:M208"/>
  <sheetViews>
    <sheetView topLeftCell="A117" zoomScale="62" zoomScaleNormal="62" workbookViewId="0">
      <selection activeCell="A16" sqref="A16:XFD16"/>
    </sheetView>
  </sheetViews>
  <sheetFormatPr defaultColWidth="8.77734375" defaultRowHeight="14.4" x14ac:dyDescent="0.3"/>
  <sheetData>
    <row r="2" spans="1:8" x14ac:dyDescent="0.3">
      <c r="A2" s="1" t="s">
        <v>20</v>
      </c>
      <c r="F2" s="3" t="s">
        <v>9</v>
      </c>
    </row>
    <row r="3" spans="1:8" ht="15" thickBot="1" x14ac:dyDescent="0.35"/>
    <row r="4" spans="1:8" ht="16.2" thickBot="1" x14ac:dyDescent="0.35">
      <c r="B4" s="4" t="s">
        <v>0</v>
      </c>
      <c r="C4" s="5" t="s">
        <v>15</v>
      </c>
      <c r="D4" s="5" t="s">
        <v>16</v>
      </c>
      <c r="E4" s="6" t="s">
        <v>17</v>
      </c>
      <c r="F4" s="7" t="s">
        <v>18</v>
      </c>
    </row>
    <row r="5" spans="1:8" x14ac:dyDescent="0.3">
      <c r="A5" t="s">
        <v>5</v>
      </c>
      <c r="B5">
        <v>0</v>
      </c>
      <c r="C5">
        <v>0.78614695812483526</v>
      </c>
      <c r="D5">
        <v>0.59830932999373831</v>
      </c>
      <c r="E5">
        <v>0.57525423728813552</v>
      </c>
      <c r="F5">
        <v>0.25334578275754754</v>
      </c>
    </row>
    <row r="6" spans="1:8" x14ac:dyDescent="0.3">
      <c r="A6" t="s">
        <v>6</v>
      </c>
      <c r="B6">
        <v>0</v>
      </c>
      <c r="C6">
        <v>1.6331495296788834</v>
      </c>
      <c r="D6">
        <v>1.357315200701908</v>
      </c>
      <c r="E6">
        <v>1.2228644829800899</v>
      </c>
      <c r="F6">
        <v>0.52555555555555566</v>
      </c>
    </row>
    <row r="7" spans="1:8" x14ac:dyDescent="0.3">
      <c r="A7" t="s">
        <v>7</v>
      </c>
      <c r="B7">
        <v>0</v>
      </c>
      <c r="C7">
        <v>0.88585138868692748</v>
      </c>
      <c r="D7">
        <v>0.71511387163561091</v>
      </c>
      <c r="E7">
        <v>0.49695525549377817</v>
      </c>
      <c r="F7">
        <v>0.50117770217220647</v>
      </c>
    </row>
    <row r="8" spans="1:8" ht="15.6" x14ac:dyDescent="0.3">
      <c r="A8" t="s">
        <v>73</v>
      </c>
      <c r="B8" t="s">
        <v>74</v>
      </c>
      <c r="C8" s="34">
        <v>0.63823670340201333</v>
      </c>
      <c r="D8" s="34">
        <v>0.45511010728402024</v>
      </c>
      <c r="E8" s="34">
        <v>0.59548872180451196</v>
      </c>
      <c r="F8" s="34">
        <v>0.33587301587301716</v>
      </c>
    </row>
    <row r="9" spans="1:8" ht="15" thickBot="1" x14ac:dyDescent="0.35">
      <c r="F9" s="3" t="s">
        <v>10</v>
      </c>
    </row>
    <row r="10" spans="1:8" ht="16.2" thickBot="1" x14ac:dyDescent="0.35">
      <c r="B10" s="4" t="s">
        <v>0</v>
      </c>
      <c r="C10" s="5" t="s">
        <v>15</v>
      </c>
      <c r="D10" s="5" t="s">
        <v>16</v>
      </c>
      <c r="E10" s="6" t="s">
        <v>17</v>
      </c>
      <c r="F10" s="7" t="s">
        <v>18</v>
      </c>
    </row>
    <row r="11" spans="1:8" x14ac:dyDescent="0.3">
      <c r="A11" t="s">
        <v>5</v>
      </c>
      <c r="B11" s="35">
        <v>0</v>
      </c>
      <c r="C11">
        <v>100</v>
      </c>
      <c r="D11">
        <v>76.106546230379095</v>
      </c>
      <c r="E11">
        <v>73.173876805245769</v>
      </c>
      <c r="F11">
        <v>32.226260833857729</v>
      </c>
    </row>
    <row r="12" spans="1:8" x14ac:dyDescent="0.3">
      <c r="A12" t="s">
        <v>6</v>
      </c>
      <c r="B12" s="35">
        <v>0</v>
      </c>
      <c r="C12">
        <v>100</v>
      </c>
      <c r="D12">
        <v>83.117893490625107</v>
      </c>
      <c r="E12">
        <v>74.88453661849907</v>
      </c>
      <c r="F12">
        <v>32.183438797033418</v>
      </c>
    </row>
    <row r="13" spans="1:8" x14ac:dyDescent="0.3">
      <c r="A13" t="s">
        <v>7</v>
      </c>
      <c r="B13" s="35">
        <v>0</v>
      </c>
      <c r="C13">
        <v>100</v>
      </c>
      <c r="D13">
        <v>80.712626595441407</v>
      </c>
      <c r="E13">
        <v>56.08975795640837</v>
      </c>
      <c r="F13">
        <v>56.566332073612472</v>
      </c>
    </row>
    <row r="14" spans="1:8" x14ac:dyDescent="0.3">
      <c r="A14" s="35" t="s">
        <v>8</v>
      </c>
      <c r="B14" s="35">
        <v>0</v>
      </c>
      <c r="C14" s="35">
        <v>100</v>
      </c>
      <c r="D14" s="35">
        <v>71.33</v>
      </c>
      <c r="E14" s="35">
        <v>93.34</v>
      </c>
      <c r="F14" s="35">
        <v>52.64</v>
      </c>
      <c r="G14" s="35" t="s">
        <v>64</v>
      </c>
      <c r="H14" s="35"/>
    </row>
    <row r="16" spans="1:8" s="68" customFormat="1" x14ac:dyDescent="0.3"/>
    <row r="18" spans="1:13" x14ac:dyDescent="0.3">
      <c r="A18" s="1" t="s">
        <v>22</v>
      </c>
      <c r="F18" s="3" t="s">
        <v>9</v>
      </c>
    </row>
    <row r="19" spans="1:13" ht="15" thickBot="1" x14ac:dyDescent="0.35"/>
    <row r="20" spans="1:13" ht="16.2" thickBot="1" x14ac:dyDescent="0.35">
      <c r="B20" s="29" t="s">
        <v>0</v>
      </c>
      <c r="C20" s="31" t="s">
        <v>1</v>
      </c>
      <c r="D20" s="31" t="s">
        <v>2</v>
      </c>
      <c r="E20" s="32" t="s">
        <v>3</v>
      </c>
      <c r="F20" s="24" t="s">
        <v>4</v>
      </c>
      <c r="G20" s="25"/>
      <c r="H20" s="25"/>
      <c r="I20" s="25"/>
      <c r="J20" s="25"/>
      <c r="K20" s="25"/>
      <c r="L20" s="25"/>
      <c r="M20" s="26"/>
    </row>
    <row r="21" spans="1:13" ht="16.2" thickBot="1" x14ac:dyDescent="0.35">
      <c r="B21" s="30"/>
      <c r="C21" s="30"/>
      <c r="D21" s="30"/>
      <c r="E21" s="33"/>
      <c r="F21" s="2">
        <v>1</v>
      </c>
      <c r="G21" s="2">
        <v>2</v>
      </c>
      <c r="H21" s="2">
        <v>3</v>
      </c>
      <c r="I21" s="2">
        <v>4</v>
      </c>
      <c r="J21" s="2">
        <v>5</v>
      </c>
      <c r="K21" s="2">
        <v>6</v>
      </c>
      <c r="L21" s="2">
        <v>7</v>
      </c>
      <c r="M21" s="2">
        <v>8</v>
      </c>
    </row>
    <row r="22" spans="1:13" x14ac:dyDescent="0.3">
      <c r="A22" t="s">
        <v>5</v>
      </c>
      <c r="C22">
        <v>0.37691001697792847</v>
      </c>
      <c r="D22">
        <v>0.28700361010830377</v>
      </c>
      <c r="E22">
        <v>0.85021224984839316</v>
      </c>
      <c r="F22">
        <v>0.47553918990005239</v>
      </c>
      <c r="G22">
        <v>0.50175614651279465</v>
      </c>
      <c r="H22">
        <v>0.56847400782559976</v>
      </c>
      <c r="I22">
        <v>0.52845036319612493</v>
      </c>
      <c r="J22">
        <v>0.4458696767573111</v>
      </c>
      <c r="K22">
        <v>0.35609756097560885</v>
      </c>
      <c r="L22">
        <v>0.46480659480025416</v>
      </c>
      <c r="M22">
        <v>0.65384615384615297</v>
      </c>
    </row>
    <row r="23" spans="1:13" x14ac:dyDescent="0.3">
      <c r="A23" t="s">
        <v>6</v>
      </c>
      <c r="C23">
        <v>0.95191840699368602</v>
      </c>
      <c r="D23">
        <v>1.4</v>
      </c>
      <c r="E23">
        <v>2.2058319039451115</v>
      </c>
      <c r="F23">
        <v>0.84135153278138275</v>
      </c>
      <c r="G23">
        <v>0.70483870967741935</v>
      </c>
      <c r="H23">
        <v>1.0278473091364204</v>
      </c>
      <c r="I23">
        <v>1.3196145680222109</v>
      </c>
      <c r="J23">
        <v>1.6759023513553988</v>
      </c>
      <c r="K23">
        <v>1.4249590956418261</v>
      </c>
      <c r="L23">
        <v>1.3565536205316222</v>
      </c>
      <c r="M23">
        <v>1.2938596491228072</v>
      </c>
    </row>
    <row r="24" spans="1:13" x14ac:dyDescent="0.3">
      <c r="A24" t="s">
        <v>7</v>
      </c>
      <c r="C24" s="66">
        <v>0.8599813722446441</v>
      </c>
      <c r="D24" s="66">
        <v>1.4599999999999995</v>
      </c>
      <c r="E24" s="66">
        <v>2.0497185741088186</v>
      </c>
      <c r="F24" s="66">
        <v>0.97295931261056356</v>
      </c>
      <c r="G24" s="66">
        <v>1.107266435986159</v>
      </c>
      <c r="H24" s="66">
        <v>1.0965517241379306</v>
      </c>
      <c r="I24" s="66">
        <v>1.1842105263157894</v>
      </c>
      <c r="J24" s="66">
        <v>1.0154738878143132</v>
      </c>
      <c r="K24" s="66">
        <v>1.0346292755470574</v>
      </c>
      <c r="L24" s="66">
        <v>1.4175578214374533</v>
      </c>
      <c r="M24" s="66">
        <v>1.3432835820895523</v>
      </c>
    </row>
    <row r="25" spans="1:13" x14ac:dyDescent="0.3">
      <c r="A25" t="s">
        <v>8</v>
      </c>
      <c r="C25">
        <v>0.33697813121272374</v>
      </c>
      <c r="D25">
        <v>0.40344271113501873</v>
      </c>
      <c r="E25">
        <v>0.80710749646393221</v>
      </c>
      <c r="F25">
        <v>0.12704498977505108</v>
      </c>
      <c r="G25">
        <v>0.12942612942612949</v>
      </c>
      <c r="H25">
        <v>0.39932356257046231</v>
      </c>
      <c r="I25">
        <v>0.56366723259762308</v>
      </c>
      <c r="J25">
        <v>0.70115830115830136</v>
      </c>
      <c r="K25">
        <v>0.85089078233927185</v>
      </c>
      <c r="L25">
        <v>1.2708653353814643</v>
      </c>
      <c r="M25">
        <v>0.79780487804878053</v>
      </c>
    </row>
    <row r="28" spans="1:13" x14ac:dyDescent="0.3">
      <c r="F28" s="3" t="s">
        <v>10</v>
      </c>
    </row>
    <row r="29" spans="1:13" ht="15" thickBot="1" x14ac:dyDescent="0.35"/>
    <row r="30" spans="1:13" ht="16.2" thickBot="1" x14ac:dyDescent="0.35">
      <c r="B30" s="29" t="s">
        <v>0</v>
      </c>
      <c r="C30" s="31" t="s">
        <v>1</v>
      </c>
      <c r="D30" s="31" t="s">
        <v>2</v>
      </c>
      <c r="E30" s="32" t="s">
        <v>3</v>
      </c>
      <c r="F30" s="24" t="s">
        <v>4</v>
      </c>
      <c r="G30" s="25"/>
      <c r="H30" s="25"/>
      <c r="I30" s="25"/>
      <c r="J30" s="25"/>
      <c r="K30" s="25"/>
      <c r="L30" s="25"/>
      <c r="M30" s="26"/>
    </row>
    <row r="31" spans="1:13" ht="16.2" thickBot="1" x14ac:dyDescent="0.35">
      <c r="B31" s="30"/>
      <c r="C31" s="30"/>
      <c r="D31" s="30"/>
      <c r="E31" s="33"/>
      <c r="F31" s="2">
        <v>1</v>
      </c>
      <c r="G31" s="2">
        <v>2</v>
      </c>
      <c r="H31" s="2">
        <v>3</v>
      </c>
      <c r="I31" s="2">
        <v>4</v>
      </c>
      <c r="J31" s="2">
        <v>5</v>
      </c>
      <c r="K31" s="2">
        <v>6</v>
      </c>
      <c r="L31" s="2">
        <v>7</v>
      </c>
      <c r="M31" s="2">
        <v>8</v>
      </c>
    </row>
    <row r="32" spans="1:13" x14ac:dyDescent="0.3">
      <c r="A32" t="s">
        <v>5</v>
      </c>
      <c r="B32" s="57"/>
      <c r="C32" s="58">
        <v>44.342354938579817</v>
      </c>
      <c r="D32" s="58">
        <v>33.765130600976917</v>
      </c>
      <c r="E32" s="58">
        <v>100</v>
      </c>
      <c r="F32" s="58">
        <v>55.945787047064989</v>
      </c>
      <c r="G32" s="58">
        <v>59.030134883858196</v>
      </c>
      <c r="H32" s="58">
        <v>66.879295038305855</v>
      </c>
      <c r="I32" s="58">
        <v>62.170630964249995</v>
      </c>
      <c r="J32" s="58">
        <v>52.455256089095428</v>
      </c>
      <c r="K32" s="58">
        <v>41.89383070301281</v>
      </c>
      <c r="L32" s="58">
        <v>54.683128800029898</v>
      </c>
      <c r="M32" s="59">
        <v>76.92307692307682</v>
      </c>
    </row>
    <row r="33" spans="1:13" x14ac:dyDescent="0.3">
      <c r="A33" t="s">
        <v>6</v>
      </c>
      <c r="B33" s="60"/>
      <c r="C33" s="61">
        <v>43.154621405701313</v>
      </c>
      <c r="D33" s="61">
        <v>63.46811819595645</v>
      </c>
      <c r="E33" s="61">
        <v>100</v>
      </c>
      <c r="F33" s="61">
        <v>38.142141804941382</v>
      </c>
      <c r="G33" s="61">
        <v>31.953418953494207</v>
      </c>
      <c r="H33" s="61">
        <v>46.596810359761513</v>
      </c>
      <c r="I33" s="61">
        <v>59.823895268814063</v>
      </c>
      <c r="J33" s="61">
        <v>75.975977514789847</v>
      </c>
      <c r="K33" s="61">
        <v>64.599623076141881</v>
      </c>
      <c r="L33" s="61">
        <v>61.498503947895465</v>
      </c>
      <c r="M33" s="62">
        <v>58.656312242503617</v>
      </c>
    </row>
    <row r="34" spans="1:13" x14ac:dyDescent="0.3">
      <c r="A34" t="s">
        <v>7</v>
      </c>
      <c r="B34" s="60"/>
      <c r="C34" s="61">
        <v>41.956070609281021</v>
      </c>
      <c r="D34" s="61">
        <v>71.229290617848932</v>
      </c>
      <c r="E34" s="61">
        <v>100</v>
      </c>
      <c r="F34" s="61">
        <v>47.467946326904368</v>
      </c>
      <c r="G34" s="61">
        <v>54.020412849484899</v>
      </c>
      <c r="H34" s="61">
        <v>53.49767221652327</v>
      </c>
      <c r="I34" s="61">
        <v>57.774298446344673</v>
      </c>
      <c r="J34" s="61">
        <v>49.542112787645657</v>
      </c>
      <c r="K34" s="61">
        <v>50.476650239504018</v>
      </c>
      <c r="L34" s="61">
        <v>69.158656185461084</v>
      </c>
      <c r="M34" s="62">
        <v>65.535025103316357</v>
      </c>
    </row>
    <row r="35" spans="1:13" ht="15" thickBot="1" x14ac:dyDescent="0.35">
      <c r="A35" t="s">
        <v>8</v>
      </c>
      <c r="B35" s="63"/>
      <c r="C35" s="64">
        <v>41.751332095052909</v>
      </c>
      <c r="D35" s="64">
        <v>49.986242588820716</v>
      </c>
      <c r="E35" s="64">
        <v>100</v>
      </c>
      <c r="F35" s="64">
        <v>15.740776827331626</v>
      </c>
      <c r="G35" s="64">
        <v>16.035798204472908</v>
      </c>
      <c r="H35" s="64">
        <v>49.475883239836463</v>
      </c>
      <c r="I35" s="64">
        <v>69.837937953387865</v>
      </c>
      <c r="J35" s="64">
        <v>86.872975933216907</v>
      </c>
      <c r="K35" s="64">
        <v>105.42471555117024</v>
      </c>
      <c r="L35" s="64">
        <v>157.45924067727407</v>
      </c>
      <c r="M35" s="65">
        <v>98.84741271070979</v>
      </c>
    </row>
    <row r="38" spans="1:13" s="68" customFormat="1" x14ac:dyDescent="0.3"/>
    <row r="39" spans="1:13" x14ac:dyDescent="0.3">
      <c r="A39" s="1" t="s">
        <v>23</v>
      </c>
      <c r="F39" s="3" t="s">
        <v>9</v>
      </c>
    </row>
    <row r="40" spans="1:13" ht="15" thickBot="1" x14ac:dyDescent="0.35"/>
    <row r="41" spans="1:13" ht="16.2" thickBot="1" x14ac:dyDescent="0.35">
      <c r="B41" s="4" t="s">
        <v>0</v>
      </c>
      <c r="C41" s="5" t="s">
        <v>15</v>
      </c>
      <c r="D41" s="5" t="s">
        <v>32</v>
      </c>
      <c r="E41" s="6" t="s">
        <v>33</v>
      </c>
      <c r="F41" s="7" t="s">
        <v>34</v>
      </c>
      <c r="G41" s="5" t="s">
        <v>35</v>
      </c>
    </row>
    <row r="42" spans="1:13" x14ac:dyDescent="0.3">
      <c r="A42" t="s">
        <v>5</v>
      </c>
      <c r="B42">
        <v>0</v>
      </c>
      <c r="C42">
        <v>0.6554020501138953</v>
      </c>
      <c r="D42">
        <v>0.4088929049531459</v>
      </c>
      <c r="E42">
        <v>0.51255718085106383</v>
      </c>
      <c r="F42">
        <v>0.61723925667828106</v>
      </c>
      <c r="G42">
        <v>0.61761599099099107</v>
      </c>
    </row>
    <row r="43" spans="1:13" x14ac:dyDescent="0.3">
      <c r="A43" t="s">
        <v>6</v>
      </c>
      <c r="B43">
        <v>0</v>
      </c>
      <c r="C43">
        <v>1.6025366876310274</v>
      </c>
      <c r="D43">
        <v>0.84823389021479711</v>
      </c>
      <c r="E43">
        <v>1.2000201207243462</v>
      </c>
      <c r="F43">
        <v>1.4866153846153847</v>
      </c>
      <c r="G43">
        <v>1.4912419700214135</v>
      </c>
    </row>
    <row r="44" spans="1:13" x14ac:dyDescent="0.3">
      <c r="A44" t="s">
        <v>7</v>
      </c>
      <c r="B44">
        <v>5.5793991416309062E-6</v>
      </c>
      <c r="C44">
        <v>1.6671888412017168</v>
      </c>
      <c r="D44">
        <v>1.1545265588914551</v>
      </c>
      <c r="E44">
        <v>1.5803925619834711</v>
      </c>
      <c r="F44">
        <v>1.6217682926829269</v>
      </c>
      <c r="G44">
        <v>1.5426264591439689</v>
      </c>
    </row>
    <row r="46" spans="1:13" ht="15" thickBot="1" x14ac:dyDescent="0.35">
      <c r="F46" s="3" t="s">
        <v>10</v>
      </c>
    </row>
    <row r="47" spans="1:13" ht="16.2" thickBot="1" x14ac:dyDescent="0.35">
      <c r="B47" s="4" t="s">
        <v>0</v>
      </c>
      <c r="C47" s="5" t="s">
        <v>15</v>
      </c>
      <c r="D47" s="5" t="s">
        <v>32</v>
      </c>
      <c r="E47" s="6" t="s">
        <v>33</v>
      </c>
      <c r="F47" s="7" t="s">
        <v>34</v>
      </c>
      <c r="G47" s="5" t="s">
        <v>35</v>
      </c>
    </row>
    <row r="48" spans="1:13" x14ac:dyDescent="0.3">
      <c r="A48" t="s">
        <v>5</v>
      </c>
      <c r="B48">
        <v>0</v>
      </c>
      <c r="C48">
        <v>100.00000001737794</v>
      </c>
      <c r="D48">
        <v>62.388102837509571</v>
      </c>
      <c r="E48">
        <v>78.205001167003346</v>
      </c>
      <c r="F48">
        <v>94.177193476627224</v>
      </c>
      <c r="G48">
        <v>94.2346748825383</v>
      </c>
    </row>
    <row r="49" spans="1:10" x14ac:dyDescent="0.3">
      <c r="A49" t="s">
        <v>6</v>
      </c>
      <c r="B49">
        <v>0</v>
      </c>
      <c r="C49">
        <v>99.999999852173588</v>
      </c>
      <c r="D49">
        <v>52.930700152318956</v>
      </c>
      <c r="E49">
        <v>74.88253643193319</v>
      </c>
      <c r="F49">
        <v>92.766386809863604</v>
      </c>
      <c r="G49">
        <v>93.055090677606472</v>
      </c>
    </row>
    <row r="50" spans="1:10" x14ac:dyDescent="0.3">
      <c r="A50" t="s">
        <v>7</v>
      </c>
      <c r="B50">
        <v>0</v>
      </c>
      <c r="C50">
        <v>100.00000001209921</v>
      </c>
      <c r="D50">
        <v>69.249897222138074</v>
      </c>
      <c r="E50">
        <v>94.793854368382924</v>
      </c>
      <c r="F50">
        <v>97.275620661554498</v>
      </c>
      <c r="G50">
        <v>92.52859791328035</v>
      </c>
    </row>
    <row r="54" spans="1:10" s="68" customFormat="1" x14ac:dyDescent="0.3"/>
    <row r="55" spans="1:10" x14ac:dyDescent="0.3">
      <c r="A55" s="1" t="s">
        <v>24</v>
      </c>
      <c r="F55" s="3" t="s">
        <v>9</v>
      </c>
    </row>
    <row r="56" spans="1:10" ht="15" thickBot="1" x14ac:dyDescent="0.35">
      <c r="A56" s="1"/>
      <c r="F56" s="3"/>
    </row>
    <row r="57" spans="1:10" ht="16.2" thickBot="1" x14ac:dyDescent="0.35">
      <c r="B57" s="27" t="s">
        <v>0</v>
      </c>
      <c r="C57" s="8">
        <v>140</v>
      </c>
      <c r="D57" s="24">
        <v>0</v>
      </c>
      <c r="E57" s="25"/>
      <c r="F57" s="25"/>
      <c r="G57" s="25"/>
      <c r="H57" s="25"/>
      <c r="I57" s="26"/>
      <c r="J57" t="s">
        <v>49</v>
      </c>
    </row>
    <row r="58" spans="1:10" ht="16.2" thickBot="1" x14ac:dyDescent="0.35">
      <c r="B58" s="28"/>
      <c r="C58" s="2">
        <v>7.3</v>
      </c>
      <c r="D58" s="2">
        <v>7.3</v>
      </c>
      <c r="E58" s="2">
        <v>7.1</v>
      </c>
      <c r="F58" s="2">
        <v>6.9</v>
      </c>
      <c r="G58" s="2">
        <v>6.7</v>
      </c>
      <c r="H58" s="2">
        <v>6.5</v>
      </c>
      <c r="I58" s="2">
        <v>6.3</v>
      </c>
      <c r="J58" t="s">
        <v>50</v>
      </c>
    </row>
    <row r="59" spans="1:10" x14ac:dyDescent="0.3">
      <c r="A59" t="s">
        <v>5</v>
      </c>
      <c r="B59">
        <v>0</v>
      </c>
      <c r="C59">
        <v>1.0055632823365785</v>
      </c>
      <c r="D59">
        <v>0.74402884182063977</v>
      </c>
      <c r="E59">
        <v>0.66961942257217877</v>
      </c>
      <c r="F59">
        <v>0.35145840835433945</v>
      </c>
      <c r="G59">
        <v>0.16540975364504737</v>
      </c>
      <c r="H59">
        <v>5.1915322580645247E-2</v>
      </c>
      <c r="I59">
        <v>4.4742729306489351E-3</v>
      </c>
    </row>
    <row r="60" spans="1:10" x14ac:dyDescent="0.3">
      <c r="A60" t="s">
        <v>6</v>
      </c>
      <c r="B60">
        <v>0</v>
      </c>
      <c r="C60">
        <v>1.0775862068965527</v>
      </c>
      <c r="D60">
        <v>0.98644286636539835</v>
      </c>
      <c r="E60">
        <v>0.63906581740976587</v>
      </c>
      <c r="F60">
        <v>0.51571980143408691</v>
      </c>
      <c r="G60">
        <v>0.32997198879551753</v>
      </c>
      <c r="H60">
        <v>0.20022123893805352</v>
      </c>
      <c r="I60">
        <v>7.7576443941110129E-2</v>
      </c>
    </row>
    <row r="61" spans="1:10" x14ac:dyDescent="0.3">
      <c r="A61" t="s">
        <v>7</v>
      </c>
      <c r="B61">
        <v>0</v>
      </c>
      <c r="C61">
        <v>1.2394618834080704</v>
      </c>
      <c r="D61">
        <v>0.85849802371541351</v>
      </c>
      <c r="E61">
        <v>0.80265486725663571</v>
      </c>
      <c r="F61">
        <v>0.51847133757961739</v>
      </c>
      <c r="G61">
        <v>0.51186017478152113</v>
      </c>
      <c r="H61">
        <v>0.11999999999999961</v>
      </c>
      <c r="I61">
        <v>0.10236220472440562</v>
      </c>
    </row>
    <row r="62" spans="1:10" x14ac:dyDescent="0.3">
      <c r="A62" s="35" t="s">
        <v>8</v>
      </c>
      <c r="B62" s="35">
        <v>0</v>
      </c>
      <c r="C62" s="67">
        <v>0.6213355048859931</v>
      </c>
      <c r="D62" s="67">
        <v>0.53431798436142197</v>
      </c>
      <c r="E62" s="67">
        <v>0.45526315789473643</v>
      </c>
      <c r="F62" s="67">
        <v>0.39187705817782525</v>
      </c>
      <c r="G62" s="67">
        <v>0.37684449489216709</v>
      </c>
      <c r="H62" s="67">
        <v>0.34341906202722799</v>
      </c>
      <c r="I62" s="67">
        <v>0.14532871972317832</v>
      </c>
    </row>
    <row r="63" spans="1:10" x14ac:dyDescent="0.3">
      <c r="A63" t="s">
        <v>11</v>
      </c>
      <c r="B63">
        <v>0</v>
      </c>
      <c r="C63">
        <v>2.179787234042553</v>
      </c>
      <c r="D63">
        <v>1.3309734513274341</v>
      </c>
      <c r="E63">
        <v>1.6903602726387532</v>
      </c>
      <c r="F63">
        <v>1.5874649204864362</v>
      </c>
      <c r="G63">
        <v>0.98048780487804987</v>
      </c>
      <c r="H63">
        <v>0.23859972362966397</v>
      </c>
      <c r="I63">
        <v>8.7203791469195727E-2</v>
      </c>
    </row>
    <row r="65" spans="1:10" ht="15" thickBot="1" x14ac:dyDescent="0.35">
      <c r="F65" s="3" t="s">
        <v>10</v>
      </c>
    </row>
    <row r="66" spans="1:10" ht="16.2" thickBot="1" x14ac:dyDescent="0.35">
      <c r="B66" s="27" t="s">
        <v>0</v>
      </c>
      <c r="C66" s="8">
        <v>140</v>
      </c>
      <c r="D66" s="24">
        <v>0</v>
      </c>
      <c r="E66" s="25"/>
      <c r="F66" s="25"/>
      <c r="G66" s="25"/>
      <c r="H66" s="25"/>
      <c r="I66" s="26"/>
      <c r="J66" t="s">
        <v>49</v>
      </c>
    </row>
    <row r="67" spans="1:10" ht="16.2" thickBot="1" x14ac:dyDescent="0.35">
      <c r="B67" s="28"/>
      <c r="C67" s="2">
        <v>7.3</v>
      </c>
      <c r="D67" s="2">
        <v>7.3</v>
      </c>
      <c r="E67" s="2">
        <v>7.1</v>
      </c>
      <c r="F67" s="2">
        <v>6.9</v>
      </c>
      <c r="G67" s="2">
        <v>6.7</v>
      </c>
      <c r="H67" s="2">
        <v>6.5</v>
      </c>
      <c r="I67" s="2">
        <v>6.3</v>
      </c>
      <c r="J67" t="s">
        <v>50</v>
      </c>
    </row>
    <row r="68" spans="1:10" x14ac:dyDescent="0.3">
      <c r="A68" t="s">
        <v>5</v>
      </c>
      <c r="B68">
        <v>0</v>
      </c>
      <c r="C68">
        <v>100</v>
      </c>
      <c r="D68">
        <v>73.666221962439579</v>
      </c>
      <c r="E68">
        <v>66.298952729918696</v>
      </c>
      <c r="F68">
        <v>34.797862213300931</v>
      </c>
      <c r="G68">
        <v>16.377203331192806</v>
      </c>
      <c r="H68">
        <v>5.1401309485787374</v>
      </c>
      <c r="I68">
        <v>0.44299731986623114</v>
      </c>
    </row>
    <row r="69" spans="1:10" x14ac:dyDescent="0.3">
      <c r="A69" t="s">
        <v>6</v>
      </c>
      <c r="B69">
        <v>0</v>
      </c>
      <c r="C69">
        <v>100</v>
      </c>
      <c r="D69">
        <v>91.337302441240581</v>
      </c>
      <c r="E69">
        <v>59.172760871274612</v>
      </c>
      <c r="F69">
        <v>47.751833466119152</v>
      </c>
      <c r="G69">
        <v>30.552961925510878</v>
      </c>
      <c r="H69">
        <v>18.539003605375328</v>
      </c>
      <c r="I69">
        <v>7.1830040686213081</v>
      </c>
    </row>
    <row r="70" spans="1:10" x14ac:dyDescent="0.3">
      <c r="A70" t="s">
        <v>7</v>
      </c>
      <c r="B70">
        <v>0</v>
      </c>
      <c r="C70">
        <v>100</v>
      </c>
      <c r="D70">
        <v>69.233711589952705</v>
      </c>
      <c r="E70">
        <v>64.730231230373846</v>
      </c>
      <c r="F70">
        <v>41.812204643517532</v>
      </c>
      <c r="G70">
        <v>41.279046353348484</v>
      </c>
      <c r="H70">
        <v>9.677419354838678</v>
      </c>
      <c r="I70">
        <v>8.2550165100327124</v>
      </c>
    </row>
    <row r="71" spans="1:10" x14ac:dyDescent="0.3">
      <c r="A71" s="35" t="s">
        <v>8</v>
      </c>
      <c r="B71" s="35">
        <v>0</v>
      </c>
      <c r="C71" s="35">
        <v>100</v>
      </c>
      <c r="D71" s="35">
        <v>86.18</v>
      </c>
      <c r="E71" s="35">
        <v>73.430000000000007</v>
      </c>
      <c r="F71" s="35">
        <v>63.21</v>
      </c>
      <c r="G71" s="35">
        <v>60.78</v>
      </c>
      <c r="H71" s="35">
        <v>55.39</v>
      </c>
      <c r="I71" s="35">
        <v>23.44</v>
      </c>
    </row>
    <row r="72" spans="1:10" x14ac:dyDescent="0.3">
      <c r="A72" t="s">
        <v>11</v>
      </c>
      <c r="B72">
        <v>0</v>
      </c>
      <c r="C72">
        <v>100</v>
      </c>
      <c r="D72">
        <v>61.059787420585067</v>
      </c>
      <c r="E72">
        <v>77.547030565174623</v>
      </c>
      <c r="F72">
        <v>72.826599573316258</v>
      </c>
      <c r="G72">
        <v>44.98089490411747</v>
      </c>
      <c r="H72">
        <v>10.946009771199812</v>
      </c>
      <c r="I72">
        <v>4.0005643719396771</v>
      </c>
    </row>
    <row r="74" spans="1:10" s="68" customFormat="1" x14ac:dyDescent="0.3"/>
    <row r="75" spans="1:10" x14ac:dyDescent="0.3">
      <c r="A75" s="1" t="s">
        <v>25</v>
      </c>
      <c r="F75" s="3" t="s">
        <v>9</v>
      </c>
    </row>
    <row r="76" spans="1:10" ht="15" thickBot="1" x14ac:dyDescent="0.35">
      <c r="A76" s="1"/>
      <c r="F76" s="3"/>
    </row>
    <row r="77" spans="1:10" ht="16.2" thickBot="1" x14ac:dyDescent="0.35">
      <c r="B77" s="27" t="s">
        <v>0</v>
      </c>
      <c r="C77" s="8">
        <v>0</v>
      </c>
      <c r="D77" s="24">
        <v>140</v>
      </c>
      <c r="E77" s="25"/>
      <c r="F77" s="25"/>
      <c r="G77" s="25"/>
      <c r="H77" s="25"/>
      <c r="I77" s="26"/>
      <c r="J77" t="s">
        <v>49</v>
      </c>
    </row>
    <row r="78" spans="1:10" ht="16.2" thickBot="1" x14ac:dyDescent="0.35">
      <c r="B78" s="28"/>
      <c r="C78" s="2">
        <v>7.3</v>
      </c>
      <c r="D78" s="2">
        <v>7.3</v>
      </c>
      <c r="E78" s="2">
        <v>7.1</v>
      </c>
      <c r="F78" s="2">
        <v>6.9</v>
      </c>
      <c r="G78" s="2">
        <v>6.7</v>
      </c>
      <c r="H78" s="2">
        <v>6.5</v>
      </c>
      <c r="I78" s="2">
        <v>6.3</v>
      </c>
      <c r="J78" t="s">
        <v>50</v>
      </c>
    </row>
    <row r="79" spans="1:10" x14ac:dyDescent="0.3">
      <c r="A79" t="s">
        <v>5</v>
      </c>
      <c r="C79">
        <v>0.93227824806772219</v>
      </c>
      <c r="D79">
        <v>1.0717719780219785</v>
      </c>
      <c r="E79">
        <v>1.0600858369098716</v>
      </c>
      <c r="F79">
        <v>0.41510430419857453</v>
      </c>
      <c r="G79">
        <v>0.34052579365079366</v>
      </c>
      <c r="H79">
        <v>3.0218384966988615E-2</v>
      </c>
      <c r="I79">
        <v>3.3155080213903995E-2</v>
      </c>
    </row>
    <row r="80" spans="1:10" x14ac:dyDescent="0.3">
      <c r="A80" t="s">
        <v>6</v>
      </c>
      <c r="C80">
        <v>1.6430813124108408</v>
      </c>
      <c r="D80">
        <v>2.3656491110365647</v>
      </c>
      <c r="E80">
        <v>1.8448459086078646</v>
      </c>
      <c r="F80">
        <v>1.2059859154929575</v>
      </c>
      <c r="G80">
        <v>0.42700087950747539</v>
      </c>
      <c r="H80">
        <v>8.1163859111791886E-2</v>
      </c>
      <c r="I80">
        <v>6.4493515597616666E-2</v>
      </c>
    </row>
    <row r="81" spans="1:10" x14ac:dyDescent="0.3">
      <c r="A81" t="s">
        <v>7</v>
      </c>
      <c r="C81">
        <v>0.77038461538461567</v>
      </c>
      <c r="D81">
        <v>1.0411334552102374</v>
      </c>
      <c r="E81">
        <v>1.1514234875444838</v>
      </c>
      <c r="F81">
        <v>1.1084778420038537</v>
      </c>
      <c r="G81">
        <v>0.17773851590106002</v>
      </c>
      <c r="H81">
        <v>5.9544159544159536E-2</v>
      </c>
      <c r="I81">
        <v>3.8888888888888723E-3</v>
      </c>
    </row>
    <row r="82" spans="1:10" x14ac:dyDescent="0.3">
      <c r="A82" t="s">
        <v>8</v>
      </c>
      <c r="C82">
        <v>1.0449597728348328</v>
      </c>
      <c r="D82">
        <v>1.3227848101265833</v>
      </c>
      <c r="E82">
        <v>1.5831250000000008</v>
      </c>
      <c r="F82">
        <v>1.1058536585365855</v>
      </c>
      <c r="G82">
        <v>0.40954180444024596</v>
      </c>
      <c r="H82">
        <v>0.37388445279473981</v>
      </c>
      <c r="I82">
        <v>0.17259069256137813</v>
      </c>
    </row>
    <row r="83" spans="1:10" x14ac:dyDescent="0.3">
      <c r="A83" t="s">
        <v>11</v>
      </c>
      <c r="C83">
        <v>0.57245543415756195</v>
      </c>
      <c r="D83">
        <v>0.6883421206795548</v>
      </c>
      <c r="E83">
        <v>0.41988496302382899</v>
      </c>
      <c r="F83">
        <v>0.47285954113038636</v>
      </c>
      <c r="G83">
        <v>0.28629856850715735</v>
      </c>
      <c r="H83">
        <v>0.11286951328754857</v>
      </c>
      <c r="I83">
        <v>1.7015706806282598E-2</v>
      </c>
    </row>
    <row r="84" spans="1:10" x14ac:dyDescent="0.3">
      <c r="A84" t="s">
        <v>12</v>
      </c>
      <c r="C84">
        <v>0.73837337447652629</v>
      </c>
      <c r="D84">
        <v>0.97766897540004771</v>
      </c>
      <c r="E84">
        <v>0.94296528321587048</v>
      </c>
      <c r="F84">
        <v>0.85084786243133503</v>
      </c>
      <c r="G84">
        <v>0.35535400027074587</v>
      </c>
      <c r="H84">
        <v>0.22036886357472196</v>
      </c>
      <c r="I84">
        <v>0.14449229374433362</v>
      </c>
    </row>
    <row r="85" spans="1:10" x14ac:dyDescent="0.3">
      <c r="A85" t="s">
        <v>13</v>
      </c>
      <c r="C85">
        <v>0.66724999999999957</v>
      </c>
      <c r="D85">
        <v>0.91747809152872373</v>
      </c>
      <c r="E85">
        <v>0.9531506207542747</v>
      </c>
      <c r="F85">
        <v>0.86954503249767834</v>
      </c>
      <c r="G85">
        <v>0.24422963109094459</v>
      </c>
      <c r="H85">
        <v>0.15288552507095551</v>
      </c>
      <c r="I85">
        <v>0.10849381017881686</v>
      </c>
    </row>
    <row r="87" spans="1:10" x14ac:dyDescent="0.3">
      <c r="F87" s="3" t="s">
        <v>10</v>
      </c>
    </row>
    <row r="88" spans="1:10" ht="15" thickBot="1" x14ac:dyDescent="0.35">
      <c r="F88" s="3"/>
    </row>
    <row r="89" spans="1:10" ht="16.2" thickBot="1" x14ac:dyDescent="0.35">
      <c r="B89" s="27" t="s">
        <v>0</v>
      </c>
      <c r="C89" s="8">
        <v>0</v>
      </c>
      <c r="D89" s="24">
        <v>140</v>
      </c>
      <c r="E89" s="25"/>
      <c r="F89" s="25"/>
      <c r="G89" s="25"/>
      <c r="H89" s="25"/>
      <c r="I89" s="26"/>
      <c r="J89" t="s">
        <v>49</v>
      </c>
    </row>
    <row r="90" spans="1:10" ht="16.2" thickBot="1" x14ac:dyDescent="0.35">
      <c r="B90" s="28"/>
      <c r="C90" s="2">
        <v>7.3</v>
      </c>
      <c r="D90" s="2">
        <v>7.3</v>
      </c>
      <c r="E90" s="2">
        <v>7.1</v>
      </c>
      <c r="F90" s="2">
        <v>6.9</v>
      </c>
      <c r="G90" s="2">
        <v>6.7</v>
      </c>
      <c r="H90" s="2">
        <v>6.5</v>
      </c>
      <c r="I90" s="2">
        <v>6.3</v>
      </c>
      <c r="J90" t="s">
        <v>50</v>
      </c>
    </row>
    <row r="91" spans="1:10" x14ac:dyDescent="0.3">
      <c r="A91" t="s">
        <v>5</v>
      </c>
      <c r="B91" s="69"/>
      <c r="C91" s="77">
        <v>100</v>
      </c>
      <c r="D91" s="77">
        <f>D79/$C79*100</f>
        <v>114.96267131013479</v>
      </c>
      <c r="E91" s="77">
        <f t="shared" ref="E91:I91" si="0">E79/$C79*100</f>
        <v>113.7091677411812</v>
      </c>
      <c r="F91" s="77">
        <f t="shared" si="0"/>
        <v>44.525795282571117</v>
      </c>
      <c r="G91" s="77">
        <f t="shared" si="0"/>
        <v>36.526197447659136</v>
      </c>
      <c r="H91" s="77">
        <f t="shared" si="0"/>
        <v>3.2413482809043832</v>
      </c>
      <c r="I91" s="77">
        <f t="shared" si="0"/>
        <v>3.5563502937693294</v>
      </c>
    </row>
    <row r="92" spans="1:10" x14ac:dyDescent="0.3">
      <c r="A92" t="s">
        <v>6</v>
      </c>
      <c r="B92" s="69"/>
      <c r="C92" s="77">
        <v>100</v>
      </c>
      <c r="D92" s="77">
        <f t="shared" ref="D92:D97" si="1">D80/$C80*100</f>
        <v>143.97638711899921</v>
      </c>
      <c r="E92" s="77">
        <f t="shared" ref="E92:E97" si="2">E80/$C80*100</f>
        <v>112.27964767616893</v>
      </c>
      <c r="F92" s="77">
        <f t="shared" ref="F92:F97" si="3">F80/$C80*100</f>
        <v>73.397823125591572</v>
      </c>
      <c r="G92" s="77">
        <f t="shared" ref="G92:G97" si="4">G80/$C80*100</f>
        <v>25.987811819303737</v>
      </c>
      <c r="H92" s="77">
        <f t="shared" ref="H92:H97" si="5">H80/$C80*100</f>
        <v>4.9397347835879613</v>
      </c>
      <c r="I92" s="77">
        <f t="shared" ref="I92:I97" si="6">I80/$C80*100</f>
        <v>3.9251566620879759</v>
      </c>
    </row>
    <row r="93" spans="1:10" x14ac:dyDescent="0.3">
      <c r="A93" t="s">
        <v>7</v>
      </c>
      <c r="B93" s="69"/>
      <c r="C93" s="77">
        <v>100</v>
      </c>
      <c r="D93" s="77">
        <f t="shared" si="1"/>
        <v>135.14463222898735</v>
      </c>
      <c r="E93" s="77">
        <f t="shared" si="2"/>
        <v>149.46086208765135</v>
      </c>
      <c r="F93" s="77">
        <f t="shared" si="3"/>
        <v>143.88629002546273</v>
      </c>
      <c r="G93" s="77">
        <f t="shared" si="4"/>
        <v>23.071399967187016</v>
      </c>
      <c r="H93" s="77">
        <f t="shared" si="5"/>
        <v>7.7291470202104211</v>
      </c>
      <c r="I93" s="77">
        <f t="shared" si="6"/>
        <v>0.50479835801852535</v>
      </c>
    </row>
    <row r="94" spans="1:10" x14ac:dyDescent="0.3">
      <c r="A94" t="s">
        <v>8</v>
      </c>
      <c r="B94" s="69"/>
      <c r="C94" s="77">
        <v>100</v>
      </c>
      <c r="D94" s="77">
        <f t="shared" si="1"/>
        <v>126.58715144010273</v>
      </c>
      <c r="E94" s="77">
        <f t="shared" si="2"/>
        <v>151.5010473278985</v>
      </c>
      <c r="F94" s="77">
        <f t="shared" si="3"/>
        <v>105.82739042064327</v>
      </c>
      <c r="G94" s="77">
        <f t="shared" si="4"/>
        <v>39.192111991949233</v>
      </c>
      <c r="H94" s="77">
        <f t="shared" si="5"/>
        <v>35.779793874786442</v>
      </c>
      <c r="I94" s="77">
        <f t="shared" si="6"/>
        <v>16.516491548106512</v>
      </c>
    </row>
    <row r="95" spans="1:10" x14ac:dyDescent="0.3">
      <c r="A95" t="s">
        <v>11</v>
      </c>
      <c r="B95" s="69"/>
      <c r="C95" s="77">
        <v>100</v>
      </c>
      <c r="D95" s="77">
        <f t="shared" si="1"/>
        <v>120.2437918494973</v>
      </c>
      <c r="E95" s="77">
        <f t="shared" si="2"/>
        <v>73.348061345900391</v>
      </c>
      <c r="F95" s="77">
        <f t="shared" si="3"/>
        <v>82.601983126644058</v>
      </c>
      <c r="G95" s="77">
        <f t="shared" si="4"/>
        <v>50.012376758809296</v>
      </c>
      <c r="H95" s="77">
        <f t="shared" si="5"/>
        <v>19.716733662184524</v>
      </c>
      <c r="I95" s="77">
        <f t="shared" si="6"/>
        <v>2.9724072462205355</v>
      </c>
    </row>
    <row r="96" spans="1:10" x14ac:dyDescent="0.3">
      <c r="A96" t="s">
        <v>12</v>
      </c>
      <c r="B96" s="69"/>
      <c r="C96" s="77">
        <v>100</v>
      </c>
      <c r="D96" s="77">
        <f t="shared" si="1"/>
        <v>132.4084818325378</v>
      </c>
      <c r="E96" s="77">
        <f t="shared" si="2"/>
        <v>127.70846238657924</v>
      </c>
      <c r="F96" s="77">
        <f t="shared" si="3"/>
        <v>115.2327388612229</v>
      </c>
      <c r="G96" s="77">
        <f t="shared" si="4"/>
        <v>48.126599976966396</v>
      </c>
      <c r="H96" s="77">
        <f t="shared" si="5"/>
        <v>29.845180120552644</v>
      </c>
      <c r="I96" s="77">
        <f t="shared" si="6"/>
        <v>19.569001096060944</v>
      </c>
    </row>
    <row r="97" spans="1:9" x14ac:dyDescent="0.3">
      <c r="A97" t="s">
        <v>13</v>
      </c>
      <c r="B97" s="69"/>
      <c r="C97" s="77">
        <v>100</v>
      </c>
      <c r="D97" s="77">
        <f t="shared" si="1"/>
        <v>137.50140000430488</v>
      </c>
      <c r="E97" s="77">
        <f t="shared" si="2"/>
        <v>142.84760146186218</v>
      </c>
      <c r="F97" s="77">
        <f t="shared" si="3"/>
        <v>130.31772686364616</v>
      </c>
      <c r="G97" s="77">
        <f t="shared" si="4"/>
        <v>36.602417548286958</v>
      </c>
      <c r="H97" s="77">
        <f t="shared" si="5"/>
        <v>22.912780078075027</v>
      </c>
      <c r="I97" s="77">
        <f t="shared" si="6"/>
        <v>16.259844163179757</v>
      </c>
    </row>
    <row r="98" spans="1:9" x14ac:dyDescent="0.3">
      <c r="A98" s="1"/>
    </row>
    <row r="99" spans="1:9" s="68" customFormat="1" x14ac:dyDescent="0.3"/>
    <row r="100" spans="1:9" x14ac:dyDescent="0.3">
      <c r="A100" s="1" t="s">
        <v>26</v>
      </c>
      <c r="F100" s="3" t="s">
        <v>9</v>
      </c>
    </row>
    <row r="101" spans="1:9" ht="15" thickBot="1" x14ac:dyDescent="0.35"/>
    <row r="102" spans="1:9" ht="16.2" thickBot="1" x14ac:dyDescent="0.35">
      <c r="B102" s="4" t="s">
        <v>0</v>
      </c>
      <c r="C102" s="5" t="s">
        <v>51</v>
      </c>
      <c r="D102" s="5" t="s">
        <v>37</v>
      </c>
      <c r="E102" s="6" t="s">
        <v>38</v>
      </c>
      <c r="F102" s="7" t="s">
        <v>39</v>
      </c>
    </row>
    <row r="103" spans="1:9" x14ac:dyDescent="0.3">
      <c r="A103" t="s">
        <v>5</v>
      </c>
      <c r="C103">
        <v>0.48619957537155012</v>
      </c>
      <c r="D103">
        <v>0.34755689424364145</v>
      </c>
      <c r="E103">
        <v>0.40181885671863415</v>
      </c>
      <c r="F103">
        <v>0.22788896061975475</v>
      </c>
    </row>
    <row r="104" spans="1:9" x14ac:dyDescent="0.3">
      <c r="A104" t="s">
        <v>6</v>
      </c>
      <c r="C104">
        <v>1.3190897597977242</v>
      </c>
      <c r="D104">
        <v>1.305376972530683</v>
      </c>
      <c r="E104">
        <v>0.97102864583333337</v>
      </c>
      <c r="F104">
        <v>0.72844175491679264</v>
      </c>
    </row>
    <row r="105" spans="1:9" x14ac:dyDescent="0.3">
      <c r="A105" t="s">
        <v>7</v>
      </c>
      <c r="C105">
        <v>1.7155388471177904</v>
      </c>
      <c r="D105">
        <v>2.0879432624113439</v>
      </c>
      <c r="E105">
        <v>1.3193798449612355</v>
      </c>
      <c r="F105">
        <v>1.0749999999999991</v>
      </c>
    </row>
    <row r="106" spans="1:9" x14ac:dyDescent="0.3">
      <c r="A106" t="s">
        <v>8</v>
      </c>
      <c r="C106">
        <v>1.0815138282387193</v>
      </c>
      <c r="D106">
        <v>1.0587623504940211</v>
      </c>
      <c r="E106">
        <v>0.66392769104355065</v>
      </c>
      <c r="F106">
        <v>0.61705487564153316</v>
      </c>
    </row>
    <row r="107" spans="1:9" ht="15" thickBot="1" x14ac:dyDescent="0.35">
      <c r="F107" s="3" t="s">
        <v>10</v>
      </c>
    </row>
    <row r="108" spans="1:9" ht="16.2" thickBot="1" x14ac:dyDescent="0.35">
      <c r="B108" s="4" t="s">
        <v>0</v>
      </c>
      <c r="C108" s="5" t="s">
        <v>51</v>
      </c>
      <c r="D108" s="5" t="s">
        <v>37</v>
      </c>
      <c r="E108" s="6" t="s">
        <v>38</v>
      </c>
      <c r="F108" s="7" t="s">
        <v>39</v>
      </c>
    </row>
    <row r="109" spans="1:9" x14ac:dyDescent="0.3">
      <c r="A109" t="s">
        <v>5</v>
      </c>
      <c r="C109">
        <v>100</v>
      </c>
      <c r="D109">
        <v>71.484408572224893</v>
      </c>
      <c r="E109">
        <v>82.644838302541132</v>
      </c>
      <c r="F109">
        <v>46.871484467295247</v>
      </c>
    </row>
    <row r="110" spans="1:9" x14ac:dyDescent="0.3">
      <c r="A110" t="s">
        <v>6</v>
      </c>
      <c r="C110">
        <v>100</v>
      </c>
      <c r="D110">
        <v>98.960435621216249</v>
      </c>
      <c r="E110">
        <v>73.613538322231818</v>
      </c>
      <c r="F110">
        <v>63.471847028023362</v>
      </c>
    </row>
    <row r="111" spans="1:9" x14ac:dyDescent="0.3">
      <c r="A111" t="s">
        <v>7</v>
      </c>
      <c r="C111">
        <v>100</v>
      </c>
      <c r="D111">
        <v>121.67501529203635</v>
      </c>
      <c r="E111">
        <v>76.886937352053351</v>
      </c>
      <c r="F111">
        <v>62.645687645687595</v>
      </c>
    </row>
    <row r="112" spans="1:9" x14ac:dyDescent="0.3">
      <c r="A112" t="s">
        <v>8</v>
      </c>
      <c r="C112">
        <v>100</v>
      </c>
      <c r="D112">
        <v>97.852342929207126</v>
      </c>
      <c r="E112">
        <v>61.361154440254218</v>
      </c>
      <c r="F112">
        <v>57.029101260770155</v>
      </c>
    </row>
    <row r="114" spans="1:6" s="68" customFormat="1" x14ac:dyDescent="0.3"/>
    <row r="116" spans="1:6" x14ac:dyDescent="0.3">
      <c r="A116" s="1" t="s">
        <v>27</v>
      </c>
      <c r="F116" s="3" t="s">
        <v>9</v>
      </c>
    </row>
    <row r="117" spans="1:6" ht="15" thickBot="1" x14ac:dyDescent="0.35"/>
    <row r="118" spans="1:6" ht="16.2" thickBot="1" x14ac:dyDescent="0.35">
      <c r="B118" s="4" t="s">
        <v>0</v>
      </c>
      <c r="C118" s="5" t="s">
        <v>15</v>
      </c>
      <c r="D118" s="5" t="s">
        <v>16</v>
      </c>
      <c r="E118" s="6" t="s">
        <v>17</v>
      </c>
      <c r="F118" s="7" t="s">
        <v>18</v>
      </c>
    </row>
    <row r="119" spans="1:6" x14ac:dyDescent="0.3">
      <c r="A119" t="s">
        <v>5</v>
      </c>
      <c r="B119">
        <v>0</v>
      </c>
      <c r="C119">
        <v>0.66666666666666508</v>
      </c>
      <c r="D119">
        <v>0.43670348343245385</v>
      </c>
      <c r="E119">
        <v>0.33543804262036264</v>
      </c>
      <c r="F119">
        <v>0.25186567164179002</v>
      </c>
    </row>
    <row r="120" spans="1:6" x14ac:dyDescent="0.3">
      <c r="A120" t="s">
        <v>6</v>
      </c>
      <c r="C120">
        <v>2.5107095046854089</v>
      </c>
      <c r="D120">
        <v>1.9009227780475957</v>
      </c>
      <c r="E120">
        <v>1.3887079261672093</v>
      </c>
      <c r="F120">
        <v>0.63157894736842168</v>
      </c>
    </row>
    <row r="121" spans="1:6" x14ac:dyDescent="0.3">
      <c r="A121" t="s">
        <v>7</v>
      </c>
      <c r="C121">
        <v>0.62531645569620176</v>
      </c>
      <c r="D121">
        <v>0.29530201342281837</v>
      </c>
      <c r="E121">
        <v>0.23906346272335169</v>
      </c>
      <c r="F121">
        <v>0.39906103286384931</v>
      </c>
    </row>
    <row r="123" spans="1:6" ht="15" thickBot="1" x14ac:dyDescent="0.35">
      <c r="F123" s="3" t="s">
        <v>10</v>
      </c>
    </row>
    <row r="124" spans="1:6" ht="16.2" thickBot="1" x14ac:dyDescent="0.35">
      <c r="B124" s="4" t="s">
        <v>0</v>
      </c>
      <c r="C124" s="5" t="s">
        <v>15</v>
      </c>
      <c r="D124" s="5" t="s">
        <v>16</v>
      </c>
      <c r="E124" s="6" t="s">
        <v>17</v>
      </c>
      <c r="F124" s="7" t="s">
        <v>18</v>
      </c>
    </row>
    <row r="125" spans="1:6" x14ac:dyDescent="0.3">
      <c r="A125" t="s">
        <v>5</v>
      </c>
      <c r="C125">
        <v>100</v>
      </c>
      <c r="D125">
        <v>65.50552251486809</v>
      </c>
      <c r="E125">
        <v>50.315706393054406</v>
      </c>
      <c r="F125">
        <v>37.779850746268508</v>
      </c>
    </row>
    <row r="126" spans="1:6" x14ac:dyDescent="0.3">
      <c r="A126" t="s">
        <v>6</v>
      </c>
      <c r="C126">
        <v>100</v>
      </c>
      <c r="D126">
        <v>75.703814338813046</v>
      </c>
      <c r="E126">
        <v>55.304975156001959</v>
      </c>
      <c r="F126">
        <v>25.152486952147417</v>
      </c>
    </row>
    <row r="127" spans="1:6" x14ac:dyDescent="0.3">
      <c r="A127" t="s">
        <v>7</v>
      </c>
      <c r="C127">
        <v>100</v>
      </c>
      <c r="D127">
        <v>47.248322147650939</v>
      </c>
      <c r="E127">
        <v>38.250154035736273</v>
      </c>
      <c r="F127">
        <v>63.849765258215882</v>
      </c>
    </row>
    <row r="130" spans="1:6" s="68" customFormat="1" x14ac:dyDescent="0.3"/>
    <row r="131" spans="1:6" x14ac:dyDescent="0.3">
      <c r="A131" s="1" t="s">
        <v>69</v>
      </c>
      <c r="F131" s="3" t="s">
        <v>9</v>
      </c>
    </row>
    <row r="132" spans="1:6" ht="15" thickBot="1" x14ac:dyDescent="0.35"/>
    <row r="133" spans="1:6" ht="16.2" thickBot="1" x14ac:dyDescent="0.35">
      <c r="B133" s="4" t="s">
        <v>0</v>
      </c>
      <c r="C133" s="5" t="s">
        <v>15</v>
      </c>
      <c r="D133" s="5" t="s">
        <v>16</v>
      </c>
      <c r="E133" s="6" t="s">
        <v>17</v>
      </c>
      <c r="F133" s="7" t="s">
        <v>18</v>
      </c>
    </row>
    <row r="134" spans="1:6" x14ac:dyDescent="0.3">
      <c r="A134" t="s">
        <v>5</v>
      </c>
      <c r="C134">
        <v>0.68382032272132565</v>
      </c>
      <c r="D134">
        <v>0.52868391451068641</v>
      </c>
      <c r="E134">
        <v>0.39523212045169381</v>
      </c>
      <c r="F134">
        <v>0.32852882703777347</v>
      </c>
    </row>
    <row r="135" spans="1:6" x14ac:dyDescent="0.3">
      <c r="A135" t="s">
        <v>6</v>
      </c>
      <c r="C135">
        <v>0.55617243631613245</v>
      </c>
      <c r="D135">
        <v>0.59463785514205691</v>
      </c>
      <c r="E135">
        <v>0.36499215070643626</v>
      </c>
      <c r="F135">
        <v>0.30242688238954557</v>
      </c>
    </row>
    <row r="136" spans="1:6" x14ac:dyDescent="0.3">
      <c r="A136" t="s">
        <v>7</v>
      </c>
      <c r="C136">
        <v>1.7617328519855593</v>
      </c>
      <c r="D136">
        <v>1.487584650112866</v>
      </c>
      <c r="E136">
        <v>1.2019190654985399</v>
      </c>
      <c r="F136">
        <v>0.189457202505219</v>
      </c>
    </row>
    <row r="137" spans="1:6" x14ac:dyDescent="0.3">
      <c r="A137" t="s">
        <v>8</v>
      </c>
      <c r="B137">
        <v>0</v>
      </c>
      <c r="C137">
        <v>1.2017887087758519</v>
      </c>
      <c r="D137">
        <v>1.0237188872620786</v>
      </c>
      <c r="E137">
        <v>0.8514927277366674</v>
      </c>
      <c r="F137">
        <v>0.63461069074932852</v>
      </c>
    </row>
    <row r="138" spans="1:6" ht="15" thickBot="1" x14ac:dyDescent="0.35">
      <c r="F138" s="3" t="s">
        <v>10</v>
      </c>
    </row>
    <row r="139" spans="1:6" ht="16.2" thickBot="1" x14ac:dyDescent="0.35">
      <c r="B139" s="4" t="s">
        <v>0</v>
      </c>
      <c r="C139" s="5" t="s">
        <v>15</v>
      </c>
      <c r="D139" s="5" t="s">
        <v>16</v>
      </c>
      <c r="E139" s="6" t="s">
        <v>17</v>
      </c>
      <c r="F139" s="7" t="s">
        <v>18</v>
      </c>
    </row>
    <row r="140" spans="1:6" x14ac:dyDescent="0.3">
      <c r="A140" t="s">
        <v>5</v>
      </c>
      <c r="C140">
        <v>100</v>
      </c>
      <c r="D140">
        <v>77.292969957702681</v>
      </c>
      <c r="E140">
        <v>57.782473750247632</v>
      </c>
      <c r="F140">
        <v>48.03053026868033</v>
      </c>
    </row>
    <row r="141" spans="1:6" x14ac:dyDescent="0.3">
      <c r="A141" t="s">
        <v>6</v>
      </c>
      <c r="C141">
        <v>100</v>
      </c>
      <c r="D141">
        <v>106.94925452195267</v>
      </c>
      <c r="E141">
        <v>65.646070270941763</v>
      </c>
      <c r="F141">
        <v>54.393324170781575</v>
      </c>
    </row>
    <row r="142" spans="1:6" x14ac:dyDescent="0.3">
      <c r="A142" t="s">
        <v>7</v>
      </c>
      <c r="C142">
        <v>100</v>
      </c>
      <c r="D142">
        <v>84.425916578482756</v>
      </c>
      <c r="E142">
        <v>68.213340834196359</v>
      </c>
      <c r="F142">
        <v>10.752395147855788</v>
      </c>
    </row>
    <row r="143" spans="1:6" x14ac:dyDescent="0.3">
      <c r="A143" t="s">
        <v>8</v>
      </c>
      <c r="B143">
        <v>0</v>
      </c>
      <c r="C143">
        <v>100</v>
      </c>
      <c r="D143">
        <v>85.167960670722024</v>
      </c>
      <c r="E143">
        <v>70.839661209373332</v>
      </c>
      <c r="F143">
        <v>52.796230511591389</v>
      </c>
    </row>
    <row r="146" spans="1:6" s="68" customFormat="1" x14ac:dyDescent="0.3"/>
    <row r="147" spans="1:6" x14ac:dyDescent="0.3">
      <c r="A147" s="1" t="s">
        <v>70</v>
      </c>
      <c r="F147" s="3" t="s">
        <v>9</v>
      </c>
    </row>
    <row r="148" spans="1:6" ht="15" thickBot="1" x14ac:dyDescent="0.35"/>
    <row r="149" spans="1:6" ht="16.2" thickBot="1" x14ac:dyDescent="0.35">
      <c r="B149" s="4" t="s">
        <v>0</v>
      </c>
      <c r="C149" s="5" t="s">
        <v>36</v>
      </c>
      <c r="D149" s="5" t="s">
        <v>37</v>
      </c>
      <c r="E149" s="6" t="s">
        <v>38</v>
      </c>
      <c r="F149" s="7" t="s">
        <v>39</v>
      </c>
    </row>
    <row r="150" spans="1:6" x14ac:dyDescent="0.3">
      <c r="A150" t="s">
        <v>5</v>
      </c>
      <c r="C150">
        <v>1.5054347826086956</v>
      </c>
      <c r="D150">
        <v>1.7047289504036907</v>
      </c>
      <c r="E150">
        <v>0.68087167070217958</v>
      </c>
      <c r="F150">
        <v>0.73552941176470521</v>
      </c>
    </row>
    <row r="151" spans="1:6" x14ac:dyDescent="0.3">
      <c r="A151" t="s">
        <v>6</v>
      </c>
      <c r="C151">
        <v>6.0879052369076803</v>
      </c>
      <c r="D151">
        <v>3.2428423082628646</v>
      </c>
      <c r="E151">
        <v>3.0845771144278613</v>
      </c>
      <c r="F151">
        <v>2.7945520183787229</v>
      </c>
    </row>
    <row r="152" spans="1:6" x14ac:dyDescent="0.3">
      <c r="A152" t="s">
        <v>7</v>
      </c>
      <c r="C152">
        <v>1.8377515170871923</v>
      </c>
      <c r="D152">
        <v>1.5989285714285708</v>
      </c>
      <c r="E152">
        <v>1.5559144125958813</v>
      </c>
      <c r="F152">
        <v>1.1975269499048824</v>
      </c>
    </row>
    <row r="153" spans="1:6" x14ac:dyDescent="0.3">
      <c r="A153" t="s">
        <v>8</v>
      </c>
      <c r="C153">
        <v>1.2981487495940243</v>
      </c>
      <c r="D153">
        <v>0.80754932799542412</v>
      </c>
      <c r="E153">
        <v>0.4233975280252944</v>
      </c>
      <c r="F153">
        <v>0.43874643874643776</v>
      </c>
    </row>
    <row r="155" spans="1:6" ht="15" thickBot="1" x14ac:dyDescent="0.35">
      <c r="F155" s="3" t="s">
        <v>10</v>
      </c>
    </row>
    <row r="156" spans="1:6" ht="16.2" thickBot="1" x14ac:dyDescent="0.35">
      <c r="B156" s="4" t="s">
        <v>0</v>
      </c>
      <c r="C156" s="5" t="s">
        <v>36</v>
      </c>
      <c r="D156" s="5" t="s">
        <v>37</v>
      </c>
      <c r="E156" s="6" t="s">
        <v>38</v>
      </c>
      <c r="F156" s="7" t="s">
        <v>39</v>
      </c>
    </row>
    <row r="157" spans="1:6" x14ac:dyDescent="0.3">
      <c r="A157" t="s">
        <v>5</v>
      </c>
      <c r="C157">
        <v>100</v>
      </c>
      <c r="D157">
        <v>113.2383131472285</v>
      </c>
      <c r="E157">
        <v>45.227576760394733</v>
      </c>
      <c r="F157">
        <v>48.858271479864783</v>
      </c>
    </row>
    <row r="158" spans="1:6" x14ac:dyDescent="0.3">
      <c r="A158" t="s">
        <v>6</v>
      </c>
      <c r="C158">
        <v>100</v>
      </c>
      <c r="D158">
        <v>53.266135155434704</v>
      </c>
      <c r="E158">
        <v>50.666509763926761</v>
      </c>
      <c r="F158">
        <v>45.902628422777966</v>
      </c>
    </row>
    <row r="159" spans="1:6" x14ac:dyDescent="0.3">
      <c r="A159" t="s">
        <v>7</v>
      </c>
      <c r="C159">
        <v>100</v>
      </c>
      <c r="D159">
        <v>86.99284937043366</v>
      </c>
      <c r="E159">
        <v>84.652579575401589</v>
      </c>
      <c r="F159">
        <v>65.153805761963142</v>
      </c>
    </row>
    <row r="160" spans="1:6" x14ac:dyDescent="0.3">
      <c r="A160" t="s">
        <v>8</v>
      </c>
      <c r="C160">
        <v>100</v>
      </c>
      <c r="D160">
        <v>62.214894298568879</v>
      </c>
      <c r="E160">
        <v>32.619224038928692</v>
      </c>
      <c r="F160">
        <v>33.801728716982879</v>
      </c>
    </row>
    <row r="163" spans="1:13" s="68" customFormat="1" x14ac:dyDescent="0.3"/>
    <row r="165" spans="1:13" x14ac:dyDescent="0.3">
      <c r="A165" s="1" t="s">
        <v>71</v>
      </c>
      <c r="F165" s="3" t="s">
        <v>9</v>
      </c>
    </row>
    <row r="167" spans="1:13" ht="15" thickBot="1" x14ac:dyDescent="0.35"/>
    <row r="168" spans="1:13" ht="16.2" thickBot="1" x14ac:dyDescent="0.35">
      <c r="B168" s="29" t="s">
        <v>0</v>
      </c>
      <c r="C168" s="31" t="s">
        <v>1</v>
      </c>
      <c r="D168" s="31" t="s">
        <v>2</v>
      </c>
      <c r="E168" s="32" t="s">
        <v>3</v>
      </c>
      <c r="F168" s="24" t="s">
        <v>4</v>
      </c>
      <c r="G168" s="25"/>
      <c r="H168" s="25"/>
      <c r="I168" s="25"/>
      <c r="J168" s="25"/>
      <c r="K168" s="25"/>
      <c r="L168" s="25"/>
      <c r="M168" s="26"/>
    </row>
    <row r="169" spans="1:13" ht="16.2" thickBot="1" x14ac:dyDescent="0.35">
      <c r="B169" s="30"/>
      <c r="C169" s="30"/>
      <c r="D169" s="30"/>
      <c r="E169" s="33"/>
      <c r="F169" s="2">
        <v>1</v>
      </c>
      <c r="G169" s="2">
        <v>2</v>
      </c>
      <c r="H169" s="2">
        <v>3</v>
      </c>
      <c r="I169" s="2">
        <v>4</v>
      </c>
      <c r="J169" s="2">
        <v>5</v>
      </c>
      <c r="K169" s="2">
        <v>6</v>
      </c>
      <c r="L169" s="2">
        <v>7</v>
      </c>
      <c r="M169" s="2">
        <v>8</v>
      </c>
    </row>
    <row r="170" spans="1:13" x14ac:dyDescent="0.3">
      <c r="A170" t="s">
        <v>5</v>
      </c>
      <c r="C170">
        <v>0.86489013557737271</v>
      </c>
      <c r="D170">
        <v>0.91663953109736251</v>
      </c>
      <c r="E170">
        <v>1.2891478514202479</v>
      </c>
      <c r="F170">
        <v>0.72773460848774651</v>
      </c>
      <c r="G170">
        <v>0.96231884057971018</v>
      </c>
      <c r="H170">
        <v>0.89789029535864973</v>
      </c>
      <c r="I170">
        <v>1.2069887680513458</v>
      </c>
      <c r="J170">
        <v>1.1821256898700374</v>
      </c>
      <c r="K170">
        <v>1.443603470555658</v>
      </c>
      <c r="L170">
        <v>1.1293499671700593</v>
      </c>
      <c r="M170">
        <v>1.1428130783466994</v>
      </c>
    </row>
    <row r="171" spans="1:13" x14ac:dyDescent="0.3">
      <c r="A171" t="s">
        <v>6</v>
      </c>
      <c r="C171">
        <v>0.66476733143399791</v>
      </c>
      <c r="D171">
        <v>0.59751800214493633</v>
      </c>
      <c r="E171">
        <v>1.3818395188499342</v>
      </c>
      <c r="F171">
        <v>1.1203447214527549</v>
      </c>
      <c r="G171">
        <v>1.1312150632538982</v>
      </c>
      <c r="H171">
        <v>1.1906069761054658</v>
      </c>
      <c r="I171">
        <v>1.2612491605104099</v>
      </c>
      <c r="J171">
        <v>1.3704384352848515</v>
      </c>
      <c r="K171">
        <v>1.1790949649458256</v>
      </c>
      <c r="L171">
        <v>1.1903204708960107</v>
      </c>
      <c r="M171">
        <v>1.3996889580093312</v>
      </c>
    </row>
    <row r="172" spans="1:13" x14ac:dyDescent="0.3">
      <c r="A172" t="s">
        <v>7</v>
      </c>
      <c r="C172">
        <v>0.15967940813810122</v>
      </c>
      <c r="D172">
        <v>0.24713903092281481</v>
      </c>
      <c r="E172">
        <v>0.76620679424417748</v>
      </c>
      <c r="F172">
        <v>0.27544985529130483</v>
      </c>
      <c r="G172">
        <v>0.25859421145894851</v>
      </c>
      <c r="H172">
        <v>0.27511333810546407</v>
      </c>
      <c r="I172">
        <v>0.66814106395696338</v>
      </c>
      <c r="J172">
        <v>0.67847629195524783</v>
      </c>
      <c r="K172">
        <v>0.58889041660937724</v>
      </c>
      <c r="L172">
        <v>0.55657492354740068</v>
      </c>
      <c r="M172">
        <v>0.69009370816599724</v>
      </c>
    </row>
    <row r="173" spans="1:13" x14ac:dyDescent="0.3">
      <c r="A173" t="s">
        <v>8</v>
      </c>
      <c r="C173">
        <v>0.28348909657320859</v>
      </c>
      <c r="D173">
        <v>0.77111655894807229</v>
      </c>
      <c r="E173">
        <v>1.0242125562459827</v>
      </c>
      <c r="F173">
        <v>0.41379310344827569</v>
      </c>
      <c r="G173">
        <v>0.62851583230143282</v>
      </c>
      <c r="H173">
        <v>0.51444797060297298</v>
      </c>
      <c r="I173">
        <v>0.55087719298245597</v>
      </c>
      <c r="J173">
        <v>0.51262295081967202</v>
      </c>
      <c r="K173">
        <v>1.2628527251642829</v>
      </c>
      <c r="L173">
        <v>1.3154587348135738</v>
      </c>
      <c r="M173">
        <v>0.83137341912580442</v>
      </c>
    </row>
    <row r="174" spans="1:13" x14ac:dyDescent="0.3">
      <c r="A174" t="s">
        <v>11</v>
      </c>
      <c r="C174">
        <v>0.3783823966696403</v>
      </c>
      <c r="D174">
        <v>0.25985915492957751</v>
      </c>
      <c r="E174">
        <v>0.62326337570203982</v>
      </c>
      <c r="F174">
        <v>0.32811820947414166</v>
      </c>
      <c r="G174">
        <v>0.36866865297161683</v>
      </c>
      <c r="H174">
        <v>0.73278898495036826</v>
      </c>
      <c r="I174">
        <v>1.0442691211921979</v>
      </c>
      <c r="J174">
        <v>0.65341812400635935</v>
      </c>
      <c r="K174">
        <v>0.89769946157611369</v>
      </c>
      <c r="L174">
        <v>0.82876860038818201</v>
      </c>
      <c r="M174">
        <v>0.75452016689847001</v>
      </c>
    </row>
    <row r="177" spans="1:13" ht="15" thickBot="1" x14ac:dyDescent="0.35">
      <c r="F177" s="3" t="s">
        <v>10</v>
      </c>
    </row>
    <row r="178" spans="1:13" ht="16.2" thickBot="1" x14ac:dyDescent="0.35">
      <c r="B178" s="29" t="s">
        <v>0</v>
      </c>
      <c r="C178" s="31" t="s">
        <v>1</v>
      </c>
      <c r="D178" s="31" t="s">
        <v>2</v>
      </c>
      <c r="E178" s="32" t="s">
        <v>3</v>
      </c>
      <c r="F178" s="24" t="s">
        <v>4</v>
      </c>
      <c r="G178" s="25"/>
      <c r="H178" s="25"/>
      <c r="I178" s="25"/>
      <c r="J178" s="25"/>
      <c r="K178" s="25"/>
      <c r="L178" s="25"/>
      <c r="M178" s="26"/>
    </row>
    <row r="179" spans="1:13" ht="16.2" thickBot="1" x14ac:dyDescent="0.35">
      <c r="B179" s="30"/>
      <c r="C179" s="30"/>
      <c r="D179" s="30"/>
      <c r="E179" s="33"/>
      <c r="F179" s="2">
        <v>1</v>
      </c>
      <c r="G179" s="2">
        <v>2</v>
      </c>
      <c r="H179" s="2">
        <v>3</v>
      </c>
      <c r="I179" s="2">
        <v>4</v>
      </c>
      <c r="J179" s="2">
        <v>5</v>
      </c>
      <c r="K179" s="2">
        <v>6</v>
      </c>
      <c r="L179" s="2">
        <v>7</v>
      </c>
      <c r="M179" s="2">
        <v>8</v>
      </c>
    </row>
    <row r="180" spans="1:13" x14ac:dyDescent="0.3">
      <c r="A180" t="s">
        <v>5</v>
      </c>
      <c r="C180">
        <v>67.090065319080921</v>
      </c>
      <c r="D180">
        <v>71.10429809020782</v>
      </c>
      <c r="E180">
        <v>100</v>
      </c>
      <c r="F180">
        <v>56.450825844840438</v>
      </c>
      <c r="G180">
        <v>74.647670515024956</v>
      </c>
      <c r="H180">
        <v>69.649908221888467</v>
      </c>
      <c r="I180">
        <v>93.62686884375691</v>
      </c>
      <c r="J180">
        <v>91.698224417602319</v>
      </c>
      <c r="K180">
        <v>111.98121836570158</v>
      </c>
      <c r="L180">
        <v>87.60437880929328</v>
      </c>
      <c r="M180">
        <v>88.648720710170508</v>
      </c>
    </row>
    <row r="181" spans="1:13" x14ac:dyDescent="0.3">
      <c r="A181" t="s">
        <v>6</v>
      </c>
      <c r="C181">
        <v>48.107419303456084</v>
      </c>
      <c r="D181">
        <v>43.240766673269967</v>
      </c>
      <c r="E181">
        <v>100</v>
      </c>
      <c r="F181">
        <v>81.076326604494994</v>
      </c>
      <c r="G181">
        <v>81.862983929955661</v>
      </c>
      <c r="H181">
        <v>86.161016519224617</v>
      </c>
      <c r="I181">
        <v>91.273200925684321</v>
      </c>
      <c r="J181">
        <v>99.174934324170181</v>
      </c>
      <c r="K181">
        <v>85.327923312480806</v>
      </c>
      <c r="L181">
        <v>86.140282909746318</v>
      </c>
      <c r="M181">
        <v>101.29171578290456</v>
      </c>
    </row>
    <row r="182" spans="1:13" x14ac:dyDescent="0.3">
      <c r="A182" t="s">
        <v>7</v>
      </c>
      <c r="C182">
        <v>20.845875736044544</v>
      </c>
      <c r="D182">
        <v>32.263581060419689</v>
      </c>
      <c r="E182">
        <v>100.02699663762107</v>
      </c>
      <c r="F182">
        <v>35.9595111346351</v>
      </c>
      <c r="G182">
        <v>33.759035438505023</v>
      </c>
      <c r="H182">
        <v>35.915579387136297</v>
      </c>
      <c r="I182">
        <v>87.22468197871585</v>
      </c>
      <c r="J182">
        <v>88.573928453687699</v>
      </c>
      <c r="K182">
        <v>76.878644465976137</v>
      </c>
      <c r="L182">
        <v>72.659911690261183</v>
      </c>
      <c r="M182">
        <v>90.090562423759437</v>
      </c>
    </row>
    <row r="183" spans="1:13" x14ac:dyDescent="0.3">
      <c r="A183" t="s">
        <v>8</v>
      </c>
      <c r="C183">
        <v>27.678736688434398</v>
      </c>
      <c r="D183">
        <v>75.288723443737496</v>
      </c>
      <c r="E183">
        <v>100</v>
      </c>
      <c r="F183">
        <v>40.401096522868244</v>
      </c>
      <c r="G183">
        <v>61.365761283489249</v>
      </c>
      <c r="H183">
        <v>50.228633447783977</v>
      </c>
      <c r="I183">
        <v>53.785436394333075</v>
      </c>
      <c r="J183">
        <v>50.050445846765868</v>
      </c>
      <c r="K183">
        <v>123.29986753852944</v>
      </c>
      <c r="L183">
        <v>128.43610701621228</v>
      </c>
      <c r="M183">
        <v>81.171961235567537</v>
      </c>
    </row>
    <row r="184" spans="1:13" x14ac:dyDescent="0.3">
      <c r="A184" t="s">
        <v>11</v>
      </c>
      <c r="C184">
        <v>60.709871848868517</v>
      </c>
      <c r="D184">
        <v>41.693313783578866</v>
      </c>
      <c r="E184">
        <v>100</v>
      </c>
      <c r="F184">
        <v>52.645193391084696</v>
      </c>
      <c r="G184">
        <v>59.151342328810976</v>
      </c>
      <c r="H184">
        <v>117.57292559104077</v>
      </c>
      <c r="I184">
        <v>167.54860976965637</v>
      </c>
      <c r="J184">
        <v>104.83820315454176</v>
      </c>
      <c r="K184">
        <v>144.03212134275512</v>
      </c>
      <c r="L184">
        <v>132.97245317112728</v>
      </c>
      <c r="M184">
        <v>121.059602780058</v>
      </c>
    </row>
    <row r="185" spans="1:13" x14ac:dyDescent="0.3">
      <c r="A185" t="s">
        <v>12</v>
      </c>
    </row>
    <row r="189" spans="1:13" s="68" customFormat="1" x14ac:dyDescent="0.3"/>
    <row r="190" spans="1:13" x14ac:dyDescent="0.3">
      <c r="A190" s="74" t="s">
        <v>72</v>
      </c>
      <c r="F190" s="3" t="s">
        <v>9</v>
      </c>
    </row>
    <row r="191" spans="1:13" ht="15" thickBot="1" x14ac:dyDescent="0.35"/>
    <row r="192" spans="1:13" ht="16.2" thickBot="1" x14ac:dyDescent="0.35">
      <c r="B192" s="4" t="s">
        <v>0</v>
      </c>
      <c r="C192" s="5" t="s">
        <v>36</v>
      </c>
      <c r="D192" s="5" t="s">
        <v>40</v>
      </c>
      <c r="E192" s="6" t="s">
        <v>41</v>
      </c>
      <c r="F192" s="7" t="s">
        <v>42</v>
      </c>
    </row>
    <row r="193" spans="1:6" x14ac:dyDescent="0.3">
      <c r="A193" t="s">
        <v>5</v>
      </c>
      <c r="C193">
        <v>0.6363105662580274</v>
      </c>
      <c r="D193">
        <v>0.72982255294791076</v>
      </c>
      <c r="E193">
        <v>0.85505403687221848</v>
      </c>
      <c r="F193">
        <v>0.98987341772151738</v>
      </c>
    </row>
    <row r="194" spans="1:6" x14ac:dyDescent="0.3">
      <c r="A194" t="s">
        <v>6</v>
      </c>
      <c r="C194">
        <v>0.9471243042671621</v>
      </c>
      <c r="D194">
        <v>1.3323323323323313</v>
      </c>
      <c r="E194">
        <v>1.3960905349794233</v>
      </c>
      <c r="F194">
        <v>1.9683333333333337</v>
      </c>
    </row>
    <row r="195" spans="1:6" x14ac:dyDescent="0.3">
      <c r="A195" t="s">
        <v>7</v>
      </c>
      <c r="C195">
        <v>0.57392996108949468</v>
      </c>
      <c r="D195">
        <v>0.81734104046242639</v>
      </c>
      <c r="E195">
        <v>0.78061767838125373</v>
      </c>
      <c r="F195">
        <v>0.86483516483516587</v>
      </c>
    </row>
    <row r="196" spans="1:6" x14ac:dyDescent="0.3">
      <c r="A196" t="s">
        <v>8</v>
      </c>
      <c r="C196">
        <v>0.28494094488189087</v>
      </c>
      <c r="D196">
        <v>0.54554079696394653</v>
      </c>
      <c r="E196">
        <v>0.58165767533104484</v>
      </c>
      <c r="F196">
        <v>0.58657407407407491</v>
      </c>
    </row>
    <row r="197" spans="1:6" x14ac:dyDescent="0.3">
      <c r="A197" t="s">
        <v>11</v>
      </c>
      <c r="C197">
        <v>0.46235606731620948</v>
      </c>
      <c r="D197">
        <v>0.50962566844919799</v>
      </c>
      <c r="E197">
        <v>0.60005825808330937</v>
      </c>
      <c r="F197">
        <v>0.76338928856914456</v>
      </c>
    </row>
    <row r="198" spans="1:6" x14ac:dyDescent="0.3">
      <c r="A198" t="s">
        <v>12</v>
      </c>
      <c r="C198">
        <v>0.77679231337767884</v>
      </c>
      <c r="D198">
        <v>1.1629477392836169</v>
      </c>
      <c r="E198">
        <v>1.1018626309662394</v>
      </c>
      <c r="F198">
        <v>1.3791730474732</v>
      </c>
    </row>
    <row r="201" spans="1:6" ht="15" thickBot="1" x14ac:dyDescent="0.35">
      <c r="F201" s="3" t="s">
        <v>10</v>
      </c>
    </row>
    <row r="202" spans="1:6" ht="16.2" thickBot="1" x14ac:dyDescent="0.35">
      <c r="B202" s="4" t="s">
        <v>0</v>
      </c>
      <c r="C202" s="5" t="s">
        <v>36</v>
      </c>
      <c r="D202" s="5" t="s">
        <v>40</v>
      </c>
      <c r="E202" s="6" t="s">
        <v>41</v>
      </c>
      <c r="F202" s="7" t="s">
        <v>42</v>
      </c>
    </row>
    <row r="203" spans="1:6" x14ac:dyDescent="0.3">
      <c r="A203" t="s">
        <v>5</v>
      </c>
      <c r="C203">
        <v>100</v>
      </c>
      <c r="D203">
        <v>114.6959656741064</v>
      </c>
      <c r="E203">
        <v>134.37684005032614</v>
      </c>
      <c r="F203">
        <v>155.56450959497928</v>
      </c>
    </row>
    <row r="204" spans="1:6" x14ac:dyDescent="0.3">
      <c r="A204" t="s">
        <v>6</v>
      </c>
      <c r="C204">
        <v>100.00000045053876</v>
      </c>
      <c r="D204">
        <v>140.67132818071832</v>
      </c>
      <c r="E204">
        <v>147.40309534655833</v>
      </c>
      <c r="F204">
        <v>207.82207080246317</v>
      </c>
    </row>
    <row r="205" spans="1:6" x14ac:dyDescent="0.3">
      <c r="A205" t="s">
        <v>7</v>
      </c>
      <c r="C205">
        <v>100</v>
      </c>
      <c r="D205">
        <v>142.43609439423287</v>
      </c>
      <c r="E205">
        <v>136.03640074259863</v>
      </c>
      <c r="F205">
        <v>150.7127833740247</v>
      </c>
    </row>
    <row r="206" spans="1:6" x14ac:dyDescent="0.3">
      <c r="A206" t="s">
        <v>8</v>
      </c>
      <c r="C206">
        <v>100</v>
      </c>
      <c r="D206">
        <v>191.45749558389207</v>
      </c>
      <c r="E206">
        <v>204.13271092792377</v>
      </c>
      <c r="F206">
        <v>205.85812064223066</v>
      </c>
    </row>
    <row r="207" spans="1:6" x14ac:dyDescent="0.3">
      <c r="A207" t="s">
        <v>11</v>
      </c>
      <c r="C207">
        <v>100</v>
      </c>
      <c r="D207">
        <v>110.223635953859</v>
      </c>
      <c r="E207">
        <v>129.78271520614092</v>
      </c>
      <c r="F207">
        <v>165.10852620585504</v>
      </c>
    </row>
    <row r="208" spans="1:6" x14ac:dyDescent="0.3">
      <c r="A208" t="s">
        <v>12</v>
      </c>
      <c r="C208">
        <v>100</v>
      </c>
      <c r="D208">
        <v>149.71154055668262</v>
      </c>
      <c r="E208">
        <v>141.8477773261011</v>
      </c>
      <c r="F208">
        <v>177.54720582599813</v>
      </c>
    </row>
  </sheetData>
  <mergeCells count="28">
    <mergeCell ref="B89:B90"/>
    <mergeCell ref="D89:I89"/>
    <mergeCell ref="F20:M20"/>
    <mergeCell ref="B168:B169"/>
    <mergeCell ref="C168:C169"/>
    <mergeCell ref="D168:D169"/>
    <mergeCell ref="E168:E169"/>
    <mergeCell ref="F168:M168"/>
    <mergeCell ref="B20:B21"/>
    <mergeCell ref="C20:C21"/>
    <mergeCell ref="D20:D21"/>
    <mergeCell ref="E20:E21"/>
    <mergeCell ref="B30:B31"/>
    <mergeCell ref="C30:C31"/>
    <mergeCell ref="D30:D31"/>
    <mergeCell ref="E30:E31"/>
    <mergeCell ref="F30:M30"/>
    <mergeCell ref="F178:M178"/>
    <mergeCell ref="B66:B67"/>
    <mergeCell ref="D66:I66"/>
    <mergeCell ref="B77:B78"/>
    <mergeCell ref="D77:I77"/>
    <mergeCell ref="B178:B179"/>
    <mergeCell ref="C178:C179"/>
    <mergeCell ref="D178:D179"/>
    <mergeCell ref="E178:E179"/>
    <mergeCell ref="B57:B58"/>
    <mergeCell ref="D57:I57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C10A-9D45-4AFA-B92D-E1610ED668AF}">
  <dimension ref="B2:R11"/>
  <sheetViews>
    <sheetView workbookViewId="0">
      <selection activeCell="M7" sqref="M7:M11"/>
    </sheetView>
  </sheetViews>
  <sheetFormatPr defaultRowHeight="14.4" x14ac:dyDescent="0.3"/>
  <sheetData>
    <row r="2" spans="2:18" x14ac:dyDescent="0.3">
      <c r="B2" s="1" t="s">
        <v>75</v>
      </c>
    </row>
    <row r="5" spans="2:18" ht="15.6" x14ac:dyDescent="0.3">
      <c r="C5" s="36" t="s">
        <v>76</v>
      </c>
      <c r="D5" s="37"/>
      <c r="E5" s="37"/>
      <c r="F5" s="38"/>
      <c r="G5" s="36" t="s">
        <v>77</v>
      </c>
      <c r="H5" s="37"/>
      <c r="I5" s="37"/>
      <c r="J5" s="37"/>
      <c r="K5" s="36" t="s">
        <v>78</v>
      </c>
      <c r="L5" s="37"/>
      <c r="M5" s="37"/>
      <c r="N5" s="38"/>
    </row>
    <row r="6" spans="2:18" ht="43.2" x14ac:dyDescent="0.3">
      <c r="B6" s="39" t="s">
        <v>79</v>
      </c>
      <c r="C6" s="40" t="s">
        <v>80</v>
      </c>
      <c r="D6" s="39" t="s">
        <v>81</v>
      </c>
      <c r="E6" s="41" t="s">
        <v>82</v>
      </c>
      <c r="F6" s="42"/>
      <c r="G6" s="40" t="s">
        <v>80</v>
      </c>
      <c r="H6" s="39" t="s">
        <v>81</v>
      </c>
      <c r="I6" s="41" t="s">
        <v>82</v>
      </c>
      <c r="J6" s="41"/>
      <c r="K6" s="40" t="s">
        <v>80</v>
      </c>
      <c r="L6" s="39" t="s">
        <v>81</v>
      </c>
      <c r="M6" s="41" t="s">
        <v>82</v>
      </c>
      <c r="N6" s="42"/>
      <c r="O6" s="43" t="s">
        <v>83</v>
      </c>
      <c r="P6" s="41"/>
      <c r="Q6" s="41" t="s">
        <v>84</v>
      </c>
      <c r="R6" s="41"/>
    </row>
    <row r="7" spans="2:18" ht="15.6" x14ac:dyDescent="0.3">
      <c r="B7" s="44">
        <v>0</v>
      </c>
      <c r="C7" s="45" t="s">
        <v>85</v>
      </c>
      <c r="D7" s="46">
        <v>16</v>
      </c>
      <c r="E7" s="47">
        <f>F7/F7</f>
        <v>1</v>
      </c>
      <c r="F7" s="48">
        <v>533333.33333333337</v>
      </c>
      <c r="G7" s="45" t="s">
        <v>85</v>
      </c>
      <c r="H7">
        <v>20</v>
      </c>
      <c r="I7" s="49">
        <f>J7/J7</f>
        <v>1</v>
      </c>
      <c r="J7" s="50">
        <v>666666.66666666663</v>
      </c>
      <c r="K7" s="45" t="s">
        <v>85</v>
      </c>
      <c r="L7">
        <v>17</v>
      </c>
      <c r="M7" s="50">
        <v>566666.66666666663</v>
      </c>
      <c r="N7" s="51">
        <f>L7/L7</f>
        <v>1</v>
      </c>
      <c r="O7" s="52">
        <f>(F7+J7+M7)/3</f>
        <v>588888.88888888888</v>
      </c>
      <c r="P7" s="53">
        <f>(E7+I7+N7)/3</f>
        <v>1</v>
      </c>
      <c r="Q7" s="54">
        <f>STDEV(F7,J7,M7)</f>
        <v>69388.866648871059</v>
      </c>
      <c r="R7" s="14">
        <f>STDEV(E7,I7,N7)</f>
        <v>0</v>
      </c>
    </row>
    <row r="8" spans="2:18" ht="15.6" x14ac:dyDescent="0.3">
      <c r="B8" s="44">
        <v>15</v>
      </c>
      <c r="C8" s="45" t="s">
        <v>86</v>
      </c>
      <c r="D8" s="46">
        <v>12</v>
      </c>
      <c r="E8" s="47">
        <f>F8/F7</f>
        <v>7.4999999999999997E-2</v>
      </c>
      <c r="F8" s="48">
        <v>40000</v>
      </c>
      <c r="G8" s="45" t="s">
        <v>86</v>
      </c>
      <c r="H8">
        <v>19</v>
      </c>
      <c r="I8" s="49">
        <f>J8/J7</f>
        <v>9.5000000000000015E-2</v>
      </c>
      <c r="J8" s="50">
        <v>63333.333333333336</v>
      </c>
      <c r="K8" s="45" t="s">
        <v>85</v>
      </c>
      <c r="L8">
        <v>8</v>
      </c>
      <c r="M8" s="50">
        <v>266666.66666666669</v>
      </c>
      <c r="N8" s="51">
        <f>M8/M7</f>
        <v>0.4705882352941177</v>
      </c>
      <c r="O8" s="52">
        <f>(F8+J8+M8)/3</f>
        <v>123333.33333333333</v>
      </c>
      <c r="P8" s="53">
        <f>(E8+I8+N8)/3</f>
        <v>0.21352941176470588</v>
      </c>
      <c r="Q8" s="54">
        <f>STDEV(F8,J8,M8)</f>
        <v>124677.36139510031</v>
      </c>
      <c r="R8" s="14">
        <f>STDEV(E8,I8,N8)</f>
        <v>0.22284395676289712</v>
      </c>
    </row>
    <row r="9" spans="2:18" ht="15.6" x14ac:dyDescent="0.3">
      <c r="B9" s="44">
        <v>10</v>
      </c>
      <c r="C9" s="45" t="s">
        <v>85</v>
      </c>
      <c r="D9" s="46">
        <v>5</v>
      </c>
      <c r="E9" s="47">
        <f>F9/F7</f>
        <v>0.31249999999999994</v>
      </c>
      <c r="F9" s="48">
        <v>166666.66666666666</v>
      </c>
      <c r="G9" s="45" t="s">
        <v>85</v>
      </c>
      <c r="H9">
        <v>8</v>
      </c>
      <c r="I9" s="49">
        <f>J9/J7</f>
        <v>0.40000000000000008</v>
      </c>
      <c r="J9" s="50">
        <v>266666.66666666669</v>
      </c>
      <c r="K9" s="45" t="s">
        <v>85</v>
      </c>
      <c r="L9">
        <v>11</v>
      </c>
      <c r="M9" s="50">
        <v>366666.66666666669</v>
      </c>
      <c r="N9" s="51">
        <f>L9/L7</f>
        <v>0.6470588235294118</v>
      </c>
      <c r="O9" s="52">
        <f t="shared" ref="O9:O11" si="0">(F9+J9+M9)/3</f>
        <v>266666.66666666669</v>
      </c>
      <c r="P9" s="53">
        <f t="shared" ref="P9:P11" si="1">(E9+I9+N9)/3</f>
        <v>0.45318627450980392</v>
      </c>
      <c r="Q9" s="54">
        <f t="shared" ref="Q9:Q11" si="2">STDEV(F9,J9,M9)</f>
        <v>100000</v>
      </c>
      <c r="R9" s="14">
        <f t="shared" ref="R9:R11" si="3">STDEV(E9,I9,N9)</f>
        <v>0.1735050040993637</v>
      </c>
    </row>
    <row r="10" spans="2:18" ht="15.6" x14ac:dyDescent="0.3">
      <c r="B10" s="44">
        <v>5</v>
      </c>
      <c r="C10" s="45" t="s">
        <v>85</v>
      </c>
      <c r="D10" s="46">
        <v>11</v>
      </c>
      <c r="E10" s="55">
        <f>F10/F7</f>
        <v>0.6875</v>
      </c>
      <c r="F10" s="56">
        <v>366666.66666666669</v>
      </c>
      <c r="G10" s="45" t="s">
        <v>85</v>
      </c>
      <c r="H10">
        <v>19</v>
      </c>
      <c r="I10" s="49">
        <f>J10/J7</f>
        <v>0.94999999999999962</v>
      </c>
      <c r="J10" s="50">
        <v>633333.33333333302</v>
      </c>
      <c r="K10" s="45" t="s">
        <v>85</v>
      </c>
      <c r="L10">
        <v>13</v>
      </c>
      <c r="M10" s="50">
        <v>433333.33333333331</v>
      </c>
      <c r="N10" s="51">
        <f>M10/M7</f>
        <v>0.76470588235294124</v>
      </c>
      <c r="O10" s="52">
        <f t="shared" si="0"/>
        <v>477777.77777777769</v>
      </c>
      <c r="P10" s="53">
        <f t="shared" si="1"/>
        <v>0.80073529411764699</v>
      </c>
      <c r="Q10" s="54">
        <f t="shared" si="2"/>
        <v>138777.73329774203</v>
      </c>
      <c r="R10" s="14">
        <f t="shared" si="3"/>
        <v>0.13490793669789425</v>
      </c>
    </row>
    <row r="11" spans="2:18" ht="15.6" x14ac:dyDescent="0.3">
      <c r="B11" s="44">
        <v>2.5</v>
      </c>
      <c r="C11" s="45" t="s">
        <v>85</v>
      </c>
      <c r="D11" s="46">
        <v>15</v>
      </c>
      <c r="E11" s="47">
        <f>F11/F7</f>
        <v>0.93749999999999989</v>
      </c>
      <c r="F11" s="48">
        <v>500000</v>
      </c>
      <c r="G11" s="45" t="s">
        <v>85</v>
      </c>
      <c r="H11">
        <v>20</v>
      </c>
      <c r="I11" s="49">
        <f>J11/J7</f>
        <v>1</v>
      </c>
      <c r="J11" s="50">
        <v>666666.66666666663</v>
      </c>
      <c r="K11" s="45" t="s">
        <v>85</v>
      </c>
      <c r="L11">
        <v>17</v>
      </c>
      <c r="M11" s="50">
        <v>566666.66666666663</v>
      </c>
      <c r="N11" s="51">
        <f>M11/M7</f>
        <v>1</v>
      </c>
      <c r="O11" s="52">
        <f t="shared" si="0"/>
        <v>577777.77777777764</v>
      </c>
      <c r="P11" s="53">
        <f t="shared" si="1"/>
        <v>0.97916666666666663</v>
      </c>
      <c r="Q11" s="54">
        <f t="shared" si="2"/>
        <v>83887.049280786901</v>
      </c>
      <c r="R11" s="14">
        <f t="shared" si="3"/>
        <v>3.6084391824351678E-2</v>
      </c>
    </row>
  </sheetData>
  <mergeCells count="8">
    <mergeCell ref="O6:P6"/>
    <mergeCell ref="Q6:R6"/>
    <mergeCell ref="C5:F5"/>
    <mergeCell ref="G5:J5"/>
    <mergeCell ref="K5:N5"/>
    <mergeCell ref="E6:F6"/>
    <mergeCell ref="I6:J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69038-CBBD-47C8-9D6A-515E28D43E5A}">
  <dimension ref="A2:Q248"/>
  <sheetViews>
    <sheetView zoomScale="59" zoomScaleNormal="59" workbookViewId="0">
      <selection activeCell="K9" sqref="K9"/>
    </sheetView>
  </sheetViews>
  <sheetFormatPr defaultColWidth="8.77734375" defaultRowHeight="14.4" x14ac:dyDescent="0.3"/>
  <cols>
    <col min="1" max="1" width="8.77734375" customWidth="1"/>
    <col min="2" max="2" width="9" bestFit="1" customWidth="1"/>
    <col min="3" max="6" width="9.44140625" bestFit="1" customWidth="1"/>
    <col min="7" max="9" width="9" bestFit="1" customWidth="1"/>
    <col min="10" max="10" width="11.44140625" bestFit="1" customWidth="1"/>
    <col min="16" max="16" width="10.44140625" bestFit="1" customWidth="1"/>
  </cols>
  <sheetData>
    <row r="2" spans="1:6" x14ac:dyDescent="0.3">
      <c r="A2" s="1" t="s">
        <v>19</v>
      </c>
      <c r="F2" s="3" t="s">
        <v>9</v>
      </c>
    </row>
    <row r="3" spans="1:6" ht="15" thickBot="1" x14ac:dyDescent="0.35"/>
    <row r="4" spans="1:6" ht="16.2" thickBot="1" x14ac:dyDescent="0.35">
      <c r="B4" s="4" t="s">
        <v>0</v>
      </c>
      <c r="C4" s="5" t="s">
        <v>15</v>
      </c>
      <c r="D4" s="5" t="s">
        <v>16</v>
      </c>
      <c r="E4" s="6" t="s">
        <v>17</v>
      </c>
      <c r="F4" s="7" t="s">
        <v>18</v>
      </c>
    </row>
    <row r="5" spans="1:6" x14ac:dyDescent="0.3">
      <c r="A5" t="s">
        <v>5</v>
      </c>
      <c r="C5">
        <v>94588.5</v>
      </c>
      <c r="D5">
        <v>65100</v>
      </c>
      <c r="E5">
        <v>8505</v>
      </c>
      <c r="F5">
        <v>313.5</v>
      </c>
    </row>
    <row r="6" spans="1:6" x14ac:dyDescent="0.3">
      <c r="A6" t="s">
        <v>6</v>
      </c>
      <c r="C6">
        <v>93094</v>
      </c>
      <c r="D6">
        <v>87510</v>
      </c>
      <c r="E6">
        <v>79134.5</v>
      </c>
      <c r="F6">
        <v>53495.5</v>
      </c>
    </row>
    <row r="7" spans="1:6" x14ac:dyDescent="0.3">
      <c r="A7" t="s">
        <v>7</v>
      </c>
      <c r="C7">
        <v>67697.5</v>
      </c>
      <c r="D7">
        <v>80377</v>
      </c>
      <c r="E7">
        <v>63530</v>
      </c>
      <c r="F7">
        <v>47011</v>
      </c>
    </row>
    <row r="8" spans="1:6" x14ac:dyDescent="0.3">
      <c r="A8" t="s">
        <v>8</v>
      </c>
      <c r="C8">
        <v>80323</v>
      </c>
      <c r="D8">
        <v>75613</v>
      </c>
      <c r="E8">
        <v>69763</v>
      </c>
      <c r="F8">
        <v>18813</v>
      </c>
    </row>
    <row r="9" spans="1:6" x14ac:dyDescent="0.3">
      <c r="A9" t="s">
        <v>11</v>
      </c>
      <c r="C9">
        <v>77939.7</v>
      </c>
      <c r="D9">
        <v>66526.5</v>
      </c>
      <c r="E9">
        <v>46296.2</v>
      </c>
      <c r="F9">
        <v>11601.7</v>
      </c>
    </row>
    <row r="10" spans="1:6" x14ac:dyDescent="0.3">
      <c r="A10" t="s">
        <v>12</v>
      </c>
      <c r="C10">
        <v>67166</v>
      </c>
      <c r="D10">
        <v>65006.5</v>
      </c>
      <c r="E10">
        <v>63475.5</v>
      </c>
      <c r="F10">
        <v>30330</v>
      </c>
    </row>
    <row r="11" spans="1:6" x14ac:dyDescent="0.3">
      <c r="A11" t="s">
        <v>13</v>
      </c>
      <c r="C11">
        <v>66237.833329999994</v>
      </c>
      <c r="D11">
        <v>61600.333330000001</v>
      </c>
      <c r="E11">
        <v>59898.333330000001</v>
      </c>
      <c r="F11">
        <v>22009</v>
      </c>
    </row>
    <row r="14" spans="1:6" ht="15" thickBot="1" x14ac:dyDescent="0.35">
      <c r="F14" s="3" t="s">
        <v>10</v>
      </c>
    </row>
    <row r="15" spans="1:6" ht="16.2" thickBot="1" x14ac:dyDescent="0.35">
      <c r="B15" s="4" t="s">
        <v>0</v>
      </c>
      <c r="C15" s="5" t="s">
        <v>15</v>
      </c>
      <c r="D15" s="5" t="s">
        <v>16</v>
      </c>
      <c r="E15" s="6" t="s">
        <v>17</v>
      </c>
      <c r="F15" s="7" t="s">
        <v>18</v>
      </c>
    </row>
    <row r="16" spans="1:6" x14ac:dyDescent="0.3">
      <c r="A16" t="s">
        <v>5</v>
      </c>
      <c r="C16" s="14">
        <v>100</v>
      </c>
      <c r="D16" s="14">
        <v>68.819999999999993</v>
      </c>
      <c r="E16" s="14">
        <v>8.99</v>
      </c>
      <c r="F16" s="14">
        <v>0.33</v>
      </c>
    </row>
    <row r="17" spans="1:13" x14ac:dyDescent="0.3">
      <c r="A17" t="s">
        <v>6</v>
      </c>
      <c r="C17" s="14">
        <v>100</v>
      </c>
      <c r="D17" s="14">
        <v>94</v>
      </c>
      <c r="E17" s="14">
        <v>85</v>
      </c>
      <c r="F17" s="14">
        <v>57.46</v>
      </c>
    </row>
    <row r="18" spans="1:13" x14ac:dyDescent="0.3">
      <c r="A18" t="s">
        <v>7</v>
      </c>
      <c r="C18" s="14">
        <v>100</v>
      </c>
      <c r="D18" s="14">
        <v>118.26</v>
      </c>
      <c r="E18" s="14">
        <v>93.47</v>
      </c>
      <c r="F18" s="14">
        <v>69.17</v>
      </c>
    </row>
    <row r="19" spans="1:13" x14ac:dyDescent="0.3">
      <c r="A19" t="s">
        <v>8</v>
      </c>
      <c r="C19" s="14">
        <v>100</v>
      </c>
      <c r="D19" s="14">
        <v>94.14</v>
      </c>
      <c r="E19" s="14">
        <v>86.85</v>
      </c>
      <c r="F19" s="14">
        <v>23.42</v>
      </c>
    </row>
    <row r="20" spans="1:13" x14ac:dyDescent="0.3">
      <c r="A20" t="s">
        <v>11</v>
      </c>
      <c r="C20" s="14">
        <v>100</v>
      </c>
      <c r="D20" s="14">
        <v>86</v>
      </c>
      <c r="E20" s="14">
        <v>59.8</v>
      </c>
      <c r="F20" s="14">
        <v>15</v>
      </c>
    </row>
    <row r="21" spans="1:13" x14ac:dyDescent="0.3">
      <c r="A21" t="s">
        <v>12</v>
      </c>
      <c r="C21" s="14">
        <v>100</v>
      </c>
      <c r="D21" s="14">
        <v>96.784831609999998</v>
      </c>
      <c r="E21" s="14">
        <v>94.505404519999999</v>
      </c>
      <c r="F21" s="14">
        <v>45.156775750000001</v>
      </c>
    </row>
    <row r="22" spans="1:13" x14ac:dyDescent="0.3">
      <c r="A22" t="s">
        <v>13</v>
      </c>
      <c r="C22" s="14">
        <v>100</v>
      </c>
      <c r="D22" s="14">
        <v>92.998714230000004</v>
      </c>
      <c r="E22" s="14">
        <v>90.429185739999994</v>
      </c>
      <c r="F22" s="14">
        <v>33.227234180000004</v>
      </c>
    </row>
    <row r="24" spans="1:13" s="68" customFormat="1" x14ac:dyDescent="0.3"/>
    <row r="25" spans="1:13" x14ac:dyDescent="0.3">
      <c r="A25" s="1" t="s">
        <v>21</v>
      </c>
      <c r="F25" s="3" t="s">
        <v>9</v>
      </c>
    </row>
    <row r="26" spans="1:13" ht="15" thickBot="1" x14ac:dyDescent="0.35"/>
    <row r="27" spans="1:13" ht="16.2" thickBot="1" x14ac:dyDescent="0.35">
      <c r="B27" s="29" t="s">
        <v>0</v>
      </c>
      <c r="C27" s="31" t="s">
        <v>1</v>
      </c>
      <c r="D27" s="31" t="s">
        <v>2</v>
      </c>
      <c r="E27" s="32" t="s">
        <v>3</v>
      </c>
      <c r="F27" s="24" t="s">
        <v>4</v>
      </c>
      <c r="G27" s="25"/>
      <c r="H27" s="25"/>
      <c r="I27" s="25"/>
      <c r="J27" s="25"/>
      <c r="K27" s="25"/>
      <c r="L27" s="25"/>
      <c r="M27" s="26"/>
    </row>
    <row r="28" spans="1:13" ht="16.2" thickBot="1" x14ac:dyDescent="0.35">
      <c r="B28" s="30"/>
      <c r="C28" s="30"/>
      <c r="D28" s="30"/>
      <c r="E28" s="33"/>
      <c r="F28" s="2">
        <v>1</v>
      </c>
      <c r="G28" s="2">
        <v>2</v>
      </c>
      <c r="H28" s="2">
        <v>3</v>
      </c>
      <c r="I28" s="2">
        <v>4</v>
      </c>
      <c r="J28" s="2">
        <v>5</v>
      </c>
      <c r="K28" s="2">
        <v>6</v>
      </c>
      <c r="L28" s="2">
        <v>7</v>
      </c>
      <c r="M28" s="2">
        <v>8</v>
      </c>
    </row>
    <row r="29" spans="1:13" x14ac:dyDescent="0.3">
      <c r="A29" t="s">
        <v>5</v>
      </c>
      <c r="B29">
        <v>37.822310000000002</v>
      </c>
      <c r="C29">
        <v>292794.5</v>
      </c>
      <c r="D29">
        <v>193932.6</v>
      </c>
      <c r="E29">
        <v>1344725</v>
      </c>
      <c r="F29">
        <v>113304.5</v>
      </c>
      <c r="G29">
        <v>130731.2</v>
      </c>
      <c r="H29">
        <v>306645.09999999998</v>
      </c>
      <c r="I29">
        <v>290436.59999999998</v>
      </c>
      <c r="J29">
        <v>586313.1</v>
      </c>
      <c r="K29">
        <v>583886.9</v>
      </c>
      <c r="L29">
        <v>864477.3</v>
      </c>
      <c r="M29">
        <v>418825.1</v>
      </c>
    </row>
    <row r="30" spans="1:13" x14ac:dyDescent="0.3">
      <c r="A30" t="s">
        <v>6</v>
      </c>
      <c r="B30">
        <v>0</v>
      </c>
      <c r="C30">
        <v>38187.183980000002</v>
      </c>
      <c r="D30">
        <v>56612.313979999999</v>
      </c>
      <c r="E30">
        <v>617793.53397999995</v>
      </c>
      <c r="F30">
        <v>89136.003980000009</v>
      </c>
      <c r="G30">
        <v>104426.73398</v>
      </c>
      <c r="H30">
        <v>171013.13398000001</v>
      </c>
      <c r="I30">
        <v>191216.13398000001</v>
      </c>
      <c r="J30">
        <v>208951.73397999999</v>
      </c>
      <c r="K30">
        <v>210078.73397999999</v>
      </c>
      <c r="L30">
        <v>208120.03398000001</v>
      </c>
      <c r="M30">
        <v>220925.53398000001</v>
      </c>
    </row>
    <row r="31" spans="1:13" x14ac:dyDescent="0.3">
      <c r="A31" t="s">
        <v>7</v>
      </c>
      <c r="B31">
        <v>74.861339999999998</v>
      </c>
      <c r="C31">
        <v>25921.32</v>
      </c>
      <c r="D31">
        <v>30071.69</v>
      </c>
      <c r="E31">
        <v>925382.6</v>
      </c>
      <c r="F31">
        <v>71638.080000000002</v>
      </c>
      <c r="G31">
        <v>95271.02</v>
      </c>
      <c r="H31">
        <v>146722.9</v>
      </c>
      <c r="I31">
        <v>160967.1</v>
      </c>
      <c r="J31">
        <v>174690.3</v>
      </c>
      <c r="K31">
        <v>182576.5</v>
      </c>
      <c r="L31">
        <v>277377.8</v>
      </c>
      <c r="M31">
        <v>335461.90000000002</v>
      </c>
    </row>
    <row r="32" spans="1:13" x14ac:dyDescent="0.3">
      <c r="A32" t="s">
        <v>8</v>
      </c>
      <c r="B32">
        <v>5.9561710000000003</v>
      </c>
      <c r="C32">
        <v>167009.29999999999</v>
      </c>
      <c r="D32">
        <v>109122.5</v>
      </c>
      <c r="E32">
        <v>598572.9</v>
      </c>
      <c r="F32">
        <v>23777.599999999999</v>
      </c>
      <c r="G32">
        <v>57173.33</v>
      </c>
      <c r="H32">
        <v>64029.08</v>
      </c>
      <c r="I32">
        <v>96204.7</v>
      </c>
      <c r="J32">
        <v>87646.33</v>
      </c>
      <c r="K32">
        <v>94179.73</v>
      </c>
      <c r="L32">
        <v>120319.5</v>
      </c>
      <c r="M32">
        <v>158677.9</v>
      </c>
    </row>
    <row r="33" spans="1:13" x14ac:dyDescent="0.3">
      <c r="A33" t="s">
        <v>11</v>
      </c>
      <c r="B33">
        <v>0</v>
      </c>
      <c r="C33">
        <v>747717.33774999995</v>
      </c>
      <c r="D33">
        <v>223311.13774999999</v>
      </c>
      <c r="E33">
        <v>2822416.2377499999</v>
      </c>
      <c r="F33">
        <v>372188.43774999998</v>
      </c>
      <c r="G33">
        <v>463493.43774999998</v>
      </c>
      <c r="H33">
        <v>642190.33774999995</v>
      </c>
      <c r="I33">
        <v>760717.13774999999</v>
      </c>
      <c r="J33">
        <v>702800.33774999995</v>
      </c>
      <c r="K33">
        <v>782044.83774999995</v>
      </c>
      <c r="L33">
        <v>1009474.23775</v>
      </c>
      <c r="M33">
        <v>1027268.23775</v>
      </c>
    </row>
    <row r="34" spans="1:13" x14ac:dyDescent="0.3">
      <c r="A34" t="s">
        <v>12</v>
      </c>
      <c r="B34">
        <v>19.4176</v>
      </c>
      <c r="C34">
        <v>91306.29</v>
      </c>
      <c r="D34">
        <v>115883.9</v>
      </c>
      <c r="E34">
        <v>753613.7</v>
      </c>
      <c r="F34">
        <v>83080.66</v>
      </c>
      <c r="G34">
        <v>53377.34</v>
      </c>
      <c r="H34">
        <v>90694.720000000001</v>
      </c>
      <c r="I34">
        <v>120840.3</v>
      </c>
      <c r="J34">
        <v>137186.5</v>
      </c>
      <c r="K34">
        <v>154438.20000000001</v>
      </c>
      <c r="L34">
        <v>190528.2</v>
      </c>
      <c r="M34">
        <v>191057.1</v>
      </c>
    </row>
    <row r="35" spans="1:13" x14ac:dyDescent="0.3">
      <c r="A35" t="s">
        <v>13</v>
      </c>
      <c r="B35">
        <v>0</v>
      </c>
      <c r="C35">
        <v>7774.61</v>
      </c>
      <c r="D35">
        <v>28494.79</v>
      </c>
      <c r="E35">
        <v>1093245</v>
      </c>
      <c r="F35">
        <v>129534.9</v>
      </c>
      <c r="G35">
        <v>206236.79999999999</v>
      </c>
      <c r="H35">
        <v>226688.4</v>
      </c>
      <c r="I35">
        <v>253023.1</v>
      </c>
      <c r="J35">
        <v>413765.3</v>
      </c>
      <c r="K35">
        <v>325479.09999999998</v>
      </c>
      <c r="L35">
        <v>394673.9</v>
      </c>
      <c r="M35">
        <v>405878.1</v>
      </c>
    </row>
    <row r="37" spans="1:13" ht="15" thickBot="1" x14ac:dyDescent="0.35">
      <c r="F37" s="3" t="s">
        <v>10</v>
      </c>
    </row>
    <row r="38" spans="1:13" ht="16.2" thickBot="1" x14ac:dyDescent="0.35">
      <c r="B38" s="29" t="s">
        <v>0</v>
      </c>
      <c r="C38" s="31" t="s">
        <v>1</v>
      </c>
      <c r="D38" s="31" t="s">
        <v>2</v>
      </c>
      <c r="E38" s="32" t="s">
        <v>3</v>
      </c>
      <c r="F38" s="24" t="s">
        <v>4</v>
      </c>
      <c r="G38" s="25"/>
      <c r="H38" s="25"/>
      <c r="I38" s="25"/>
      <c r="J38" s="25"/>
      <c r="K38" s="25"/>
      <c r="L38" s="25"/>
      <c r="M38" s="26"/>
    </row>
    <row r="39" spans="1:13" ht="16.2" thickBot="1" x14ac:dyDescent="0.35">
      <c r="B39" s="30"/>
      <c r="C39" s="30"/>
      <c r="D39" s="30"/>
      <c r="E39" s="33"/>
      <c r="F39" s="2">
        <v>1</v>
      </c>
      <c r="G39" s="2">
        <v>2</v>
      </c>
      <c r="H39" s="2">
        <v>3</v>
      </c>
      <c r="I39" s="2">
        <v>4</v>
      </c>
      <c r="J39" s="2">
        <v>5</v>
      </c>
      <c r="K39" s="2">
        <v>6</v>
      </c>
      <c r="L39" s="2">
        <v>7</v>
      </c>
      <c r="M39" s="2">
        <v>8</v>
      </c>
    </row>
    <row r="40" spans="1:13" x14ac:dyDescent="0.3">
      <c r="A40" t="s">
        <v>5</v>
      </c>
      <c r="B40" s="35">
        <v>0</v>
      </c>
      <c r="C40" s="35">
        <v>21.77</v>
      </c>
      <c r="D40" s="35">
        <v>14.42</v>
      </c>
      <c r="E40" s="35">
        <v>100</v>
      </c>
      <c r="F40" s="35">
        <v>8.43</v>
      </c>
      <c r="G40" s="35">
        <v>9.7200000000000006</v>
      </c>
      <c r="H40" s="35">
        <v>22.8</v>
      </c>
      <c r="I40" s="35">
        <v>21.6</v>
      </c>
      <c r="J40" s="35">
        <v>43.6</v>
      </c>
      <c r="K40" s="35">
        <v>43.42</v>
      </c>
      <c r="L40" s="35">
        <v>64.290000000000006</v>
      </c>
      <c r="M40" s="35">
        <v>31.15</v>
      </c>
    </row>
    <row r="41" spans="1:13" x14ac:dyDescent="0.3">
      <c r="A41" t="s">
        <v>6</v>
      </c>
      <c r="B41" s="14">
        <v>0</v>
      </c>
      <c r="C41" s="14">
        <v>6.1812210519568582</v>
      </c>
      <c r="D41" s="14">
        <v>9.1636300586196686</v>
      </c>
      <c r="E41" s="14">
        <v>100</v>
      </c>
      <c r="F41" s="14">
        <v>14.42812186876751</v>
      </c>
      <c r="G41" s="14">
        <v>16.903176908837743</v>
      </c>
      <c r="H41" s="14">
        <v>27.681276117975084</v>
      </c>
      <c r="I41" s="14">
        <v>30.951462497208709</v>
      </c>
      <c r="J41" s="14">
        <v>33.822259782143412</v>
      </c>
      <c r="K41" s="14">
        <v>34.004683187053388</v>
      </c>
      <c r="L41" s="14">
        <v>33.687635517845607</v>
      </c>
      <c r="M41" s="14">
        <v>35.760415386146164</v>
      </c>
    </row>
    <row r="42" spans="1:13" x14ac:dyDescent="0.3">
      <c r="A42" t="s">
        <v>7</v>
      </c>
      <c r="B42" s="14">
        <v>8.0897717333349474E-3</v>
      </c>
      <c r="C42" s="14">
        <v>2.8011462502104534</v>
      </c>
      <c r="D42" s="14">
        <v>3.2496493882638382</v>
      </c>
      <c r="E42" s="14">
        <v>100</v>
      </c>
      <c r="F42" s="14">
        <v>7.7414552640172847</v>
      </c>
      <c r="G42" s="14">
        <v>10.295311366347281</v>
      </c>
      <c r="H42" s="14">
        <v>15.855377008385505</v>
      </c>
      <c r="I42" s="14">
        <v>17.394653843718263</v>
      </c>
      <c r="J42" s="14">
        <v>18.877629642052916</v>
      </c>
      <c r="K42" s="14">
        <v>19.72983931186949</v>
      </c>
      <c r="L42" s="14">
        <v>29.974391132921667</v>
      </c>
      <c r="M42" s="14">
        <v>36.251157088970551</v>
      </c>
    </row>
    <row r="43" spans="1:13" x14ac:dyDescent="0.3">
      <c r="A43" t="s">
        <v>8</v>
      </c>
      <c r="B43" s="14">
        <v>9.950619214468279E-4</v>
      </c>
      <c r="C43" s="14">
        <v>27.901246448009921</v>
      </c>
      <c r="D43" s="14">
        <v>18.230444445446828</v>
      </c>
      <c r="E43" s="14">
        <v>100</v>
      </c>
      <c r="F43" s="14">
        <v>3.9723816430713779</v>
      </c>
      <c r="G43" s="14">
        <v>9.5516068301789137</v>
      </c>
      <c r="H43" s="14">
        <v>10.696956043282279</v>
      </c>
      <c r="I43" s="14">
        <v>16.072344738627493</v>
      </c>
      <c r="J43" s="14">
        <v>14.642548969390361</v>
      </c>
      <c r="K43" s="14">
        <v>15.734045092920177</v>
      </c>
      <c r="L43" s="14">
        <v>20.101060372095027</v>
      </c>
      <c r="M43" s="14">
        <v>26.509369201311983</v>
      </c>
    </row>
    <row r="44" spans="1:13" x14ac:dyDescent="0.3">
      <c r="A44" t="s">
        <v>11</v>
      </c>
      <c r="B44" s="14">
        <v>0</v>
      </c>
      <c r="C44" s="14">
        <v>26.492100199440188</v>
      </c>
      <c r="D44" s="14">
        <v>7.912055449625008</v>
      </c>
      <c r="E44" s="14">
        <v>100</v>
      </c>
      <c r="F44" s="14">
        <v>13.186872750091059</v>
      </c>
      <c r="G44" s="14">
        <v>16.421866893718413</v>
      </c>
      <c r="H44" s="14">
        <v>22.753211562513801</v>
      </c>
      <c r="I44" s="14">
        <v>26.952691370442071</v>
      </c>
      <c r="J44" s="14">
        <v>24.900662359789457</v>
      </c>
      <c r="K44" s="14">
        <v>27.708345328024254</v>
      </c>
      <c r="L44" s="14">
        <v>35.766313424937707</v>
      </c>
      <c r="M44" s="14">
        <v>36.396766147041703</v>
      </c>
    </row>
    <row r="45" spans="1:13" x14ac:dyDescent="0.3">
      <c r="A45" t="s">
        <v>12</v>
      </c>
      <c r="B45" s="14">
        <v>0</v>
      </c>
      <c r="C45" s="14">
        <v>15.38</v>
      </c>
      <c r="D45" s="14">
        <v>12.12</v>
      </c>
      <c r="E45" s="14">
        <v>100</v>
      </c>
      <c r="F45" s="14">
        <v>11.02</v>
      </c>
      <c r="G45" s="14">
        <v>7.08</v>
      </c>
      <c r="H45" s="14">
        <v>12.03</v>
      </c>
      <c r="I45" s="14">
        <v>16.03</v>
      </c>
      <c r="J45" s="14">
        <v>18.2</v>
      </c>
      <c r="K45" s="14">
        <v>20.49</v>
      </c>
      <c r="L45" s="14">
        <v>25.28</v>
      </c>
      <c r="M45" s="14">
        <v>25.35</v>
      </c>
    </row>
    <row r="46" spans="1:13" x14ac:dyDescent="0.3">
      <c r="A46" t="s">
        <v>13</v>
      </c>
      <c r="B46" s="14">
        <v>0</v>
      </c>
      <c r="C46" s="14">
        <v>0.71114983375181229</v>
      </c>
      <c r="D46" s="14">
        <v>2.6064413740744299</v>
      </c>
      <c r="E46" s="14">
        <v>100</v>
      </c>
      <c r="F46" s="14">
        <v>11.848661553448677</v>
      </c>
      <c r="G46" s="14">
        <v>18.864646076588503</v>
      </c>
      <c r="H46" s="14">
        <v>20.735370388156362</v>
      </c>
      <c r="I46" s="14">
        <v>23.144226591477665</v>
      </c>
      <c r="J46" s="14">
        <v>37.847444991744759</v>
      </c>
      <c r="K46" s="14">
        <v>29.771835224492222</v>
      </c>
      <c r="L46" s="14">
        <v>36.101139268873858</v>
      </c>
      <c r="M46" s="14">
        <v>37.125996460079854</v>
      </c>
    </row>
    <row r="50" spans="1:6" s="68" customFormat="1" x14ac:dyDescent="0.3"/>
    <row r="51" spans="1:6" x14ac:dyDescent="0.3">
      <c r="A51" s="1" t="s">
        <v>44</v>
      </c>
      <c r="F51" s="3" t="s">
        <v>9</v>
      </c>
    </row>
    <row r="52" spans="1:6" ht="15" thickBot="1" x14ac:dyDescent="0.35"/>
    <row r="53" spans="1:6" ht="16.2" thickBot="1" x14ac:dyDescent="0.35">
      <c r="B53" s="4" t="s">
        <v>0</v>
      </c>
      <c r="C53" s="5" t="s">
        <v>15</v>
      </c>
      <c r="D53" s="5" t="s">
        <v>43</v>
      </c>
      <c r="E53" s="5" t="s">
        <v>34</v>
      </c>
      <c r="F53" s="5" t="s">
        <v>35</v>
      </c>
    </row>
    <row r="54" spans="1:6" x14ac:dyDescent="0.3">
      <c r="A54" t="s">
        <v>5</v>
      </c>
      <c r="C54" s="9">
        <v>45081.22</v>
      </c>
      <c r="D54" s="10">
        <v>28156.33</v>
      </c>
      <c r="E54" s="10">
        <v>43387</v>
      </c>
      <c r="F54" s="10">
        <v>48488.22</v>
      </c>
    </row>
    <row r="55" spans="1:6" x14ac:dyDescent="0.3">
      <c r="A55" t="s">
        <v>6</v>
      </c>
      <c r="C55">
        <v>40280.67</v>
      </c>
      <c r="D55">
        <v>15130</v>
      </c>
      <c r="E55">
        <v>34851.550000000003</v>
      </c>
      <c r="F55">
        <v>46484.33</v>
      </c>
    </row>
    <row r="56" spans="1:6" x14ac:dyDescent="0.3">
      <c r="A56" t="s">
        <v>7</v>
      </c>
      <c r="B56">
        <v>0</v>
      </c>
      <c r="C56">
        <v>43988.33</v>
      </c>
      <c r="D56">
        <v>26070.45</v>
      </c>
      <c r="E56">
        <v>38713.89</v>
      </c>
      <c r="F56">
        <v>45801</v>
      </c>
    </row>
    <row r="58" spans="1:6" ht="15" thickBot="1" x14ac:dyDescent="0.35">
      <c r="F58" s="3" t="s">
        <v>10</v>
      </c>
    </row>
    <row r="59" spans="1:6" ht="16.2" thickBot="1" x14ac:dyDescent="0.35">
      <c r="B59" s="4" t="s">
        <v>0</v>
      </c>
      <c r="C59" s="5" t="s">
        <v>15</v>
      </c>
      <c r="D59" s="5" t="s">
        <v>43</v>
      </c>
      <c r="E59" s="5" t="s">
        <v>34</v>
      </c>
      <c r="F59" s="5" t="s">
        <v>35</v>
      </c>
    </row>
    <row r="60" spans="1:6" x14ac:dyDescent="0.3">
      <c r="A60" t="s">
        <v>5</v>
      </c>
      <c r="C60">
        <v>100</v>
      </c>
      <c r="D60">
        <v>62.46</v>
      </c>
      <c r="E60">
        <v>96.24</v>
      </c>
      <c r="F60">
        <v>107.56</v>
      </c>
    </row>
    <row r="61" spans="1:6" x14ac:dyDescent="0.3">
      <c r="A61" t="s">
        <v>6</v>
      </c>
      <c r="C61">
        <v>100</v>
      </c>
      <c r="D61">
        <v>37.56</v>
      </c>
      <c r="E61">
        <v>86.52</v>
      </c>
      <c r="F61">
        <v>115.4</v>
      </c>
    </row>
    <row r="62" spans="1:6" x14ac:dyDescent="0.3">
      <c r="A62" t="s">
        <v>7</v>
      </c>
      <c r="C62">
        <v>100</v>
      </c>
      <c r="D62">
        <v>59.27</v>
      </c>
      <c r="E62">
        <v>88.01</v>
      </c>
      <c r="F62">
        <v>104.1</v>
      </c>
    </row>
    <row r="65" spans="1:10" s="68" customFormat="1" x14ac:dyDescent="0.3"/>
    <row r="67" spans="1:10" ht="15" thickBot="1" x14ac:dyDescent="0.35">
      <c r="A67" s="1" t="s">
        <v>28</v>
      </c>
      <c r="F67" s="3" t="s">
        <v>9</v>
      </c>
    </row>
    <row r="68" spans="1:10" ht="16.2" thickBot="1" x14ac:dyDescent="0.35">
      <c r="B68" s="27" t="s">
        <v>0</v>
      </c>
      <c r="C68" s="8">
        <v>140</v>
      </c>
      <c r="D68" s="24">
        <v>0</v>
      </c>
      <c r="E68" s="25"/>
      <c r="F68" s="25"/>
      <c r="G68" s="25"/>
      <c r="H68" s="25"/>
      <c r="I68" s="26"/>
      <c r="J68" t="s">
        <v>49</v>
      </c>
    </row>
    <row r="69" spans="1:10" ht="16.2" thickBot="1" x14ac:dyDescent="0.35">
      <c r="B69" s="28"/>
      <c r="C69" s="2">
        <v>7.3</v>
      </c>
      <c r="D69" s="2">
        <v>7.3</v>
      </c>
      <c r="E69" s="2">
        <v>7.1</v>
      </c>
      <c r="F69" s="2">
        <v>6.9</v>
      </c>
      <c r="G69" s="2">
        <v>6.7</v>
      </c>
      <c r="H69" s="2">
        <v>6.5</v>
      </c>
      <c r="I69" s="2">
        <v>6.3</v>
      </c>
      <c r="J69" t="s">
        <v>50</v>
      </c>
    </row>
    <row r="70" spans="1:10" x14ac:dyDescent="0.3">
      <c r="A70" t="s">
        <v>5</v>
      </c>
      <c r="B70">
        <v>33</v>
      </c>
      <c r="C70">
        <v>146967.4</v>
      </c>
      <c r="D70">
        <v>96015.5</v>
      </c>
      <c r="E70">
        <v>33673.31</v>
      </c>
      <c r="F70">
        <v>32129.81</v>
      </c>
      <c r="G70">
        <v>23749.88</v>
      </c>
      <c r="H70">
        <v>176.1875</v>
      </c>
      <c r="I70">
        <v>231.3125</v>
      </c>
    </row>
    <row r="71" spans="1:10" x14ac:dyDescent="0.3">
      <c r="A71" t="s">
        <v>6</v>
      </c>
      <c r="B71">
        <v>22</v>
      </c>
      <c r="C71">
        <v>56872.38</v>
      </c>
      <c r="D71">
        <v>29913.56</v>
      </c>
      <c r="E71">
        <v>4851.125</v>
      </c>
      <c r="F71">
        <v>4487.125</v>
      </c>
      <c r="G71">
        <v>1256.5630000000001</v>
      </c>
      <c r="H71">
        <v>33</v>
      </c>
      <c r="I71">
        <v>66</v>
      </c>
    </row>
    <row r="72" spans="1:10" x14ac:dyDescent="0.3">
      <c r="A72" t="s">
        <v>7</v>
      </c>
      <c r="B72">
        <v>771.3125</v>
      </c>
      <c r="C72">
        <v>163572.79999999999</v>
      </c>
      <c r="D72">
        <v>93258.81</v>
      </c>
      <c r="E72">
        <v>68041.94</v>
      </c>
      <c r="F72">
        <v>17277.560000000001</v>
      </c>
      <c r="G72">
        <v>14708.44</v>
      </c>
      <c r="H72">
        <v>1399.9380000000001</v>
      </c>
      <c r="I72">
        <v>1311.5630000000001</v>
      </c>
    </row>
    <row r="73" spans="1:10" x14ac:dyDescent="0.3">
      <c r="A73" t="s">
        <v>8</v>
      </c>
      <c r="B73">
        <v>192.22219999999999</v>
      </c>
      <c r="C73">
        <v>56111.55</v>
      </c>
      <c r="D73">
        <v>42593.11</v>
      </c>
      <c r="E73">
        <v>11960.33</v>
      </c>
      <c r="F73">
        <v>1922.222</v>
      </c>
      <c r="G73">
        <v>346</v>
      </c>
      <c r="H73">
        <v>249.88890000000001</v>
      </c>
      <c r="I73">
        <v>153.77780000000001</v>
      </c>
    </row>
    <row r="74" spans="1:10" x14ac:dyDescent="0.3">
      <c r="A74" t="s">
        <v>11</v>
      </c>
      <c r="B74">
        <v>2077.444</v>
      </c>
      <c r="C74">
        <v>103302.7</v>
      </c>
      <c r="D74">
        <v>74056.34</v>
      </c>
      <c r="E74">
        <v>43437.67</v>
      </c>
      <c r="F74">
        <v>13956.22</v>
      </c>
      <c r="G74">
        <v>4233.5559999999996</v>
      </c>
      <c r="H74">
        <v>1704.8889999999999</v>
      </c>
      <c r="I74">
        <v>1528.444</v>
      </c>
    </row>
    <row r="75" spans="1:10" x14ac:dyDescent="0.3">
      <c r="A75" t="s">
        <v>12</v>
      </c>
      <c r="B75">
        <v>156.4444</v>
      </c>
      <c r="C75">
        <v>106850.6</v>
      </c>
      <c r="D75">
        <v>78408</v>
      </c>
      <c r="E75">
        <v>32029.45</v>
      </c>
      <c r="F75">
        <v>22875.11</v>
      </c>
      <c r="G75">
        <v>5429.4440000000004</v>
      </c>
      <c r="H75">
        <v>8036.4440000000004</v>
      </c>
      <c r="I75">
        <v>254.5556</v>
      </c>
    </row>
    <row r="76" spans="1:10" x14ac:dyDescent="0.3">
      <c r="A76" t="s">
        <v>13</v>
      </c>
      <c r="B76">
        <v>11</v>
      </c>
      <c r="C76">
        <v>58868.31</v>
      </c>
      <c r="D76">
        <v>51370.38</v>
      </c>
      <c r="E76">
        <v>42317.81</v>
      </c>
      <c r="F76">
        <v>573</v>
      </c>
      <c r="G76">
        <v>143.125</v>
      </c>
      <c r="H76">
        <v>55</v>
      </c>
      <c r="I76">
        <v>77.0625</v>
      </c>
    </row>
    <row r="78" spans="1:10" ht="15" thickBot="1" x14ac:dyDescent="0.35">
      <c r="F78" s="3" t="s">
        <v>10</v>
      </c>
    </row>
    <row r="79" spans="1:10" ht="16.2" thickBot="1" x14ac:dyDescent="0.35">
      <c r="B79" s="27" t="s">
        <v>0</v>
      </c>
      <c r="C79" s="8">
        <v>140</v>
      </c>
      <c r="D79" s="24">
        <v>0</v>
      </c>
      <c r="E79" s="25"/>
      <c r="F79" s="25"/>
      <c r="G79" s="25"/>
      <c r="H79" s="25"/>
      <c r="I79" s="26"/>
      <c r="J79" t="s">
        <v>49</v>
      </c>
    </row>
    <row r="80" spans="1:10" ht="16.2" thickBot="1" x14ac:dyDescent="0.35">
      <c r="B80" s="28"/>
      <c r="C80" s="2">
        <v>7.3</v>
      </c>
      <c r="D80" s="2">
        <v>7.3</v>
      </c>
      <c r="E80" s="2">
        <v>7.1</v>
      </c>
      <c r="F80" s="2">
        <v>6.9</v>
      </c>
      <c r="G80" s="2">
        <v>6.7</v>
      </c>
      <c r="H80" s="2">
        <v>6.5</v>
      </c>
      <c r="I80" s="2">
        <v>6.3</v>
      </c>
      <c r="J80" t="s">
        <v>50</v>
      </c>
    </row>
    <row r="81" spans="1:10" x14ac:dyDescent="0.3">
      <c r="A81" s="35" t="s">
        <v>5</v>
      </c>
      <c r="B81" s="14">
        <v>0</v>
      </c>
      <c r="C81" s="14">
        <v>100</v>
      </c>
      <c r="D81" s="14">
        <v>65.308701110000001</v>
      </c>
      <c r="E81" s="14">
        <v>22.889640830000001</v>
      </c>
      <c r="F81" s="14">
        <v>21.839407919999999</v>
      </c>
      <c r="G81" s="14">
        <v>16.137510769999999</v>
      </c>
      <c r="H81" s="14">
        <v>9.7428069079999999E-2</v>
      </c>
      <c r="I81" s="14">
        <v>0.13493638729999999</v>
      </c>
    </row>
    <row r="82" spans="1:10" x14ac:dyDescent="0.3">
      <c r="A82" t="s">
        <v>6</v>
      </c>
      <c r="B82" s="14">
        <v>0</v>
      </c>
      <c r="C82" s="14">
        <v>100</v>
      </c>
      <c r="D82" s="14">
        <v>52.579700969999998</v>
      </c>
      <c r="E82" s="14">
        <v>8.4945030779999993</v>
      </c>
      <c r="F82" s="14">
        <v>7.8542216360000001</v>
      </c>
      <c r="G82" s="14">
        <v>2.1716147760000002</v>
      </c>
      <c r="H82" s="14">
        <v>1.9349164469999999E-2</v>
      </c>
      <c r="I82" s="14">
        <v>7.7396657869999996E-2</v>
      </c>
    </row>
    <row r="83" spans="1:10" x14ac:dyDescent="0.3">
      <c r="A83" t="s">
        <v>7</v>
      </c>
      <c r="B83" s="14">
        <v>0</v>
      </c>
      <c r="C83" s="14">
        <v>100</v>
      </c>
      <c r="D83" s="14">
        <v>56.809978719999997</v>
      </c>
      <c r="E83" s="14">
        <v>41.320643539999999</v>
      </c>
      <c r="F83" s="14">
        <v>10.13887925</v>
      </c>
      <c r="G83" s="14">
        <v>8.5608102509999995</v>
      </c>
      <c r="H83" s="14">
        <v>0.38613004179999999</v>
      </c>
      <c r="I83" s="14">
        <v>0.3318461439</v>
      </c>
    </row>
    <row r="84" spans="1:10" x14ac:dyDescent="0.3">
      <c r="A84" t="s">
        <v>8</v>
      </c>
      <c r="B84" s="14">
        <v>0</v>
      </c>
      <c r="C84" s="14">
        <v>100</v>
      </c>
      <c r="D84" s="14">
        <v>75.83</v>
      </c>
      <c r="E84" s="14">
        <v>21.04</v>
      </c>
      <c r="F84" s="14">
        <v>3.09</v>
      </c>
      <c r="G84" s="14">
        <v>0.27</v>
      </c>
      <c r="H84" s="14">
        <v>0.1</v>
      </c>
      <c r="I84" s="14">
        <v>0</v>
      </c>
    </row>
    <row r="85" spans="1:10" x14ac:dyDescent="0.3">
      <c r="A85" t="s">
        <v>11</v>
      </c>
      <c r="B85" s="14">
        <v>0</v>
      </c>
      <c r="C85" s="14">
        <v>100</v>
      </c>
      <c r="D85" s="14">
        <v>71.11</v>
      </c>
      <c r="E85" s="14">
        <v>40.86</v>
      </c>
      <c r="F85" s="14">
        <v>11.73</v>
      </c>
      <c r="G85" s="14">
        <v>2.13</v>
      </c>
      <c r="H85" s="14">
        <v>0</v>
      </c>
      <c r="I85" s="14">
        <v>0</v>
      </c>
    </row>
    <row r="86" spans="1:10" x14ac:dyDescent="0.3">
      <c r="A86" t="s">
        <v>12</v>
      </c>
      <c r="B86" s="14">
        <v>0</v>
      </c>
      <c r="C86" s="14">
        <v>100</v>
      </c>
      <c r="D86" s="14">
        <v>73.34</v>
      </c>
      <c r="E86" s="14">
        <v>29.87</v>
      </c>
      <c r="F86" s="14">
        <v>21.29</v>
      </c>
      <c r="G86" s="14">
        <v>4.9400000000000004</v>
      </c>
      <c r="H86" s="14">
        <v>7.39</v>
      </c>
      <c r="I86" s="14">
        <v>0.09</v>
      </c>
    </row>
    <row r="87" spans="1:10" x14ac:dyDescent="0.3">
      <c r="A87" t="s">
        <v>13</v>
      </c>
      <c r="B87" s="75">
        <v>0</v>
      </c>
      <c r="C87" s="75">
        <v>100</v>
      </c>
      <c r="D87" s="75">
        <v>87.260834720000005</v>
      </c>
      <c r="E87" s="75">
        <v>71.880298300000007</v>
      </c>
      <c r="F87" s="75">
        <v>0.95485165729999999</v>
      </c>
      <c r="G87" s="75">
        <v>0.2244835858</v>
      </c>
      <c r="H87" s="75">
        <v>7.4757069260000003E-2</v>
      </c>
      <c r="I87" s="75">
        <v>0.1122417929</v>
      </c>
    </row>
    <row r="89" spans="1:10" s="68" customFormat="1" x14ac:dyDescent="0.3"/>
    <row r="90" spans="1:10" ht="15" thickBot="1" x14ac:dyDescent="0.35">
      <c r="A90" s="1" t="s">
        <v>29</v>
      </c>
      <c r="F90" s="3" t="s">
        <v>9</v>
      </c>
    </row>
    <row r="91" spans="1:10" ht="16.2" thickBot="1" x14ac:dyDescent="0.35">
      <c r="B91" s="27" t="s">
        <v>0</v>
      </c>
      <c r="C91" s="8">
        <v>0</v>
      </c>
      <c r="D91" s="24">
        <v>140</v>
      </c>
      <c r="E91" s="25"/>
      <c r="F91" s="25"/>
      <c r="G91" s="25"/>
      <c r="H91" s="25"/>
      <c r="I91" s="26"/>
      <c r="J91" t="s">
        <v>49</v>
      </c>
    </row>
    <row r="92" spans="1:10" ht="16.2" thickBot="1" x14ac:dyDescent="0.35">
      <c r="B92" s="28"/>
      <c r="C92" s="2">
        <v>7.3</v>
      </c>
      <c r="D92" s="2">
        <v>7.3</v>
      </c>
      <c r="E92" s="2">
        <v>7.1</v>
      </c>
      <c r="F92" s="2">
        <v>6.9</v>
      </c>
      <c r="G92" s="2">
        <v>6.7</v>
      </c>
      <c r="H92" s="2">
        <v>6.5</v>
      </c>
      <c r="I92" s="2">
        <v>6.3</v>
      </c>
      <c r="J92" t="s">
        <v>50</v>
      </c>
    </row>
    <row r="93" spans="1:10" x14ac:dyDescent="0.3">
      <c r="A93" t="s">
        <v>5</v>
      </c>
      <c r="B93">
        <v>201.1189</v>
      </c>
      <c r="C93">
        <v>1134332</v>
      </c>
      <c r="D93">
        <v>1938603</v>
      </c>
      <c r="E93">
        <v>1743318</v>
      </c>
      <c r="F93">
        <v>1319606</v>
      </c>
      <c r="G93">
        <v>47815.08</v>
      </c>
      <c r="H93">
        <v>65876.97</v>
      </c>
      <c r="I93">
        <v>15547.11</v>
      </c>
    </row>
    <row r="94" spans="1:10" x14ac:dyDescent="0.3">
      <c r="A94" t="s">
        <v>6</v>
      </c>
      <c r="B94">
        <v>2500</v>
      </c>
      <c r="C94">
        <v>2655625</v>
      </c>
      <c r="D94">
        <v>5256875</v>
      </c>
      <c r="E94">
        <v>3034375</v>
      </c>
      <c r="F94">
        <v>4005625</v>
      </c>
      <c r="G94">
        <v>619375</v>
      </c>
      <c r="H94">
        <v>63125</v>
      </c>
      <c r="I94">
        <v>18750</v>
      </c>
    </row>
    <row r="95" spans="1:10" x14ac:dyDescent="0.3">
      <c r="A95" t="s">
        <v>7</v>
      </c>
      <c r="B95">
        <v>0</v>
      </c>
      <c r="C95">
        <v>1807455</v>
      </c>
      <c r="D95">
        <v>2724067</v>
      </c>
      <c r="E95">
        <v>1992401</v>
      </c>
      <c r="F95">
        <v>1243543</v>
      </c>
      <c r="G95">
        <v>80637.42</v>
      </c>
      <c r="H95">
        <v>65329.3</v>
      </c>
      <c r="I95">
        <v>14491.55</v>
      </c>
    </row>
    <row r="97" spans="1:17" ht="15" thickBot="1" x14ac:dyDescent="0.35">
      <c r="F97" s="3" t="s">
        <v>10</v>
      </c>
    </row>
    <row r="98" spans="1:17" ht="16.2" thickBot="1" x14ac:dyDescent="0.35">
      <c r="B98" s="27" t="s">
        <v>0</v>
      </c>
      <c r="C98" s="8">
        <v>0</v>
      </c>
      <c r="D98" s="24">
        <v>140</v>
      </c>
      <c r="E98" s="25"/>
      <c r="F98" s="25"/>
      <c r="G98" s="25"/>
      <c r="H98" s="25"/>
      <c r="I98" s="26"/>
      <c r="J98" t="s">
        <v>49</v>
      </c>
    </row>
    <row r="99" spans="1:17" ht="16.2" thickBot="1" x14ac:dyDescent="0.35">
      <c r="B99" s="28"/>
      <c r="C99" s="2">
        <v>7.3</v>
      </c>
      <c r="D99" s="2">
        <v>7.3</v>
      </c>
      <c r="E99" s="2">
        <v>7.1</v>
      </c>
      <c r="F99" s="2">
        <v>6.9</v>
      </c>
      <c r="G99" s="2">
        <v>6.7</v>
      </c>
      <c r="H99" s="2">
        <v>6.5</v>
      </c>
      <c r="I99" s="2">
        <v>6.3</v>
      </c>
      <c r="J99" t="s">
        <v>50</v>
      </c>
    </row>
    <row r="100" spans="1:17" x14ac:dyDescent="0.3">
      <c r="A100" t="s">
        <v>5</v>
      </c>
      <c r="B100" s="14">
        <v>0</v>
      </c>
      <c r="C100" s="14">
        <v>100</v>
      </c>
      <c r="D100" s="14">
        <v>170.9</v>
      </c>
      <c r="E100" s="14">
        <v>153.69</v>
      </c>
      <c r="F100" s="14">
        <v>116.33</v>
      </c>
      <c r="G100" s="14">
        <v>4.22</v>
      </c>
      <c r="H100" s="14">
        <v>5.81</v>
      </c>
      <c r="I100" s="14">
        <v>1.37</v>
      </c>
    </row>
    <row r="101" spans="1:17" x14ac:dyDescent="0.3">
      <c r="A101" t="s">
        <v>6</v>
      </c>
      <c r="B101" s="14">
        <v>0</v>
      </c>
      <c r="C101" s="14">
        <v>100</v>
      </c>
      <c r="D101" s="14">
        <v>198.04</v>
      </c>
      <c r="E101" s="14">
        <v>114.28</v>
      </c>
      <c r="F101" s="14">
        <v>150.88</v>
      </c>
      <c r="G101" s="14">
        <v>23.25</v>
      </c>
      <c r="H101" s="14">
        <v>2.29</v>
      </c>
      <c r="I101" s="14">
        <v>0.61</v>
      </c>
    </row>
    <row r="102" spans="1:17" x14ac:dyDescent="0.3">
      <c r="A102" t="s">
        <v>7</v>
      </c>
      <c r="B102" s="14">
        <v>0</v>
      </c>
      <c r="C102" s="14">
        <v>100</v>
      </c>
      <c r="D102" s="14">
        <v>150.71285315540359</v>
      </c>
      <c r="E102" s="14">
        <v>110.23239859360261</v>
      </c>
      <c r="F102" s="14">
        <v>68.800772356711505</v>
      </c>
      <c r="G102" s="14">
        <v>4.4613791214719045</v>
      </c>
      <c r="H102" s="14">
        <v>3.6144357674188297</v>
      </c>
      <c r="I102" s="14">
        <v>0.80176546580689423</v>
      </c>
    </row>
    <row r="105" spans="1:17" s="68" customFormat="1" x14ac:dyDescent="0.3">
      <c r="Q105" s="76"/>
    </row>
    <row r="107" spans="1:17" x14ac:dyDescent="0.3">
      <c r="A107" s="1" t="s">
        <v>30</v>
      </c>
      <c r="F107" s="3" t="s">
        <v>9</v>
      </c>
    </row>
    <row r="108" spans="1:17" ht="15" thickBot="1" x14ac:dyDescent="0.35"/>
    <row r="109" spans="1:17" ht="16.2" thickBot="1" x14ac:dyDescent="0.35">
      <c r="B109" s="4" t="s">
        <v>0</v>
      </c>
      <c r="C109" s="5" t="s">
        <v>15</v>
      </c>
      <c r="D109" s="5" t="s">
        <v>35</v>
      </c>
      <c r="E109" s="6" t="s">
        <v>34</v>
      </c>
      <c r="F109" s="7" t="s">
        <v>33</v>
      </c>
    </row>
    <row r="110" spans="1:17" x14ac:dyDescent="0.3">
      <c r="A110" t="s">
        <v>5</v>
      </c>
      <c r="B110">
        <v>0</v>
      </c>
      <c r="C110">
        <v>98105</v>
      </c>
      <c r="D110">
        <v>92514.5</v>
      </c>
      <c r="E110">
        <v>88364.5</v>
      </c>
      <c r="F110">
        <v>43161.5</v>
      </c>
    </row>
    <row r="111" spans="1:17" x14ac:dyDescent="0.3">
      <c r="A111" t="s">
        <v>6</v>
      </c>
      <c r="B111">
        <v>0</v>
      </c>
      <c r="C111">
        <v>58506</v>
      </c>
      <c r="D111">
        <v>66895.5</v>
      </c>
      <c r="E111">
        <v>39536.5</v>
      </c>
      <c r="F111">
        <v>29966.5</v>
      </c>
    </row>
    <row r="112" spans="1:17" x14ac:dyDescent="0.3">
      <c r="A112" t="s">
        <v>7</v>
      </c>
      <c r="B112">
        <v>0</v>
      </c>
      <c r="C112">
        <v>91421.5</v>
      </c>
      <c r="D112">
        <v>85367</v>
      </c>
      <c r="E112">
        <v>55311.5</v>
      </c>
      <c r="F112">
        <v>68650</v>
      </c>
    </row>
    <row r="113" spans="1:6" x14ac:dyDescent="0.3">
      <c r="A113" t="s">
        <v>8</v>
      </c>
      <c r="B113">
        <v>0</v>
      </c>
      <c r="C113">
        <v>98535</v>
      </c>
      <c r="D113">
        <v>90111</v>
      </c>
      <c r="E113">
        <v>89694.5</v>
      </c>
      <c r="F113">
        <v>71496.5</v>
      </c>
    </row>
    <row r="114" spans="1:6" x14ac:dyDescent="0.3">
      <c r="A114" t="s">
        <v>11</v>
      </c>
      <c r="B114">
        <v>0</v>
      </c>
      <c r="C114">
        <v>80323</v>
      </c>
      <c r="D114">
        <v>84329.5</v>
      </c>
      <c r="E114">
        <v>81626.5</v>
      </c>
      <c r="F114">
        <v>49687.5</v>
      </c>
    </row>
    <row r="116" spans="1:6" ht="15" thickBot="1" x14ac:dyDescent="0.35">
      <c r="F116" s="3" t="s">
        <v>10</v>
      </c>
    </row>
    <row r="117" spans="1:6" ht="16.2" thickBot="1" x14ac:dyDescent="0.35">
      <c r="B117" s="4" t="s">
        <v>0</v>
      </c>
      <c r="C117" s="5" t="s">
        <v>15</v>
      </c>
      <c r="D117" s="5" t="s">
        <v>16</v>
      </c>
      <c r="E117" s="6" t="s">
        <v>17</v>
      </c>
      <c r="F117" s="7" t="s">
        <v>18</v>
      </c>
    </row>
    <row r="118" spans="1:6" x14ac:dyDescent="0.3">
      <c r="A118" t="s">
        <v>5</v>
      </c>
      <c r="B118">
        <v>0</v>
      </c>
      <c r="C118">
        <v>100</v>
      </c>
      <c r="D118">
        <v>94.3</v>
      </c>
      <c r="E118">
        <v>90.07</v>
      </c>
      <c r="F118">
        <v>44</v>
      </c>
    </row>
    <row r="119" spans="1:6" x14ac:dyDescent="0.3">
      <c r="A119" t="s">
        <v>6</v>
      </c>
      <c r="B119">
        <v>0</v>
      </c>
      <c r="C119">
        <v>100</v>
      </c>
      <c r="D119">
        <v>114.34</v>
      </c>
      <c r="E119">
        <v>67.58</v>
      </c>
      <c r="F119">
        <v>51.22</v>
      </c>
    </row>
    <row r="120" spans="1:6" x14ac:dyDescent="0.3">
      <c r="A120" t="s">
        <v>7</v>
      </c>
      <c r="B120">
        <v>0</v>
      </c>
      <c r="C120">
        <v>100</v>
      </c>
      <c r="D120">
        <v>93.38</v>
      </c>
      <c r="E120">
        <v>60.5</v>
      </c>
      <c r="F120">
        <v>75.09</v>
      </c>
    </row>
    <row r="121" spans="1:6" x14ac:dyDescent="0.3">
      <c r="A121" t="s">
        <v>8</v>
      </c>
      <c r="B121">
        <v>0</v>
      </c>
      <c r="C121">
        <v>100</v>
      </c>
      <c r="D121">
        <v>91.45</v>
      </c>
      <c r="E121">
        <v>91.03</v>
      </c>
      <c r="F121">
        <v>72.56</v>
      </c>
    </row>
    <row r="122" spans="1:6" x14ac:dyDescent="0.3">
      <c r="A122" t="s">
        <v>11</v>
      </c>
      <c r="B122">
        <v>0</v>
      </c>
      <c r="C122">
        <v>100</v>
      </c>
      <c r="D122">
        <v>104.99</v>
      </c>
      <c r="E122">
        <v>101.62</v>
      </c>
      <c r="F122">
        <v>61.86</v>
      </c>
    </row>
    <row r="124" spans="1:6" s="68" customFormat="1" x14ac:dyDescent="0.3"/>
    <row r="126" spans="1:6" x14ac:dyDescent="0.3">
      <c r="A126" s="1" t="s">
        <v>31</v>
      </c>
      <c r="F126" s="3" t="s">
        <v>9</v>
      </c>
    </row>
    <row r="127" spans="1:6" ht="15" thickBot="1" x14ac:dyDescent="0.35"/>
    <row r="128" spans="1:6" ht="16.2" thickBot="1" x14ac:dyDescent="0.35">
      <c r="B128" s="4" t="s">
        <v>0</v>
      </c>
      <c r="C128" s="5" t="s">
        <v>15</v>
      </c>
      <c r="D128" s="5" t="s">
        <v>16</v>
      </c>
      <c r="E128" s="6" t="s">
        <v>17</v>
      </c>
      <c r="F128" s="7" t="s">
        <v>18</v>
      </c>
    </row>
    <row r="129" spans="1:6" x14ac:dyDescent="0.3">
      <c r="A129" t="s">
        <v>5</v>
      </c>
      <c r="B129">
        <v>0</v>
      </c>
      <c r="C129">
        <v>98105</v>
      </c>
      <c r="D129">
        <v>99163</v>
      </c>
      <c r="E129">
        <v>95094.5</v>
      </c>
      <c r="F129">
        <v>77593</v>
      </c>
    </row>
    <row r="130" spans="1:6" x14ac:dyDescent="0.3">
      <c r="A130" t="s">
        <v>6</v>
      </c>
      <c r="B130">
        <v>0</v>
      </c>
      <c r="C130">
        <v>91421.5</v>
      </c>
      <c r="D130">
        <v>101784</v>
      </c>
      <c r="E130">
        <v>73762.5</v>
      </c>
      <c r="F130">
        <v>40874.5</v>
      </c>
    </row>
    <row r="131" spans="1:6" x14ac:dyDescent="0.3">
      <c r="A131" t="s">
        <v>7</v>
      </c>
      <c r="B131">
        <v>0</v>
      </c>
      <c r="C131">
        <v>98535</v>
      </c>
      <c r="D131">
        <v>104753</v>
      </c>
      <c r="E131">
        <v>83312</v>
      </c>
      <c r="F131">
        <v>37215.5</v>
      </c>
    </row>
    <row r="132" spans="1:6" x14ac:dyDescent="0.3">
      <c r="A132" t="s">
        <v>8</v>
      </c>
      <c r="B132">
        <v>0</v>
      </c>
      <c r="C132">
        <v>80323</v>
      </c>
      <c r="D132">
        <v>82630</v>
      </c>
      <c r="E132">
        <v>66671</v>
      </c>
      <c r="F132">
        <v>5686.5</v>
      </c>
    </row>
    <row r="135" spans="1:6" ht="15" thickBot="1" x14ac:dyDescent="0.35">
      <c r="F135" s="3" t="s">
        <v>10</v>
      </c>
    </row>
    <row r="136" spans="1:6" ht="16.2" thickBot="1" x14ac:dyDescent="0.35">
      <c r="B136" s="4" t="s">
        <v>0</v>
      </c>
      <c r="C136" s="5" t="s">
        <v>15</v>
      </c>
      <c r="D136" s="5" t="s">
        <v>16</v>
      </c>
      <c r="E136" s="6" t="s">
        <v>17</v>
      </c>
      <c r="F136" s="7" t="s">
        <v>18</v>
      </c>
    </row>
    <row r="137" spans="1:6" x14ac:dyDescent="0.3">
      <c r="A137" t="s">
        <v>5</v>
      </c>
      <c r="B137">
        <v>0</v>
      </c>
      <c r="C137">
        <v>100</v>
      </c>
      <c r="D137">
        <v>101.08</v>
      </c>
      <c r="E137">
        <v>96.93</v>
      </c>
      <c r="F137">
        <v>79.09</v>
      </c>
    </row>
    <row r="138" spans="1:6" x14ac:dyDescent="0.3">
      <c r="A138" t="s">
        <v>6</v>
      </c>
      <c r="B138">
        <v>0</v>
      </c>
      <c r="C138">
        <v>100</v>
      </c>
      <c r="D138">
        <v>111.33</v>
      </c>
      <c r="E138">
        <v>80.680000000000007</v>
      </c>
      <c r="F138">
        <v>44.71</v>
      </c>
    </row>
    <row r="139" spans="1:6" x14ac:dyDescent="0.3">
      <c r="A139" t="s">
        <v>7</v>
      </c>
      <c r="B139">
        <v>0</v>
      </c>
      <c r="C139">
        <v>100</v>
      </c>
      <c r="D139">
        <v>106.31</v>
      </c>
      <c r="E139">
        <v>84.55</v>
      </c>
      <c r="F139">
        <v>37.770000000000003</v>
      </c>
    </row>
    <row r="140" spans="1:6" x14ac:dyDescent="0.3">
      <c r="A140" t="s">
        <v>8</v>
      </c>
      <c r="B140">
        <v>0</v>
      </c>
      <c r="C140">
        <v>100</v>
      </c>
      <c r="D140">
        <v>102.87</v>
      </c>
      <c r="E140">
        <v>83</v>
      </c>
      <c r="F140">
        <v>7.08</v>
      </c>
    </row>
    <row r="143" spans="1:6" s="68" customFormat="1" x14ac:dyDescent="0.3"/>
    <row r="145" spans="1:6" x14ac:dyDescent="0.3">
      <c r="A145" s="1" t="s">
        <v>45</v>
      </c>
    </row>
    <row r="146" spans="1:6" ht="15" thickBot="1" x14ac:dyDescent="0.35">
      <c r="F146" s="3" t="s">
        <v>9</v>
      </c>
    </row>
    <row r="147" spans="1:6" ht="16.2" thickBot="1" x14ac:dyDescent="0.35">
      <c r="B147" s="4" t="s">
        <v>0</v>
      </c>
      <c r="C147" s="4" t="s">
        <v>52</v>
      </c>
      <c r="D147" s="5" t="s">
        <v>46</v>
      </c>
      <c r="E147" s="5" t="s">
        <v>47</v>
      </c>
      <c r="F147" s="6" t="s">
        <v>48</v>
      </c>
    </row>
    <row r="148" spans="1:6" ht="15" thickBot="1" x14ac:dyDescent="0.35">
      <c r="A148" t="s">
        <v>5</v>
      </c>
      <c r="B148">
        <v>6172.5366670000003</v>
      </c>
      <c r="C148" s="15">
        <v>99900000</v>
      </c>
      <c r="D148" s="15">
        <v>78100000</v>
      </c>
      <c r="E148" s="15">
        <v>77500000</v>
      </c>
      <c r="F148" s="15">
        <v>106000000</v>
      </c>
    </row>
    <row r="149" spans="1:6" x14ac:dyDescent="0.3">
      <c r="A149" t="s">
        <v>6</v>
      </c>
      <c r="B149" s="15">
        <v>8410</v>
      </c>
      <c r="C149" s="15">
        <v>60300000</v>
      </c>
      <c r="D149" s="11">
        <v>67800000</v>
      </c>
      <c r="E149" s="11">
        <v>98800000</v>
      </c>
      <c r="F149" s="11">
        <v>86900000</v>
      </c>
    </row>
    <row r="150" spans="1:6" x14ac:dyDescent="0.3">
      <c r="A150" t="s">
        <v>7</v>
      </c>
      <c r="B150">
        <v>419.21258</v>
      </c>
      <c r="C150">
        <v>60800000</v>
      </c>
      <c r="D150">
        <v>86900000</v>
      </c>
      <c r="E150">
        <v>57900000</v>
      </c>
      <c r="F150">
        <v>65000000</v>
      </c>
    </row>
    <row r="152" spans="1:6" ht="15" thickBot="1" x14ac:dyDescent="0.35">
      <c r="F152" s="3" t="s">
        <v>10</v>
      </c>
    </row>
    <row r="153" spans="1:6" ht="16.2" thickBot="1" x14ac:dyDescent="0.35">
      <c r="B153" s="4" t="s">
        <v>0</v>
      </c>
      <c r="C153" s="4" t="s">
        <v>52</v>
      </c>
      <c r="D153" s="5" t="s">
        <v>46</v>
      </c>
      <c r="E153" s="5" t="s">
        <v>47</v>
      </c>
      <c r="F153" s="6" t="s">
        <v>48</v>
      </c>
    </row>
    <row r="154" spans="1:6" x14ac:dyDescent="0.3">
      <c r="A154" t="s">
        <v>5</v>
      </c>
      <c r="C154">
        <v>100</v>
      </c>
      <c r="D154">
        <v>78.16</v>
      </c>
      <c r="E154">
        <v>77.569999999999993</v>
      </c>
      <c r="F154">
        <v>106.17</v>
      </c>
    </row>
    <row r="155" spans="1:6" x14ac:dyDescent="0.3">
      <c r="A155" t="s">
        <v>6</v>
      </c>
      <c r="C155">
        <v>100</v>
      </c>
      <c r="D155">
        <v>78.069999999999993</v>
      </c>
      <c r="E155">
        <v>98.86</v>
      </c>
      <c r="F155">
        <v>87</v>
      </c>
    </row>
    <row r="156" spans="1:6" x14ac:dyDescent="0.3">
      <c r="A156" t="s">
        <v>7</v>
      </c>
      <c r="C156">
        <v>100</v>
      </c>
      <c r="D156" s="35">
        <v>142.97</v>
      </c>
      <c r="E156">
        <v>95.25</v>
      </c>
      <c r="F156">
        <v>106.87</v>
      </c>
    </row>
    <row r="159" spans="1:6" s="68" customFormat="1" x14ac:dyDescent="0.3"/>
    <row r="161" spans="1:6" x14ac:dyDescent="0.3">
      <c r="A161" s="1" t="s">
        <v>65</v>
      </c>
      <c r="F161" s="3" t="s">
        <v>9</v>
      </c>
    </row>
    <row r="162" spans="1:6" ht="15" thickBot="1" x14ac:dyDescent="0.35"/>
    <row r="163" spans="1:6" ht="16.2" thickBot="1" x14ac:dyDescent="0.35">
      <c r="B163" s="4" t="s">
        <v>0</v>
      </c>
      <c r="C163" s="5" t="s">
        <v>15</v>
      </c>
      <c r="D163" s="5" t="s">
        <v>16</v>
      </c>
      <c r="E163" s="6" t="s">
        <v>17</v>
      </c>
      <c r="F163" s="7" t="s">
        <v>18</v>
      </c>
    </row>
    <row r="164" spans="1:6" x14ac:dyDescent="0.3">
      <c r="A164" t="s">
        <v>5</v>
      </c>
      <c r="C164">
        <v>94588.5</v>
      </c>
      <c r="D164">
        <v>79038.5</v>
      </c>
      <c r="E164">
        <v>60758.5</v>
      </c>
      <c r="F164">
        <v>36355</v>
      </c>
    </row>
    <row r="165" spans="1:6" x14ac:dyDescent="0.3">
      <c r="A165" t="s">
        <v>6</v>
      </c>
      <c r="C165">
        <v>93094</v>
      </c>
      <c r="D165">
        <v>83093.5</v>
      </c>
      <c r="E165">
        <v>66690.5</v>
      </c>
      <c r="F165">
        <v>27945.5</v>
      </c>
    </row>
    <row r="166" spans="1:6" x14ac:dyDescent="0.3">
      <c r="A166" t="s">
        <v>7</v>
      </c>
      <c r="C166">
        <v>67967.5</v>
      </c>
      <c r="D166">
        <v>75346</v>
      </c>
      <c r="E166">
        <v>34990.5</v>
      </c>
      <c r="F166">
        <v>7133</v>
      </c>
    </row>
    <row r="167" spans="1:6" x14ac:dyDescent="0.3">
      <c r="A167" t="s">
        <v>8</v>
      </c>
      <c r="C167">
        <v>48635</v>
      </c>
      <c r="D167">
        <v>64540.5</v>
      </c>
      <c r="E167">
        <v>32792.5</v>
      </c>
      <c r="F167">
        <v>32587.5</v>
      </c>
    </row>
    <row r="168" spans="1:6" x14ac:dyDescent="0.3">
      <c r="A168" t="s">
        <v>11</v>
      </c>
      <c r="C168">
        <v>80323</v>
      </c>
      <c r="D168">
        <v>66725.5</v>
      </c>
      <c r="E168">
        <v>57121</v>
      </c>
      <c r="F168">
        <v>15680</v>
      </c>
    </row>
    <row r="169" spans="1:6" x14ac:dyDescent="0.3">
      <c r="A169" t="s">
        <v>12</v>
      </c>
      <c r="C169">
        <v>77393.7</v>
      </c>
      <c r="D169">
        <v>71161.5</v>
      </c>
      <c r="E169">
        <v>38919.5</v>
      </c>
      <c r="F169">
        <v>10138.299999999999</v>
      </c>
    </row>
    <row r="170" spans="1:6" x14ac:dyDescent="0.3">
      <c r="A170" t="s">
        <v>13</v>
      </c>
      <c r="C170">
        <v>67166</v>
      </c>
      <c r="D170">
        <v>56658.5</v>
      </c>
      <c r="E170">
        <v>45065.3</v>
      </c>
      <c r="F170">
        <v>21533.7</v>
      </c>
    </row>
    <row r="171" spans="1:6" x14ac:dyDescent="0.3">
      <c r="A171" t="s">
        <v>14</v>
      </c>
      <c r="C171">
        <v>66237.833329999994</v>
      </c>
      <c r="D171">
        <v>44182.5</v>
      </c>
      <c r="E171">
        <v>22966.833330000001</v>
      </c>
      <c r="F171">
        <v>10340.833329999999</v>
      </c>
    </row>
    <row r="172" spans="1:6" ht="15" thickBot="1" x14ac:dyDescent="0.35">
      <c r="F172" s="3" t="s">
        <v>10</v>
      </c>
    </row>
    <row r="173" spans="1:6" ht="16.2" thickBot="1" x14ac:dyDescent="0.35">
      <c r="B173" s="4" t="s">
        <v>0</v>
      </c>
      <c r="C173" s="5" t="s">
        <v>15</v>
      </c>
      <c r="D173" s="5" t="s">
        <v>16</v>
      </c>
      <c r="E173" s="6" t="s">
        <v>17</v>
      </c>
      <c r="F173" s="7" t="s">
        <v>18</v>
      </c>
    </row>
    <row r="174" spans="1:6" x14ac:dyDescent="0.3">
      <c r="A174" t="s">
        <v>5</v>
      </c>
      <c r="C174" s="14">
        <v>100</v>
      </c>
      <c r="D174" s="14">
        <v>83.56</v>
      </c>
      <c r="E174" s="14">
        <v>64.23</v>
      </c>
      <c r="F174" s="14">
        <v>38.43</v>
      </c>
    </row>
    <row r="175" spans="1:6" x14ac:dyDescent="0.3">
      <c r="A175" t="s">
        <v>6</v>
      </c>
      <c r="C175" s="14">
        <v>100</v>
      </c>
      <c r="D175" s="14">
        <v>89.26</v>
      </c>
      <c r="E175" s="14">
        <v>71.64</v>
      </c>
      <c r="F175" s="14">
        <v>30.02</v>
      </c>
    </row>
    <row r="176" spans="1:6" x14ac:dyDescent="0.3">
      <c r="A176" t="s">
        <v>7</v>
      </c>
      <c r="C176" s="14">
        <v>100</v>
      </c>
      <c r="D176" s="14">
        <v>110.86</v>
      </c>
      <c r="E176" s="14">
        <v>51.48</v>
      </c>
      <c r="F176" s="14">
        <v>10.49</v>
      </c>
    </row>
    <row r="177" spans="1:6" x14ac:dyDescent="0.3">
      <c r="A177" t="s">
        <v>8</v>
      </c>
      <c r="C177" s="14">
        <v>100</v>
      </c>
      <c r="D177" s="14">
        <v>132.69999999999999</v>
      </c>
      <c r="E177" s="14">
        <v>67.430000000000007</v>
      </c>
      <c r="F177" s="14">
        <v>67</v>
      </c>
    </row>
    <row r="178" spans="1:6" x14ac:dyDescent="0.3">
      <c r="A178" t="s">
        <v>11</v>
      </c>
      <c r="C178" s="14">
        <v>100</v>
      </c>
      <c r="D178" s="14">
        <v>83.07</v>
      </c>
      <c r="E178" s="14">
        <v>71.11</v>
      </c>
      <c r="F178" s="14">
        <v>19.52</v>
      </c>
    </row>
    <row r="179" spans="1:6" x14ac:dyDescent="0.3">
      <c r="A179" t="s">
        <v>12</v>
      </c>
      <c r="C179" s="14">
        <v>100</v>
      </c>
      <c r="D179" s="14">
        <v>91.9</v>
      </c>
      <c r="E179" s="14">
        <v>50.3</v>
      </c>
      <c r="F179" s="14">
        <v>13.1</v>
      </c>
    </row>
    <row r="180" spans="1:6" x14ac:dyDescent="0.3">
      <c r="A180" t="s">
        <v>13</v>
      </c>
      <c r="C180" s="14">
        <v>100</v>
      </c>
      <c r="D180" s="14">
        <v>84.4</v>
      </c>
      <c r="E180" s="14">
        <v>67.099999999999994</v>
      </c>
      <c r="F180" s="14">
        <v>32.1</v>
      </c>
    </row>
    <row r="181" spans="1:6" x14ac:dyDescent="0.3">
      <c r="A181" t="s">
        <v>14</v>
      </c>
      <c r="C181" s="14">
        <v>100</v>
      </c>
      <c r="D181" s="14">
        <v>66.702815860000001</v>
      </c>
      <c r="E181" s="14">
        <v>34.673285909999997</v>
      </c>
      <c r="F181" s="14">
        <v>15.61167208</v>
      </c>
    </row>
    <row r="183" spans="1:6" s="68" customFormat="1" x14ac:dyDescent="0.3"/>
    <row r="184" spans="1:6" x14ac:dyDescent="0.3">
      <c r="A184" s="1" t="s">
        <v>66</v>
      </c>
      <c r="F184" s="3" t="s">
        <v>9</v>
      </c>
    </row>
    <row r="185" spans="1:6" ht="15" thickBot="1" x14ac:dyDescent="0.35"/>
    <row r="186" spans="1:6" ht="16.2" thickBot="1" x14ac:dyDescent="0.35">
      <c r="B186" s="4" t="s">
        <v>0</v>
      </c>
      <c r="C186" s="5" t="s">
        <v>51</v>
      </c>
      <c r="D186" s="5" t="s">
        <v>37</v>
      </c>
      <c r="E186" s="6" t="s">
        <v>38</v>
      </c>
      <c r="F186" s="7" t="s">
        <v>39</v>
      </c>
    </row>
    <row r="187" spans="1:6" x14ac:dyDescent="0.3">
      <c r="A187" t="s">
        <v>5</v>
      </c>
      <c r="C187">
        <v>94588.5</v>
      </c>
      <c r="D187">
        <v>82916</v>
      </c>
      <c r="E187">
        <v>82643</v>
      </c>
      <c r="F187">
        <v>60499</v>
      </c>
    </row>
    <row r="188" spans="1:6" x14ac:dyDescent="0.3">
      <c r="A188" t="s">
        <v>6</v>
      </c>
      <c r="C188">
        <v>93094</v>
      </c>
      <c r="D188">
        <v>48205.5</v>
      </c>
      <c r="E188">
        <v>86643</v>
      </c>
      <c r="F188">
        <v>72219.5</v>
      </c>
    </row>
    <row r="189" spans="1:6" x14ac:dyDescent="0.3">
      <c r="A189" t="s">
        <v>7</v>
      </c>
      <c r="C189">
        <v>81130</v>
      </c>
      <c r="D189">
        <v>74656.5</v>
      </c>
      <c r="E189">
        <v>73678</v>
      </c>
      <c r="F189">
        <v>33311</v>
      </c>
    </row>
    <row r="190" spans="1:6" x14ac:dyDescent="0.3">
      <c r="A190" t="s">
        <v>8</v>
      </c>
      <c r="C190">
        <v>69750.833329999994</v>
      </c>
      <c r="D190">
        <v>65332.333330000001</v>
      </c>
      <c r="E190">
        <v>39843.333330000001</v>
      </c>
      <c r="F190">
        <v>12566.5</v>
      </c>
    </row>
    <row r="191" spans="1:6" x14ac:dyDescent="0.3">
      <c r="A191" t="s">
        <v>11</v>
      </c>
      <c r="B191">
        <v>7864.5370000000003</v>
      </c>
      <c r="C191">
        <v>4075276</v>
      </c>
      <c r="D191">
        <v>1986141</v>
      </c>
      <c r="E191">
        <v>1582803</v>
      </c>
      <c r="F191">
        <v>1487765</v>
      </c>
    </row>
    <row r="193" spans="1:13" ht="15" thickBot="1" x14ac:dyDescent="0.35">
      <c r="F193" s="3" t="s">
        <v>10</v>
      </c>
    </row>
    <row r="194" spans="1:13" ht="16.2" thickBot="1" x14ac:dyDescent="0.35">
      <c r="B194" s="4" t="s">
        <v>0</v>
      </c>
      <c r="C194" s="5" t="s">
        <v>51</v>
      </c>
      <c r="D194" s="5" t="s">
        <v>37</v>
      </c>
      <c r="E194" s="6" t="s">
        <v>38</v>
      </c>
      <c r="F194" s="7" t="s">
        <v>39</v>
      </c>
    </row>
    <row r="195" spans="1:13" x14ac:dyDescent="0.3">
      <c r="A195" t="s">
        <v>5</v>
      </c>
      <c r="B195">
        <v>0</v>
      </c>
      <c r="C195" s="14">
        <v>100</v>
      </c>
      <c r="D195" s="14">
        <v>87.66</v>
      </c>
      <c r="E195" s="14">
        <v>87.37</v>
      </c>
      <c r="F195" s="14">
        <v>63.96</v>
      </c>
    </row>
    <row r="196" spans="1:13" x14ac:dyDescent="0.3">
      <c r="A196" t="s">
        <v>6</v>
      </c>
      <c r="B196">
        <v>0</v>
      </c>
      <c r="C196" s="14">
        <v>100</v>
      </c>
      <c r="D196" s="14">
        <v>51.78</v>
      </c>
      <c r="E196" s="14">
        <v>93.07</v>
      </c>
      <c r="F196" s="14">
        <v>77.58</v>
      </c>
    </row>
    <row r="197" spans="1:13" x14ac:dyDescent="0.3">
      <c r="A197" t="s">
        <v>7</v>
      </c>
      <c r="B197">
        <v>0</v>
      </c>
      <c r="C197" s="14">
        <v>100</v>
      </c>
      <c r="D197" s="14">
        <v>92.020830770000003</v>
      </c>
      <c r="E197" s="14">
        <v>90.814741769999998</v>
      </c>
      <c r="F197" s="14">
        <v>41.05879453</v>
      </c>
    </row>
    <row r="198" spans="1:13" x14ac:dyDescent="0.3">
      <c r="A198" t="s">
        <v>8</v>
      </c>
      <c r="B198">
        <v>0</v>
      </c>
      <c r="C198" s="14">
        <v>100</v>
      </c>
      <c r="D198" s="14">
        <v>93.665308659999994</v>
      </c>
      <c r="E198" s="14">
        <v>57.122376080000002</v>
      </c>
      <c r="F198" s="14">
        <v>18.01627221</v>
      </c>
    </row>
    <row r="199" spans="1:13" x14ac:dyDescent="0.3">
      <c r="A199" t="s">
        <v>11</v>
      </c>
      <c r="B199">
        <v>0</v>
      </c>
      <c r="C199" s="14">
        <v>100</v>
      </c>
      <c r="D199" s="14">
        <v>48.74</v>
      </c>
      <c r="E199" s="14">
        <v>38.840000000000003</v>
      </c>
      <c r="F199" s="14">
        <v>36.51</v>
      </c>
    </row>
    <row r="202" spans="1:13" s="68" customFormat="1" x14ac:dyDescent="0.3"/>
    <row r="205" spans="1:13" x14ac:dyDescent="0.3">
      <c r="A205" s="1" t="s">
        <v>67</v>
      </c>
      <c r="F205" s="3" t="s">
        <v>9</v>
      </c>
    </row>
    <row r="207" spans="1:13" ht="15" thickBot="1" x14ac:dyDescent="0.35"/>
    <row r="208" spans="1:13" ht="16.2" thickBot="1" x14ac:dyDescent="0.35">
      <c r="B208" s="29" t="s">
        <v>0</v>
      </c>
      <c r="C208" s="31" t="s">
        <v>1</v>
      </c>
      <c r="D208" s="31" t="s">
        <v>2</v>
      </c>
      <c r="E208" s="32" t="s">
        <v>3</v>
      </c>
      <c r="F208" s="24" t="s">
        <v>4</v>
      </c>
      <c r="G208" s="25"/>
      <c r="H208" s="25"/>
      <c r="I208" s="25"/>
      <c r="J208" s="25"/>
      <c r="K208" s="25"/>
      <c r="L208" s="25"/>
      <c r="M208" s="26"/>
    </row>
    <row r="209" spans="1:13" ht="16.2" thickBot="1" x14ac:dyDescent="0.35">
      <c r="B209" s="30"/>
      <c r="C209" s="30"/>
      <c r="D209" s="30"/>
      <c r="E209" s="33"/>
      <c r="F209" s="2">
        <v>1</v>
      </c>
      <c r="G209" s="2">
        <v>2</v>
      </c>
      <c r="H209" s="2">
        <v>3</v>
      </c>
      <c r="I209" s="2">
        <v>4</v>
      </c>
      <c r="J209" s="2">
        <v>5</v>
      </c>
      <c r="K209" s="2">
        <v>6</v>
      </c>
      <c r="L209" s="2">
        <v>7</v>
      </c>
      <c r="M209" s="2">
        <v>8</v>
      </c>
    </row>
    <row r="210" spans="1:13" x14ac:dyDescent="0.3">
      <c r="A210" t="s">
        <v>5</v>
      </c>
      <c r="B210">
        <v>1131.25</v>
      </c>
      <c r="C210">
        <v>481.25</v>
      </c>
      <c r="D210">
        <v>5318.75</v>
      </c>
      <c r="E210">
        <v>14643.75</v>
      </c>
      <c r="F210">
        <v>3175</v>
      </c>
      <c r="G210">
        <v>8868.75</v>
      </c>
      <c r="H210">
        <v>7406.25</v>
      </c>
      <c r="I210">
        <v>12512.5</v>
      </c>
      <c r="J210">
        <v>13406.25</v>
      </c>
      <c r="K210">
        <v>14743.75</v>
      </c>
      <c r="L210">
        <v>12768.75</v>
      </c>
      <c r="M210">
        <v>14793.75</v>
      </c>
    </row>
    <row r="211" spans="1:13" x14ac:dyDescent="0.3">
      <c r="A211" t="s">
        <v>6</v>
      </c>
      <c r="B211">
        <v>0</v>
      </c>
      <c r="C211">
        <v>39845.516000000003</v>
      </c>
      <c r="D211">
        <v>34011.896000000001</v>
      </c>
      <c r="E211">
        <v>507729.45600000001</v>
      </c>
      <c r="F211">
        <v>50743.796000000002</v>
      </c>
      <c r="G211">
        <v>79311.546000000002</v>
      </c>
      <c r="H211">
        <v>151727.55600000001</v>
      </c>
      <c r="I211">
        <v>261895.25599999999</v>
      </c>
      <c r="J211">
        <v>226425.15599999999</v>
      </c>
      <c r="K211">
        <v>191474.65599999999</v>
      </c>
      <c r="L211">
        <v>219086.75599999999</v>
      </c>
      <c r="M211">
        <v>282241.95600000001</v>
      </c>
    </row>
    <row r="212" spans="1:13" x14ac:dyDescent="0.3">
      <c r="A212" t="s">
        <v>7</v>
      </c>
      <c r="B212">
        <v>92.330979999999997</v>
      </c>
      <c r="C212">
        <v>28704.82</v>
      </c>
      <c r="D212">
        <v>38270.86</v>
      </c>
      <c r="E212">
        <v>601717.80000000005</v>
      </c>
      <c r="F212">
        <v>69232.09</v>
      </c>
      <c r="G212">
        <v>144885.79999999999</v>
      </c>
      <c r="H212">
        <v>192991.2</v>
      </c>
      <c r="I212">
        <v>245976.1</v>
      </c>
      <c r="J212">
        <v>286331.09999999998</v>
      </c>
      <c r="K212">
        <v>329987.3</v>
      </c>
      <c r="L212">
        <v>411845.4</v>
      </c>
      <c r="M212">
        <v>424196</v>
      </c>
    </row>
    <row r="213" spans="1:13" x14ac:dyDescent="0.3">
      <c r="A213" t="s">
        <v>8</v>
      </c>
      <c r="B213">
        <v>129.1241</v>
      </c>
      <c r="C213">
        <v>62573.8</v>
      </c>
      <c r="D213">
        <v>7834.5739999999996</v>
      </c>
      <c r="E213">
        <v>608920.30000000005</v>
      </c>
      <c r="F213">
        <v>91193.17</v>
      </c>
      <c r="G213">
        <v>232078</v>
      </c>
      <c r="H213">
        <v>273084.7</v>
      </c>
      <c r="I213">
        <v>328842.8</v>
      </c>
      <c r="J213">
        <v>298708.3</v>
      </c>
      <c r="K213">
        <v>322514.3</v>
      </c>
      <c r="L213">
        <v>361065.5</v>
      </c>
      <c r="M213">
        <v>378470.7</v>
      </c>
    </row>
    <row r="214" spans="1:13" x14ac:dyDescent="0.3">
      <c r="A214" t="s">
        <v>11</v>
      </c>
      <c r="B214">
        <v>0</v>
      </c>
      <c r="C214">
        <v>183825.09</v>
      </c>
      <c r="D214">
        <v>1152670.99</v>
      </c>
      <c r="E214">
        <v>2538357.9900000002</v>
      </c>
      <c r="F214">
        <v>363147.39</v>
      </c>
      <c r="G214">
        <v>552638.89</v>
      </c>
      <c r="H214">
        <v>788428.39</v>
      </c>
      <c r="I214">
        <v>1043972.99</v>
      </c>
      <c r="J214">
        <v>1040572.99</v>
      </c>
      <c r="K214">
        <v>1149390.99</v>
      </c>
      <c r="L214">
        <v>1159233.99</v>
      </c>
      <c r="M214">
        <v>1246513.99</v>
      </c>
    </row>
    <row r="215" spans="1:13" x14ac:dyDescent="0.3">
      <c r="A215" t="s">
        <v>12</v>
      </c>
      <c r="B215">
        <v>55126.58</v>
      </c>
      <c r="C215">
        <v>17105.47</v>
      </c>
      <c r="D215">
        <v>187979.4</v>
      </c>
      <c r="E215">
        <v>642856.1</v>
      </c>
      <c r="F215">
        <v>111993.4</v>
      </c>
      <c r="G215">
        <v>311918.8</v>
      </c>
      <c r="H215">
        <v>227395.1</v>
      </c>
      <c r="I215">
        <v>436168.1</v>
      </c>
      <c r="J215">
        <v>422023.4</v>
      </c>
      <c r="K215">
        <v>472858.3</v>
      </c>
      <c r="L215">
        <v>393091.2</v>
      </c>
      <c r="M215">
        <v>493227.2</v>
      </c>
    </row>
    <row r="216" spans="1:13" x14ac:dyDescent="0.3">
      <c r="A216" t="s">
        <v>13</v>
      </c>
      <c r="B216">
        <v>214.5856</v>
      </c>
      <c r="C216">
        <v>162090.1</v>
      </c>
      <c r="D216">
        <v>47548.11</v>
      </c>
      <c r="E216">
        <v>541342.69999999995</v>
      </c>
      <c r="F216">
        <v>150119.29999999999</v>
      </c>
      <c r="G216">
        <v>237505.6</v>
      </c>
      <c r="H216">
        <v>310134.09999999998</v>
      </c>
      <c r="I216">
        <v>448472.2</v>
      </c>
      <c r="J216">
        <v>451659.9</v>
      </c>
      <c r="K216">
        <v>395250.2</v>
      </c>
      <c r="L216">
        <v>506363.6</v>
      </c>
      <c r="M216">
        <v>599269.80000000005</v>
      </c>
    </row>
    <row r="218" spans="1:13" ht="15" thickBot="1" x14ac:dyDescent="0.35">
      <c r="F218" s="3" t="s">
        <v>10</v>
      </c>
    </row>
    <row r="219" spans="1:13" ht="16.2" thickBot="1" x14ac:dyDescent="0.35">
      <c r="B219" s="29" t="s">
        <v>0</v>
      </c>
      <c r="C219" s="31" t="s">
        <v>1</v>
      </c>
      <c r="D219" s="31" t="s">
        <v>2</v>
      </c>
      <c r="E219" s="32" t="s">
        <v>3</v>
      </c>
      <c r="F219" s="24" t="s">
        <v>4</v>
      </c>
      <c r="G219" s="25"/>
      <c r="H219" s="25"/>
      <c r="I219" s="25"/>
      <c r="J219" s="25"/>
      <c r="K219" s="25"/>
      <c r="L219" s="25"/>
      <c r="M219" s="26"/>
    </row>
    <row r="220" spans="1:13" ht="16.2" thickBot="1" x14ac:dyDescent="0.35">
      <c r="B220" s="30"/>
      <c r="C220" s="30"/>
      <c r="D220" s="30"/>
      <c r="E220" s="33"/>
      <c r="F220" s="2">
        <v>1</v>
      </c>
      <c r="G220" s="2">
        <v>2</v>
      </c>
      <c r="H220" s="2">
        <v>3</v>
      </c>
      <c r="I220" s="2">
        <v>4</v>
      </c>
      <c r="J220" s="2">
        <v>5</v>
      </c>
      <c r="K220" s="2">
        <v>6</v>
      </c>
      <c r="L220" s="2">
        <v>7</v>
      </c>
      <c r="M220" s="2">
        <v>8</v>
      </c>
    </row>
    <row r="221" spans="1:13" x14ac:dyDescent="0.3">
      <c r="A221" s="35" t="s">
        <v>5</v>
      </c>
      <c r="B221" s="75">
        <v>0</v>
      </c>
      <c r="C221" s="75">
        <v>3.29</v>
      </c>
      <c r="D221" s="75">
        <v>36.32</v>
      </c>
      <c r="E221" s="75">
        <v>100</v>
      </c>
      <c r="F221" s="75">
        <v>21.68</v>
      </c>
      <c r="G221" s="75">
        <v>60.56</v>
      </c>
      <c r="H221" s="75">
        <v>50.58</v>
      </c>
      <c r="I221" s="75">
        <v>85.45</v>
      </c>
      <c r="J221" s="75">
        <v>91.55</v>
      </c>
      <c r="K221" s="75">
        <v>100.68</v>
      </c>
      <c r="L221" s="75">
        <v>87.2</v>
      </c>
      <c r="M221" s="75">
        <v>101.02</v>
      </c>
    </row>
    <row r="222" spans="1:13" x14ac:dyDescent="0.3">
      <c r="A222" s="35" t="s">
        <v>6</v>
      </c>
      <c r="B222" s="75">
        <v>0</v>
      </c>
      <c r="C222" s="75">
        <v>7.8477849825596886</v>
      </c>
      <c r="D222" s="75">
        <v>6.6988226895388161</v>
      </c>
      <c r="E222" s="75">
        <v>100</v>
      </c>
      <c r="F222" s="75">
        <v>9.9942588322076791</v>
      </c>
      <c r="G222" s="75">
        <v>15.620828191618646</v>
      </c>
      <c r="H222" s="75">
        <v>29.883544121182521</v>
      </c>
      <c r="I222" s="75">
        <v>51.581654935537166</v>
      </c>
      <c r="J222" s="75">
        <v>44.595631260755532</v>
      </c>
      <c r="K222" s="75">
        <v>37.711945552357314</v>
      </c>
      <c r="L222" s="75">
        <v>43.15029459311102</v>
      </c>
      <c r="M222" s="75">
        <v>55.589045044493147</v>
      </c>
    </row>
    <row r="223" spans="1:13" x14ac:dyDescent="0.3">
      <c r="A223" s="35" t="s">
        <v>7</v>
      </c>
      <c r="B223" s="75">
        <v>1.5344565176566157E-2</v>
      </c>
      <c r="C223" s="75">
        <v>4.7704787859026272</v>
      </c>
      <c r="D223" s="75">
        <v>6.3602672216111937</v>
      </c>
      <c r="E223" s="75">
        <v>100</v>
      </c>
      <c r="F223" s="75">
        <v>11.505740730953944</v>
      </c>
      <c r="G223" s="75">
        <v>24.078696026609148</v>
      </c>
      <c r="H223" s="75">
        <v>32.073373930437157</v>
      </c>
      <c r="I223" s="75">
        <v>40.878980146507217</v>
      </c>
      <c r="J223" s="75">
        <v>47.585612391722492</v>
      </c>
      <c r="K223" s="75">
        <v>54.840873911325204</v>
      </c>
      <c r="L223" s="75">
        <v>68.444942130679863</v>
      </c>
      <c r="M223" s="75">
        <v>70.497498993714331</v>
      </c>
    </row>
    <row r="224" spans="1:13" x14ac:dyDescent="0.3">
      <c r="A224" s="35" t="s">
        <v>8</v>
      </c>
      <c r="B224" s="75">
        <v>2.1205418837243559E-2</v>
      </c>
      <c r="C224" s="75">
        <v>10.276188854272061</v>
      </c>
      <c r="D224" s="75">
        <v>1.286633735153845</v>
      </c>
      <c r="E224" s="75">
        <v>100</v>
      </c>
      <c r="F224" s="75">
        <v>14.97620788796169</v>
      </c>
      <c r="G224" s="75">
        <v>38.113033840389285</v>
      </c>
      <c r="H224" s="75">
        <v>44.847363439845907</v>
      </c>
      <c r="I224" s="75">
        <v>54.004243248254326</v>
      </c>
      <c r="J224" s="75">
        <v>49.055401831733967</v>
      </c>
      <c r="K224" s="75">
        <v>52.964944673383364</v>
      </c>
      <c r="L224" s="75">
        <v>59.296019528335641</v>
      </c>
      <c r="M224" s="75">
        <v>62.154390320046801</v>
      </c>
    </row>
    <row r="225" spans="1:13" x14ac:dyDescent="0.3">
      <c r="A225" s="35" t="s">
        <v>11</v>
      </c>
      <c r="B225" s="75">
        <v>0</v>
      </c>
      <c r="C225" s="75">
        <v>7.2418898644000942</v>
      </c>
      <c r="D225" s="75">
        <v>45.410103481896968</v>
      </c>
      <c r="E225" s="75">
        <v>100</v>
      </c>
      <c r="F225" s="75">
        <v>14.306389856381132</v>
      </c>
      <c r="G225" s="75">
        <v>21.771511038913779</v>
      </c>
      <c r="H225" s="75">
        <v>31.060567229132246</v>
      </c>
      <c r="I225" s="75">
        <v>41.127886378233036</v>
      </c>
      <c r="J225" s="75">
        <v>40.993941520439357</v>
      </c>
      <c r="K225" s="75">
        <v>45.280886089672478</v>
      </c>
      <c r="L225" s="75">
        <v>45.668656452985182</v>
      </c>
      <c r="M225" s="75">
        <v>49.107099743641754</v>
      </c>
    </row>
    <row r="226" spans="1:13" x14ac:dyDescent="0.3">
      <c r="A226" s="35" t="s">
        <v>12</v>
      </c>
      <c r="B226" s="75">
        <v>0</v>
      </c>
      <c r="C226" s="75">
        <v>37.15</v>
      </c>
      <c r="D226" s="75">
        <v>3.07</v>
      </c>
      <c r="E226" s="75">
        <v>100</v>
      </c>
      <c r="F226" s="75">
        <v>3.44</v>
      </c>
      <c r="G226" s="75">
        <v>19.96</v>
      </c>
      <c r="H226" s="75">
        <v>42.24</v>
      </c>
      <c r="I226" s="75">
        <v>40.82</v>
      </c>
      <c r="J226" s="75">
        <v>37.659999999999997</v>
      </c>
      <c r="K226" s="75">
        <v>45.01</v>
      </c>
      <c r="L226" s="75">
        <v>52.79</v>
      </c>
      <c r="M226" s="75">
        <v>55.44</v>
      </c>
    </row>
    <row r="227" spans="1:13" x14ac:dyDescent="0.3">
      <c r="A227" s="35" t="s">
        <v>13</v>
      </c>
      <c r="B227" s="75">
        <v>3.9639511163630729E-2</v>
      </c>
      <c r="C227" s="75">
        <v>29.942234373900305</v>
      </c>
      <c r="D227" s="75">
        <v>8.7833658789524645</v>
      </c>
      <c r="E227" s="75">
        <v>100</v>
      </c>
      <c r="F227" s="75">
        <v>27.730917956407282</v>
      </c>
      <c r="G227" s="75">
        <v>43.873428052137776</v>
      </c>
      <c r="H227" s="75">
        <v>57.289790736995251</v>
      </c>
      <c r="I227" s="75">
        <v>82.844416300432243</v>
      </c>
      <c r="J227" s="75">
        <v>83.433266949014012</v>
      </c>
      <c r="K227" s="75">
        <v>73.012936167791693</v>
      </c>
      <c r="L227" s="75">
        <v>93.538455399878856</v>
      </c>
      <c r="M227" s="75">
        <v>110.70063381292481</v>
      </c>
    </row>
    <row r="232" spans="1:13" s="68" customFormat="1" x14ac:dyDescent="0.3"/>
    <row r="233" spans="1:13" x14ac:dyDescent="0.3">
      <c r="A233" s="74" t="s">
        <v>68</v>
      </c>
      <c r="F233" s="3" t="s">
        <v>9</v>
      </c>
    </row>
    <row r="234" spans="1:13" ht="15" thickBot="1" x14ac:dyDescent="0.35"/>
    <row r="235" spans="1:13" ht="16.2" thickBot="1" x14ac:dyDescent="0.35">
      <c r="B235" s="4" t="s">
        <v>0</v>
      </c>
      <c r="C235" s="5" t="s">
        <v>36</v>
      </c>
      <c r="D235" s="5" t="s">
        <v>40</v>
      </c>
      <c r="E235" s="6" t="s">
        <v>41</v>
      </c>
      <c r="F235" s="7" t="s">
        <v>42</v>
      </c>
    </row>
    <row r="236" spans="1:13" x14ac:dyDescent="0.3">
      <c r="A236" t="s">
        <v>5</v>
      </c>
      <c r="B236" s="12">
        <v>264.3125</v>
      </c>
      <c r="C236">
        <v>90800.1875</v>
      </c>
      <c r="D236">
        <v>144321.48749999999</v>
      </c>
      <c r="E236">
        <v>155060.98749999999</v>
      </c>
      <c r="F236">
        <v>169593.28750000001</v>
      </c>
    </row>
    <row r="237" spans="1:13" x14ac:dyDescent="0.3">
      <c r="A237" t="s">
        <v>6</v>
      </c>
      <c r="B237">
        <v>1212.375</v>
      </c>
      <c r="C237">
        <v>96324.19</v>
      </c>
      <c r="D237">
        <v>123250.1</v>
      </c>
      <c r="E237">
        <v>121022.8</v>
      </c>
      <c r="F237">
        <v>115212.1</v>
      </c>
    </row>
    <row r="238" spans="1:13" x14ac:dyDescent="0.3">
      <c r="A238" t="s">
        <v>7</v>
      </c>
      <c r="B238">
        <v>121</v>
      </c>
      <c r="C238">
        <v>55538.38</v>
      </c>
      <c r="D238">
        <v>77282</v>
      </c>
      <c r="E238">
        <v>66068.31</v>
      </c>
      <c r="F238">
        <v>111573.4</v>
      </c>
    </row>
    <row r="239" spans="1:13" x14ac:dyDescent="0.3">
      <c r="A239" t="s">
        <v>8</v>
      </c>
      <c r="B239">
        <v>193.75</v>
      </c>
      <c r="C239">
        <v>42781.25</v>
      </c>
      <c r="D239">
        <v>61281.25</v>
      </c>
      <c r="E239">
        <v>83675</v>
      </c>
      <c r="F239">
        <v>78950</v>
      </c>
    </row>
    <row r="240" spans="1:13" x14ac:dyDescent="0.3">
      <c r="A240" t="s">
        <v>11</v>
      </c>
      <c r="B240">
        <v>25</v>
      </c>
      <c r="C240">
        <v>26556.25</v>
      </c>
      <c r="D240">
        <v>35268.75</v>
      </c>
      <c r="E240">
        <v>44931.25</v>
      </c>
      <c r="F240">
        <v>52568.75</v>
      </c>
      <c r="G240" s="13"/>
    </row>
    <row r="241" spans="1:7" x14ac:dyDescent="0.3">
      <c r="B241" s="13"/>
      <c r="C241" s="13"/>
      <c r="D241" s="13"/>
      <c r="E241" s="13"/>
      <c r="F241" s="13"/>
      <c r="G241" s="13"/>
    </row>
    <row r="242" spans="1:7" ht="15" thickBot="1" x14ac:dyDescent="0.35">
      <c r="F242" s="3" t="s">
        <v>10</v>
      </c>
    </row>
    <row r="243" spans="1:7" ht="16.2" thickBot="1" x14ac:dyDescent="0.35">
      <c r="B243" s="4" t="s">
        <v>0</v>
      </c>
      <c r="C243" s="5" t="s">
        <v>36</v>
      </c>
      <c r="D243" s="5" t="s">
        <v>40</v>
      </c>
      <c r="E243" s="6" t="s">
        <v>41</v>
      </c>
      <c r="F243" s="7" t="s">
        <v>42</v>
      </c>
    </row>
    <row r="244" spans="1:7" x14ac:dyDescent="0.3">
      <c r="A244" t="s">
        <v>5</v>
      </c>
      <c r="B244">
        <v>0</v>
      </c>
      <c r="C244" s="14">
        <v>100</v>
      </c>
      <c r="D244" s="14">
        <v>158.94404127744778</v>
      </c>
      <c r="E244" s="14">
        <v>170.77166002548176</v>
      </c>
      <c r="F244" s="14">
        <v>186.77636265894276</v>
      </c>
    </row>
    <row r="245" spans="1:7" x14ac:dyDescent="0.3">
      <c r="A245" t="s">
        <v>6</v>
      </c>
      <c r="B245">
        <v>0</v>
      </c>
      <c r="C245" s="14">
        <v>100</v>
      </c>
      <c r="D245" s="14">
        <v>128.31</v>
      </c>
      <c r="E245" s="14">
        <v>125.97</v>
      </c>
      <c r="F245" s="14">
        <v>119.86</v>
      </c>
    </row>
    <row r="246" spans="1:7" x14ac:dyDescent="0.3">
      <c r="A246" t="s">
        <v>7</v>
      </c>
      <c r="B246">
        <v>0</v>
      </c>
      <c r="C246" s="14">
        <v>100</v>
      </c>
      <c r="D246" s="14">
        <v>139.24</v>
      </c>
      <c r="E246" s="14">
        <v>119</v>
      </c>
      <c r="F246" s="14">
        <v>201.11</v>
      </c>
    </row>
    <row r="247" spans="1:7" x14ac:dyDescent="0.3">
      <c r="A247" t="s">
        <v>8</v>
      </c>
      <c r="B247">
        <v>0</v>
      </c>
      <c r="C247" s="14">
        <v>100</v>
      </c>
      <c r="D247" s="14">
        <v>143.24</v>
      </c>
      <c r="E247" s="14">
        <v>195.59</v>
      </c>
      <c r="F247" s="14">
        <v>184.54</v>
      </c>
    </row>
    <row r="248" spans="1:7" x14ac:dyDescent="0.3">
      <c r="A248" t="s">
        <v>11</v>
      </c>
      <c r="B248">
        <v>0</v>
      </c>
      <c r="C248" s="14">
        <v>100</v>
      </c>
      <c r="D248" s="14">
        <v>132.84</v>
      </c>
      <c r="E248" s="14">
        <v>169.26</v>
      </c>
      <c r="F248" s="14">
        <v>198.04</v>
      </c>
    </row>
  </sheetData>
  <mergeCells count="28">
    <mergeCell ref="B38:B39"/>
    <mergeCell ref="C38:C39"/>
    <mergeCell ref="D38:D39"/>
    <mergeCell ref="E38:E39"/>
    <mergeCell ref="F38:M38"/>
    <mergeCell ref="B27:B28"/>
    <mergeCell ref="C27:C28"/>
    <mergeCell ref="D27:D28"/>
    <mergeCell ref="E27:E28"/>
    <mergeCell ref="F27:M27"/>
    <mergeCell ref="B219:B220"/>
    <mergeCell ref="C219:C220"/>
    <mergeCell ref="D219:D220"/>
    <mergeCell ref="E219:E220"/>
    <mergeCell ref="F219:M219"/>
    <mergeCell ref="B208:B209"/>
    <mergeCell ref="C208:C209"/>
    <mergeCell ref="D208:D209"/>
    <mergeCell ref="E208:E209"/>
    <mergeCell ref="F208:M208"/>
    <mergeCell ref="B68:B69"/>
    <mergeCell ref="D68:I68"/>
    <mergeCell ref="B91:B92"/>
    <mergeCell ref="D91:I91"/>
    <mergeCell ref="B98:B99"/>
    <mergeCell ref="D98:I98"/>
    <mergeCell ref="B79:B80"/>
    <mergeCell ref="D79:I79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4BD3-C9B7-4BF7-AD05-958973CA1E8A}">
  <dimension ref="A1:Y124"/>
  <sheetViews>
    <sheetView tabSelected="1" zoomScale="78" zoomScaleNormal="78" workbookViewId="0">
      <selection activeCell="C12" sqref="C12:F14"/>
    </sheetView>
  </sheetViews>
  <sheetFormatPr defaultColWidth="8.77734375" defaultRowHeight="14.4" x14ac:dyDescent="0.3"/>
  <cols>
    <col min="2" max="6" width="9.5546875" bestFit="1" customWidth="1"/>
  </cols>
  <sheetData>
    <row r="1" spans="1:25" x14ac:dyDescent="0.3">
      <c r="A1" s="1" t="s">
        <v>58</v>
      </c>
      <c r="C1" s="16" t="s">
        <v>62</v>
      </c>
    </row>
    <row r="2" spans="1:25" ht="15" thickBot="1" x14ac:dyDescent="0.35">
      <c r="A2" s="1"/>
      <c r="D2" s="3" t="s">
        <v>87</v>
      </c>
      <c r="M2" s="3" t="s">
        <v>88</v>
      </c>
    </row>
    <row r="3" spans="1:25" ht="15" thickBot="1" x14ac:dyDescent="0.35">
      <c r="A3" s="1"/>
      <c r="B3" s="19" t="s">
        <v>61</v>
      </c>
      <c r="C3" s="19" t="s">
        <v>15</v>
      </c>
      <c r="D3" s="19" t="s">
        <v>16</v>
      </c>
      <c r="E3" s="20" t="s">
        <v>17</v>
      </c>
      <c r="F3" s="17" t="s">
        <v>18</v>
      </c>
      <c r="K3" s="19" t="s">
        <v>61</v>
      </c>
      <c r="L3" s="19" t="s">
        <v>15</v>
      </c>
      <c r="M3" s="18" t="s">
        <v>35</v>
      </c>
      <c r="N3" s="17" t="s">
        <v>34</v>
      </c>
      <c r="O3" s="17" t="s">
        <v>33</v>
      </c>
    </row>
    <row r="4" spans="1:25" x14ac:dyDescent="0.3">
      <c r="A4" t="s">
        <v>5</v>
      </c>
      <c r="B4">
        <v>9.9500000000000005E-2</v>
      </c>
      <c r="C4">
        <v>2.4352999999999998</v>
      </c>
      <c r="D4">
        <v>2.5362</v>
      </c>
      <c r="E4">
        <v>2.3641000000000001</v>
      </c>
      <c r="F4">
        <v>2.3952</v>
      </c>
      <c r="H4" s="70"/>
      <c r="K4" s="21">
        <f>B4-$B$7</f>
        <v>-3.8333333333333414E-3</v>
      </c>
      <c r="L4" s="21">
        <f t="shared" ref="L4:O4" si="0">C4-$B$7</f>
        <v>2.3319666666666663</v>
      </c>
      <c r="M4" s="21">
        <f t="shared" si="0"/>
        <v>2.4328666666666665</v>
      </c>
      <c r="N4" s="21">
        <f t="shared" si="0"/>
        <v>2.2607666666666666</v>
      </c>
      <c r="O4" s="21">
        <f t="shared" si="0"/>
        <v>2.2918666666666665</v>
      </c>
    </row>
    <row r="5" spans="1:25" x14ac:dyDescent="0.3">
      <c r="A5" t="s">
        <v>6</v>
      </c>
      <c r="B5">
        <v>0.1024</v>
      </c>
      <c r="C5">
        <v>2.4872999999999998</v>
      </c>
      <c r="D5">
        <v>2.4624999999999999</v>
      </c>
      <c r="E5">
        <v>2.3866999999999998</v>
      </c>
      <c r="F5">
        <v>2.415</v>
      </c>
      <c r="K5" s="21">
        <f t="shared" ref="K5:K6" si="1">B5-$B$7</f>
        <v>-9.3333333333334156E-4</v>
      </c>
      <c r="L5" s="21">
        <f t="shared" ref="L5:L6" si="2">C5-$B$7</f>
        <v>2.3839666666666663</v>
      </c>
      <c r="M5" s="21">
        <f t="shared" ref="M5:M6" si="3">D5-$B$7</f>
        <v>2.3591666666666664</v>
      </c>
      <c r="N5" s="21">
        <f t="shared" ref="N5:N6" si="4">E5-$B$7</f>
        <v>2.2833666666666663</v>
      </c>
      <c r="O5" s="21">
        <f t="shared" ref="O5:O6" si="5">F5-$B$7</f>
        <v>2.3116666666666665</v>
      </c>
    </row>
    <row r="6" spans="1:25" x14ac:dyDescent="0.3">
      <c r="A6" t="s">
        <v>7</v>
      </c>
      <c r="B6">
        <v>0.1081</v>
      </c>
      <c r="C6">
        <v>2.4066999999999998</v>
      </c>
      <c r="D6">
        <v>2.4752000000000001</v>
      </c>
      <c r="E6">
        <v>2.3824999999999998</v>
      </c>
      <c r="F6">
        <v>2.4380999999999999</v>
      </c>
      <c r="K6" s="21">
        <f t="shared" si="1"/>
        <v>4.7666666666666552E-3</v>
      </c>
      <c r="L6" s="21">
        <f t="shared" si="2"/>
        <v>2.3033666666666663</v>
      </c>
      <c r="M6" s="21">
        <f t="shared" si="3"/>
        <v>2.3718666666666666</v>
      </c>
      <c r="N6" s="21">
        <f t="shared" si="4"/>
        <v>2.2791666666666663</v>
      </c>
      <c r="O6" s="21">
        <f t="shared" si="5"/>
        <v>2.3347666666666664</v>
      </c>
    </row>
    <row r="7" spans="1:25" x14ac:dyDescent="0.3">
      <c r="A7" s="16" t="s">
        <v>83</v>
      </c>
      <c r="B7" s="78">
        <f>AVERAGE(B4:B6)</f>
        <v>0.10333333333333335</v>
      </c>
      <c r="C7" s="78">
        <f t="shared" ref="C7:F7" si="6">AVERAGE(C4:C6)</f>
        <v>2.4430999999999998</v>
      </c>
      <c r="D7" s="78">
        <f t="shared" si="6"/>
        <v>2.4912999999999998</v>
      </c>
      <c r="E7" s="78">
        <f t="shared" si="6"/>
        <v>2.3777666666666666</v>
      </c>
      <c r="F7" s="78">
        <f t="shared" si="6"/>
        <v>2.4161000000000001</v>
      </c>
      <c r="J7" s="16" t="s">
        <v>83</v>
      </c>
      <c r="K7" s="78">
        <f>AVERAGE(K4:K6)</f>
        <v>-9.2518585385429707E-18</v>
      </c>
      <c r="L7" s="78">
        <f>AVERAGE(L4:L6)</f>
        <v>2.3397666666666663</v>
      </c>
      <c r="M7" s="78">
        <f t="shared" ref="M7:O7" si="7">AVERAGE(M4:M6)</f>
        <v>2.3879666666666663</v>
      </c>
      <c r="N7" s="78">
        <f t="shared" si="7"/>
        <v>2.2744333333333331</v>
      </c>
      <c r="O7" s="78">
        <f t="shared" si="7"/>
        <v>2.3127666666666666</v>
      </c>
    </row>
    <row r="8" spans="1:25" s="61" customFormat="1" x14ac:dyDescent="0.3">
      <c r="D8" s="71"/>
      <c r="E8" s="71"/>
      <c r="F8" s="71"/>
      <c r="H8"/>
      <c r="K8" s="72"/>
      <c r="L8" s="72"/>
    </row>
    <row r="9" spans="1:25" s="61" customFormat="1" x14ac:dyDescent="0.3">
      <c r="D9" s="71"/>
      <c r="E9" s="71"/>
      <c r="F9" s="71"/>
      <c r="H9"/>
      <c r="K9" s="72"/>
      <c r="L9" s="72"/>
      <c r="S9"/>
      <c r="T9"/>
      <c r="U9"/>
      <c r="V9"/>
      <c r="W9"/>
      <c r="X9"/>
      <c r="Y9"/>
    </row>
    <row r="10" spans="1:25" ht="15" thickBot="1" x14ac:dyDescent="0.35">
      <c r="D10" s="79" t="s">
        <v>90</v>
      </c>
      <c r="K10" s="21"/>
      <c r="M10" s="3" t="s">
        <v>89</v>
      </c>
    </row>
    <row r="11" spans="1:25" ht="15" thickBot="1" x14ac:dyDescent="0.35">
      <c r="B11" s="92" t="s">
        <v>61</v>
      </c>
      <c r="C11" s="19" t="s">
        <v>15</v>
      </c>
      <c r="D11" s="19" t="s">
        <v>16</v>
      </c>
      <c r="E11" s="20" t="s">
        <v>17</v>
      </c>
      <c r="F11" s="17" t="s">
        <v>18</v>
      </c>
      <c r="K11" s="19" t="s">
        <v>61</v>
      </c>
      <c r="L11" s="19" t="s">
        <v>15</v>
      </c>
      <c r="M11" s="19" t="s">
        <v>16</v>
      </c>
      <c r="N11" s="20" t="s">
        <v>17</v>
      </c>
      <c r="O11" s="17" t="s">
        <v>18</v>
      </c>
    </row>
    <row r="12" spans="1:25" x14ac:dyDescent="0.3">
      <c r="A12" t="s">
        <v>5</v>
      </c>
      <c r="B12" s="93">
        <f>K12*100</f>
        <v>-0.1638340005413649</v>
      </c>
      <c r="C12" s="85">
        <f>L12*100</f>
        <v>99.666633424985392</v>
      </c>
      <c r="D12" s="85">
        <f>(D4-AVERAGE($B$4:$B$6))/(AVERAGE($C$4:$C$6)-AVERAGE($B$4:$B$6))*100</f>
        <v>103.97902924793073</v>
      </c>
      <c r="E12" s="85">
        <f>(E4-AVERAGE($B$4:$B$6))/(AVERAGE($C$4:$C$6)-AVERAGE($B$4:$B$6))*100</f>
        <v>96.623594945364928</v>
      </c>
      <c r="F12" s="86">
        <f>(F4-AVERAGE($B$4:$B$6))/(AVERAGE($C$4:$C$6)-AVERAGE($B$4:$B$6))*100</f>
        <v>97.952787314974429</v>
      </c>
      <c r="J12" t="s">
        <v>5</v>
      </c>
      <c r="K12" s="21">
        <f>K4/$L$7</f>
        <v>-1.638340005413649E-3</v>
      </c>
      <c r="L12" s="21">
        <f t="shared" ref="L12:O12" si="8">L4/$L$7</f>
        <v>0.99666633424985396</v>
      </c>
      <c r="M12" s="21">
        <f t="shared" si="8"/>
        <v>1.0397902924793072</v>
      </c>
      <c r="N12" s="21">
        <f t="shared" si="8"/>
        <v>0.96623594945364932</v>
      </c>
      <c r="O12" s="21">
        <f t="shared" si="8"/>
        <v>0.97952787314974432</v>
      </c>
    </row>
    <row r="13" spans="1:25" x14ac:dyDescent="0.3">
      <c r="A13" t="s">
        <v>6</v>
      </c>
      <c r="B13" s="94">
        <f t="shared" ref="B13:B14" si="9">K13*100</f>
        <v>-3.9890017523115197E-2</v>
      </c>
      <c r="C13" s="88">
        <f t="shared" ref="C13:C14" si="10">L13*100</f>
        <v>101.88907725841607</v>
      </c>
      <c r="D13" s="88">
        <f>(D5-AVERAGE($B$4:$B$6))/(AVERAGE($C$4:$C$6)-AVERAGE($B$4:$B$6))*100</f>
        <v>100.82914250708761</v>
      </c>
      <c r="E13" s="88">
        <f>(E5-AVERAGE($B$4:$B$6))/(AVERAGE($C$4:$C$6)-AVERAGE($B$4:$B$6))*100</f>
        <v>97.589503226817484</v>
      </c>
      <c r="F13" s="89">
        <f>(F5-AVERAGE($B$4:$B$6))/(AVERAGE($C$4:$C$6)-AVERAGE($B$4:$B$6))*100</f>
        <v>98.799025543857653</v>
      </c>
      <c r="J13" t="s">
        <v>6</v>
      </c>
      <c r="K13" s="21">
        <f t="shared" ref="K13:O13" si="11">K5/$L$7</f>
        <v>-3.9890017523115196E-4</v>
      </c>
      <c r="L13" s="21">
        <f t="shared" si="11"/>
        <v>1.0188907725841607</v>
      </c>
      <c r="M13" s="21">
        <f t="shared" si="11"/>
        <v>1.0082914250708761</v>
      </c>
      <c r="N13" s="21">
        <f t="shared" si="11"/>
        <v>0.97589503226817487</v>
      </c>
      <c r="O13" s="66">
        <f t="shared" si="11"/>
        <v>0.98799025543857655</v>
      </c>
    </row>
    <row r="14" spans="1:25" ht="15" thickBot="1" x14ac:dyDescent="0.35">
      <c r="A14" t="s">
        <v>7</v>
      </c>
      <c r="B14" s="95">
        <f t="shared" si="9"/>
        <v>0.2037240180644789</v>
      </c>
      <c r="C14" s="88">
        <f t="shared" si="10"/>
        <v>98.444289316598514</v>
      </c>
      <c r="D14" s="88">
        <f>(D6-AVERAGE($B$4:$B$6))/(AVERAGE($C$4:$C$6)-AVERAGE($B$4:$B$6))*100</f>
        <v>101.37193167409858</v>
      </c>
      <c r="E14" s="88">
        <f>(E6-AVERAGE($B$4:$B$6))/(AVERAGE($C$4:$C$6)-AVERAGE($B$4:$B$6))*100</f>
        <v>97.409998147963478</v>
      </c>
      <c r="F14" s="89">
        <f>(F6-AVERAGE($B$4:$B$6))/(AVERAGE($C$4:$C$6)-AVERAGE($B$4:$B$6))*100</f>
        <v>99.786303477554753</v>
      </c>
      <c r="J14" t="s">
        <v>7</v>
      </c>
      <c r="K14" s="21">
        <f t="shared" ref="K14:O14" si="12">K6/$L$7</f>
        <v>2.0372401806447891E-3</v>
      </c>
      <c r="L14" s="21">
        <f t="shared" si="12"/>
        <v>0.98444289316598521</v>
      </c>
      <c r="M14" s="21">
        <f t="shared" si="12"/>
        <v>1.0137193167409857</v>
      </c>
      <c r="N14" s="21">
        <f t="shared" si="12"/>
        <v>0.97409998147963472</v>
      </c>
      <c r="O14" s="21">
        <f t="shared" si="12"/>
        <v>0.9978630347755475</v>
      </c>
    </row>
    <row r="15" spans="1:25" ht="15" thickBot="1" x14ac:dyDescent="0.35">
      <c r="A15" s="16" t="s">
        <v>83</v>
      </c>
      <c r="B15" s="96">
        <f>AVERAGE(B12:B14)</f>
        <v>-3.9782991715734778E-16</v>
      </c>
      <c r="C15" s="82">
        <f t="shared" ref="C15:F15" si="13">AVERAGE(C12:C14)</f>
        <v>100</v>
      </c>
      <c r="D15" s="82">
        <f t="shared" si="13"/>
        <v>102.06003447637231</v>
      </c>
      <c r="E15" s="82">
        <f t="shared" si="13"/>
        <v>97.207698773381978</v>
      </c>
      <c r="F15" s="83">
        <f t="shared" si="13"/>
        <v>98.846038778795602</v>
      </c>
      <c r="J15" s="16" t="s">
        <v>83</v>
      </c>
      <c r="K15" s="78">
        <f>AVERAGE(K12:K14)</f>
        <v>-3.903127820947816E-18</v>
      </c>
      <c r="L15" s="78">
        <f>AVERAGE(L12:L14)</f>
        <v>1</v>
      </c>
      <c r="M15" s="78">
        <f t="shared" ref="M15:O15" si="14">AVERAGE(M12:M14)</f>
        <v>1.0206003447637231</v>
      </c>
      <c r="N15" s="78">
        <f t="shared" si="14"/>
        <v>0.97207698773381956</v>
      </c>
      <c r="O15" s="78">
        <f t="shared" si="14"/>
        <v>0.9884603877879562</v>
      </c>
    </row>
    <row r="17" spans="1:16" s="68" customFormat="1" x14ac:dyDescent="0.3"/>
    <row r="18" spans="1:16" x14ac:dyDescent="0.3">
      <c r="A18" s="1" t="s">
        <v>59</v>
      </c>
      <c r="C18" s="16" t="s">
        <v>60</v>
      </c>
    </row>
    <row r="19" spans="1:16" x14ac:dyDescent="0.3">
      <c r="A19" s="1"/>
      <c r="C19" s="16"/>
    </row>
    <row r="20" spans="1:16" ht="15" thickBot="1" x14ac:dyDescent="0.35">
      <c r="D20" s="3" t="s">
        <v>87</v>
      </c>
      <c r="M20" s="3" t="s">
        <v>88</v>
      </c>
    </row>
    <row r="21" spans="1:16" ht="15" thickBot="1" x14ac:dyDescent="0.35">
      <c r="B21" s="19" t="s">
        <v>61</v>
      </c>
      <c r="C21" s="19" t="s">
        <v>15</v>
      </c>
      <c r="D21" s="18" t="s">
        <v>35</v>
      </c>
      <c r="E21" s="17" t="s">
        <v>34</v>
      </c>
      <c r="F21" s="17" t="s">
        <v>33</v>
      </c>
      <c r="G21" s="80" t="s">
        <v>32</v>
      </c>
      <c r="K21" s="19" t="s">
        <v>61</v>
      </c>
      <c r="L21" s="19" t="s">
        <v>15</v>
      </c>
      <c r="M21" s="18" t="s">
        <v>35</v>
      </c>
      <c r="N21" s="17" t="s">
        <v>34</v>
      </c>
      <c r="O21" s="17" t="s">
        <v>33</v>
      </c>
      <c r="P21" s="80" t="s">
        <v>32</v>
      </c>
    </row>
    <row r="22" spans="1:16" x14ac:dyDescent="0.3">
      <c r="A22" t="s">
        <v>5</v>
      </c>
      <c r="B22" s="23">
        <v>0.1416</v>
      </c>
      <c r="C22" s="21">
        <v>2.3698000000000001</v>
      </c>
      <c r="D22" s="23">
        <v>2.5004</v>
      </c>
      <c r="E22" s="21">
        <v>2.4182000000000001</v>
      </c>
      <c r="F22" s="21">
        <v>2.4430000000000001</v>
      </c>
      <c r="G22" s="21">
        <v>2.5369000000000002</v>
      </c>
      <c r="J22" t="s">
        <v>5</v>
      </c>
      <c r="K22" s="21">
        <f>B22-$B$25</f>
        <v>4.5333333333333337E-2</v>
      </c>
      <c r="L22" s="21">
        <f>C22-$B$25</f>
        <v>2.2735333333333334</v>
      </c>
      <c r="M22" s="21">
        <f t="shared" ref="M22:P22" si="15">D22-$B$25</f>
        <v>2.4041333333333332</v>
      </c>
      <c r="N22" s="21">
        <f t="shared" si="15"/>
        <v>2.3219333333333334</v>
      </c>
      <c r="O22" s="21">
        <f t="shared" si="15"/>
        <v>2.3467333333333333</v>
      </c>
      <c r="P22" s="21">
        <f t="shared" si="15"/>
        <v>2.4406333333333334</v>
      </c>
    </row>
    <row r="23" spans="1:16" x14ac:dyDescent="0.3">
      <c r="A23" t="s">
        <v>6</v>
      </c>
      <c r="B23">
        <v>3.3000000000000002E-2</v>
      </c>
      <c r="C23">
        <v>2.4475499999999997</v>
      </c>
      <c r="D23">
        <v>2.4119999999999999</v>
      </c>
      <c r="E23">
        <v>2.4086499999999997</v>
      </c>
      <c r="F23">
        <v>2.4305500000000002</v>
      </c>
      <c r="G23">
        <v>2.4406499999999998</v>
      </c>
      <c r="J23" t="s">
        <v>6</v>
      </c>
      <c r="K23" s="21">
        <f t="shared" ref="K23:K24" si="16">B23-$B$25</f>
        <v>-6.3266666666666665E-2</v>
      </c>
      <c r="L23" s="21">
        <f t="shared" ref="L23:L24" si="17">C23-$B$25</f>
        <v>2.3512833333333329</v>
      </c>
      <c r="M23" s="21">
        <f t="shared" ref="M23:M24" si="18">D23-$B$25</f>
        <v>2.3157333333333332</v>
      </c>
      <c r="N23" s="21">
        <f t="shared" ref="N23:N24" si="19">E23-$B$25</f>
        <v>2.312383333333333</v>
      </c>
      <c r="O23" s="21">
        <f t="shared" ref="O23:O24" si="20">F23-$B$25</f>
        <v>2.3342833333333335</v>
      </c>
      <c r="P23" s="21">
        <f t="shared" ref="P23:P24" si="21">G23-$B$25</f>
        <v>2.344383333333333</v>
      </c>
    </row>
    <row r="24" spans="1:16" x14ac:dyDescent="0.3">
      <c r="A24" t="s">
        <v>7</v>
      </c>
      <c r="B24">
        <v>0.1142</v>
      </c>
      <c r="C24">
        <v>2.5960000000000001</v>
      </c>
      <c r="D24">
        <v>2.5286</v>
      </c>
      <c r="E24">
        <v>2.5248499999999998</v>
      </c>
      <c r="F24">
        <v>2.6320000000000001</v>
      </c>
      <c r="G24">
        <v>2.4694000000000003</v>
      </c>
      <c r="J24" t="s">
        <v>7</v>
      </c>
      <c r="K24" s="21">
        <f t="shared" si="16"/>
        <v>1.7933333333333329E-2</v>
      </c>
      <c r="L24" s="21">
        <f t="shared" si="17"/>
        <v>2.4997333333333334</v>
      </c>
      <c r="M24" s="21">
        <f t="shared" si="18"/>
        <v>2.4323333333333332</v>
      </c>
      <c r="N24" s="21">
        <f t="shared" si="19"/>
        <v>2.4285833333333331</v>
      </c>
      <c r="O24" s="21">
        <f t="shared" si="20"/>
        <v>2.5357333333333334</v>
      </c>
      <c r="P24" s="21">
        <f t="shared" si="21"/>
        <v>2.3731333333333335</v>
      </c>
    </row>
    <row r="25" spans="1:16" x14ac:dyDescent="0.3">
      <c r="A25" s="16" t="s">
        <v>83</v>
      </c>
      <c r="B25" s="78">
        <f>AVERAGE(B22:B24)</f>
        <v>9.6266666666666667E-2</v>
      </c>
      <c r="C25" s="78">
        <f t="shared" ref="C25:G25" si="22">AVERAGE(C22:C24)</f>
        <v>2.4711166666666666</v>
      </c>
      <c r="D25" s="78">
        <f t="shared" si="22"/>
        <v>2.4803333333333333</v>
      </c>
      <c r="E25" s="78">
        <f t="shared" si="22"/>
        <v>2.4505666666666666</v>
      </c>
      <c r="F25" s="78">
        <f t="shared" si="22"/>
        <v>2.5018499999999997</v>
      </c>
      <c r="G25" s="78">
        <f t="shared" si="22"/>
        <v>2.4823166666666667</v>
      </c>
      <c r="J25" s="16" t="s">
        <v>83</v>
      </c>
      <c r="K25" s="78">
        <f t="shared" ref="K25" si="23">AVERAGE(K22:K24)</f>
        <v>0</v>
      </c>
      <c r="L25" s="78">
        <f t="shared" ref="L25" si="24">AVERAGE(L22:L24)</f>
        <v>2.3748499999999999</v>
      </c>
      <c r="M25" s="78">
        <f t="shared" ref="M25:N25" si="25">AVERAGE(M22:M24)</f>
        <v>2.3840666666666666</v>
      </c>
      <c r="N25" s="78">
        <f t="shared" si="25"/>
        <v>2.3542999999999998</v>
      </c>
      <c r="O25" s="78">
        <f t="shared" ref="O25" si="26">AVERAGE(O22:O24)</f>
        <v>2.405583333333333</v>
      </c>
      <c r="P25" s="78">
        <f t="shared" ref="P25" si="27">AVERAGE(P22:P24)</f>
        <v>2.38605</v>
      </c>
    </row>
    <row r="26" spans="1:16" x14ac:dyDescent="0.3">
      <c r="A26" s="16"/>
      <c r="K26" s="21"/>
      <c r="L26" s="21"/>
    </row>
    <row r="27" spans="1:16" x14ac:dyDescent="0.3">
      <c r="A27" s="16"/>
      <c r="K27" s="21"/>
      <c r="L27" s="21"/>
    </row>
    <row r="28" spans="1:16" ht="15" thickBot="1" x14ac:dyDescent="0.35">
      <c r="D28" s="79" t="s">
        <v>90</v>
      </c>
      <c r="K28" s="21"/>
      <c r="M28" s="3" t="s">
        <v>89</v>
      </c>
    </row>
    <row r="29" spans="1:16" ht="15" thickBot="1" x14ac:dyDescent="0.35">
      <c r="B29" s="19" t="s">
        <v>61</v>
      </c>
      <c r="C29" s="19" t="s">
        <v>15</v>
      </c>
      <c r="D29" s="18" t="s">
        <v>35</v>
      </c>
      <c r="E29" s="17" t="s">
        <v>34</v>
      </c>
      <c r="F29" s="17" t="s">
        <v>33</v>
      </c>
      <c r="G29" s="80" t="s">
        <v>32</v>
      </c>
      <c r="K29" s="19" t="s">
        <v>61</v>
      </c>
      <c r="L29" s="19" t="s">
        <v>15</v>
      </c>
      <c r="M29" s="18" t="s">
        <v>35</v>
      </c>
      <c r="N29" s="17" t="s">
        <v>34</v>
      </c>
      <c r="O29" s="17" t="s">
        <v>33</v>
      </c>
      <c r="P29" s="80" t="s">
        <v>32</v>
      </c>
    </row>
    <row r="30" spans="1:16" x14ac:dyDescent="0.3">
      <c r="A30" t="s">
        <v>5</v>
      </c>
      <c r="B30" s="84">
        <f>K30*100</f>
        <v>1.9088924914556007</v>
      </c>
      <c r="C30" s="85">
        <f t="shared" ref="C30:G30" si="28">L30*100</f>
        <v>95.733765641338749</v>
      </c>
      <c r="D30" s="85">
        <f t="shared" si="28"/>
        <v>101.23306033363511</v>
      </c>
      <c r="E30" s="85">
        <f t="shared" si="28"/>
        <v>97.771789095451638</v>
      </c>
      <c r="F30" s="85">
        <f t="shared" si="28"/>
        <v>98.81606557607148</v>
      </c>
      <c r="G30" s="86">
        <f t="shared" si="28"/>
        <v>102.76999950874091</v>
      </c>
      <c r="J30" t="s">
        <v>5</v>
      </c>
      <c r="K30" s="21">
        <f>K22/$L$25</f>
        <v>1.9088924914556007E-2</v>
      </c>
      <c r="L30" s="21">
        <f t="shared" ref="L30:P30" si="29">L22/$L$25</f>
        <v>0.95733765641338753</v>
      </c>
      <c r="M30" s="21">
        <f t="shared" si="29"/>
        <v>1.0123306033363511</v>
      </c>
      <c r="N30" s="21">
        <f t="shared" si="29"/>
        <v>0.97771789095451644</v>
      </c>
      <c r="O30" s="21">
        <f t="shared" si="29"/>
        <v>0.98816065576071477</v>
      </c>
      <c r="P30" s="21">
        <f t="shared" si="29"/>
        <v>1.0276999950874091</v>
      </c>
    </row>
    <row r="31" spans="1:16" x14ac:dyDescent="0.3">
      <c r="A31" t="s">
        <v>6</v>
      </c>
      <c r="B31" s="87">
        <f t="shared" ref="B31:B32" si="30">K31*100</f>
        <v>-2.6640279035167134</v>
      </c>
      <c r="C31" s="88">
        <f t="shared" ref="C31:C32" si="31">L31*100</f>
        <v>99.007656623927105</v>
      </c>
      <c r="D31" s="88">
        <f t="shared" ref="D31:D32" si="32">M31*100</f>
        <v>97.510719975296695</v>
      </c>
      <c r="E31" s="88">
        <f t="shared" ref="E31:E32" si="33">N31*100</f>
        <v>97.369658434567782</v>
      </c>
      <c r="F31" s="88">
        <f t="shared" ref="F31:F32" si="34">O31*100</f>
        <v>98.291821939631291</v>
      </c>
      <c r="G31" s="89">
        <f t="shared" ref="G31:G32" si="35">P31*100</f>
        <v>98.717111957948205</v>
      </c>
      <c r="J31" t="s">
        <v>6</v>
      </c>
      <c r="K31" s="21">
        <f t="shared" ref="K31:P31" si="36">K23/$L$25</f>
        <v>-2.6640279035167132E-2</v>
      </c>
      <c r="L31" s="21">
        <f t="shared" si="36"/>
        <v>0.99007656623927109</v>
      </c>
      <c r="M31" s="21">
        <f t="shared" si="36"/>
        <v>0.97510719975296689</v>
      </c>
      <c r="N31" s="21">
        <f t="shared" si="36"/>
        <v>0.97369658434567785</v>
      </c>
      <c r="O31" s="21">
        <f t="shared" si="36"/>
        <v>0.98291821939631285</v>
      </c>
      <c r="P31" s="21">
        <f t="shared" si="36"/>
        <v>0.98717111957948211</v>
      </c>
    </row>
    <row r="32" spans="1:16" ht="15" thickBot="1" x14ac:dyDescent="0.35">
      <c r="A32" t="s">
        <v>7</v>
      </c>
      <c r="B32" s="87">
        <f t="shared" si="30"/>
        <v>0.75513541206111245</v>
      </c>
      <c r="C32" s="88">
        <f t="shared" si="31"/>
        <v>105.25857773473413</v>
      </c>
      <c r="D32" s="88">
        <f t="shared" si="32"/>
        <v>102.42050375111411</v>
      </c>
      <c r="E32" s="88">
        <f t="shared" si="33"/>
        <v>102.26259904134297</v>
      </c>
      <c r="F32" s="88">
        <f t="shared" si="34"/>
        <v>106.77446294853709</v>
      </c>
      <c r="G32" s="89">
        <f t="shared" si="35"/>
        <v>99.927714732860323</v>
      </c>
      <c r="J32" t="s">
        <v>7</v>
      </c>
      <c r="K32" s="21">
        <f t="shared" ref="K32:P32" si="37">K24/$L$25</f>
        <v>7.551354120611125E-3</v>
      </c>
      <c r="L32" s="21">
        <f t="shared" si="37"/>
        <v>1.0525857773473413</v>
      </c>
      <c r="M32" s="21">
        <f t="shared" si="37"/>
        <v>1.0242050375111411</v>
      </c>
      <c r="N32" s="21">
        <f t="shared" si="37"/>
        <v>1.0226259904134296</v>
      </c>
      <c r="O32" s="21">
        <f t="shared" si="37"/>
        <v>1.067744629485371</v>
      </c>
      <c r="P32" s="21">
        <f t="shared" si="37"/>
        <v>0.99927714732860329</v>
      </c>
    </row>
    <row r="33" spans="1:16" ht="15" thickBot="1" x14ac:dyDescent="0.35">
      <c r="A33" s="16" t="s">
        <v>83</v>
      </c>
      <c r="B33" s="81">
        <f>AVERAGE(B30:B32)</f>
        <v>0</v>
      </c>
      <c r="C33" s="82">
        <f t="shared" ref="C33" si="38">AVERAGE(C30:C32)</f>
        <v>100</v>
      </c>
      <c r="D33" s="82">
        <f t="shared" ref="D33" si="39">AVERAGE(D30:D32)</f>
        <v>100.38809468668198</v>
      </c>
      <c r="E33" s="82">
        <f t="shared" ref="E33" si="40">AVERAGE(E30:E32)</f>
        <v>99.134682190454143</v>
      </c>
      <c r="F33" s="82">
        <f t="shared" ref="F33" si="41">AVERAGE(F30:F32)</f>
        <v>101.29411682141328</v>
      </c>
      <c r="G33" s="83">
        <f t="shared" ref="G33" si="42">AVERAGE(G30:G32)</f>
        <v>100.47160873318315</v>
      </c>
      <c r="J33" s="16" t="s">
        <v>83</v>
      </c>
      <c r="K33" s="78">
        <f t="shared" ref="K33" si="43">AVERAGE(K30:K32)</f>
        <v>0</v>
      </c>
      <c r="L33" s="78">
        <f t="shared" ref="L33" si="44">AVERAGE(L30:L32)</f>
        <v>1</v>
      </c>
      <c r="M33" s="78">
        <f t="shared" ref="M33" si="45">AVERAGE(M30:M32)</f>
        <v>1.0038809468668197</v>
      </c>
      <c r="N33" s="78">
        <f t="shared" ref="N33" si="46">AVERAGE(N30:N32)</f>
        <v>0.99134682190454126</v>
      </c>
      <c r="O33" s="78">
        <f t="shared" ref="O33" si="47">AVERAGE(O30:O32)</f>
        <v>1.0129411682141329</v>
      </c>
      <c r="P33" s="78">
        <f t="shared" ref="P33" si="48">AVERAGE(P30:P32)</f>
        <v>1.0047160873318315</v>
      </c>
    </row>
    <row r="34" spans="1:16" x14ac:dyDescent="0.3">
      <c r="C34" s="14"/>
    </row>
    <row r="35" spans="1:16" x14ac:dyDescent="0.3">
      <c r="C35" s="14"/>
    </row>
    <row r="36" spans="1:16" s="68" customFormat="1" x14ac:dyDescent="0.3"/>
    <row r="37" spans="1:16" x14ac:dyDescent="0.3">
      <c r="A37" s="1" t="s">
        <v>57</v>
      </c>
      <c r="D37" s="16" t="s">
        <v>62</v>
      </c>
    </row>
    <row r="38" spans="1:16" x14ac:dyDescent="0.3">
      <c r="A38" s="1"/>
      <c r="D38" s="16"/>
    </row>
    <row r="39" spans="1:16" ht="15" thickBot="1" x14ac:dyDescent="0.35">
      <c r="D39" s="3" t="s">
        <v>87</v>
      </c>
      <c r="M39" s="3" t="s">
        <v>88</v>
      </c>
    </row>
    <row r="40" spans="1:16" ht="15" thickBot="1" x14ac:dyDescent="0.35">
      <c r="B40" s="19" t="s">
        <v>61</v>
      </c>
      <c r="C40" s="19" t="s">
        <v>15</v>
      </c>
      <c r="D40" s="18" t="s">
        <v>35</v>
      </c>
      <c r="E40" s="17" t="s">
        <v>34</v>
      </c>
      <c r="F40" s="17" t="s">
        <v>33</v>
      </c>
      <c r="K40" s="19" t="s">
        <v>61</v>
      </c>
      <c r="L40" s="19" t="s">
        <v>15</v>
      </c>
      <c r="M40" s="18" t="s">
        <v>35</v>
      </c>
      <c r="N40" s="17" t="s">
        <v>34</v>
      </c>
      <c r="O40" s="17" t="s">
        <v>33</v>
      </c>
    </row>
    <row r="41" spans="1:16" x14ac:dyDescent="0.3">
      <c r="A41" t="s">
        <v>5</v>
      </c>
      <c r="B41">
        <v>9.9500000000000005E-2</v>
      </c>
      <c r="C41">
        <v>2.4352999999999998</v>
      </c>
      <c r="D41">
        <v>2.5148000000000001</v>
      </c>
      <c r="E41">
        <v>2.4525999999999999</v>
      </c>
      <c r="F41">
        <v>2.6671</v>
      </c>
      <c r="J41" t="s">
        <v>5</v>
      </c>
      <c r="K41" s="21">
        <f>B41-$B$44</f>
        <v>-3.8333333333333414E-3</v>
      </c>
      <c r="L41" s="21">
        <f t="shared" ref="L41:O41" si="49">C41-$B$44</f>
        <v>2.3319666666666663</v>
      </c>
      <c r="M41" s="21">
        <f t="shared" si="49"/>
        <v>2.4114666666666666</v>
      </c>
      <c r="N41" s="21">
        <f t="shared" si="49"/>
        <v>2.3492666666666664</v>
      </c>
      <c r="O41" s="21">
        <f t="shared" si="49"/>
        <v>2.5637666666666665</v>
      </c>
    </row>
    <row r="42" spans="1:16" x14ac:dyDescent="0.3">
      <c r="A42" t="s">
        <v>6</v>
      </c>
      <c r="B42">
        <v>0.1024</v>
      </c>
      <c r="C42">
        <v>2.4872999999999998</v>
      </c>
      <c r="D42">
        <v>2.7559</v>
      </c>
      <c r="E42">
        <v>2.5413000000000001</v>
      </c>
      <c r="F42">
        <v>2.6858</v>
      </c>
      <c r="J42" t="s">
        <v>6</v>
      </c>
      <c r="K42" s="21">
        <f t="shared" ref="K42:K43" si="50">B42-$B$44</f>
        <v>-9.3333333333334156E-4</v>
      </c>
      <c r="L42" s="21">
        <f t="shared" ref="L42:L43" si="51">C42-$B$44</f>
        <v>2.3839666666666663</v>
      </c>
      <c r="M42" s="21">
        <f t="shared" ref="M42:M43" si="52">D42-$B$44</f>
        <v>2.6525666666666665</v>
      </c>
      <c r="N42" s="21">
        <f t="shared" ref="N42:N43" si="53">E42-$B$44</f>
        <v>2.4379666666666666</v>
      </c>
      <c r="O42" s="21">
        <f t="shared" ref="O42:O43" si="54">F42-$B$44</f>
        <v>2.5824666666666665</v>
      </c>
    </row>
    <row r="43" spans="1:16" x14ac:dyDescent="0.3">
      <c r="A43" t="s">
        <v>7</v>
      </c>
      <c r="B43">
        <v>0.1081</v>
      </c>
      <c r="C43">
        <v>2.4066999999999998</v>
      </c>
      <c r="D43">
        <v>2.5413000000000001</v>
      </c>
      <c r="E43">
        <v>2.4329999999999998</v>
      </c>
      <c r="F43">
        <v>2.5996999999999999</v>
      </c>
      <c r="J43" t="s">
        <v>7</v>
      </c>
      <c r="K43" s="21">
        <f t="shared" si="50"/>
        <v>4.7666666666666552E-3</v>
      </c>
      <c r="L43" s="21">
        <f t="shared" si="51"/>
        <v>2.3033666666666663</v>
      </c>
      <c r="M43" s="21">
        <f t="shared" si="52"/>
        <v>2.4379666666666666</v>
      </c>
      <c r="N43" s="21">
        <f t="shared" si="53"/>
        <v>2.3296666666666663</v>
      </c>
      <c r="O43" s="21">
        <f t="shared" si="54"/>
        <v>2.4963666666666664</v>
      </c>
    </row>
    <row r="44" spans="1:16" x14ac:dyDescent="0.3">
      <c r="A44" s="16" t="s">
        <v>83</v>
      </c>
      <c r="B44" s="78">
        <f>AVERAGE(B41:B43)</f>
        <v>0.10333333333333335</v>
      </c>
      <c r="C44" s="78">
        <f t="shared" ref="C44" si="55">AVERAGE(C41:C43)</f>
        <v>2.4430999999999998</v>
      </c>
      <c r="D44" s="78">
        <f t="shared" ref="D44" si="56">AVERAGE(D41:D43)</f>
        <v>2.6039999999999996</v>
      </c>
      <c r="E44" s="78">
        <f t="shared" ref="E44" si="57">AVERAGE(E41:E43)</f>
        <v>2.4756333333333331</v>
      </c>
      <c r="F44" s="78">
        <f t="shared" ref="F44" si="58">AVERAGE(F41:F43)</f>
        <v>2.6508666666666669</v>
      </c>
      <c r="J44" s="16" t="s">
        <v>83</v>
      </c>
      <c r="K44" s="78">
        <f t="shared" ref="K44" si="59">AVERAGE(K41:K43)</f>
        <v>-9.2518585385429707E-18</v>
      </c>
      <c r="L44" s="78">
        <f t="shared" ref="L44" si="60">AVERAGE(L41:L43)</f>
        <v>2.3397666666666663</v>
      </c>
      <c r="M44" s="78">
        <f t="shared" ref="M44" si="61">AVERAGE(M41:M43)</f>
        <v>2.5006666666666661</v>
      </c>
      <c r="N44" s="78">
        <f t="shared" ref="N44" si="62">AVERAGE(N41:N43)</f>
        <v>2.3722999999999996</v>
      </c>
      <c r="O44" s="78">
        <f t="shared" ref="O44" si="63">AVERAGE(O41:O43)</f>
        <v>2.5475333333333334</v>
      </c>
    </row>
    <row r="47" spans="1:16" ht="15" thickBot="1" x14ac:dyDescent="0.35">
      <c r="D47" s="79" t="s">
        <v>90</v>
      </c>
      <c r="K47" s="21"/>
      <c r="M47" s="3" t="s">
        <v>89</v>
      </c>
    </row>
    <row r="48" spans="1:16" ht="15" thickBot="1" x14ac:dyDescent="0.35">
      <c r="B48" s="19" t="s">
        <v>61</v>
      </c>
      <c r="C48" s="19" t="s">
        <v>15</v>
      </c>
      <c r="D48" s="18" t="s">
        <v>35</v>
      </c>
      <c r="E48" s="17" t="s">
        <v>34</v>
      </c>
      <c r="F48" s="17" t="s">
        <v>33</v>
      </c>
      <c r="K48" s="19" t="s">
        <v>61</v>
      </c>
      <c r="L48" s="19" t="s">
        <v>15</v>
      </c>
      <c r="M48" s="18" t="s">
        <v>35</v>
      </c>
      <c r="N48" s="17" t="s">
        <v>34</v>
      </c>
      <c r="O48" s="17" t="s">
        <v>33</v>
      </c>
    </row>
    <row r="49" spans="1:15" x14ac:dyDescent="0.3">
      <c r="A49" t="s">
        <v>5</v>
      </c>
      <c r="B49" s="84">
        <f>K49*100</f>
        <v>-0.1638340005413649</v>
      </c>
      <c r="C49" s="85">
        <f t="shared" ref="C49:F49" si="64">L49*100</f>
        <v>99.666633424985392</v>
      </c>
      <c r="D49" s="85">
        <f t="shared" si="64"/>
        <v>103.06440813186501</v>
      </c>
      <c r="E49" s="85">
        <f t="shared" si="64"/>
        <v>100.40602339264599</v>
      </c>
      <c r="F49" s="86">
        <f t="shared" si="64"/>
        <v>109.57360420554758</v>
      </c>
      <c r="J49" t="s">
        <v>5</v>
      </c>
      <c r="K49" s="21">
        <f>K41/$L$44</f>
        <v>-1.638340005413649E-3</v>
      </c>
      <c r="L49" s="21">
        <f t="shared" ref="L49:O49" si="65">L41/$L$44</f>
        <v>0.99666633424985396</v>
      </c>
      <c r="M49" s="21">
        <f t="shared" si="65"/>
        <v>1.0306440813186502</v>
      </c>
      <c r="N49" s="21">
        <f t="shared" si="65"/>
        <v>1.0040602339264599</v>
      </c>
      <c r="O49" s="21">
        <f t="shared" si="65"/>
        <v>1.0957360420554758</v>
      </c>
    </row>
    <row r="50" spans="1:15" x14ac:dyDescent="0.3">
      <c r="A50" t="s">
        <v>6</v>
      </c>
      <c r="B50" s="87">
        <f t="shared" ref="B50:B51" si="66">K50*100</f>
        <v>-3.9890017523115197E-2</v>
      </c>
      <c r="C50" s="88">
        <f t="shared" ref="C50:C51" si="67">L50*100</f>
        <v>101.88907725841607</v>
      </c>
      <c r="D50" s="88">
        <f t="shared" ref="D50:D51" si="68">M50*100</f>
        <v>113.36885444417535</v>
      </c>
      <c r="E50" s="88">
        <f t="shared" ref="E50:E51" si="69">N50*100</f>
        <v>104.19699970082488</v>
      </c>
      <c r="F50" s="89">
        <f t="shared" ref="F50:F51" si="70">O50*100</f>
        <v>110.37282919949283</v>
      </c>
      <c r="J50" t="s">
        <v>6</v>
      </c>
      <c r="K50" s="21">
        <f t="shared" ref="K50:O50" si="71">K42/$L$44</f>
        <v>-3.9890017523115196E-4</v>
      </c>
      <c r="L50" s="21">
        <f t="shared" si="71"/>
        <v>1.0188907725841607</v>
      </c>
      <c r="M50" s="21">
        <f t="shared" si="71"/>
        <v>1.1336885444417535</v>
      </c>
      <c r="N50" s="21">
        <f t="shared" si="71"/>
        <v>1.0419699970082488</v>
      </c>
      <c r="O50" s="21">
        <f t="shared" si="71"/>
        <v>1.1037282919949283</v>
      </c>
    </row>
    <row r="51" spans="1:15" ht="15" thickBot="1" x14ac:dyDescent="0.35">
      <c r="A51" t="s">
        <v>7</v>
      </c>
      <c r="B51" s="87">
        <f t="shared" si="66"/>
        <v>0.2037240180644789</v>
      </c>
      <c r="C51" s="88">
        <f t="shared" si="67"/>
        <v>98.444289316598514</v>
      </c>
      <c r="D51" s="88">
        <f t="shared" si="68"/>
        <v>104.19699970082488</v>
      </c>
      <c r="E51" s="88">
        <f t="shared" si="69"/>
        <v>99.568333024660589</v>
      </c>
      <c r="F51" s="89">
        <f t="shared" si="70"/>
        <v>106.6929750829855</v>
      </c>
      <c r="J51" t="s">
        <v>7</v>
      </c>
      <c r="K51" s="21">
        <f t="shared" ref="K51:O51" si="72">K43/$L$44</f>
        <v>2.0372401806447891E-3</v>
      </c>
      <c r="L51" s="21">
        <f t="shared" si="72"/>
        <v>0.98444289316598521</v>
      </c>
      <c r="M51" s="21">
        <f t="shared" si="72"/>
        <v>1.0419699970082488</v>
      </c>
      <c r="N51" s="21">
        <f t="shared" si="72"/>
        <v>0.99568333024660582</v>
      </c>
      <c r="O51" s="21">
        <f t="shared" si="72"/>
        <v>1.066929750829855</v>
      </c>
    </row>
    <row r="52" spans="1:15" ht="15" thickBot="1" x14ac:dyDescent="0.35">
      <c r="A52" s="16" t="s">
        <v>83</v>
      </c>
      <c r="B52" s="81">
        <f>AVERAGE(B49:B51)</f>
        <v>-3.9782991715734778E-16</v>
      </c>
      <c r="C52" s="82">
        <f t="shared" ref="C52" si="73">AVERAGE(C49:C51)</f>
        <v>100</v>
      </c>
      <c r="D52" s="82">
        <f t="shared" ref="D52" si="74">AVERAGE(D49:D51)</f>
        <v>106.87675409228841</v>
      </c>
      <c r="E52" s="82">
        <f t="shared" ref="E52" si="75">AVERAGE(E49:E51)</f>
        <v>101.39045203937717</v>
      </c>
      <c r="F52" s="83">
        <f t="shared" ref="F52" si="76">AVERAGE(F49:F51)</f>
        <v>108.87980282934195</v>
      </c>
      <c r="J52" s="16" t="s">
        <v>83</v>
      </c>
      <c r="K52" s="78">
        <f t="shared" ref="K52" si="77">AVERAGE(K49:K51)</f>
        <v>-3.903127820947816E-18</v>
      </c>
      <c r="L52" s="78">
        <f t="shared" ref="L52" si="78">AVERAGE(L49:L51)</f>
        <v>1</v>
      </c>
      <c r="M52" s="78">
        <f t="shared" ref="M52" si="79">AVERAGE(M49:M51)</f>
        <v>1.0687675409228841</v>
      </c>
      <c r="N52" s="78">
        <f t="shared" ref="N52" si="80">AVERAGE(N49:N51)</f>
        <v>1.0139045203937715</v>
      </c>
      <c r="O52" s="78">
        <f t="shared" ref="O52" si="81">AVERAGE(O49:O51)</f>
        <v>1.0887980282934198</v>
      </c>
    </row>
    <row r="53" spans="1:15" x14ac:dyDescent="0.3">
      <c r="C53" s="14"/>
      <c r="D53" s="14"/>
      <c r="E53" s="14"/>
      <c r="F53" s="14"/>
      <c r="K53" s="21"/>
      <c r="L53" s="21"/>
      <c r="M53" s="21"/>
      <c r="N53" s="21"/>
      <c r="O53" s="21"/>
    </row>
    <row r="54" spans="1:15" x14ac:dyDescent="0.3">
      <c r="C54" s="14"/>
      <c r="D54" s="14"/>
      <c r="E54" s="14"/>
      <c r="F54" s="14"/>
    </row>
    <row r="55" spans="1:15" s="68" customFormat="1" x14ac:dyDescent="0.3">
      <c r="C55" s="73"/>
      <c r="D55" s="73"/>
      <c r="E55" s="73"/>
      <c r="F55" s="73"/>
    </row>
    <row r="56" spans="1:15" x14ac:dyDescent="0.3">
      <c r="A56" s="1" t="s">
        <v>56</v>
      </c>
      <c r="D56" s="16" t="s">
        <v>62</v>
      </c>
    </row>
    <row r="57" spans="1:15" x14ac:dyDescent="0.3">
      <c r="A57" s="1"/>
      <c r="D57" s="16"/>
    </row>
    <row r="58" spans="1:15" ht="15" thickBot="1" x14ac:dyDescent="0.35">
      <c r="D58" s="3" t="s">
        <v>87</v>
      </c>
      <c r="M58" s="3" t="s">
        <v>88</v>
      </c>
    </row>
    <row r="59" spans="1:15" ht="15" thickBot="1" x14ac:dyDescent="0.35">
      <c r="B59" s="19" t="s">
        <v>61</v>
      </c>
      <c r="C59" s="19" t="s">
        <v>15</v>
      </c>
      <c r="D59" s="17">
        <v>50</v>
      </c>
      <c r="E59" s="17">
        <v>100</v>
      </c>
      <c r="F59" s="17">
        <v>200</v>
      </c>
      <c r="K59" s="19" t="s">
        <v>61</v>
      </c>
      <c r="L59" s="19" t="s">
        <v>15</v>
      </c>
      <c r="M59" s="17">
        <v>50</v>
      </c>
      <c r="N59" s="17">
        <v>100</v>
      </c>
      <c r="O59" s="17">
        <v>200</v>
      </c>
    </row>
    <row r="60" spans="1:15" x14ac:dyDescent="0.3">
      <c r="A60" t="s">
        <v>5</v>
      </c>
      <c r="B60">
        <v>9.9500000000000005E-2</v>
      </c>
      <c r="C60">
        <v>2.4352999999999998</v>
      </c>
      <c r="D60">
        <v>2.1503000000000001</v>
      </c>
      <c r="E60">
        <v>2.0152999999999999</v>
      </c>
      <c r="F60">
        <v>2.1652</v>
      </c>
      <c r="J60" t="s">
        <v>5</v>
      </c>
      <c r="K60" s="21">
        <f>B60-$B$63</f>
        <v>-3.8333333333333414E-3</v>
      </c>
      <c r="L60" s="21">
        <f t="shared" ref="L60:O60" si="82">C60-$B$63</f>
        <v>2.3319666666666663</v>
      </c>
      <c r="M60" s="21">
        <f t="shared" si="82"/>
        <v>2.0469666666666666</v>
      </c>
      <c r="N60" s="21">
        <f t="shared" si="82"/>
        <v>1.9119666666666666</v>
      </c>
      <c r="O60" s="21">
        <f t="shared" si="82"/>
        <v>2.0618666666666665</v>
      </c>
    </row>
    <row r="61" spans="1:15" x14ac:dyDescent="0.3">
      <c r="A61" t="s">
        <v>6</v>
      </c>
      <c r="B61">
        <v>0.1024</v>
      </c>
      <c r="C61">
        <v>2.4872999999999998</v>
      </c>
      <c r="D61">
        <v>2.2136</v>
      </c>
      <c r="E61">
        <v>2.0790999999999999</v>
      </c>
      <c r="F61">
        <v>2.2339000000000002</v>
      </c>
      <c r="J61" t="s">
        <v>6</v>
      </c>
      <c r="K61" s="21">
        <f t="shared" ref="K61:K62" si="83">B61-$B$63</f>
        <v>-9.3333333333334156E-4</v>
      </c>
      <c r="L61" s="21">
        <f t="shared" ref="L61:L62" si="84">C61-$B$63</f>
        <v>2.3839666666666663</v>
      </c>
      <c r="M61" s="21">
        <f t="shared" ref="M61:M62" si="85">D61-$B$63</f>
        <v>2.1102666666666665</v>
      </c>
      <c r="N61" s="21">
        <f t="shared" ref="N61:N62" si="86">E61-$B$63</f>
        <v>1.9757666666666667</v>
      </c>
      <c r="O61" s="21">
        <f t="shared" ref="O61:O62" si="87">F61-$B$63</f>
        <v>2.1305666666666667</v>
      </c>
    </row>
    <row r="62" spans="1:15" x14ac:dyDescent="0.3">
      <c r="A62" t="s">
        <v>7</v>
      </c>
      <c r="B62">
        <v>0.1081</v>
      </c>
      <c r="C62">
        <v>2.4066999999999998</v>
      </c>
      <c r="D62">
        <v>2.1981999999999999</v>
      </c>
      <c r="E62">
        <v>2.0280999999999998</v>
      </c>
      <c r="F62">
        <v>2.3227000000000002</v>
      </c>
      <c r="J62" t="s">
        <v>7</v>
      </c>
      <c r="K62" s="21">
        <f t="shared" si="83"/>
        <v>4.7666666666666552E-3</v>
      </c>
      <c r="L62" s="21">
        <f t="shared" si="84"/>
        <v>2.3033666666666663</v>
      </c>
      <c r="M62" s="21">
        <f t="shared" si="85"/>
        <v>2.0948666666666664</v>
      </c>
      <c r="N62" s="21">
        <f t="shared" si="86"/>
        <v>1.9247666666666665</v>
      </c>
      <c r="O62" s="21">
        <f t="shared" si="87"/>
        <v>2.2193666666666667</v>
      </c>
    </row>
    <row r="63" spans="1:15" x14ac:dyDescent="0.3">
      <c r="A63" s="16" t="s">
        <v>83</v>
      </c>
      <c r="B63" s="78">
        <f>AVERAGE(B60:B62)</f>
        <v>0.10333333333333335</v>
      </c>
      <c r="C63" s="78">
        <f t="shared" ref="C63" si="88">AVERAGE(C60:C62)</f>
        <v>2.4430999999999998</v>
      </c>
      <c r="D63" s="78">
        <f t="shared" ref="D63" si="89">AVERAGE(D60:D62)</f>
        <v>2.1873666666666667</v>
      </c>
      <c r="E63" s="78">
        <f t="shared" ref="E63" si="90">AVERAGE(E60:E62)</f>
        <v>2.0408333333333335</v>
      </c>
      <c r="F63" s="78">
        <f t="shared" ref="F63" si="91">AVERAGE(F60:F62)</f>
        <v>2.2406000000000001</v>
      </c>
      <c r="J63" s="16" t="s">
        <v>83</v>
      </c>
      <c r="K63" s="78">
        <f t="shared" ref="K63" si="92">AVERAGE(K60:K62)</f>
        <v>-9.2518585385429707E-18</v>
      </c>
      <c r="L63" s="78">
        <f t="shared" ref="L63" si="93">AVERAGE(L60:L62)</f>
        <v>2.3397666666666663</v>
      </c>
      <c r="M63" s="78">
        <f t="shared" ref="M63" si="94">AVERAGE(M60:M62)</f>
        <v>2.0840333333333332</v>
      </c>
      <c r="N63" s="78">
        <f t="shared" ref="N63" si="95">AVERAGE(N60:N62)</f>
        <v>1.9375</v>
      </c>
      <c r="O63" s="78">
        <f t="shared" ref="O63" si="96">AVERAGE(O60:O62)</f>
        <v>2.1372666666666666</v>
      </c>
    </row>
    <row r="65" spans="1:15" ht="15" thickBot="1" x14ac:dyDescent="0.35">
      <c r="D65" s="79" t="s">
        <v>90</v>
      </c>
      <c r="K65" s="21"/>
      <c r="M65" s="3" t="s">
        <v>89</v>
      </c>
    </row>
    <row r="66" spans="1:15" ht="15" thickBot="1" x14ac:dyDescent="0.35">
      <c r="B66" s="19" t="s">
        <v>61</v>
      </c>
      <c r="C66" s="19" t="s">
        <v>15</v>
      </c>
      <c r="D66" s="18">
        <v>50</v>
      </c>
      <c r="E66" s="17">
        <v>100</v>
      </c>
      <c r="F66" s="17">
        <v>200</v>
      </c>
      <c r="K66" s="19" t="s">
        <v>61</v>
      </c>
      <c r="L66" s="19" t="s">
        <v>15</v>
      </c>
      <c r="M66" s="18">
        <v>50</v>
      </c>
      <c r="N66" s="17">
        <v>100</v>
      </c>
      <c r="O66" s="17">
        <v>200</v>
      </c>
    </row>
    <row r="67" spans="1:15" x14ac:dyDescent="0.3">
      <c r="A67" t="s">
        <v>5</v>
      </c>
      <c r="B67" s="84">
        <f>K67*100</f>
        <v>-0.1638340005413649</v>
      </c>
      <c r="C67" s="85">
        <f t="shared" ref="C67:F67" si="97">L67*100</f>
        <v>99.666633424985392</v>
      </c>
      <c r="D67" s="85">
        <f t="shared" si="97"/>
        <v>87.485931645605703</v>
      </c>
      <c r="E67" s="85">
        <f t="shared" si="97"/>
        <v>81.716125539583729</v>
      </c>
      <c r="F67" s="86">
        <f t="shared" si="97"/>
        <v>88.122747282492568</v>
      </c>
      <c r="J67" t="s">
        <v>5</v>
      </c>
      <c r="K67">
        <f>K60/$L$63</f>
        <v>-1.638340005413649E-3</v>
      </c>
      <c r="L67">
        <f t="shared" ref="L67:O67" si="98">L60/$L$63</f>
        <v>0.99666633424985396</v>
      </c>
      <c r="M67">
        <f t="shared" si="98"/>
        <v>0.87485931645605697</v>
      </c>
      <c r="N67">
        <f t="shared" si="98"/>
        <v>0.81716125539583728</v>
      </c>
      <c r="O67">
        <f t="shared" si="98"/>
        <v>0.88122747282492564</v>
      </c>
    </row>
    <row r="68" spans="1:15" x14ac:dyDescent="0.3">
      <c r="A68" t="s">
        <v>6</v>
      </c>
      <c r="B68" s="87">
        <f t="shared" ref="B68:B69" si="99">K68*100</f>
        <v>-3.9890017523115197E-2</v>
      </c>
      <c r="C68" s="88">
        <f t="shared" ref="C68:C69" si="100">L68*100</f>
        <v>101.88907725841607</v>
      </c>
      <c r="D68" s="88">
        <f t="shared" ref="D68:D69" si="101">M68*100</f>
        <v>90.191329619762655</v>
      </c>
      <c r="E68" s="88">
        <f t="shared" ref="E68:E69" si="102">N68*100</f>
        <v>84.442893165985225</v>
      </c>
      <c r="F68" s="89">
        <f t="shared" ref="F68:F69" si="103">O68*100</f>
        <v>91.058937500890409</v>
      </c>
      <c r="J68" t="s">
        <v>6</v>
      </c>
      <c r="K68">
        <f t="shared" ref="K68:O68" si="104">K61/$L$63</f>
        <v>-3.9890017523115196E-4</v>
      </c>
      <c r="L68">
        <f t="shared" si="104"/>
        <v>1.0188907725841607</v>
      </c>
      <c r="M68">
        <f t="shared" si="104"/>
        <v>0.90191329619762661</v>
      </c>
      <c r="N68">
        <f t="shared" si="104"/>
        <v>0.84442893165985222</v>
      </c>
      <c r="O68">
        <f t="shared" si="104"/>
        <v>0.91058937500890413</v>
      </c>
    </row>
    <row r="69" spans="1:15" ht="15" thickBot="1" x14ac:dyDescent="0.35">
      <c r="A69" t="s">
        <v>7</v>
      </c>
      <c r="B69" s="87">
        <f t="shared" si="99"/>
        <v>0.2037240180644789</v>
      </c>
      <c r="C69" s="88">
        <f t="shared" si="100"/>
        <v>98.444289316598514</v>
      </c>
      <c r="D69" s="88">
        <f t="shared" si="101"/>
        <v>89.533144330631259</v>
      </c>
      <c r="E69" s="88">
        <f t="shared" si="102"/>
        <v>82.263188637043584</v>
      </c>
      <c r="F69" s="89">
        <f t="shared" si="103"/>
        <v>94.85418773951821</v>
      </c>
      <c r="J69" t="s">
        <v>7</v>
      </c>
      <c r="K69">
        <f t="shared" ref="K69:O69" si="105">K62/$L$63</f>
        <v>2.0372401806447891E-3</v>
      </c>
      <c r="L69">
        <f t="shared" si="105"/>
        <v>0.98444289316598521</v>
      </c>
      <c r="M69">
        <f t="shared" si="105"/>
        <v>0.89533144330631265</v>
      </c>
      <c r="N69">
        <f t="shared" si="105"/>
        <v>0.82263188637043583</v>
      </c>
      <c r="O69">
        <f t="shared" si="105"/>
        <v>0.94854187739518203</v>
      </c>
    </row>
    <row r="70" spans="1:15" ht="15" thickBot="1" x14ac:dyDescent="0.35">
      <c r="A70" s="16" t="s">
        <v>83</v>
      </c>
      <c r="B70" s="81">
        <f>AVERAGE(B67:B69)</f>
        <v>-3.9782991715734778E-16</v>
      </c>
      <c r="C70" s="82">
        <f t="shared" ref="C70" si="106">AVERAGE(C67:C69)</f>
        <v>100</v>
      </c>
      <c r="D70" s="82">
        <f t="shared" ref="D70" si="107">AVERAGE(D67:D69)</f>
        <v>89.070135198666549</v>
      </c>
      <c r="E70" s="82">
        <f t="shared" ref="E70" si="108">AVERAGE(E67:E69)</f>
        <v>82.807402447537513</v>
      </c>
      <c r="F70" s="83">
        <f t="shared" ref="F70" si="109">AVERAGE(F67:F69)</f>
        <v>91.345290840967053</v>
      </c>
      <c r="J70" s="16" t="s">
        <v>83</v>
      </c>
      <c r="K70" s="78">
        <f t="shared" ref="K70" si="110">AVERAGE(K67:K69)</f>
        <v>-3.903127820947816E-18</v>
      </c>
      <c r="L70" s="78">
        <f t="shared" ref="L70" si="111">AVERAGE(L67:L69)</f>
        <v>1</v>
      </c>
      <c r="M70" s="78">
        <f t="shared" ref="M70" si="112">AVERAGE(M67:M69)</f>
        <v>0.89070135198666545</v>
      </c>
      <c r="N70" s="78">
        <f t="shared" ref="N70" si="113">AVERAGE(N67:N69)</f>
        <v>0.82807402447537515</v>
      </c>
      <c r="O70" s="78">
        <f t="shared" ref="O70" si="114">AVERAGE(O67:O69)</f>
        <v>0.91345290840967053</v>
      </c>
    </row>
    <row r="71" spans="1:15" x14ac:dyDescent="0.3">
      <c r="A71" s="16"/>
      <c r="B71" s="90"/>
      <c r="C71" s="90"/>
      <c r="D71" s="90"/>
      <c r="E71" s="90"/>
      <c r="F71" s="90"/>
      <c r="J71" s="16"/>
      <c r="K71" s="90"/>
      <c r="L71" s="90"/>
      <c r="M71" s="90"/>
      <c r="N71" s="90"/>
      <c r="O71" s="90"/>
    </row>
    <row r="73" spans="1:15" s="68" customFormat="1" x14ac:dyDescent="0.3"/>
    <row r="74" spans="1:15" x14ac:dyDescent="0.3">
      <c r="A74" s="1" t="s">
        <v>53</v>
      </c>
      <c r="E74" s="16" t="s">
        <v>62</v>
      </c>
    </row>
    <row r="75" spans="1:15" x14ac:dyDescent="0.3">
      <c r="A75" s="1"/>
      <c r="D75" s="16"/>
    </row>
    <row r="76" spans="1:15" ht="15" thickBot="1" x14ac:dyDescent="0.35">
      <c r="D76" s="3" t="s">
        <v>87</v>
      </c>
      <c r="M76" s="3" t="s">
        <v>88</v>
      </c>
    </row>
    <row r="77" spans="1:15" ht="15" thickBot="1" x14ac:dyDescent="0.35">
      <c r="B77" s="19" t="s">
        <v>61</v>
      </c>
      <c r="C77" s="22" t="s">
        <v>52</v>
      </c>
      <c r="D77" s="19" t="s">
        <v>46</v>
      </c>
      <c r="E77" s="19" t="s">
        <v>47</v>
      </c>
      <c r="F77" s="20" t="s">
        <v>48</v>
      </c>
      <c r="K77" s="19" t="s">
        <v>61</v>
      </c>
      <c r="L77" s="22" t="s">
        <v>52</v>
      </c>
      <c r="M77" s="19" t="s">
        <v>46</v>
      </c>
      <c r="N77" s="19" t="s">
        <v>47</v>
      </c>
      <c r="O77" s="20" t="s">
        <v>48</v>
      </c>
    </row>
    <row r="78" spans="1:15" x14ac:dyDescent="0.3">
      <c r="A78" t="s">
        <v>5</v>
      </c>
      <c r="B78">
        <v>0.13059999999999999</v>
      </c>
      <c r="C78">
        <v>2.3624999999999998</v>
      </c>
      <c r="D78">
        <v>2.3029000000000002</v>
      </c>
      <c r="E78">
        <v>2.4184999999999999</v>
      </c>
      <c r="F78">
        <v>2.6276999999999999</v>
      </c>
      <c r="J78" t="s">
        <v>5</v>
      </c>
      <c r="K78" s="21">
        <f>B78-$B$81</f>
        <v>2.6333333333333486E-3</v>
      </c>
      <c r="L78" s="21">
        <f t="shared" ref="L78:O78" si="115">C78-$B$81</f>
        <v>2.2345333333333333</v>
      </c>
      <c r="M78" s="21">
        <f t="shared" si="115"/>
        <v>2.1749333333333336</v>
      </c>
      <c r="N78" s="21">
        <f t="shared" si="115"/>
        <v>2.2905333333333333</v>
      </c>
      <c r="O78" s="21">
        <f t="shared" si="115"/>
        <v>2.4997333333333334</v>
      </c>
    </row>
    <row r="79" spans="1:15" x14ac:dyDescent="0.3">
      <c r="A79" t="s">
        <v>6</v>
      </c>
      <c r="B79">
        <v>0.12770000000000001</v>
      </c>
      <c r="C79">
        <v>2.6259999999999999</v>
      </c>
      <c r="D79">
        <v>2.6295000000000002</v>
      </c>
      <c r="E79">
        <v>2.6964000000000001</v>
      </c>
      <c r="F79">
        <v>2.7035999999999998</v>
      </c>
      <c r="J79" t="s">
        <v>6</v>
      </c>
      <c r="K79" s="21">
        <f t="shared" ref="K79:K80" si="116">B79-$B$81</f>
        <v>-2.666666666666373E-4</v>
      </c>
      <c r="L79" s="21">
        <f t="shared" ref="L79:L80" si="117">C79-$B$81</f>
        <v>2.4980333333333333</v>
      </c>
      <c r="M79" s="21">
        <f t="shared" ref="M79:M80" si="118">D79-$B$81</f>
        <v>2.5015333333333336</v>
      </c>
      <c r="N79" s="21">
        <f t="shared" ref="N79:N80" si="119">E79-$B$81</f>
        <v>2.5684333333333336</v>
      </c>
      <c r="O79" s="21">
        <f t="shared" ref="O79:O80" si="120">F79-$B$81</f>
        <v>2.5756333333333332</v>
      </c>
    </row>
    <row r="80" spans="1:15" x14ac:dyDescent="0.3">
      <c r="A80" t="s">
        <v>7</v>
      </c>
      <c r="B80">
        <v>0.12559999999999999</v>
      </c>
      <c r="C80">
        <v>2.6793999999999998</v>
      </c>
      <c r="D80">
        <v>2.6383000000000001</v>
      </c>
      <c r="E80">
        <v>2.6278000000000001</v>
      </c>
      <c r="F80">
        <v>2.5882999999999998</v>
      </c>
      <c r="J80" t="s">
        <v>7</v>
      </c>
      <c r="K80" s="21">
        <f t="shared" si="116"/>
        <v>-2.3666666666666558E-3</v>
      </c>
      <c r="L80" s="21">
        <f t="shared" si="117"/>
        <v>2.5514333333333332</v>
      </c>
      <c r="M80" s="21">
        <f t="shared" si="118"/>
        <v>2.5103333333333335</v>
      </c>
      <c r="N80" s="21">
        <f t="shared" si="119"/>
        <v>2.4998333333333336</v>
      </c>
      <c r="O80" s="21">
        <f t="shared" si="120"/>
        <v>2.4603333333333333</v>
      </c>
    </row>
    <row r="81" spans="1:15" x14ac:dyDescent="0.3">
      <c r="A81" s="16" t="s">
        <v>83</v>
      </c>
      <c r="B81" s="78">
        <f>AVERAGE(B78:B80)</f>
        <v>0.12796666666666665</v>
      </c>
      <c r="C81" s="78">
        <f t="shared" ref="C81" si="121">AVERAGE(C78:C80)</f>
        <v>2.5559666666666665</v>
      </c>
      <c r="D81" s="78">
        <f t="shared" ref="D81" si="122">AVERAGE(D78:D80)</f>
        <v>2.523566666666667</v>
      </c>
      <c r="E81" s="78">
        <f t="shared" ref="E81" si="123">AVERAGE(E78:E80)</f>
        <v>2.5809000000000002</v>
      </c>
      <c r="F81" s="78">
        <f t="shared" ref="F81" si="124">AVERAGE(F78:F80)</f>
        <v>2.6398666666666664</v>
      </c>
      <c r="J81" s="16" t="s">
        <v>83</v>
      </c>
      <c r="K81" s="78">
        <f t="shared" ref="K81" si="125">AVERAGE(K78:K80)</f>
        <v>1.8503717077085941E-17</v>
      </c>
      <c r="L81" s="78">
        <f t="shared" ref="L81" si="126">AVERAGE(L78:L80)</f>
        <v>2.4280000000000004</v>
      </c>
      <c r="M81" s="78">
        <f t="shared" ref="M81" si="127">AVERAGE(M78:M80)</f>
        <v>2.3956000000000004</v>
      </c>
      <c r="N81" s="78">
        <f t="shared" ref="N81" si="128">AVERAGE(N78:N80)</f>
        <v>2.4529333333333336</v>
      </c>
      <c r="O81" s="78">
        <f t="shared" ref="O81" si="129">AVERAGE(O78:O80)</f>
        <v>2.5119000000000002</v>
      </c>
    </row>
    <row r="83" spans="1:15" ht="15" thickBot="1" x14ac:dyDescent="0.35">
      <c r="D83" s="79" t="s">
        <v>90</v>
      </c>
      <c r="K83" s="21"/>
      <c r="M83" s="3" t="s">
        <v>89</v>
      </c>
    </row>
    <row r="84" spans="1:15" ht="15" thickBot="1" x14ac:dyDescent="0.35">
      <c r="B84" s="22" t="s">
        <v>61</v>
      </c>
      <c r="C84" s="22" t="s">
        <v>52</v>
      </c>
      <c r="D84" s="19" t="s">
        <v>46</v>
      </c>
      <c r="E84" s="19" t="s">
        <v>47</v>
      </c>
      <c r="F84" s="20" t="s">
        <v>48</v>
      </c>
      <c r="K84" s="22" t="s">
        <v>61</v>
      </c>
      <c r="L84" s="22" t="s">
        <v>52</v>
      </c>
      <c r="M84" s="19" t="s">
        <v>46</v>
      </c>
      <c r="N84" s="19" t="s">
        <v>47</v>
      </c>
      <c r="O84" s="20" t="s">
        <v>48</v>
      </c>
    </row>
    <row r="85" spans="1:15" x14ac:dyDescent="0.3">
      <c r="A85" t="s">
        <v>5</v>
      </c>
      <c r="B85" s="84">
        <f>K85*100</f>
        <v>0.1084568918176832</v>
      </c>
      <c r="C85" s="85">
        <f t="shared" ref="C85:F85" si="130">L85*100</f>
        <v>92.031850631521124</v>
      </c>
      <c r="D85" s="85">
        <f t="shared" si="130"/>
        <v>89.577155409115875</v>
      </c>
      <c r="E85" s="85">
        <f t="shared" si="130"/>
        <v>94.338275672707283</v>
      </c>
      <c r="F85" s="86">
        <f t="shared" si="130"/>
        <v>102.95442064799558</v>
      </c>
      <c r="J85" t="s">
        <v>5</v>
      </c>
      <c r="K85">
        <f>K78/$L$81</f>
        <v>1.084568918176832E-3</v>
      </c>
      <c r="L85">
        <f t="shared" ref="L85:O85" si="131">L78/$L$81</f>
        <v>0.92031850631521128</v>
      </c>
      <c r="M85">
        <f t="shared" si="131"/>
        <v>0.89577155409115872</v>
      </c>
      <c r="N85">
        <f t="shared" si="131"/>
        <v>0.94338275672707284</v>
      </c>
      <c r="O85">
        <f t="shared" si="131"/>
        <v>1.0295442064799558</v>
      </c>
    </row>
    <row r="86" spans="1:15" ht="14.4" customHeight="1" x14ac:dyDescent="0.3">
      <c r="A86" t="s">
        <v>6</v>
      </c>
      <c r="B86" s="87">
        <f t="shared" ref="B86:B87" si="132">K86*100</f>
        <v>-1.0982976386599556E-2</v>
      </c>
      <c r="C86" s="88">
        <f t="shared" ref="C86:C87" si="133">L86*100</f>
        <v>102.88440417353102</v>
      </c>
      <c r="D86" s="88">
        <f t="shared" ref="D86:D87" si="134">M86*100</f>
        <v>103.02855573860516</v>
      </c>
      <c r="E86" s="88">
        <f t="shared" ref="E86:E87" si="135">N86*100</f>
        <v>105.78390993959361</v>
      </c>
      <c r="F86" s="89">
        <f t="shared" ref="F86:F87" si="136">O86*100</f>
        <v>106.08045030203184</v>
      </c>
      <c r="J86" t="s">
        <v>6</v>
      </c>
      <c r="K86">
        <f t="shared" ref="K86:O86" si="137">K79/$L$81</f>
        <v>-1.0982976386599557E-4</v>
      </c>
      <c r="L86">
        <f t="shared" si="137"/>
        <v>1.0288440417353102</v>
      </c>
      <c r="M86">
        <f t="shared" si="137"/>
        <v>1.0302855573860517</v>
      </c>
      <c r="N86">
        <f t="shared" si="137"/>
        <v>1.0578390993959361</v>
      </c>
      <c r="O86">
        <f t="shared" si="137"/>
        <v>1.0608045030203184</v>
      </c>
    </row>
    <row r="87" spans="1:15" ht="15" thickBot="1" x14ac:dyDescent="0.35">
      <c r="A87" t="s">
        <v>7</v>
      </c>
      <c r="B87" s="87">
        <f t="shared" si="132"/>
        <v>-9.7473915431081359E-2</v>
      </c>
      <c r="C87" s="88">
        <f t="shared" si="133"/>
        <v>105.08374519494781</v>
      </c>
      <c r="D87" s="88">
        <f t="shared" si="134"/>
        <v>103.39099395936297</v>
      </c>
      <c r="E87" s="88">
        <f t="shared" si="135"/>
        <v>102.95853926414058</v>
      </c>
      <c r="F87" s="89">
        <f t="shared" si="136"/>
        <v>101.33168588687533</v>
      </c>
      <c r="J87" t="s">
        <v>7</v>
      </c>
      <c r="K87">
        <f t="shared" ref="K87:O87" si="138">K80/$L$81</f>
        <v>-9.7473915431081366E-4</v>
      </c>
      <c r="L87">
        <f t="shared" si="138"/>
        <v>1.0508374519494781</v>
      </c>
      <c r="M87">
        <f t="shared" si="138"/>
        <v>1.0339099395936298</v>
      </c>
      <c r="N87">
        <f t="shared" si="138"/>
        <v>1.0295853926414058</v>
      </c>
      <c r="O87">
        <f t="shared" si="138"/>
        <v>1.0133168588687533</v>
      </c>
    </row>
    <row r="88" spans="1:15" ht="15" thickBot="1" x14ac:dyDescent="0.35">
      <c r="A88" s="16" t="s">
        <v>83</v>
      </c>
      <c r="B88" s="81">
        <f>AVERAGE(B85:B87)</f>
        <v>7.586524001605236E-16</v>
      </c>
      <c r="C88" s="82">
        <f t="shared" ref="C88" si="139">AVERAGE(C85:C87)</f>
        <v>99.999999999999986</v>
      </c>
      <c r="D88" s="82">
        <f t="shared" ref="D88" si="140">AVERAGE(D85:D87)</f>
        <v>98.665568369027994</v>
      </c>
      <c r="E88" s="82">
        <f t="shared" ref="E88" si="141">AVERAGE(E85:E87)</f>
        <v>101.02690829214716</v>
      </c>
      <c r="F88" s="83">
        <f t="shared" ref="F88" si="142">AVERAGE(F85:F87)</f>
        <v>103.45551894563425</v>
      </c>
      <c r="J88" s="16" t="s">
        <v>83</v>
      </c>
      <c r="K88" s="78">
        <f t="shared" ref="K88" si="143">AVERAGE(K85:K87)</f>
        <v>7.589415207398531E-18</v>
      </c>
      <c r="L88" s="78">
        <f t="shared" ref="L88" si="144">AVERAGE(L85:L87)</f>
        <v>0.99999999999999989</v>
      </c>
      <c r="M88" s="78">
        <f t="shared" ref="M88" si="145">AVERAGE(M85:M87)</f>
        <v>0.98665568369027989</v>
      </c>
      <c r="N88" s="78">
        <f t="shared" ref="N88" si="146">AVERAGE(N85:N87)</f>
        <v>1.0102690829214716</v>
      </c>
      <c r="O88" s="78">
        <f t="shared" ref="O88" si="147">AVERAGE(O85:O87)</f>
        <v>1.0345551894563425</v>
      </c>
    </row>
    <row r="89" spans="1:15" x14ac:dyDescent="0.3">
      <c r="C89" s="14"/>
      <c r="D89" s="14"/>
      <c r="E89" s="14"/>
      <c r="F89" s="14"/>
    </row>
    <row r="91" spans="1:15" s="68" customFormat="1" x14ac:dyDescent="0.3"/>
    <row r="92" spans="1:15" x14ac:dyDescent="0.3">
      <c r="A92" s="1" t="s">
        <v>55</v>
      </c>
      <c r="D92" s="16" t="s">
        <v>62</v>
      </c>
    </row>
    <row r="93" spans="1:15" x14ac:dyDescent="0.3">
      <c r="A93" s="1"/>
      <c r="D93" s="16"/>
    </row>
    <row r="94" spans="1:15" ht="15" thickBot="1" x14ac:dyDescent="0.35">
      <c r="D94" s="3" t="s">
        <v>87</v>
      </c>
      <c r="M94" s="3" t="s">
        <v>88</v>
      </c>
    </row>
    <row r="95" spans="1:15" ht="15" thickBot="1" x14ac:dyDescent="0.35">
      <c r="B95" s="19" t="s">
        <v>61</v>
      </c>
      <c r="C95" s="19" t="s">
        <v>15</v>
      </c>
      <c r="D95" s="17">
        <v>50</v>
      </c>
      <c r="E95" s="17">
        <v>100</v>
      </c>
      <c r="F95" s="17">
        <v>200</v>
      </c>
      <c r="K95" s="19" t="s">
        <v>61</v>
      </c>
      <c r="L95" s="19" t="s">
        <v>15</v>
      </c>
      <c r="M95" s="17">
        <v>50</v>
      </c>
      <c r="N95" s="17">
        <v>100</v>
      </c>
      <c r="O95" s="17">
        <v>200</v>
      </c>
    </row>
    <row r="96" spans="1:15" x14ac:dyDescent="0.3">
      <c r="A96" t="s">
        <v>5</v>
      </c>
      <c r="B96">
        <v>9.64E-2</v>
      </c>
      <c r="C96">
        <v>2.3929</v>
      </c>
      <c r="D96">
        <v>2.4908000000000001</v>
      </c>
      <c r="E96">
        <v>2.5882999999999998</v>
      </c>
      <c r="F96">
        <v>2.4983</v>
      </c>
      <c r="J96" t="s">
        <v>5</v>
      </c>
      <c r="K96" s="21">
        <f>B96-$B$99</f>
        <v>-2.7333333333333376E-3</v>
      </c>
      <c r="L96" s="21">
        <f t="shared" ref="L96:O96" si="148">C96-$B$99</f>
        <v>2.2937666666666665</v>
      </c>
      <c r="M96" s="21">
        <f t="shared" si="148"/>
        <v>2.3916666666666666</v>
      </c>
      <c r="N96" s="21">
        <f t="shared" si="148"/>
        <v>2.4891666666666663</v>
      </c>
      <c r="O96" s="21">
        <f t="shared" si="148"/>
        <v>2.3991666666666664</v>
      </c>
    </row>
    <row r="97" spans="1:15" x14ac:dyDescent="0.3">
      <c r="A97" t="s">
        <v>6</v>
      </c>
      <c r="B97">
        <v>9.8900000000000002E-2</v>
      </c>
      <c r="C97">
        <v>2.411</v>
      </c>
      <c r="D97">
        <v>2.4390999999999998</v>
      </c>
      <c r="E97">
        <v>2.6240999999999999</v>
      </c>
      <c r="F97">
        <v>2.4908000000000001</v>
      </c>
      <c r="J97" t="s">
        <v>6</v>
      </c>
      <c r="K97" s="21">
        <f t="shared" ref="K97:K98" si="149">B97-$B$99</f>
        <v>-2.3333333333333539E-4</v>
      </c>
      <c r="L97" s="21">
        <f t="shared" ref="L97:L98" si="150">C97-$B$99</f>
        <v>2.3118666666666665</v>
      </c>
      <c r="M97" s="21">
        <f t="shared" ref="M97:M98" si="151">D97-$B$99</f>
        <v>2.3399666666666663</v>
      </c>
      <c r="N97" s="21">
        <f t="shared" ref="N97:N98" si="152">E97-$B$99</f>
        <v>2.5249666666666664</v>
      </c>
      <c r="O97" s="21">
        <f t="shared" ref="O97:O98" si="153">F97-$B$99</f>
        <v>2.3916666666666666</v>
      </c>
    </row>
    <row r="98" spans="1:15" x14ac:dyDescent="0.3">
      <c r="A98" t="s">
        <v>7</v>
      </c>
      <c r="B98">
        <v>0.1021</v>
      </c>
      <c r="C98">
        <v>2.4073000000000002</v>
      </c>
      <c r="D98">
        <v>2.4834000000000001</v>
      </c>
      <c r="E98">
        <v>2.57</v>
      </c>
      <c r="F98">
        <v>2.5381999999999998</v>
      </c>
      <c r="J98" t="s">
        <v>7</v>
      </c>
      <c r="K98" s="21">
        <f t="shared" si="149"/>
        <v>2.9666666666666591E-3</v>
      </c>
      <c r="L98" s="21">
        <f t="shared" si="150"/>
        <v>2.3081666666666667</v>
      </c>
      <c r="M98" s="21">
        <f t="shared" si="151"/>
        <v>2.3842666666666665</v>
      </c>
      <c r="N98" s="21">
        <f t="shared" si="152"/>
        <v>2.4708666666666663</v>
      </c>
      <c r="O98" s="21">
        <f t="shared" si="153"/>
        <v>2.4390666666666663</v>
      </c>
    </row>
    <row r="99" spans="1:15" x14ac:dyDescent="0.3">
      <c r="A99" s="16" t="s">
        <v>83</v>
      </c>
      <c r="B99" s="78">
        <f>AVERAGE(B96:B98)</f>
        <v>9.9133333333333337E-2</v>
      </c>
      <c r="C99" s="78">
        <f t="shared" ref="C99" si="154">AVERAGE(C96:C98)</f>
        <v>2.4037333333333337</v>
      </c>
      <c r="D99" s="78">
        <f t="shared" ref="D99" si="155">AVERAGE(D96:D98)</f>
        <v>2.4710999999999999</v>
      </c>
      <c r="E99" s="78">
        <f t="shared" ref="E99" si="156">AVERAGE(E96:E98)</f>
        <v>2.5941333333333332</v>
      </c>
      <c r="F99" s="78">
        <f t="shared" ref="F99" si="157">AVERAGE(F96:F98)</f>
        <v>2.5091000000000001</v>
      </c>
      <c r="J99" s="16" t="s">
        <v>83</v>
      </c>
      <c r="K99" s="78">
        <f t="shared" ref="K99" si="158">AVERAGE(K96:K98)</f>
        <v>-4.6259292692714853E-18</v>
      </c>
      <c r="L99" s="78">
        <f t="shared" ref="L99" si="159">AVERAGE(L96:L98)</f>
        <v>2.3046000000000002</v>
      </c>
      <c r="M99" s="78">
        <f t="shared" ref="M99" si="160">AVERAGE(M96:M98)</f>
        <v>2.3719666666666668</v>
      </c>
      <c r="N99" s="78">
        <f t="shared" ref="N99" si="161">AVERAGE(N96:N98)</f>
        <v>2.4949999999999997</v>
      </c>
      <c r="O99" s="78">
        <f t="shared" ref="O99" si="162">AVERAGE(O96:O98)</f>
        <v>2.4099666666666666</v>
      </c>
    </row>
    <row r="101" spans="1:15" ht="15" thickBot="1" x14ac:dyDescent="0.35">
      <c r="D101" s="79" t="s">
        <v>90</v>
      </c>
      <c r="K101" s="21"/>
      <c r="M101" s="3" t="s">
        <v>89</v>
      </c>
    </row>
    <row r="102" spans="1:15" ht="15" thickBot="1" x14ac:dyDescent="0.35">
      <c r="B102" s="19" t="s">
        <v>61</v>
      </c>
      <c r="C102" s="19" t="s">
        <v>15</v>
      </c>
      <c r="D102" s="18">
        <v>50</v>
      </c>
      <c r="E102" s="17">
        <v>100</v>
      </c>
      <c r="F102" s="17">
        <v>200</v>
      </c>
      <c r="K102" s="19" t="s">
        <v>61</v>
      </c>
      <c r="L102" s="19" t="s">
        <v>15</v>
      </c>
      <c r="M102" s="18">
        <v>50</v>
      </c>
      <c r="N102" s="17">
        <v>100</v>
      </c>
      <c r="O102" s="17">
        <v>200</v>
      </c>
    </row>
    <row r="103" spans="1:15" x14ac:dyDescent="0.3">
      <c r="A103" t="s">
        <v>5</v>
      </c>
      <c r="B103" s="84">
        <f>K103*100</f>
        <v>-0.11860337296421668</v>
      </c>
      <c r="C103" s="85">
        <f t="shared" ref="C103:F103" si="163">L103*100</f>
        <v>99.529925655934491</v>
      </c>
      <c r="D103" s="85">
        <f t="shared" si="163"/>
        <v>103.77795134368941</v>
      </c>
      <c r="E103" s="85">
        <f t="shared" si="163"/>
        <v>108.00862044027883</v>
      </c>
      <c r="F103" s="86">
        <f t="shared" si="163"/>
        <v>104.10338742804244</v>
      </c>
      <c r="J103" t="s">
        <v>5</v>
      </c>
      <c r="K103">
        <f>K96/$L$99</f>
        <v>-1.1860337296421667E-3</v>
      </c>
      <c r="L103">
        <f t="shared" ref="L103:O103" si="164">L96/$L$99</f>
        <v>0.99529925655934492</v>
      </c>
      <c r="M103">
        <f t="shared" si="164"/>
        <v>1.0377795134368941</v>
      </c>
      <c r="N103">
        <f t="shared" si="164"/>
        <v>1.0800862044027884</v>
      </c>
      <c r="O103">
        <f t="shared" si="164"/>
        <v>1.0410338742804244</v>
      </c>
    </row>
    <row r="104" spans="1:15" x14ac:dyDescent="0.3">
      <c r="A104" t="s">
        <v>6</v>
      </c>
      <c r="B104" s="87">
        <f t="shared" ref="B104:B105" si="165">K104*100</f>
        <v>-1.0124678179872228E-2</v>
      </c>
      <c r="C104" s="88">
        <f t="shared" ref="C104:C105" si="166">L104*100</f>
        <v>100.31531140617314</v>
      </c>
      <c r="D104" s="88">
        <f t="shared" ref="D104:D105" si="167">M104*100</f>
        <v>101.53461193554915</v>
      </c>
      <c r="E104" s="88">
        <f t="shared" ref="E104:E105" si="168">N104*100</f>
        <v>109.56203534959066</v>
      </c>
      <c r="F104" s="89">
        <f t="shared" ref="F104:F105" si="169">O104*100</f>
        <v>103.77795134368941</v>
      </c>
      <c r="J104" t="s">
        <v>6</v>
      </c>
      <c r="K104">
        <f t="shared" ref="K104:O104" si="170">K97/$L$99</f>
        <v>-1.0124678179872228E-4</v>
      </c>
      <c r="L104">
        <f t="shared" si="170"/>
        <v>1.0031531140617314</v>
      </c>
      <c r="M104">
        <f t="shared" si="170"/>
        <v>1.0153461193554916</v>
      </c>
      <c r="N104">
        <f t="shared" si="170"/>
        <v>1.0956203534959066</v>
      </c>
      <c r="O104">
        <f t="shared" si="170"/>
        <v>1.0377795134368941</v>
      </c>
    </row>
    <row r="105" spans="1:15" ht="15" thickBot="1" x14ac:dyDescent="0.35">
      <c r="A105" t="s">
        <v>7</v>
      </c>
      <c r="B105" s="87">
        <f t="shared" si="165"/>
        <v>0.12872805114408831</v>
      </c>
      <c r="C105" s="88">
        <f t="shared" si="166"/>
        <v>100.15476293789231</v>
      </c>
      <c r="D105" s="88">
        <f t="shared" si="167"/>
        <v>103.45685440712775</v>
      </c>
      <c r="E105" s="88">
        <f t="shared" si="168"/>
        <v>107.21455639445743</v>
      </c>
      <c r="F105" s="89">
        <f t="shared" si="169"/>
        <v>105.83470739680057</v>
      </c>
      <c r="J105" t="s">
        <v>7</v>
      </c>
      <c r="K105">
        <f t="shared" ref="K105:O105" si="171">K98/$L$99</f>
        <v>1.2872805114408829E-3</v>
      </c>
      <c r="L105">
        <f t="shared" si="171"/>
        <v>1.0015476293789232</v>
      </c>
      <c r="M105">
        <f t="shared" si="171"/>
        <v>1.0345685440712775</v>
      </c>
      <c r="N105">
        <f t="shared" si="171"/>
        <v>1.0721455639445743</v>
      </c>
      <c r="O105">
        <f t="shared" si="171"/>
        <v>1.0583470739680056</v>
      </c>
    </row>
    <row r="106" spans="1:15" ht="15" thickBot="1" x14ac:dyDescent="0.35">
      <c r="A106" s="16" t="s">
        <v>83</v>
      </c>
      <c r="B106" s="81">
        <f>AVERAGE(B103:B105)</f>
        <v>-2.0354088784794536E-16</v>
      </c>
      <c r="C106" s="82">
        <f t="shared" ref="C106" si="172">AVERAGE(C103:C105)</f>
        <v>99.999999999999986</v>
      </c>
      <c r="D106" s="82">
        <f t="shared" ref="D106" si="173">AVERAGE(D103:D105)</f>
        <v>102.92313922878877</v>
      </c>
      <c r="E106" s="82">
        <f t="shared" ref="E106" si="174">AVERAGE(E103:E105)</f>
        <v>108.26173739477564</v>
      </c>
      <c r="F106" s="83">
        <f t="shared" ref="F106" si="175">AVERAGE(F103:F105)</f>
        <v>104.57201538951081</v>
      </c>
      <c r="J106" s="16" t="s">
        <v>83</v>
      </c>
      <c r="K106" s="78">
        <f t="shared" ref="K106" si="176">AVERAGE(K103:K105)</f>
        <v>-2.0238440553062751E-18</v>
      </c>
      <c r="L106" s="78">
        <f t="shared" ref="L106" si="177">AVERAGE(L103:L105)</f>
        <v>0.99999999999999989</v>
      </c>
      <c r="M106" s="78">
        <f t="shared" ref="M106" si="178">AVERAGE(M103:M105)</f>
        <v>1.0292313922878877</v>
      </c>
      <c r="N106" s="78">
        <f t="shared" ref="N106" si="179">AVERAGE(N103:N105)</f>
        <v>1.0826173739477565</v>
      </c>
      <c r="O106" s="78">
        <f t="shared" ref="O106" si="180">AVERAGE(O103:O105)</f>
        <v>1.0457201538951082</v>
      </c>
    </row>
    <row r="107" spans="1:15" x14ac:dyDescent="0.3">
      <c r="A107" s="16"/>
      <c r="B107" s="91"/>
      <c r="C107" s="91"/>
      <c r="D107" s="91"/>
      <c r="E107" s="91"/>
      <c r="F107" s="91"/>
      <c r="J107" s="16"/>
      <c r="K107" s="90"/>
      <c r="L107" s="90"/>
      <c r="M107" s="90"/>
      <c r="N107" s="90"/>
      <c r="O107" s="90"/>
    </row>
    <row r="109" spans="1:15" s="68" customFormat="1" x14ac:dyDescent="0.3"/>
    <row r="110" spans="1:15" x14ac:dyDescent="0.3">
      <c r="A110" s="1" t="s">
        <v>54</v>
      </c>
      <c r="E110" s="16" t="s">
        <v>62</v>
      </c>
    </row>
    <row r="111" spans="1:15" x14ac:dyDescent="0.3">
      <c r="A111" s="1"/>
      <c r="E111" s="16"/>
    </row>
    <row r="112" spans="1:15" ht="15" thickBot="1" x14ac:dyDescent="0.35">
      <c r="D112" s="3" t="s">
        <v>87</v>
      </c>
      <c r="M112" s="3" t="s">
        <v>88</v>
      </c>
    </row>
    <row r="113" spans="1:16" ht="15" thickBot="1" x14ac:dyDescent="0.35">
      <c r="B113" s="19" t="s">
        <v>61</v>
      </c>
      <c r="C113" s="19" t="s">
        <v>36</v>
      </c>
      <c r="D113" s="17" t="s">
        <v>63</v>
      </c>
      <c r="E113" s="17" t="s">
        <v>38</v>
      </c>
      <c r="F113" s="17" t="s">
        <v>39</v>
      </c>
      <c r="K113" s="19" t="s">
        <v>61</v>
      </c>
      <c r="L113" s="19" t="s">
        <v>36</v>
      </c>
      <c r="M113" s="17" t="s">
        <v>63</v>
      </c>
      <c r="N113" s="17" t="s">
        <v>38</v>
      </c>
      <c r="O113" s="17" t="s">
        <v>39</v>
      </c>
    </row>
    <row r="114" spans="1:16" x14ac:dyDescent="0.3">
      <c r="A114" t="s">
        <v>5</v>
      </c>
      <c r="B114">
        <v>9.64E-2</v>
      </c>
      <c r="C114">
        <v>2.5209999999999999</v>
      </c>
      <c r="D114">
        <v>2.5125999999999999</v>
      </c>
      <c r="E114">
        <v>2.4478</v>
      </c>
      <c r="F114">
        <v>1.6451</v>
      </c>
      <c r="J114" t="s">
        <v>5</v>
      </c>
      <c r="K114" s="21">
        <f>B114-$B$117</f>
        <v>-2.7333333333333376E-3</v>
      </c>
      <c r="L114" s="21">
        <f t="shared" ref="L114:O114" si="181">C114-$B$117</f>
        <v>2.4218666666666664</v>
      </c>
      <c r="M114" s="21">
        <f t="shared" si="181"/>
        <v>2.4134666666666664</v>
      </c>
      <c r="N114" s="21">
        <f t="shared" si="181"/>
        <v>2.3486666666666665</v>
      </c>
      <c r="O114" s="21">
        <f t="shared" si="181"/>
        <v>1.5459666666666667</v>
      </c>
    </row>
    <row r="115" spans="1:16" x14ac:dyDescent="0.3">
      <c r="A115" t="s">
        <v>6</v>
      </c>
      <c r="B115">
        <v>9.8900000000000002E-2</v>
      </c>
      <c r="C115">
        <v>2.2578999999999998</v>
      </c>
      <c r="D115">
        <v>2.4998</v>
      </c>
      <c r="E115">
        <v>2.5284</v>
      </c>
      <c r="F115">
        <v>2.2450999999999999</v>
      </c>
      <c r="J115" t="s">
        <v>6</v>
      </c>
      <c r="K115" s="21">
        <f t="shared" ref="K115:K116" si="182">B115-$B$117</f>
        <v>-2.3333333333333539E-4</v>
      </c>
      <c r="L115" s="21">
        <f t="shared" ref="L115:L116" si="183">C115-$B$117</f>
        <v>2.1587666666666663</v>
      </c>
      <c r="M115" s="21">
        <f t="shared" ref="M115:M116" si="184">D115-$B$117</f>
        <v>2.4006666666666665</v>
      </c>
      <c r="N115" s="21">
        <f t="shared" ref="N115:N116" si="185">E115-$B$117</f>
        <v>2.4292666666666665</v>
      </c>
      <c r="O115" s="21">
        <f t="shared" ref="O115:O116" si="186">F115-$B$117</f>
        <v>2.1459666666666664</v>
      </c>
      <c r="P115" s="21"/>
    </row>
    <row r="116" spans="1:16" x14ac:dyDescent="0.3">
      <c r="A116" t="s">
        <v>7</v>
      </c>
      <c r="B116">
        <v>0.1021</v>
      </c>
      <c r="C116">
        <v>2.2755999999999998</v>
      </c>
      <c r="D116">
        <v>2.4590999999999998</v>
      </c>
      <c r="E116">
        <v>2.2479</v>
      </c>
      <c r="F116">
        <v>2.1756000000000002</v>
      </c>
      <c r="J116" t="s">
        <v>7</v>
      </c>
      <c r="K116" s="21">
        <f t="shared" si="182"/>
        <v>2.9666666666666591E-3</v>
      </c>
      <c r="L116" s="21">
        <f t="shared" si="183"/>
        <v>2.1764666666666663</v>
      </c>
      <c r="M116" s="21">
        <f t="shared" si="184"/>
        <v>2.3599666666666663</v>
      </c>
      <c r="N116" s="21">
        <f t="shared" si="185"/>
        <v>2.1487666666666665</v>
      </c>
      <c r="O116" s="21">
        <f t="shared" si="186"/>
        <v>2.0764666666666667</v>
      </c>
    </row>
    <row r="117" spans="1:16" x14ac:dyDescent="0.3">
      <c r="A117" s="16" t="s">
        <v>83</v>
      </c>
      <c r="B117" s="78">
        <f>AVERAGE(B114:B116)</f>
        <v>9.9133333333333337E-2</v>
      </c>
      <c r="C117" s="78">
        <f t="shared" ref="C117" si="187">AVERAGE(C114:C116)</f>
        <v>2.3515000000000001</v>
      </c>
      <c r="D117" s="78">
        <f t="shared" ref="D117" si="188">AVERAGE(D114:D116)</f>
        <v>2.4904999999999995</v>
      </c>
      <c r="E117" s="78">
        <f t="shared" ref="E117" si="189">AVERAGE(E114:E116)</f>
        <v>2.4080333333333335</v>
      </c>
      <c r="F117" s="78">
        <f t="shared" ref="F117" si="190">AVERAGE(F114:F116)</f>
        <v>2.0219333333333336</v>
      </c>
      <c r="J117" s="16" t="s">
        <v>83</v>
      </c>
      <c r="K117" s="78">
        <f t="shared" ref="K117" si="191">AVERAGE(K114:K116)</f>
        <v>-4.6259292692714853E-18</v>
      </c>
      <c r="L117" s="78">
        <f t="shared" ref="L117" si="192">AVERAGE(L114:L116)</f>
        <v>2.2523666666666666</v>
      </c>
      <c r="M117" s="78">
        <f t="shared" ref="M117" si="193">AVERAGE(M114:M116)</f>
        <v>2.3913666666666664</v>
      </c>
      <c r="N117" s="78">
        <f t="shared" ref="N117" si="194">AVERAGE(N114:N116)</f>
        <v>2.3089</v>
      </c>
      <c r="O117" s="78">
        <f t="shared" ref="O117" si="195">AVERAGE(O114:O116)</f>
        <v>1.9227999999999998</v>
      </c>
    </row>
    <row r="119" spans="1:16" ht="15" thickBot="1" x14ac:dyDescent="0.35">
      <c r="D119" s="79" t="s">
        <v>90</v>
      </c>
      <c r="K119" s="21"/>
      <c r="M119" s="3" t="s">
        <v>89</v>
      </c>
    </row>
    <row r="120" spans="1:16" ht="15" thickBot="1" x14ac:dyDescent="0.35">
      <c r="B120" s="19" t="s">
        <v>61</v>
      </c>
      <c r="C120" s="19" t="s">
        <v>36</v>
      </c>
      <c r="D120" s="17" t="s">
        <v>63</v>
      </c>
      <c r="E120" s="17" t="s">
        <v>38</v>
      </c>
      <c r="F120" s="17" t="s">
        <v>39</v>
      </c>
      <c r="K120" s="19" t="s">
        <v>61</v>
      </c>
      <c r="L120" s="19" t="s">
        <v>36</v>
      </c>
      <c r="M120" s="17" t="s">
        <v>63</v>
      </c>
      <c r="N120" s="17" t="s">
        <v>38</v>
      </c>
      <c r="O120" s="17" t="s">
        <v>39</v>
      </c>
    </row>
    <row r="121" spans="1:16" x14ac:dyDescent="0.3">
      <c r="A121" t="s">
        <v>5</v>
      </c>
      <c r="B121" s="84">
        <f>K121*100</f>
        <v>-0.12135383522517075</v>
      </c>
      <c r="C121" s="85">
        <f t="shared" ref="C121:F121" si="196">L121*100</f>
        <v>107.5254177087804</v>
      </c>
      <c r="D121" s="85">
        <f t="shared" si="196"/>
        <v>107.15247665418597</v>
      </c>
      <c r="E121" s="85">
        <f t="shared" si="196"/>
        <v>104.27550280445752</v>
      </c>
      <c r="F121" s="86">
        <f t="shared" si="196"/>
        <v>68.637433218392502</v>
      </c>
      <c r="K121" s="21">
        <f>K114/$L$117</f>
        <v>-1.2135383522517075E-3</v>
      </c>
      <c r="L121" s="21">
        <f t="shared" ref="L121:O121" si="197">L114/$L$117</f>
        <v>1.0752541770878039</v>
      </c>
      <c r="M121" s="21">
        <f t="shared" si="197"/>
        <v>1.0715247665418597</v>
      </c>
      <c r="N121" s="21">
        <f t="shared" si="197"/>
        <v>1.0427550280445752</v>
      </c>
      <c r="O121" s="21">
        <f t="shared" si="197"/>
        <v>0.68637433218392507</v>
      </c>
      <c r="P121" s="21"/>
    </row>
    <row r="122" spans="1:16" x14ac:dyDescent="0.3">
      <c r="A122" t="s">
        <v>6</v>
      </c>
      <c r="B122" s="87">
        <f t="shared" ref="B122:B123" si="198">K122*100</f>
        <v>-1.0359473738734163E-2</v>
      </c>
      <c r="C122" s="88">
        <f t="shared" ref="C122:C123" si="199">L122*100</f>
        <v>95.844371105947801</v>
      </c>
      <c r="D122" s="88">
        <f t="shared" ref="D122:D123" si="200">M122*100</f>
        <v>106.58418552337541</v>
      </c>
      <c r="E122" s="88">
        <f t="shared" ref="E122:E123" si="201">N122*100</f>
        <v>107.85396101878024</v>
      </c>
      <c r="F122" s="89">
        <f t="shared" ref="F122:F123" si="202">O122*100</f>
        <v>95.27607997513725</v>
      </c>
      <c r="K122" s="21">
        <f t="shared" ref="K122:O122" si="203">K115/$L$117</f>
        <v>-1.0359473738734164E-4</v>
      </c>
      <c r="L122" s="21">
        <f t="shared" si="203"/>
        <v>0.95844371105947801</v>
      </c>
      <c r="M122" s="21">
        <f t="shared" si="203"/>
        <v>1.0658418552337541</v>
      </c>
      <c r="N122" s="21">
        <f t="shared" si="203"/>
        <v>1.0785396101878024</v>
      </c>
      <c r="O122" s="21">
        <f t="shared" si="203"/>
        <v>0.95276079975137251</v>
      </c>
      <c r="P122" s="21"/>
    </row>
    <row r="123" spans="1:16" ht="15" thickBot="1" x14ac:dyDescent="0.35">
      <c r="A123" t="s">
        <v>7</v>
      </c>
      <c r="B123" s="87">
        <f t="shared" si="198"/>
        <v>0.13171330896390429</v>
      </c>
      <c r="C123" s="88">
        <f t="shared" si="199"/>
        <v>96.630211185271776</v>
      </c>
      <c r="D123" s="88">
        <f t="shared" si="200"/>
        <v>104.77719731837621</v>
      </c>
      <c r="E123" s="88">
        <f t="shared" si="201"/>
        <v>95.400393660002067</v>
      </c>
      <c r="F123" s="89">
        <f t="shared" si="202"/>
        <v>92.190436725814322</v>
      </c>
      <c r="K123" s="21">
        <f t="shared" ref="K123:O123" si="204">K116/$L$117</f>
        <v>1.317133089639043E-3</v>
      </c>
      <c r="L123" s="21">
        <f t="shared" si="204"/>
        <v>0.96630211185271775</v>
      </c>
      <c r="M123" s="21">
        <f t="shared" si="204"/>
        <v>1.047771973183762</v>
      </c>
      <c r="N123" s="21">
        <f t="shared" si="204"/>
        <v>0.9540039366000207</v>
      </c>
      <c r="O123" s="21">
        <f t="shared" si="204"/>
        <v>0.92190436725814329</v>
      </c>
      <c r="P123" s="21"/>
    </row>
    <row r="124" spans="1:16" ht="15" thickBot="1" x14ac:dyDescent="0.35">
      <c r="A124" s="16" t="s">
        <v>83</v>
      </c>
      <c r="B124" s="81">
        <f>AVERAGE(B121:B123)</f>
        <v>-2.0354088784794536E-16</v>
      </c>
      <c r="C124" s="82">
        <f t="shared" ref="C124" si="205">AVERAGE(C121:C123)</f>
        <v>100</v>
      </c>
      <c r="D124" s="82">
        <f t="shared" ref="D124" si="206">AVERAGE(D121:D123)</f>
        <v>106.17128649864587</v>
      </c>
      <c r="E124" s="82">
        <f t="shared" ref="E124" si="207">AVERAGE(E121:E123)</f>
        <v>102.50995249441327</v>
      </c>
      <c r="F124" s="83">
        <f t="shared" ref="F124" si="208">AVERAGE(F121:F123)</f>
        <v>85.367983306448025</v>
      </c>
      <c r="J124" s="16" t="s">
        <v>83</v>
      </c>
      <c r="K124" s="78">
        <f t="shared" ref="K124" si="209">AVERAGE(K121:K123)</f>
        <v>-2.0238440553062751E-18</v>
      </c>
      <c r="L124" s="78">
        <f t="shared" ref="L124" si="210">AVERAGE(L121:L123)</f>
        <v>1</v>
      </c>
      <c r="M124" s="78">
        <f t="shared" ref="M124" si="211">AVERAGE(M121:M123)</f>
        <v>1.0617128649864587</v>
      </c>
      <c r="N124" s="78">
        <f t="shared" ref="N124" si="212">AVERAGE(N121:N123)</f>
        <v>1.0250995249441328</v>
      </c>
      <c r="O124" s="78">
        <f t="shared" ref="O124" si="213">AVERAGE(O121:O123)</f>
        <v>0.85367983306448025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Densitometry</vt:lpstr>
      <vt:lpstr>Plaque assay (Fig 4D)</vt:lpstr>
      <vt:lpstr>eGFP Data</vt:lpstr>
      <vt:lpstr>MTS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 Charlton</dc:creator>
  <cp:lastModifiedBy>Frankie Charlton</cp:lastModifiedBy>
  <dcterms:created xsi:type="dcterms:W3CDTF">2026-01-30T13:35:45Z</dcterms:created>
  <dcterms:modified xsi:type="dcterms:W3CDTF">2026-02-14T10:59:33Z</dcterms:modified>
</cp:coreProperties>
</file>