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izzi\Documents\WORK\SONATA\E coli Gyrase mutations\Gyrase assays\Cleavage\CC50 gels\Final raw gels and data\Raw densitometry data\"/>
    </mc:Choice>
  </mc:AlternateContent>
  <xr:revisionPtr revIDLastSave="0" documentId="8_{FFE6768C-0623-48E7-AF0B-8CEC2AF444FD}" xr6:coauthVersionLast="47" xr6:coauthVersionMax="47" xr10:uidLastSave="{00000000-0000-0000-0000-000000000000}"/>
  <bookViews>
    <workbookView xWindow="-110" yWindow="-110" windowWidth="19420" windowHeight="10420" firstSheet="20" activeTab="23" xr2:uid="{8A3AEE89-9B77-460C-9F4A-B7E9C2AB9702}"/>
  </bookViews>
  <sheets>
    <sheet name="WT Gyrase Albicidin" sheetId="1" r:id="rId1"/>
    <sheet name="GyrA-A67Q Albicidin" sheetId="2" r:id="rId2"/>
    <sheet name="GyrA-I74M Albicidin" sheetId="3" r:id="rId3"/>
    <sheet name="GyrA-V70A Albicidin" sheetId="4" r:id="rId4"/>
    <sheet name="GyrA-M120A Albicidin" sheetId="5" r:id="rId5"/>
    <sheet name="GyrA-S83L Albicidin" sheetId="6" r:id="rId6"/>
    <sheet name="GyrB-K447W Albicidin" sheetId="7" r:id="rId7"/>
    <sheet name="WT Gyrase Albi-1" sheetId="8" r:id="rId8"/>
    <sheet name="GyrA-A67Q Albi-1" sheetId="9" r:id="rId9"/>
    <sheet name="GyrA-V70A Albi-1" sheetId="10" r:id="rId10"/>
    <sheet name="GyrA-I74M Albi-1" sheetId="11" r:id="rId11"/>
    <sheet name="GyrA-M120A Albi-1" sheetId="12" r:id="rId12"/>
    <sheet name="GyrA-S83L Albi-1" sheetId="13" r:id="rId13"/>
    <sheet name="GyrB-K447W Albi-1" sheetId="14" r:id="rId14"/>
    <sheet name="WT Gyrase Albi-2" sheetId="15" r:id="rId15"/>
    <sheet name="GyrA-S83L Albi-2" sheetId="16" r:id="rId16"/>
    <sheet name="GyrA-V70A Albi-2" sheetId="17" r:id="rId17"/>
    <sheet name="GyrB-K447W Albi-2" sheetId="18" r:id="rId18"/>
    <sheet name="GyrA-M120A Albi-2" sheetId="19" r:id="rId19"/>
    <sheet name="WT Gyrase Albi-3" sheetId="20" r:id="rId20"/>
    <sheet name="GyrA-S83L Albi-3" sheetId="21" r:id="rId21"/>
    <sheet name="GyrA-V70A Albi-3" sheetId="22" r:id="rId22"/>
    <sheet name="GyrA-A67Q Albi-3" sheetId="23" r:id="rId23"/>
    <sheet name="GyrB-K447W Albi-3" sheetId="24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4" i="24" l="1"/>
  <c r="F4" i="24"/>
  <c r="J4" i="24"/>
  <c r="K4" i="24" s="1"/>
  <c r="O4" i="24"/>
  <c r="P4" i="24"/>
  <c r="E5" i="24"/>
  <c r="F5" i="24"/>
  <c r="J5" i="24"/>
  <c r="K5" i="24" s="1"/>
  <c r="O5" i="24"/>
  <c r="P5" i="24"/>
  <c r="E6" i="24"/>
  <c r="F6" i="24"/>
  <c r="J6" i="24"/>
  <c r="K6" i="24" s="1"/>
  <c r="O6" i="24"/>
  <c r="P6" i="24"/>
  <c r="E7" i="24"/>
  <c r="F7" i="24"/>
  <c r="J7" i="24"/>
  <c r="K7" i="24" s="1"/>
  <c r="O7" i="24"/>
  <c r="P7" i="24"/>
  <c r="E8" i="24"/>
  <c r="F8" i="24"/>
  <c r="J8" i="24"/>
  <c r="K8" i="24" s="1"/>
  <c r="O8" i="24"/>
  <c r="P8" i="24"/>
  <c r="E9" i="24"/>
  <c r="F9" i="24"/>
  <c r="J9" i="24"/>
  <c r="K9" i="24" s="1"/>
  <c r="O9" i="24"/>
  <c r="P9" i="24"/>
  <c r="E10" i="24"/>
  <c r="F10" i="24"/>
  <c r="J10" i="24"/>
  <c r="K10" i="24" s="1"/>
  <c r="O10" i="24"/>
  <c r="P10" i="24"/>
  <c r="E11" i="24"/>
  <c r="F11" i="24"/>
  <c r="J11" i="24"/>
  <c r="K11" i="24" s="1"/>
  <c r="O11" i="24"/>
  <c r="P11" i="24"/>
  <c r="E12" i="24"/>
  <c r="F12" i="24"/>
  <c r="J12" i="24"/>
  <c r="K12" i="24" s="1"/>
  <c r="O12" i="24"/>
  <c r="P12" i="24"/>
  <c r="E13" i="24"/>
  <c r="F13" i="24"/>
  <c r="J13" i="24"/>
  <c r="K13" i="24" s="1"/>
  <c r="O13" i="24"/>
  <c r="P13" i="24"/>
  <c r="E4" i="23"/>
  <c r="F4" i="23"/>
  <c r="J4" i="23"/>
  <c r="K4" i="23" s="1"/>
  <c r="O4" i="23"/>
  <c r="P4" i="23"/>
  <c r="E5" i="23"/>
  <c r="F5" i="23"/>
  <c r="J5" i="23"/>
  <c r="K5" i="23" s="1"/>
  <c r="O5" i="23"/>
  <c r="P5" i="23"/>
  <c r="E6" i="23"/>
  <c r="F6" i="23"/>
  <c r="J6" i="23"/>
  <c r="K6" i="23" s="1"/>
  <c r="O6" i="23"/>
  <c r="P6" i="23"/>
  <c r="E7" i="23"/>
  <c r="F7" i="23"/>
  <c r="J7" i="23"/>
  <c r="K7" i="23" s="1"/>
  <c r="O7" i="23"/>
  <c r="P7" i="23"/>
  <c r="E8" i="23"/>
  <c r="F8" i="23"/>
  <c r="J8" i="23"/>
  <c r="K8" i="23" s="1"/>
  <c r="O8" i="23"/>
  <c r="P8" i="23"/>
  <c r="E9" i="23"/>
  <c r="F9" i="23"/>
  <c r="J9" i="23"/>
  <c r="K9" i="23" s="1"/>
  <c r="O9" i="23"/>
  <c r="P9" i="23"/>
  <c r="E10" i="23"/>
  <c r="F10" i="23"/>
  <c r="J10" i="23"/>
  <c r="K10" i="23" s="1"/>
  <c r="O10" i="23"/>
  <c r="P10" i="23"/>
  <c r="E11" i="23"/>
  <c r="F11" i="23"/>
  <c r="J11" i="23"/>
  <c r="K11" i="23" s="1"/>
  <c r="O11" i="23"/>
  <c r="P11" i="23"/>
  <c r="E12" i="23"/>
  <c r="F12" i="23"/>
  <c r="J12" i="23"/>
  <c r="K12" i="23" s="1"/>
  <c r="O12" i="23"/>
  <c r="P12" i="23"/>
  <c r="E13" i="23"/>
  <c r="F13" i="23"/>
  <c r="J13" i="23"/>
  <c r="K13" i="23" s="1"/>
  <c r="O13" i="23"/>
  <c r="P13" i="23"/>
  <c r="E4" i="22"/>
  <c r="F4" i="22"/>
  <c r="J4" i="22"/>
  <c r="K4" i="22" s="1"/>
  <c r="O4" i="22"/>
  <c r="P4" i="22"/>
  <c r="E5" i="22"/>
  <c r="F5" i="22"/>
  <c r="J5" i="22"/>
  <c r="K5" i="22" s="1"/>
  <c r="O5" i="22"/>
  <c r="P5" i="22"/>
  <c r="E6" i="22"/>
  <c r="F6" i="22"/>
  <c r="J6" i="22"/>
  <c r="K6" i="22" s="1"/>
  <c r="O6" i="22"/>
  <c r="P6" i="22"/>
  <c r="E7" i="22"/>
  <c r="F7" i="22"/>
  <c r="J7" i="22"/>
  <c r="K7" i="22" s="1"/>
  <c r="O7" i="22"/>
  <c r="P7" i="22"/>
  <c r="E8" i="22"/>
  <c r="F8" i="22"/>
  <c r="R8" i="22" s="1"/>
  <c r="J8" i="22"/>
  <c r="K8" i="22" s="1"/>
  <c r="Q8" i="22" s="1"/>
  <c r="O8" i="22"/>
  <c r="P8" i="22"/>
  <c r="E9" i="22"/>
  <c r="F9" i="22"/>
  <c r="J9" i="22"/>
  <c r="K9" i="22" s="1"/>
  <c r="O9" i="22"/>
  <c r="P9" i="22"/>
  <c r="E10" i="22"/>
  <c r="F10" i="22"/>
  <c r="J10" i="22"/>
  <c r="K10" i="22" s="1"/>
  <c r="O10" i="22"/>
  <c r="P10" i="22"/>
  <c r="E11" i="22"/>
  <c r="F11" i="22"/>
  <c r="J11" i="22"/>
  <c r="K11" i="22" s="1"/>
  <c r="O11" i="22"/>
  <c r="P11" i="22"/>
  <c r="E12" i="22"/>
  <c r="F12" i="22"/>
  <c r="J12" i="22"/>
  <c r="K12" i="22" s="1"/>
  <c r="O12" i="22"/>
  <c r="P12" i="22"/>
  <c r="E13" i="22"/>
  <c r="F13" i="22"/>
  <c r="J13" i="22"/>
  <c r="K13" i="22" s="1"/>
  <c r="O13" i="22"/>
  <c r="P13" i="22"/>
  <c r="E4" i="21"/>
  <c r="F4" i="21"/>
  <c r="J4" i="21"/>
  <c r="K4" i="21" s="1"/>
  <c r="O4" i="21"/>
  <c r="P4" i="21"/>
  <c r="E5" i="21"/>
  <c r="F5" i="21"/>
  <c r="J5" i="21"/>
  <c r="K5" i="21" s="1"/>
  <c r="O5" i="21"/>
  <c r="P5" i="21"/>
  <c r="E6" i="21"/>
  <c r="F6" i="21"/>
  <c r="J6" i="21"/>
  <c r="K6" i="21" s="1"/>
  <c r="O6" i="21"/>
  <c r="P6" i="21"/>
  <c r="E7" i="21"/>
  <c r="F7" i="21"/>
  <c r="J7" i="21"/>
  <c r="K7" i="21" s="1"/>
  <c r="O7" i="21"/>
  <c r="P7" i="21"/>
  <c r="E8" i="21"/>
  <c r="F8" i="21"/>
  <c r="J8" i="21"/>
  <c r="K8" i="21" s="1"/>
  <c r="O8" i="21"/>
  <c r="P8" i="21"/>
  <c r="E9" i="21"/>
  <c r="F9" i="21"/>
  <c r="J9" i="21"/>
  <c r="K9" i="21" s="1"/>
  <c r="O9" i="21"/>
  <c r="P9" i="21"/>
  <c r="E10" i="21"/>
  <c r="F10" i="21"/>
  <c r="J10" i="21"/>
  <c r="K10" i="21" s="1"/>
  <c r="O10" i="21"/>
  <c r="P10" i="21"/>
  <c r="E11" i="21"/>
  <c r="F11" i="21"/>
  <c r="J11" i="21"/>
  <c r="K11" i="21" s="1"/>
  <c r="O11" i="21"/>
  <c r="P11" i="21"/>
  <c r="E12" i="21"/>
  <c r="F12" i="21"/>
  <c r="J12" i="21"/>
  <c r="K12" i="21" s="1"/>
  <c r="O12" i="21"/>
  <c r="P12" i="21"/>
  <c r="E13" i="21"/>
  <c r="F13" i="21"/>
  <c r="J13" i="21"/>
  <c r="K13" i="21" s="1"/>
  <c r="O13" i="21"/>
  <c r="P13" i="21"/>
  <c r="E4" i="20"/>
  <c r="F4" i="20"/>
  <c r="J4" i="20"/>
  <c r="K4" i="20" s="1"/>
  <c r="O4" i="20"/>
  <c r="P4" i="20"/>
  <c r="E5" i="20"/>
  <c r="F5" i="20"/>
  <c r="J5" i="20"/>
  <c r="K5" i="20" s="1"/>
  <c r="O5" i="20"/>
  <c r="P5" i="20"/>
  <c r="E6" i="20"/>
  <c r="F6" i="20"/>
  <c r="J6" i="20"/>
  <c r="K6" i="20" s="1"/>
  <c r="O6" i="20"/>
  <c r="P6" i="20"/>
  <c r="E7" i="20"/>
  <c r="F7" i="20"/>
  <c r="J7" i="20"/>
  <c r="K7" i="20" s="1"/>
  <c r="O7" i="20"/>
  <c r="P7" i="20"/>
  <c r="E8" i="20"/>
  <c r="F8" i="20"/>
  <c r="J8" i="20"/>
  <c r="K8" i="20" s="1"/>
  <c r="O8" i="20"/>
  <c r="P8" i="20"/>
  <c r="E9" i="20"/>
  <c r="F9" i="20"/>
  <c r="J9" i="20"/>
  <c r="K9" i="20" s="1"/>
  <c r="O9" i="20"/>
  <c r="P9" i="20"/>
  <c r="E10" i="20"/>
  <c r="F10" i="20"/>
  <c r="J10" i="20"/>
  <c r="K10" i="20" s="1"/>
  <c r="O10" i="20"/>
  <c r="P10" i="20"/>
  <c r="E11" i="20"/>
  <c r="F11" i="20"/>
  <c r="J11" i="20"/>
  <c r="K11" i="20" s="1"/>
  <c r="O11" i="20"/>
  <c r="P11" i="20"/>
  <c r="E12" i="20"/>
  <c r="F12" i="20"/>
  <c r="J12" i="20"/>
  <c r="K12" i="20" s="1"/>
  <c r="O12" i="20"/>
  <c r="P12" i="20"/>
  <c r="E13" i="20"/>
  <c r="F13" i="20"/>
  <c r="J13" i="20"/>
  <c r="K13" i="20" s="1"/>
  <c r="O13" i="20"/>
  <c r="P13" i="20"/>
  <c r="R10" i="20" l="1"/>
  <c r="Q10" i="20"/>
  <c r="Q4" i="21"/>
  <c r="R4" i="21"/>
  <c r="R8" i="23"/>
  <c r="Q8" i="23"/>
  <c r="Q5" i="20"/>
  <c r="R5" i="20"/>
  <c r="Q7" i="21"/>
  <c r="R7" i="21"/>
  <c r="Q9" i="22"/>
  <c r="R9" i="22"/>
  <c r="Q11" i="23"/>
  <c r="R11" i="23"/>
  <c r="R13" i="24"/>
  <c r="Q13" i="24"/>
  <c r="Q5" i="24"/>
  <c r="R5" i="24"/>
  <c r="Q8" i="20"/>
  <c r="R8" i="20"/>
  <c r="Q10" i="21"/>
  <c r="R10" i="21"/>
  <c r="R12" i="22"/>
  <c r="Q12" i="22"/>
  <c r="Q4" i="22"/>
  <c r="R4" i="22"/>
  <c r="R6" i="23"/>
  <c r="Q6" i="23"/>
  <c r="Q8" i="24"/>
  <c r="R8" i="24"/>
  <c r="Q11" i="20"/>
  <c r="R11" i="20"/>
  <c r="Q13" i="21"/>
  <c r="R13" i="21"/>
  <c r="Q5" i="21"/>
  <c r="R5" i="21"/>
  <c r="Q7" i="22"/>
  <c r="R7" i="22"/>
  <c r="Q9" i="23"/>
  <c r="R9" i="23"/>
  <c r="Q11" i="24"/>
  <c r="R11" i="24"/>
  <c r="Q12" i="23"/>
  <c r="R12" i="23"/>
  <c r="Q6" i="24"/>
  <c r="R6" i="24"/>
  <c r="R12" i="21"/>
  <c r="Q12" i="21"/>
  <c r="R6" i="22"/>
  <c r="Q6" i="22"/>
  <c r="R10" i="24"/>
  <c r="Q10" i="24"/>
  <c r="Q13" i="20"/>
  <c r="R13" i="20"/>
  <c r="R6" i="20"/>
  <c r="Q6" i="20"/>
  <c r="R8" i="21"/>
  <c r="Q8" i="21"/>
  <c r="Q10" i="22"/>
  <c r="R10" i="22"/>
  <c r="Q4" i="23"/>
  <c r="R4" i="23"/>
  <c r="Q9" i="20"/>
  <c r="R9" i="20"/>
  <c r="Q11" i="21"/>
  <c r="R11" i="21"/>
  <c r="R13" i="22"/>
  <c r="Q13" i="22"/>
  <c r="Q5" i="22"/>
  <c r="R5" i="22"/>
  <c r="Q7" i="23"/>
  <c r="R7" i="23"/>
  <c r="Q9" i="24"/>
  <c r="R9" i="24"/>
  <c r="R12" i="20"/>
  <c r="Q12" i="20"/>
  <c r="Q4" i="20"/>
  <c r="R4" i="20"/>
  <c r="Q6" i="21"/>
  <c r="R6" i="21"/>
  <c r="R10" i="23"/>
  <c r="Q10" i="23"/>
  <c r="Q12" i="24"/>
  <c r="R12" i="24"/>
  <c r="Q4" i="24"/>
  <c r="R4" i="24"/>
  <c r="Q7" i="20"/>
  <c r="R7" i="20"/>
  <c r="Q9" i="21"/>
  <c r="R9" i="21"/>
  <c r="Q11" i="22"/>
  <c r="R11" i="22"/>
  <c r="R13" i="23"/>
  <c r="Q13" i="23"/>
  <c r="Q5" i="23"/>
  <c r="R5" i="23"/>
  <c r="Q7" i="24"/>
  <c r="R7" i="24"/>
  <c r="E4" i="19"/>
  <c r="F4" i="19" s="1"/>
  <c r="Q4" i="19" s="1"/>
  <c r="J4" i="19"/>
  <c r="K4" i="19"/>
  <c r="O4" i="19"/>
  <c r="P4" i="19" s="1"/>
  <c r="R4" i="19"/>
  <c r="E5" i="19"/>
  <c r="F5" i="19" s="1"/>
  <c r="J5" i="19"/>
  <c r="K5" i="19"/>
  <c r="O5" i="19"/>
  <c r="P5" i="19" s="1"/>
  <c r="E6" i="19"/>
  <c r="F6" i="19" s="1"/>
  <c r="J6" i="19"/>
  <c r="K6" i="19"/>
  <c r="O6" i="19"/>
  <c r="P6" i="19" s="1"/>
  <c r="R6" i="19"/>
  <c r="E7" i="19"/>
  <c r="F7" i="19" s="1"/>
  <c r="Q7" i="19" s="1"/>
  <c r="J7" i="19"/>
  <c r="K7" i="19"/>
  <c r="O7" i="19"/>
  <c r="P7" i="19" s="1"/>
  <c r="E8" i="19"/>
  <c r="F8" i="19" s="1"/>
  <c r="J8" i="19"/>
  <c r="K8" i="19"/>
  <c r="O8" i="19"/>
  <c r="P8" i="19" s="1"/>
  <c r="E9" i="19"/>
  <c r="F9" i="19" s="1"/>
  <c r="J9" i="19"/>
  <c r="K9" i="19"/>
  <c r="O9" i="19"/>
  <c r="P9" i="19" s="1"/>
  <c r="R9" i="19" s="1"/>
  <c r="E10" i="19"/>
  <c r="F10" i="19" s="1"/>
  <c r="Q10" i="19" s="1"/>
  <c r="J10" i="19"/>
  <c r="K10" i="19"/>
  <c r="O10" i="19"/>
  <c r="P10" i="19" s="1"/>
  <c r="E11" i="19"/>
  <c r="F11" i="19" s="1"/>
  <c r="J11" i="19"/>
  <c r="K11" i="19"/>
  <c r="O11" i="19"/>
  <c r="P11" i="19" s="1"/>
  <c r="R11" i="19"/>
  <c r="E12" i="19"/>
  <c r="F12" i="19" s="1"/>
  <c r="J12" i="19"/>
  <c r="K12" i="19"/>
  <c r="O12" i="19"/>
  <c r="P12" i="19" s="1"/>
  <c r="R12" i="19"/>
  <c r="E13" i="19"/>
  <c r="F13" i="19" s="1"/>
  <c r="Q13" i="19" s="1"/>
  <c r="J13" i="19"/>
  <c r="K13" i="19"/>
  <c r="O13" i="19"/>
  <c r="P13" i="19" s="1"/>
  <c r="E4" i="18"/>
  <c r="F4" i="18" s="1"/>
  <c r="J4" i="18"/>
  <c r="K4" i="18"/>
  <c r="O4" i="18"/>
  <c r="P4" i="18" s="1"/>
  <c r="R4" i="18"/>
  <c r="E5" i="18"/>
  <c r="F5" i="18" s="1"/>
  <c r="Q5" i="18" s="1"/>
  <c r="J5" i="18"/>
  <c r="K5" i="18"/>
  <c r="O5" i="18"/>
  <c r="P5" i="18" s="1"/>
  <c r="E6" i="18"/>
  <c r="F6" i="18" s="1"/>
  <c r="J6" i="18"/>
  <c r="K6" i="18"/>
  <c r="O6" i="18"/>
  <c r="P6" i="18" s="1"/>
  <c r="E7" i="18"/>
  <c r="F7" i="18" s="1"/>
  <c r="J7" i="18"/>
  <c r="K7" i="18"/>
  <c r="O7" i="18"/>
  <c r="P7" i="18" s="1"/>
  <c r="R7" i="18" s="1"/>
  <c r="E8" i="18"/>
  <c r="F8" i="18" s="1"/>
  <c r="Q8" i="18" s="1"/>
  <c r="J8" i="18"/>
  <c r="K8" i="18"/>
  <c r="O8" i="18"/>
  <c r="P8" i="18" s="1"/>
  <c r="E9" i="18"/>
  <c r="F9" i="18" s="1"/>
  <c r="J9" i="18"/>
  <c r="K9" i="18"/>
  <c r="O9" i="18"/>
  <c r="P9" i="18" s="1"/>
  <c r="R9" i="18"/>
  <c r="E10" i="18"/>
  <c r="F10" i="18" s="1"/>
  <c r="J10" i="18"/>
  <c r="K10" i="18"/>
  <c r="O10" i="18"/>
  <c r="P10" i="18" s="1"/>
  <c r="R10" i="18"/>
  <c r="E11" i="18"/>
  <c r="F11" i="18" s="1"/>
  <c r="J11" i="18"/>
  <c r="K11" i="18"/>
  <c r="O11" i="18"/>
  <c r="P11" i="18" s="1"/>
  <c r="E12" i="18"/>
  <c r="F12" i="18" s="1"/>
  <c r="J12" i="18"/>
  <c r="K12" i="18"/>
  <c r="O12" i="18"/>
  <c r="P12" i="18" s="1"/>
  <c r="R12" i="18"/>
  <c r="E13" i="18"/>
  <c r="F13" i="18" s="1"/>
  <c r="Q13" i="18" s="1"/>
  <c r="J13" i="18"/>
  <c r="K13" i="18"/>
  <c r="O13" i="18"/>
  <c r="P13" i="18" s="1"/>
  <c r="E4" i="17"/>
  <c r="F4" i="17" s="1"/>
  <c r="J4" i="17"/>
  <c r="K4" i="17"/>
  <c r="O4" i="17"/>
  <c r="P4" i="17" s="1"/>
  <c r="E5" i="17"/>
  <c r="F5" i="17" s="1"/>
  <c r="J5" i="17"/>
  <c r="K5" i="17"/>
  <c r="R5" i="17" s="1"/>
  <c r="O5" i="17"/>
  <c r="P5" i="17" s="1"/>
  <c r="E6" i="17"/>
  <c r="F6" i="17" s="1"/>
  <c r="Q6" i="17" s="1"/>
  <c r="J6" i="17"/>
  <c r="K6" i="17"/>
  <c r="O6" i="17"/>
  <c r="P6" i="17" s="1"/>
  <c r="E7" i="17"/>
  <c r="F7" i="17" s="1"/>
  <c r="J7" i="17"/>
  <c r="K7" i="17"/>
  <c r="O7" i="17"/>
  <c r="P7" i="17" s="1"/>
  <c r="R7" i="17"/>
  <c r="E8" i="17"/>
  <c r="F8" i="17" s="1"/>
  <c r="J8" i="17"/>
  <c r="K8" i="17"/>
  <c r="O8" i="17"/>
  <c r="P8" i="17" s="1"/>
  <c r="R8" i="17"/>
  <c r="E9" i="17"/>
  <c r="F9" i="17" s="1"/>
  <c r="J9" i="17"/>
  <c r="K9" i="17"/>
  <c r="O9" i="17"/>
  <c r="P9" i="17" s="1"/>
  <c r="E10" i="17"/>
  <c r="F10" i="17" s="1"/>
  <c r="J10" i="17"/>
  <c r="K10" i="17"/>
  <c r="O10" i="17"/>
  <c r="P10" i="17" s="1"/>
  <c r="R10" i="17"/>
  <c r="E11" i="17"/>
  <c r="F11" i="17" s="1"/>
  <c r="Q11" i="17" s="1"/>
  <c r="J11" i="17"/>
  <c r="K11" i="17"/>
  <c r="O11" i="17"/>
  <c r="P11" i="17" s="1"/>
  <c r="E12" i="17"/>
  <c r="F12" i="17" s="1"/>
  <c r="J12" i="17"/>
  <c r="K12" i="17"/>
  <c r="O12" i="17"/>
  <c r="P12" i="17" s="1"/>
  <c r="E13" i="17"/>
  <c r="F13" i="17" s="1"/>
  <c r="J13" i="17"/>
  <c r="K13" i="17"/>
  <c r="R13" i="17" s="1"/>
  <c r="O13" i="17"/>
  <c r="P13" i="17" s="1"/>
  <c r="E4" i="16"/>
  <c r="F4" i="16" s="1"/>
  <c r="Q4" i="16" s="1"/>
  <c r="J4" i="16"/>
  <c r="K4" i="16"/>
  <c r="O4" i="16"/>
  <c r="P4" i="16" s="1"/>
  <c r="E5" i="16"/>
  <c r="F5" i="16" s="1"/>
  <c r="J5" i="16"/>
  <c r="K5" i="16"/>
  <c r="O5" i="16"/>
  <c r="P5" i="16" s="1"/>
  <c r="R5" i="16"/>
  <c r="E6" i="16"/>
  <c r="F6" i="16" s="1"/>
  <c r="J6" i="16"/>
  <c r="K6" i="16"/>
  <c r="O6" i="16"/>
  <c r="P6" i="16" s="1"/>
  <c r="R6" i="16"/>
  <c r="E7" i="16"/>
  <c r="F7" i="16" s="1"/>
  <c r="J7" i="16"/>
  <c r="K7" i="16"/>
  <c r="O7" i="16"/>
  <c r="P7" i="16" s="1"/>
  <c r="E8" i="16"/>
  <c r="F8" i="16" s="1"/>
  <c r="J8" i="16"/>
  <c r="K8" i="16"/>
  <c r="O8" i="16"/>
  <c r="P8" i="16" s="1"/>
  <c r="R8" i="16"/>
  <c r="E9" i="16"/>
  <c r="F9" i="16" s="1"/>
  <c r="R9" i="16" s="1"/>
  <c r="J9" i="16"/>
  <c r="K9" i="16"/>
  <c r="O9" i="16"/>
  <c r="P9" i="16" s="1"/>
  <c r="E10" i="16"/>
  <c r="F10" i="16" s="1"/>
  <c r="Q10" i="16" s="1"/>
  <c r="J10" i="16"/>
  <c r="K10" i="16"/>
  <c r="O10" i="16"/>
  <c r="P10" i="16" s="1"/>
  <c r="E11" i="16"/>
  <c r="F11" i="16" s="1"/>
  <c r="J11" i="16"/>
  <c r="K11" i="16"/>
  <c r="O11" i="16"/>
  <c r="P11" i="16" s="1"/>
  <c r="R11" i="16" s="1"/>
  <c r="Q11" i="16"/>
  <c r="E12" i="16"/>
  <c r="F12" i="16" s="1"/>
  <c r="J12" i="16"/>
  <c r="K12" i="16"/>
  <c r="Q12" i="16" s="1"/>
  <c r="O12" i="16"/>
  <c r="P12" i="16" s="1"/>
  <c r="R12" i="16"/>
  <c r="E13" i="16"/>
  <c r="F13" i="16" s="1"/>
  <c r="R13" i="16" s="1"/>
  <c r="J13" i="16"/>
  <c r="K13" i="16"/>
  <c r="O13" i="16"/>
  <c r="P13" i="16" s="1"/>
  <c r="E4" i="15"/>
  <c r="F4" i="15" s="1"/>
  <c r="Q4" i="15" s="1"/>
  <c r="J4" i="15"/>
  <c r="K4" i="15"/>
  <c r="R4" i="15" s="1"/>
  <c r="O4" i="15"/>
  <c r="P4" i="15" s="1"/>
  <c r="E5" i="15"/>
  <c r="F5" i="15" s="1"/>
  <c r="J5" i="15"/>
  <c r="K5" i="15"/>
  <c r="O5" i="15"/>
  <c r="P5" i="15" s="1"/>
  <c r="R5" i="15" s="1"/>
  <c r="Q5" i="15"/>
  <c r="E6" i="15"/>
  <c r="F6" i="15" s="1"/>
  <c r="J6" i="15"/>
  <c r="K6" i="15"/>
  <c r="Q6" i="15" s="1"/>
  <c r="O6" i="15"/>
  <c r="P6" i="15" s="1"/>
  <c r="R6" i="15"/>
  <c r="E7" i="15"/>
  <c r="F7" i="15" s="1"/>
  <c r="R7" i="15" s="1"/>
  <c r="J7" i="15"/>
  <c r="K7" i="15"/>
  <c r="O7" i="15"/>
  <c r="P7" i="15" s="1"/>
  <c r="E8" i="15"/>
  <c r="F8" i="15" s="1"/>
  <c r="J8" i="15"/>
  <c r="K8" i="15"/>
  <c r="Q8" i="15" s="1"/>
  <c r="O8" i="15"/>
  <c r="P8" i="15" s="1"/>
  <c r="E9" i="15"/>
  <c r="F9" i="15" s="1"/>
  <c r="J9" i="15"/>
  <c r="K9" i="15"/>
  <c r="O9" i="15"/>
  <c r="P9" i="15" s="1"/>
  <c r="R9" i="15" s="1"/>
  <c r="Q9" i="15"/>
  <c r="E10" i="15"/>
  <c r="F10" i="15" s="1"/>
  <c r="Q10" i="15" s="1"/>
  <c r="J10" i="15"/>
  <c r="K10" i="15"/>
  <c r="O10" i="15"/>
  <c r="P10" i="15" s="1"/>
  <c r="R10" i="15"/>
  <c r="E11" i="15"/>
  <c r="F11" i="15" s="1"/>
  <c r="J11" i="15"/>
  <c r="K11" i="15" s="1"/>
  <c r="O11" i="15"/>
  <c r="P11" i="15" s="1"/>
  <c r="E12" i="15"/>
  <c r="F12" i="15" s="1"/>
  <c r="J12" i="15"/>
  <c r="K12" i="15"/>
  <c r="Q12" i="15" s="1"/>
  <c r="O12" i="15"/>
  <c r="P12" i="15" s="1"/>
  <c r="E13" i="15"/>
  <c r="F13" i="15" s="1"/>
  <c r="J13" i="15"/>
  <c r="K13" i="15" s="1"/>
  <c r="O13" i="15"/>
  <c r="P13" i="15" s="1"/>
  <c r="R13" i="15" l="1"/>
  <c r="Q13" i="15"/>
  <c r="Q11" i="15"/>
  <c r="Q7" i="16"/>
  <c r="Q9" i="17"/>
  <c r="Q11" i="18"/>
  <c r="Q5" i="19"/>
  <c r="Q12" i="17"/>
  <c r="Q4" i="17"/>
  <c r="Q6" i="18"/>
  <c r="Q8" i="19"/>
  <c r="R11" i="15"/>
  <c r="Q7" i="15"/>
  <c r="Q13" i="16"/>
  <c r="Q9" i="16"/>
  <c r="Q5" i="16"/>
  <c r="R11" i="17"/>
  <c r="Q7" i="17"/>
  <c r="R13" i="18"/>
  <c r="Q9" i="18"/>
  <c r="R5" i="18"/>
  <c r="Q11" i="19"/>
  <c r="R7" i="19"/>
  <c r="R12" i="15"/>
  <c r="R8" i="15"/>
  <c r="R10" i="16"/>
  <c r="Q8" i="16"/>
  <c r="R4" i="16"/>
  <c r="Q10" i="17"/>
  <c r="R6" i="17"/>
  <c r="Q12" i="18"/>
  <c r="R8" i="18"/>
  <c r="Q4" i="18"/>
  <c r="R10" i="19"/>
  <c r="Q6" i="19"/>
  <c r="R7" i="16"/>
  <c r="Q13" i="17"/>
  <c r="R9" i="17"/>
  <c r="Q5" i="17"/>
  <c r="R11" i="18"/>
  <c r="Q7" i="18"/>
  <c r="R13" i="19"/>
  <c r="Q9" i="19"/>
  <c r="R5" i="19"/>
  <c r="Q6" i="16"/>
  <c r="R12" i="17"/>
  <c r="Q8" i="17"/>
  <c r="R4" i="17"/>
  <c r="Q10" i="18"/>
  <c r="R6" i="18"/>
  <c r="Q12" i="19"/>
  <c r="R8" i="19"/>
  <c r="E4" i="14"/>
  <c r="F4" i="14" s="1"/>
  <c r="Q4" i="14" s="1"/>
  <c r="J4" i="14"/>
  <c r="K4" i="14" s="1"/>
  <c r="O4" i="14"/>
  <c r="P4" i="14"/>
  <c r="R4" i="14"/>
  <c r="E5" i="14"/>
  <c r="F5" i="14"/>
  <c r="J5" i="14"/>
  <c r="K5" i="14" s="1"/>
  <c r="Q5" i="14" s="1"/>
  <c r="O5" i="14"/>
  <c r="P5" i="14"/>
  <c r="E6" i="14"/>
  <c r="F6" i="14"/>
  <c r="J6" i="14"/>
  <c r="K6" i="14" s="1"/>
  <c r="Q6" i="14" s="1"/>
  <c r="O6" i="14"/>
  <c r="P6" i="14"/>
  <c r="R6" i="14"/>
  <c r="E7" i="14"/>
  <c r="F7" i="14"/>
  <c r="J7" i="14"/>
  <c r="K7" i="14" s="1"/>
  <c r="Q7" i="14" s="1"/>
  <c r="O7" i="14"/>
  <c r="P7" i="14"/>
  <c r="E8" i="14"/>
  <c r="F8" i="14"/>
  <c r="J8" i="14"/>
  <c r="K8" i="14" s="1"/>
  <c r="Q8" i="14" s="1"/>
  <c r="O8" i="14"/>
  <c r="P8" i="14"/>
  <c r="R8" i="14"/>
  <c r="E9" i="14"/>
  <c r="F9" i="14"/>
  <c r="J9" i="14"/>
  <c r="K9" i="14" s="1"/>
  <c r="Q9" i="14" s="1"/>
  <c r="O9" i="14"/>
  <c r="P9" i="14"/>
  <c r="E10" i="14"/>
  <c r="F10" i="14"/>
  <c r="J10" i="14"/>
  <c r="K10" i="14" s="1"/>
  <c r="Q10" i="14" s="1"/>
  <c r="O10" i="14"/>
  <c r="P10" i="14"/>
  <c r="R10" i="14"/>
  <c r="E11" i="14"/>
  <c r="F11" i="14"/>
  <c r="J11" i="14"/>
  <c r="K11" i="14" s="1"/>
  <c r="Q11" i="14" s="1"/>
  <c r="O11" i="14"/>
  <c r="P11" i="14"/>
  <c r="E12" i="14"/>
  <c r="F12" i="14"/>
  <c r="J12" i="14"/>
  <c r="K12" i="14" s="1"/>
  <c r="Q12" i="14" s="1"/>
  <c r="O12" i="14"/>
  <c r="P12" i="14"/>
  <c r="R12" i="14"/>
  <c r="E13" i="14"/>
  <c r="F13" i="14"/>
  <c r="J13" i="14"/>
  <c r="K13" i="14" s="1"/>
  <c r="Q13" i="14" s="1"/>
  <c r="O13" i="14"/>
  <c r="P13" i="14"/>
  <c r="E14" i="14"/>
  <c r="F14" i="14"/>
  <c r="J14" i="14"/>
  <c r="K14" i="14" s="1"/>
  <c r="Q14" i="14" s="1"/>
  <c r="O14" i="14"/>
  <c r="P14" i="14"/>
  <c r="R14" i="14"/>
  <c r="E15" i="14"/>
  <c r="F15" i="14"/>
  <c r="J15" i="14"/>
  <c r="K15" i="14" s="1"/>
  <c r="Q15" i="14" s="1"/>
  <c r="O15" i="14"/>
  <c r="P15" i="14"/>
  <c r="E16" i="14"/>
  <c r="F16" i="14"/>
  <c r="J16" i="14"/>
  <c r="K16" i="14" s="1"/>
  <c r="Q16" i="14" s="1"/>
  <c r="O16" i="14"/>
  <c r="P16" i="14"/>
  <c r="R16" i="14"/>
  <c r="E4" i="13"/>
  <c r="F4" i="13"/>
  <c r="J4" i="13"/>
  <c r="K4" i="13" s="1"/>
  <c r="Q4" i="13" s="1"/>
  <c r="O4" i="13"/>
  <c r="P4" i="13"/>
  <c r="E5" i="13"/>
  <c r="F5" i="13"/>
  <c r="J5" i="13"/>
  <c r="K5" i="13" s="1"/>
  <c r="Q5" i="13" s="1"/>
  <c r="O5" i="13"/>
  <c r="P5" i="13"/>
  <c r="R5" i="13"/>
  <c r="E6" i="13"/>
  <c r="F6" i="13"/>
  <c r="J6" i="13"/>
  <c r="K6" i="13" s="1"/>
  <c r="Q6" i="13" s="1"/>
  <c r="O6" i="13"/>
  <c r="P6" i="13"/>
  <c r="E7" i="13"/>
  <c r="F7" i="13"/>
  <c r="J7" i="13"/>
  <c r="K7" i="13" s="1"/>
  <c r="Q7" i="13" s="1"/>
  <c r="O7" i="13"/>
  <c r="P7" i="13"/>
  <c r="R7" i="13"/>
  <c r="E8" i="13"/>
  <c r="F8" i="13"/>
  <c r="J8" i="13"/>
  <c r="K8" i="13" s="1"/>
  <c r="Q8" i="13" s="1"/>
  <c r="O8" i="13"/>
  <c r="P8" i="13"/>
  <c r="E9" i="13"/>
  <c r="F9" i="13"/>
  <c r="J9" i="13"/>
  <c r="K9" i="13" s="1"/>
  <c r="Q9" i="13" s="1"/>
  <c r="O9" i="13"/>
  <c r="P9" i="13"/>
  <c r="R9" i="13"/>
  <c r="E10" i="13"/>
  <c r="F10" i="13"/>
  <c r="J10" i="13"/>
  <c r="K10" i="13" s="1"/>
  <c r="Q10" i="13" s="1"/>
  <c r="O10" i="13"/>
  <c r="P10" i="13"/>
  <c r="E11" i="13"/>
  <c r="F11" i="13"/>
  <c r="J11" i="13"/>
  <c r="K11" i="13" s="1"/>
  <c r="Q11" i="13" s="1"/>
  <c r="O11" i="13"/>
  <c r="P11" i="13"/>
  <c r="R11" i="13"/>
  <c r="E12" i="13"/>
  <c r="F12" i="13"/>
  <c r="J12" i="13"/>
  <c r="K12" i="13" s="1"/>
  <c r="Q12" i="13" s="1"/>
  <c r="O12" i="13"/>
  <c r="P12" i="13"/>
  <c r="E13" i="13"/>
  <c r="F13" i="13"/>
  <c r="J13" i="13"/>
  <c r="K13" i="13" s="1"/>
  <c r="Q13" i="13" s="1"/>
  <c r="O13" i="13"/>
  <c r="P13" i="13"/>
  <c r="R13" i="13"/>
  <c r="E14" i="13"/>
  <c r="F14" i="13"/>
  <c r="J14" i="13"/>
  <c r="K14" i="13" s="1"/>
  <c r="Q14" i="13" s="1"/>
  <c r="O14" i="13"/>
  <c r="P14" i="13"/>
  <c r="E4" i="12"/>
  <c r="F4" i="12"/>
  <c r="J4" i="12"/>
  <c r="K4" i="12" s="1"/>
  <c r="Q4" i="12" s="1"/>
  <c r="O4" i="12"/>
  <c r="P4" i="12"/>
  <c r="R4" i="12"/>
  <c r="E5" i="12"/>
  <c r="F5" i="12"/>
  <c r="J5" i="12"/>
  <c r="K5" i="12" s="1"/>
  <c r="Q5" i="12" s="1"/>
  <c r="O5" i="12"/>
  <c r="P5" i="12"/>
  <c r="E6" i="12"/>
  <c r="F6" i="12"/>
  <c r="J6" i="12"/>
  <c r="K6" i="12" s="1"/>
  <c r="Q6" i="12" s="1"/>
  <c r="O6" i="12"/>
  <c r="P6" i="12"/>
  <c r="R6" i="12"/>
  <c r="E7" i="12"/>
  <c r="F7" i="12"/>
  <c r="J7" i="12"/>
  <c r="K7" i="12" s="1"/>
  <c r="Q7" i="12" s="1"/>
  <c r="O7" i="12"/>
  <c r="P7" i="12"/>
  <c r="E8" i="12"/>
  <c r="F8" i="12"/>
  <c r="J8" i="12"/>
  <c r="K8" i="12" s="1"/>
  <c r="Q8" i="12" s="1"/>
  <c r="O8" i="12"/>
  <c r="P8" i="12"/>
  <c r="R8" i="12"/>
  <c r="E9" i="12"/>
  <c r="F9" i="12"/>
  <c r="J9" i="12"/>
  <c r="K9" i="12" s="1"/>
  <c r="Q9" i="12" s="1"/>
  <c r="O9" i="12"/>
  <c r="P9" i="12"/>
  <c r="E10" i="12"/>
  <c r="F10" i="12"/>
  <c r="J10" i="12"/>
  <c r="K10" i="12" s="1"/>
  <c r="Q10" i="12" s="1"/>
  <c r="O10" i="12"/>
  <c r="P10" i="12"/>
  <c r="R10" i="12"/>
  <c r="E11" i="12"/>
  <c r="F11" i="12" s="1"/>
  <c r="J11" i="12"/>
  <c r="K11" i="12" s="1"/>
  <c r="R11" i="12" s="1"/>
  <c r="O11" i="12"/>
  <c r="P11" i="12"/>
  <c r="E12" i="12"/>
  <c r="F12" i="12"/>
  <c r="J12" i="12"/>
  <c r="K12" i="12" s="1"/>
  <c r="Q12" i="12" s="1"/>
  <c r="O12" i="12"/>
  <c r="P12" i="12"/>
  <c r="R12" i="12"/>
  <c r="E13" i="12"/>
  <c r="F13" i="12"/>
  <c r="J13" i="12"/>
  <c r="K13" i="12" s="1"/>
  <c r="Q13" i="12" s="1"/>
  <c r="O13" i="12"/>
  <c r="P13" i="12"/>
  <c r="E4" i="11"/>
  <c r="F4" i="11"/>
  <c r="J4" i="11"/>
  <c r="K4" i="11" s="1"/>
  <c r="Q4" i="11" s="1"/>
  <c r="O4" i="11"/>
  <c r="P4" i="11"/>
  <c r="R4" i="11"/>
  <c r="E5" i="11"/>
  <c r="F5" i="11"/>
  <c r="J5" i="11"/>
  <c r="K5" i="11" s="1"/>
  <c r="Q5" i="11" s="1"/>
  <c r="O5" i="11"/>
  <c r="P5" i="11"/>
  <c r="R5" i="11"/>
  <c r="E6" i="11"/>
  <c r="F6" i="11"/>
  <c r="J6" i="11"/>
  <c r="K6" i="11" s="1"/>
  <c r="O6" i="11"/>
  <c r="P6" i="11"/>
  <c r="Q6" i="11"/>
  <c r="R6" i="11"/>
  <c r="E7" i="11"/>
  <c r="F7" i="11"/>
  <c r="J7" i="11"/>
  <c r="K7" i="11" s="1"/>
  <c r="O7" i="11"/>
  <c r="P7" i="11"/>
  <c r="Q7" i="11"/>
  <c r="R7" i="11"/>
  <c r="E8" i="11"/>
  <c r="F8" i="11"/>
  <c r="J8" i="11"/>
  <c r="K8" i="11" s="1"/>
  <c r="R8" i="11" s="1"/>
  <c r="O8" i="11"/>
  <c r="P8" i="11"/>
  <c r="E9" i="11"/>
  <c r="F9" i="11"/>
  <c r="J9" i="11"/>
  <c r="K9" i="11" s="1"/>
  <c r="Q9" i="11" s="1"/>
  <c r="O9" i="11"/>
  <c r="P9" i="11"/>
  <c r="E10" i="11"/>
  <c r="F10" i="11"/>
  <c r="J10" i="11"/>
  <c r="K10" i="11" s="1"/>
  <c r="R10" i="11" s="1"/>
  <c r="O10" i="11"/>
  <c r="P10" i="11"/>
  <c r="Q10" i="11"/>
  <c r="E11" i="11"/>
  <c r="F11" i="11"/>
  <c r="J11" i="11"/>
  <c r="K11" i="11" s="1"/>
  <c r="R11" i="11" s="1"/>
  <c r="O11" i="11"/>
  <c r="P11" i="11"/>
  <c r="Q11" i="11"/>
  <c r="E12" i="11"/>
  <c r="F12" i="11"/>
  <c r="J12" i="11"/>
  <c r="K12" i="11" s="1"/>
  <c r="Q12" i="11" s="1"/>
  <c r="O12" i="11"/>
  <c r="P12" i="11"/>
  <c r="R12" i="11"/>
  <c r="E13" i="11"/>
  <c r="F13" i="11"/>
  <c r="J13" i="11"/>
  <c r="K13" i="11" s="1"/>
  <c r="Q13" i="11" s="1"/>
  <c r="O13" i="11"/>
  <c r="P13" i="11"/>
  <c r="R13" i="11"/>
  <c r="E4" i="10"/>
  <c r="F4" i="10" s="1"/>
  <c r="R4" i="10" s="1"/>
  <c r="J4" i="10"/>
  <c r="K4" i="10" s="1"/>
  <c r="O4" i="10"/>
  <c r="P4" i="10"/>
  <c r="E5" i="10"/>
  <c r="F5" i="10" s="1"/>
  <c r="Q5" i="10" s="1"/>
  <c r="J5" i="10"/>
  <c r="K5" i="10" s="1"/>
  <c r="R5" i="10" s="1"/>
  <c r="O5" i="10"/>
  <c r="P5" i="10"/>
  <c r="E6" i="10"/>
  <c r="F6" i="10" s="1"/>
  <c r="R6" i="10" s="1"/>
  <c r="J6" i="10"/>
  <c r="K6" i="10" s="1"/>
  <c r="O6" i="10"/>
  <c r="P6" i="10"/>
  <c r="Q6" i="10"/>
  <c r="E7" i="10"/>
  <c r="F7" i="10" s="1"/>
  <c r="J7" i="10"/>
  <c r="K7" i="10" s="1"/>
  <c r="Q7" i="10" s="1"/>
  <c r="O7" i="10"/>
  <c r="P7" i="10"/>
  <c r="R7" i="10"/>
  <c r="E8" i="10"/>
  <c r="F8" i="10" s="1"/>
  <c r="Q8" i="10" s="1"/>
  <c r="J8" i="10"/>
  <c r="K8" i="10" s="1"/>
  <c r="O8" i="10"/>
  <c r="P8" i="10"/>
  <c r="E9" i="10"/>
  <c r="F9" i="10" s="1"/>
  <c r="Q9" i="10" s="1"/>
  <c r="J9" i="10"/>
  <c r="K9" i="10" s="1"/>
  <c r="R9" i="10" s="1"/>
  <c r="O9" i="10"/>
  <c r="P9" i="10"/>
  <c r="E10" i="10"/>
  <c r="F10" i="10" s="1"/>
  <c r="R10" i="10" s="1"/>
  <c r="J10" i="10"/>
  <c r="K10" i="10" s="1"/>
  <c r="O10" i="10"/>
  <c r="P10" i="10"/>
  <c r="Q10" i="10"/>
  <c r="E11" i="10"/>
  <c r="F11" i="10" s="1"/>
  <c r="J11" i="10"/>
  <c r="K11" i="10" s="1"/>
  <c r="Q11" i="10" s="1"/>
  <c r="O11" i="10"/>
  <c r="P11" i="10"/>
  <c r="R11" i="10"/>
  <c r="E12" i="10"/>
  <c r="F12" i="10" s="1"/>
  <c r="Q12" i="10" s="1"/>
  <c r="J12" i="10"/>
  <c r="K12" i="10" s="1"/>
  <c r="O12" i="10"/>
  <c r="P12" i="10"/>
  <c r="E13" i="10"/>
  <c r="F13" i="10" s="1"/>
  <c r="Q13" i="10" s="1"/>
  <c r="J13" i="10"/>
  <c r="K13" i="10" s="1"/>
  <c r="R13" i="10" s="1"/>
  <c r="O13" i="10"/>
  <c r="P13" i="10"/>
  <c r="E4" i="9"/>
  <c r="F4" i="9" s="1"/>
  <c r="R4" i="9" s="1"/>
  <c r="J4" i="9"/>
  <c r="K4" i="9" s="1"/>
  <c r="O4" i="9"/>
  <c r="P4" i="9"/>
  <c r="Q4" i="9"/>
  <c r="E5" i="9"/>
  <c r="F5" i="9" s="1"/>
  <c r="J5" i="9"/>
  <c r="K5" i="9" s="1"/>
  <c r="Q5" i="9" s="1"/>
  <c r="O5" i="9"/>
  <c r="P5" i="9"/>
  <c r="R5" i="9"/>
  <c r="E6" i="9"/>
  <c r="F6" i="9" s="1"/>
  <c r="R6" i="9" s="1"/>
  <c r="J6" i="9"/>
  <c r="K6" i="9" s="1"/>
  <c r="O6" i="9"/>
  <c r="P6" i="9"/>
  <c r="E7" i="9"/>
  <c r="F7" i="9" s="1"/>
  <c r="Q7" i="9" s="1"/>
  <c r="J7" i="9"/>
  <c r="K7" i="9" s="1"/>
  <c r="R7" i="9" s="1"/>
  <c r="O7" i="9"/>
  <c r="P7" i="9"/>
  <c r="E8" i="9"/>
  <c r="F8" i="9" s="1"/>
  <c r="R8" i="9" s="1"/>
  <c r="J8" i="9"/>
  <c r="K8" i="9" s="1"/>
  <c r="O8" i="9"/>
  <c r="P8" i="9"/>
  <c r="Q8" i="9"/>
  <c r="E9" i="9"/>
  <c r="F9" i="9" s="1"/>
  <c r="J9" i="9"/>
  <c r="K9" i="9" s="1"/>
  <c r="Q9" i="9" s="1"/>
  <c r="O9" i="9"/>
  <c r="P9" i="9"/>
  <c r="R9" i="9"/>
  <c r="E10" i="9"/>
  <c r="F10" i="9" s="1"/>
  <c r="Q10" i="9" s="1"/>
  <c r="J10" i="9"/>
  <c r="K10" i="9" s="1"/>
  <c r="O10" i="9"/>
  <c r="P10" i="9"/>
  <c r="E11" i="9"/>
  <c r="F11" i="9" s="1"/>
  <c r="Q11" i="9" s="1"/>
  <c r="J11" i="9"/>
  <c r="K11" i="9" s="1"/>
  <c r="R11" i="9" s="1"/>
  <c r="O11" i="9"/>
  <c r="P11" i="9"/>
  <c r="E12" i="9"/>
  <c r="F12" i="9" s="1"/>
  <c r="R12" i="9" s="1"/>
  <c r="J12" i="9"/>
  <c r="K12" i="9" s="1"/>
  <c r="O12" i="9"/>
  <c r="P12" i="9"/>
  <c r="Q12" i="9"/>
  <c r="E4" i="8"/>
  <c r="F4" i="8" s="1"/>
  <c r="J4" i="8"/>
  <c r="K4" i="8" s="1"/>
  <c r="Q4" i="8" s="1"/>
  <c r="O4" i="8"/>
  <c r="P4" i="8"/>
  <c r="R4" i="8"/>
  <c r="E5" i="8"/>
  <c r="F5" i="8" s="1"/>
  <c r="Q5" i="8" s="1"/>
  <c r="J5" i="8"/>
  <c r="K5" i="8" s="1"/>
  <c r="O5" i="8"/>
  <c r="P5" i="8"/>
  <c r="E6" i="8"/>
  <c r="F6" i="8" s="1"/>
  <c r="Q6" i="8" s="1"/>
  <c r="J6" i="8"/>
  <c r="K6" i="8" s="1"/>
  <c r="R6" i="8" s="1"/>
  <c r="O6" i="8"/>
  <c r="P6" i="8"/>
  <c r="E7" i="8"/>
  <c r="F7" i="8" s="1"/>
  <c r="R7" i="8" s="1"/>
  <c r="J7" i="8"/>
  <c r="K7" i="8" s="1"/>
  <c r="O7" i="8"/>
  <c r="P7" i="8"/>
  <c r="Q7" i="8"/>
  <c r="E8" i="8"/>
  <c r="F8" i="8" s="1"/>
  <c r="J8" i="8"/>
  <c r="K8" i="8" s="1"/>
  <c r="Q8" i="8" s="1"/>
  <c r="O8" i="8"/>
  <c r="P8" i="8"/>
  <c r="R8" i="8"/>
  <c r="E9" i="8"/>
  <c r="F9" i="8" s="1"/>
  <c r="Q9" i="8" s="1"/>
  <c r="J9" i="8"/>
  <c r="K9" i="8" s="1"/>
  <c r="O9" i="8"/>
  <c r="P9" i="8"/>
  <c r="E10" i="8"/>
  <c r="F10" i="8" s="1"/>
  <c r="Q10" i="8" s="1"/>
  <c r="J10" i="8"/>
  <c r="K10" i="8" s="1"/>
  <c r="R10" i="8" s="1"/>
  <c r="O10" i="8"/>
  <c r="P10" i="8"/>
  <c r="E11" i="8"/>
  <c r="F11" i="8" s="1"/>
  <c r="R11" i="8" s="1"/>
  <c r="J11" i="8"/>
  <c r="K11" i="8" s="1"/>
  <c r="O11" i="8"/>
  <c r="P11" i="8"/>
  <c r="Q11" i="8"/>
  <c r="E12" i="8"/>
  <c r="F12" i="8" s="1"/>
  <c r="J12" i="8"/>
  <c r="K12" i="8" s="1"/>
  <c r="Q12" i="8" s="1"/>
  <c r="O12" i="8"/>
  <c r="P12" i="8"/>
  <c r="R12" i="8"/>
  <c r="E13" i="8"/>
  <c r="F13" i="8" s="1"/>
  <c r="R13" i="8" s="1"/>
  <c r="J13" i="8"/>
  <c r="K13" i="8" s="1"/>
  <c r="O13" i="8"/>
  <c r="P13" i="8"/>
  <c r="R7" i="12" l="1"/>
  <c r="R14" i="13"/>
  <c r="R10" i="13"/>
  <c r="R6" i="13"/>
  <c r="R15" i="14"/>
  <c r="R11" i="14"/>
  <c r="R7" i="14"/>
  <c r="R9" i="8"/>
  <c r="R12" i="10"/>
  <c r="R8" i="10"/>
  <c r="Q13" i="8"/>
  <c r="Q4" i="10"/>
  <c r="Q8" i="11"/>
  <c r="R9" i="12"/>
  <c r="R5" i="12"/>
  <c r="R12" i="13"/>
  <c r="R8" i="13"/>
  <c r="R4" i="13"/>
  <c r="R13" i="14"/>
  <c r="R9" i="14"/>
  <c r="R5" i="14"/>
  <c r="R5" i="8"/>
  <c r="R10" i="9"/>
  <c r="Q6" i="9"/>
  <c r="R9" i="11"/>
  <c r="R13" i="12"/>
  <c r="Q11" i="12"/>
  <c r="O12" i="7"/>
  <c r="P12" i="7" s="1"/>
  <c r="O13" i="7"/>
  <c r="P13" i="7" s="1"/>
  <c r="J13" i="7"/>
  <c r="K13" i="7" s="1"/>
  <c r="E13" i="7"/>
  <c r="F13" i="7" s="1"/>
  <c r="J12" i="7"/>
  <c r="K12" i="7" s="1"/>
  <c r="E12" i="7"/>
  <c r="F12" i="7" s="1"/>
  <c r="R12" i="7" s="1"/>
  <c r="O11" i="7"/>
  <c r="P11" i="7" s="1"/>
  <c r="J11" i="7"/>
  <c r="K11" i="7" s="1"/>
  <c r="E11" i="7"/>
  <c r="F11" i="7" s="1"/>
  <c r="O10" i="7"/>
  <c r="P10" i="7" s="1"/>
  <c r="J10" i="7"/>
  <c r="K10" i="7" s="1"/>
  <c r="E10" i="7"/>
  <c r="F10" i="7" s="1"/>
  <c r="O9" i="7"/>
  <c r="P9" i="7" s="1"/>
  <c r="J9" i="7"/>
  <c r="K9" i="7" s="1"/>
  <c r="E9" i="7"/>
  <c r="F9" i="7" s="1"/>
  <c r="O8" i="7"/>
  <c r="P8" i="7" s="1"/>
  <c r="J8" i="7"/>
  <c r="K8" i="7" s="1"/>
  <c r="E8" i="7"/>
  <c r="F8" i="7" s="1"/>
  <c r="O7" i="7"/>
  <c r="P7" i="7" s="1"/>
  <c r="J7" i="7"/>
  <c r="K7" i="7" s="1"/>
  <c r="E7" i="7"/>
  <c r="F7" i="7" s="1"/>
  <c r="O6" i="7"/>
  <c r="P6" i="7" s="1"/>
  <c r="J6" i="7"/>
  <c r="K6" i="7" s="1"/>
  <c r="E6" i="7"/>
  <c r="F6" i="7" s="1"/>
  <c r="O5" i="7"/>
  <c r="P5" i="7" s="1"/>
  <c r="J5" i="7"/>
  <c r="K5" i="7" s="1"/>
  <c r="E5" i="7"/>
  <c r="F5" i="7" s="1"/>
  <c r="O4" i="7"/>
  <c r="P4" i="7" s="1"/>
  <c r="J4" i="7"/>
  <c r="K4" i="7" s="1"/>
  <c r="E4" i="7"/>
  <c r="F4" i="7" s="1"/>
  <c r="O13" i="6"/>
  <c r="P13" i="6" s="1"/>
  <c r="O12" i="6"/>
  <c r="P12" i="6" s="1"/>
  <c r="O11" i="6"/>
  <c r="P11" i="6" s="1"/>
  <c r="O10" i="6"/>
  <c r="P10" i="6" s="1"/>
  <c r="O9" i="6"/>
  <c r="P9" i="6" s="1"/>
  <c r="O8" i="6"/>
  <c r="P8" i="6" s="1"/>
  <c r="O7" i="6"/>
  <c r="P7" i="6" s="1"/>
  <c r="O6" i="6"/>
  <c r="P6" i="6" s="1"/>
  <c r="O5" i="6"/>
  <c r="P5" i="6" s="1"/>
  <c r="O4" i="6"/>
  <c r="P4" i="6" s="1"/>
  <c r="J13" i="6"/>
  <c r="K13" i="6" s="1"/>
  <c r="E13" i="6"/>
  <c r="F13" i="6" s="1"/>
  <c r="J12" i="6"/>
  <c r="K12" i="6" s="1"/>
  <c r="E12" i="6"/>
  <c r="F12" i="6" s="1"/>
  <c r="J11" i="6"/>
  <c r="K11" i="6" s="1"/>
  <c r="E11" i="6"/>
  <c r="F11" i="6" s="1"/>
  <c r="J10" i="6"/>
  <c r="K10" i="6" s="1"/>
  <c r="E10" i="6"/>
  <c r="F10" i="6" s="1"/>
  <c r="R10" i="6" s="1"/>
  <c r="J9" i="6"/>
  <c r="K9" i="6" s="1"/>
  <c r="E9" i="6"/>
  <c r="F9" i="6" s="1"/>
  <c r="J8" i="6"/>
  <c r="K8" i="6" s="1"/>
  <c r="E8" i="6"/>
  <c r="F8" i="6" s="1"/>
  <c r="J7" i="6"/>
  <c r="K7" i="6" s="1"/>
  <c r="E7" i="6"/>
  <c r="F7" i="6" s="1"/>
  <c r="J6" i="6"/>
  <c r="K6" i="6" s="1"/>
  <c r="E6" i="6"/>
  <c r="F6" i="6" s="1"/>
  <c r="J5" i="6"/>
  <c r="K5" i="6" s="1"/>
  <c r="E5" i="6"/>
  <c r="F5" i="6" s="1"/>
  <c r="J4" i="6"/>
  <c r="K4" i="6" s="1"/>
  <c r="E4" i="6"/>
  <c r="F4" i="6" s="1"/>
  <c r="O14" i="5"/>
  <c r="P14" i="5" s="1"/>
  <c r="J14" i="5"/>
  <c r="K14" i="5" s="1"/>
  <c r="E14" i="5"/>
  <c r="F14" i="5" s="1"/>
  <c r="O13" i="5"/>
  <c r="P13" i="5" s="1"/>
  <c r="J13" i="5"/>
  <c r="K13" i="5" s="1"/>
  <c r="E13" i="5"/>
  <c r="F13" i="5" s="1"/>
  <c r="O12" i="5"/>
  <c r="P12" i="5" s="1"/>
  <c r="J12" i="5"/>
  <c r="K12" i="5" s="1"/>
  <c r="E12" i="5"/>
  <c r="F12" i="5" s="1"/>
  <c r="O11" i="5"/>
  <c r="P11" i="5" s="1"/>
  <c r="J11" i="5"/>
  <c r="K11" i="5" s="1"/>
  <c r="E11" i="5"/>
  <c r="F11" i="5" s="1"/>
  <c r="O10" i="5"/>
  <c r="P10" i="5" s="1"/>
  <c r="J10" i="5"/>
  <c r="K10" i="5" s="1"/>
  <c r="E10" i="5"/>
  <c r="F10" i="5" s="1"/>
  <c r="O9" i="5"/>
  <c r="P9" i="5" s="1"/>
  <c r="J9" i="5"/>
  <c r="K9" i="5" s="1"/>
  <c r="E9" i="5"/>
  <c r="F9" i="5" s="1"/>
  <c r="O8" i="5"/>
  <c r="P8" i="5" s="1"/>
  <c r="J8" i="5"/>
  <c r="K8" i="5" s="1"/>
  <c r="E8" i="5"/>
  <c r="F8" i="5" s="1"/>
  <c r="O7" i="5"/>
  <c r="P7" i="5" s="1"/>
  <c r="J7" i="5"/>
  <c r="K7" i="5" s="1"/>
  <c r="E7" i="5"/>
  <c r="F7" i="5" s="1"/>
  <c r="O6" i="5"/>
  <c r="P6" i="5" s="1"/>
  <c r="J6" i="5"/>
  <c r="K6" i="5" s="1"/>
  <c r="E6" i="5"/>
  <c r="F6" i="5" s="1"/>
  <c r="O5" i="5"/>
  <c r="P5" i="5" s="1"/>
  <c r="J5" i="5"/>
  <c r="K5" i="5" s="1"/>
  <c r="E5" i="5"/>
  <c r="F5" i="5" s="1"/>
  <c r="O4" i="5"/>
  <c r="P4" i="5" s="1"/>
  <c r="J4" i="5"/>
  <c r="K4" i="5" s="1"/>
  <c r="E4" i="5"/>
  <c r="F4" i="5" s="1"/>
  <c r="O13" i="4"/>
  <c r="P13" i="4" s="1"/>
  <c r="J13" i="4"/>
  <c r="K13" i="4" s="1"/>
  <c r="E13" i="4"/>
  <c r="F13" i="4" s="1"/>
  <c r="R13" i="4" s="1"/>
  <c r="O12" i="4"/>
  <c r="P12" i="4" s="1"/>
  <c r="J12" i="4"/>
  <c r="K12" i="4" s="1"/>
  <c r="E12" i="4"/>
  <c r="F12" i="4" s="1"/>
  <c r="O11" i="4"/>
  <c r="P11" i="4" s="1"/>
  <c r="J11" i="4"/>
  <c r="K11" i="4" s="1"/>
  <c r="E11" i="4"/>
  <c r="F11" i="4" s="1"/>
  <c r="R11" i="4" s="1"/>
  <c r="O10" i="4"/>
  <c r="P10" i="4" s="1"/>
  <c r="J10" i="4"/>
  <c r="K10" i="4" s="1"/>
  <c r="E10" i="4"/>
  <c r="F10" i="4" s="1"/>
  <c r="R10" i="4" s="1"/>
  <c r="O9" i="4"/>
  <c r="P9" i="4" s="1"/>
  <c r="J9" i="4"/>
  <c r="K9" i="4" s="1"/>
  <c r="E9" i="4"/>
  <c r="F9" i="4" s="1"/>
  <c r="R9" i="4" s="1"/>
  <c r="O8" i="4"/>
  <c r="P8" i="4" s="1"/>
  <c r="J8" i="4"/>
  <c r="K8" i="4" s="1"/>
  <c r="E8" i="4"/>
  <c r="F8" i="4" s="1"/>
  <c r="O7" i="4"/>
  <c r="P7" i="4" s="1"/>
  <c r="J7" i="4"/>
  <c r="K7" i="4" s="1"/>
  <c r="E7" i="4"/>
  <c r="F7" i="4" s="1"/>
  <c r="R7" i="4" s="1"/>
  <c r="O6" i="4"/>
  <c r="P6" i="4" s="1"/>
  <c r="J6" i="4"/>
  <c r="K6" i="4" s="1"/>
  <c r="E6" i="4"/>
  <c r="F6" i="4" s="1"/>
  <c r="R6" i="4" s="1"/>
  <c r="O5" i="4"/>
  <c r="P5" i="4" s="1"/>
  <c r="J5" i="4"/>
  <c r="K5" i="4" s="1"/>
  <c r="F5" i="4"/>
  <c r="E5" i="4"/>
  <c r="O4" i="4"/>
  <c r="P4" i="4" s="1"/>
  <c r="J4" i="4"/>
  <c r="K4" i="4" s="1"/>
  <c r="E4" i="4"/>
  <c r="F4" i="4" s="1"/>
  <c r="R4" i="4" s="1"/>
  <c r="O13" i="3"/>
  <c r="P13" i="3" s="1"/>
  <c r="J13" i="3"/>
  <c r="K13" i="3" s="1"/>
  <c r="E13" i="3"/>
  <c r="F13" i="3" s="1"/>
  <c r="O12" i="3"/>
  <c r="P12" i="3" s="1"/>
  <c r="J12" i="3"/>
  <c r="K12" i="3" s="1"/>
  <c r="E12" i="3"/>
  <c r="F12" i="3" s="1"/>
  <c r="O11" i="3"/>
  <c r="P11" i="3" s="1"/>
  <c r="J11" i="3"/>
  <c r="K11" i="3" s="1"/>
  <c r="E11" i="3"/>
  <c r="F11" i="3" s="1"/>
  <c r="O10" i="3"/>
  <c r="P10" i="3" s="1"/>
  <c r="J10" i="3"/>
  <c r="K10" i="3" s="1"/>
  <c r="E10" i="3"/>
  <c r="F10" i="3" s="1"/>
  <c r="O9" i="3"/>
  <c r="P9" i="3" s="1"/>
  <c r="J9" i="3"/>
  <c r="K9" i="3" s="1"/>
  <c r="E9" i="3"/>
  <c r="F9" i="3" s="1"/>
  <c r="O8" i="3"/>
  <c r="P8" i="3" s="1"/>
  <c r="J8" i="3"/>
  <c r="K8" i="3" s="1"/>
  <c r="E8" i="3"/>
  <c r="F8" i="3" s="1"/>
  <c r="O7" i="3"/>
  <c r="P7" i="3" s="1"/>
  <c r="J7" i="3"/>
  <c r="K7" i="3" s="1"/>
  <c r="E7" i="3"/>
  <c r="F7" i="3" s="1"/>
  <c r="O6" i="3"/>
  <c r="P6" i="3" s="1"/>
  <c r="J6" i="3"/>
  <c r="K6" i="3" s="1"/>
  <c r="E6" i="3"/>
  <c r="F6" i="3" s="1"/>
  <c r="O5" i="3"/>
  <c r="P5" i="3" s="1"/>
  <c r="J5" i="3"/>
  <c r="K5" i="3" s="1"/>
  <c r="E5" i="3"/>
  <c r="F5" i="3" s="1"/>
  <c r="O4" i="3"/>
  <c r="P4" i="3" s="1"/>
  <c r="J4" i="3"/>
  <c r="K4" i="3" s="1"/>
  <c r="E4" i="3"/>
  <c r="F4" i="3" s="1"/>
  <c r="O15" i="2"/>
  <c r="J15" i="2"/>
  <c r="K15" i="2" s="1"/>
  <c r="E15" i="2"/>
  <c r="F15" i="2" s="1"/>
  <c r="O14" i="2"/>
  <c r="J14" i="2"/>
  <c r="K14" i="2" s="1"/>
  <c r="E14" i="2"/>
  <c r="F14" i="2" s="1"/>
  <c r="O13" i="2"/>
  <c r="J13" i="2"/>
  <c r="K13" i="2" s="1"/>
  <c r="E13" i="2"/>
  <c r="F13" i="2" s="1"/>
  <c r="O12" i="2"/>
  <c r="J12" i="2"/>
  <c r="K12" i="2" s="1"/>
  <c r="E12" i="2"/>
  <c r="F12" i="2" s="1"/>
  <c r="O11" i="2"/>
  <c r="J11" i="2"/>
  <c r="K11" i="2" s="1"/>
  <c r="E11" i="2"/>
  <c r="F11" i="2" s="1"/>
  <c r="O10" i="2"/>
  <c r="P10" i="2" s="1"/>
  <c r="J10" i="2"/>
  <c r="K10" i="2" s="1"/>
  <c r="E10" i="2"/>
  <c r="F10" i="2" s="1"/>
  <c r="O9" i="2"/>
  <c r="J9" i="2"/>
  <c r="K9" i="2" s="1"/>
  <c r="E9" i="2"/>
  <c r="F9" i="2" s="1"/>
  <c r="O8" i="2"/>
  <c r="J8" i="2"/>
  <c r="K8" i="2" s="1"/>
  <c r="E8" i="2"/>
  <c r="F8" i="2" s="1"/>
  <c r="O7" i="2"/>
  <c r="J7" i="2"/>
  <c r="K7" i="2" s="1"/>
  <c r="E7" i="2"/>
  <c r="F7" i="2" s="1"/>
  <c r="O6" i="2"/>
  <c r="P6" i="2" s="1"/>
  <c r="J6" i="2"/>
  <c r="K6" i="2" s="1"/>
  <c r="E6" i="2"/>
  <c r="F6" i="2" s="1"/>
  <c r="O5" i="2"/>
  <c r="J5" i="2"/>
  <c r="K5" i="2" s="1"/>
  <c r="E5" i="2"/>
  <c r="F5" i="2" s="1"/>
  <c r="O4" i="2"/>
  <c r="J4" i="2"/>
  <c r="K4" i="2" s="1"/>
  <c r="E4" i="2"/>
  <c r="F4" i="2" s="1"/>
  <c r="E13" i="1"/>
  <c r="F13" i="1" s="1"/>
  <c r="J13" i="1"/>
  <c r="K13" i="1" s="1"/>
  <c r="O13" i="1"/>
  <c r="P13" i="1" s="1"/>
  <c r="O15" i="1"/>
  <c r="P15" i="1" s="1"/>
  <c r="J15" i="1"/>
  <c r="K15" i="1" s="1"/>
  <c r="E15" i="1"/>
  <c r="F15" i="1" s="1"/>
  <c r="O14" i="1"/>
  <c r="P14" i="1" s="1"/>
  <c r="J14" i="1"/>
  <c r="K14" i="1" s="1"/>
  <c r="E14" i="1"/>
  <c r="F14" i="1" s="1"/>
  <c r="O12" i="1"/>
  <c r="P12" i="1" s="1"/>
  <c r="J12" i="1"/>
  <c r="K12" i="1" s="1"/>
  <c r="E12" i="1"/>
  <c r="F12" i="1" s="1"/>
  <c r="O11" i="1"/>
  <c r="P11" i="1" s="1"/>
  <c r="J11" i="1"/>
  <c r="K11" i="1" s="1"/>
  <c r="E11" i="1"/>
  <c r="F11" i="1" s="1"/>
  <c r="O10" i="1"/>
  <c r="P10" i="1" s="1"/>
  <c r="J10" i="1"/>
  <c r="K10" i="1" s="1"/>
  <c r="E10" i="1"/>
  <c r="F10" i="1" s="1"/>
  <c r="O9" i="1"/>
  <c r="P9" i="1" s="1"/>
  <c r="J9" i="1"/>
  <c r="K9" i="1" s="1"/>
  <c r="E9" i="1"/>
  <c r="F9" i="1" s="1"/>
  <c r="O8" i="1"/>
  <c r="P8" i="1" s="1"/>
  <c r="J8" i="1"/>
  <c r="K8" i="1" s="1"/>
  <c r="E8" i="1"/>
  <c r="F8" i="1" s="1"/>
  <c r="O7" i="1"/>
  <c r="P7" i="1" s="1"/>
  <c r="J7" i="1"/>
  <c r="K7" i="1" s="1"/>
  <c r="E7" i="1"/>
  <c r="F7" i="1" s="1"/>
  <c r="O6" i="1"/>
  <c r="P6" i="1" s="1"/>
  <c r="J6" i="1"/>
  <c r="K6" i="1" s="1"/>
  <c r="E6" i="1"/>
  <c r="F6" i="1" s="1"/>
  <c r="O5" i="1"/>
  <c r="P5" i="1" s="1"/>
  <c r="J5" i="1"/>
  <c r="K5" i="1" s="1"/>
  <c r="E5" i="1"/>
  <c r="F5" i="1" s="1"/>
  <c r="O4" i="1"/>
  <c r="P4" i="1" s="1"/>
  <c r="J4" i="1"/>
  <c r="K4" i="1" s="1"/>
  <c r="E4" i="1"/>
  <c r="F4" i="1" s="1"/>
  <c r="Q12" i="7" l="1"/>
  <c r="Q11" i="6"/>
  <c r="Q7" i="6"/>
  <c r="R5" i="4"/>
  <c r="R12" i="4"/>
  <c r="R8" i="4"/>
  <c r="P8" i="2"/>
  <c r="R8" i="2" s="1"/>
  <c r="P11" i="2"/>
  <c r="R11" i="2" s="1"/>
  <c r="Q10" i="2"/>
  <c r="R10" i="2"/>
  <c r="P9" i="2"/>
  <c r="Q9" i="2" s="1"/>
  <c r="P14" i="2"/>
  <c r="R14" i="2" s="1"/>
  <c r="R13" i="7"/>
  <c r="Q13" i="7"/>
  <c r="Q5" i="7"/>
  <c r="R5" i="7"/>
  <c r="R8" i="7"/>
  <c r="Q8" i="7"/>
  <c r="Q11" i="7"/>
  <c r="R11" i="7"/>
  <c r="Q9" i="7"/>
  <c r="R9" i="7"/>
  <c r="R4" i="7"/>
  <c r="Q4" i="7"/>
  <c r="Q10" i="7"/>
  <c r="R10" i="7"/>
  <c r="R6" i="7"/>
  <c r="Q6" i="7"/>
  <c r="Q7" i="7"/>
  <c r="R7" i="7"/>
  <c r="R8" i="6"/>
  <c r="Q8" i="6"/>
  <c r="R6" i="6"/>
  <c r="R9" i="6"/>
  <c r="Q9" i="6"/>
  <c r="Q4" i="6"/>
  <c r="R4" i="6"/>
  <c r="R12" i="6"/>
  <c r="Q12" i="6"/>
  <c r="R5" i="6"/>
  <c r="Q5" i="6"/>
  <c r="R13" i="6"/>
  <c r="Q13" i="6"/>
  <c r="R7" i="6"/>
  <c r="R11" i="6"/>
  <c r="Q6" i="6"/>
  <c r="Q10" i="6"/>
  <c r="R13" i="5"/>
  <c r="R14" i="5"/>
  <c r="Q14" i="5"/>
  <c r="Q13" i="5"/>
  <c r="Q11" i="5"/>
  <c r="R11" i="5"/>
  <c r="Q8" i="5"/>
  <c r="R8" i="5"/>
  <c r="Q5" i="5"/>
  <c r="R5" i="5"/>
  <c r="Q10" i="5"/>
  <c r="R10" i="5"/>
  <c r="Q7" i="5"/>
  <c r="R7" i="5"/>
  <c r="Q4" i="5"/>
  <c r="R4" i="5"/>
  <c r="Q12" i="5"/>
  <c r="R12" i="5"/>
  <c r="Q9" i="5"/>
  <c r="R9" i="5"/>
  <c r="Q6" i="5"/>
  <c r="R6" i="5"/>
  <c r="Q4" i="4"/>
  <c r="Q5" i="4"/>
  <c r="Q6" i="4"/>
  <c r="Q7" i="4"/>
  <c r="Q8" i="4"/>
  <c r="Q9" i="4"/>
  <c r="Q10" i="4"/>
  <c r="Q11" i="4"/>
  <c r="Q12" i="4"/>
  <c r="Q13" i="4"/>
  <c r="Q11" i="3"/>
  <c r="R11" i="3"/>
  <c r="Q7" i="3"/>
  <c r="R7" i="3"/>
  <c r="R5" i="3"/>
  <c r="Q5" i="3"/>
  <c r="Q13" i="3"/>
  <c r="R13" i="3"/>
  <c r="R8" i="3"/>
  <c r="Q8" i="3"/>
  <c r="R6" i="3"/>
  <c r="Q6" i="3"/>
  <c r="Q9" i="3"/>
  <c r="R9" i="3"/>
  <c r="R4" i="3"/>
  <c r="Q4" i="3"/>
  <c r="Q12" i="3"/>
  <c r="R12" i="3"/>
  <c r="R10" i="3"/>
  <c r="Q10" i="3"/>
  <c r="R6" i="2"/>
  <c r="Q6" i="2"/>
  <c r="P4" i="2"/>
  <c r="Q4" i="2" s="1"/>
  <c r="P12" i="2"/>
  <c r="R12" i="2" s="1"/>
  <c r="P5" i="2"/>
  <c r="Q5" i="2" s="1"/>
  <c r="P13" i="2"/>
  <c r="R13" i="2" s="1"/>
  <c r="P7" i="2"/>
  <c r="R7" i="2" s="1"/>
  <c r="P15" i="2"/>
  <c r="R15" i="2" s="1"/>
  <c r="R4" i="1"/>
  <c r="Q13" i="1"/>
  <c r="R13" i="1"/>
  <c r="R7" i="1"/>
  <c r="R9" i="1"/>
  <c r="R11" i="1"/>
  <c r="Q4" i="1"/>
  <c r="Q7" i="1"/>
  <c r="Q9" i="1"/>
  <c r="Q11" i="1"/>
  <c r="R5" i="1"/>
  <c r="R6" i="1"/>
  <c r="R8" i="1"/>
  <c r="R10" i="1"/>
  <c r="R12" i="1"/>
  <c r="R14" i="1"/>
  <c r="R15" i="1"/>
  <c r="Q5" i="1"/>
  <c r="Q6" i="1"/>
  <c r="Q8" i="1"/>
  <c r="Q10" i="1"/>
  <c r="Q12" i="1"/>
  <c r="Q14" i="1"/>
  <c r="Q15" i="1"/>
  <c r="Q15" i="2" l="1"/>
  <c r="Q8" i="2"/>
  <c r="Q12" i="2"/>
  <c r="Q14" i="2"/>
  <c r="R9" i="2"/>
  <c r="R5" i="2"/>
  <c r="Q11" i="2"/>
  <c r="Q7" i="2"/>
  <c r="R4" i="2"/>
  <c r="Q13" i="2"/>
</calcChain>
</file>

<file path=xl/sharedStrings.xml><?xml version="1.0" encoding="utf-8"?>
<sst xmlns="http://schemas.openxmlformats.org/spreadsheetml/2006/main" count="504" uniqueCount="9">
  <si>
    <t>Error</t>
  </si>
  <si>
    <t>Nicked</t>
  </si>
  <si>
    <t>Total</t>
  </si>
  <si>
    <t>Cleaved</t>
  </si>
  <si>
    <t>Negatively supercoiled</t>
  </si>
  <si>
    <t>% cleaved DNA</t>
  </si>
  <si>
    <t>% cleaved DNA Average</t>
  </si>
  <si>
    <t>Type of DNA</t>
  </si>
  <si>
    <t>Compound (µM)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</si>
</sst>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0"/>
      <color theme="4"/>
      <name val="Calibri"/>
      <family val="2"/>
      <scheme val="minor"/>
    </font>
    <font>
      <sz val="10"/>
      <color theme="9"/>
      <name val="Calibri"/>
      <family val="2"/>
      <scheme val="minor"/>
    </font>
    <font>
      <sz val="10"/>
      <name val="Calibri"/>
      <family val="2"/>
      <scheme val="minor"/>
    </font>
    <font>
      <sz val="10"/>
      <color theme="1"/>
      <name val="Arial"/>
      <family val="2"/>
    </font>
    <font>
      <b/>
      <sz val="10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61">
    <xf numFmtId="0" fontId="0" fillId="0" borderId="0" xfId="0"/>
    <xf numFmtId="0" fontId="1" fillId="0" borderId="0" xfId="0" applyFont="1"/>
    <xf numFmtId="0" fontId="2" fillId="0" borderId="0" xfId="0" applyFont="1"/>
    <xf numFmtId="0" fontId="2" fillId="0" borderId="2" xfId="0" applyFont="1" applyBorder="1" applyAlignment="1">
      <alignment horizontal="center" wrapText="1"/>
    </xf>
    <xf numFmtId="0" fontId="2" fillId="0" borderId="1" xfId="0" applyFont="1" applyBorder="1" applyAlignment="1">
      <alignment horizontal="center" wrapText="1"/>
    </xf>
    <xf numFmtId="0" fontId="2" fillId="0" borderId="0" xfId="0" applyFont="1" applyAlignment="1">
      <alignment wrapText="1"/>
    </xf>
    <xf numFmtId="0" fontId="1" fillId="0" borderId="2" xfId="0" applyFont="1" applyBorder="1"/>
    <xf numFmtId="0" fontId="1" fillId="0" borderId="5" xfId="0" applyFont="1" applyBorder="1"/>
    <xf numFmtId="0" fontId="1" fillId="0" borderId="6" xfId="0" applyFont="1" applyBorder="1"/>
    <xf numFmtId="0" fontId="2" fillId="0" borderId="7" xfId="0" applyFont="1" applyBorder="1"/>
    <xf numFmtId="0" fontId="1" fillId="0" borderId="7" xfId="0" applyFont="1" applyBorder="1"/>
    <xf numFmtId="0" fontId="1" fillId="0" borderId="3" xfId="0" applyFont="1" applyBorder="1"/>
    <xf numFmtId="0" fontId="1" fillId="0" borderId="8" xfId="0" applyFont="1" applyBorder="1"/>
    <xf numFmtId="0" fontId="1" fillId="0" borderId="0" xfId="0" applyFont="1" applyBorder="1"/>
    <xf numFmtId="0" fontId="2" fillId="0" borderId="9" xfId="0" applyFont="1" applyBorder="1"/>
    <xf numFmtId="0" fontId="1" fillId="0" borderId="9" xfId="0" applyFont="1" applyBorder="1"/>
    <xf numFmtId="0" fontId="1" fillId="0" borderId="4" xfId="0" applyFont="1" applyBorder="1"/>
    <xf numFmtId="0" fontId="1" fillId="0" borderId="10" xfId="0" applyFont="1" applyBorder="1"/>
    <xf numFmtId="0" fontId="1" fillId="0" borderId="11" xfId="0" applyFont="1" applyBorder="1"/>
    <xf numFmtId="0" fontId="2" fillId="0" borderId="12" xfId="0" applyFont="1" applyBorder="1"/>
    <xf numFmtId="0" fontId="1" fillId="0" borderId="12" xfId="0" applyFont="1" applyBorder="1"/>
    <xf numFmtId="0" fontId="3" fillId="0" borderId="0" xfId="0" applyFont="1"/>
    <xf numFmtId="0" fontId="4" fillId="0" borderId="0" xfId="0" applyFont="1"/>
    <xf numFmtId="0" fontId="5" fillId="0" borderId="0" xfId="0" applyFont="1"/>
    <xf numFmtId="0" fontId="2" fillId="0" borderId="0" xfId="0" applyFont="1" applyBorder="1"/>
    <xf numFmtId="0" fontId="2" fillId="0" borderId="5" xfId="0" applyFont="1" applyBorder="1"/>
    <xf numFmtId="0" fontId="2" fillId="0" borderId="8" xfId="0" applyFont="1" applyBorder="1"/>
    <xf numFmtId="0" fontId="2" fillId="0" borderId="10" xfId="0" applyFont="1" applyBorder="1"/>
    <xf numFmtId="0" fontId="6" fillId="0" borderId="0" xfId="0" applyFont="1"/>
    <xf numFmtId="0" fontId="6" fillId="0" borderId="8" xfId="0" applyFont="1" applyBorder="1"/>
    <xf numFmtId="0" fontId="6" fillId="0" borderId="0" xfId="0" applyFont="1" applyBorder="1"/>
    <xf numFmtId="0" fontId="7" fillId="0" borderId="9" xfId="0" applyFont="1" applyBorder="1"/>
    <xf numFmtId="14" fontId="2" fillId="0" borderId="1" xfId="0" applyNumberFormat="1" applyFont="1" applyBorder="1" applyAlignment="1">
      <alignment horizontal="center"/>
    </xf>
    <xf numFmtId="2" fontId="2" fillId="0" borderId="0" xfId="0" applyNumberFormat="1" applyFont="1"/>
    <xf numFmtId="11" fontId="1" fillId="0" borderId="0" xfId="0" applyNumberFormat="1" applyFont="1"/>
    <xf numFmtId="0" fontId="7" fillId="0" borderId="0" xfId="0" applyFont="1"/>
    <xf numFmtId="10" fontId="7" fillId="0" borderId="0" xfId="0" applyNumberFormat="1" applyFont="1"/>
    <xf numFmtId="0" fontId="6" fillId="0" borderId="12" xfId="0" applyFont="1" applyBorder="1"/>
    <xf numFmtId="0" fontId="6" fillId="0" borderId="10" xfId="0" applyFont="1" applyBorder="1"/>
    <xf numFmtId="0" fontId="6" fillId="0" borderId="11" xfId="0" applyFont="1" applyBorder="1"/>
    <xf numFmtId="0" fontId="6" fillId="0" borderId="4" xfId="0" applyFont="1" applyBorder="1"/>
    <xf numFmtId="0" fontId="6" fillId="0" borderId="9" xfId="0" applyFont="1" applyBorder="1"/>
    <xf numFmtId="0" fontId="6" fillId="0" borderId="3" xfId="0" applyFont="1" applyBorder="1"/>
    <xf numFmtId="0" fontId="6" fillId="0" borderId="7" xfId="0" applyFont="1" applyBorder="1"/>
    <xf numFmtId="0" fontId="6" fillId="0" borderId="5" xfId="0" applyFont="1" applyBorder="1"/>
    <xf numFmtId="0" fontId="6" fillId="0" borderId="6" xfId="0" applyFont="1" applyBorder="1"/>
    <xf numFmtId="0" fontId="6" fillId="0" borderId="2" xfId="0" applyFont="1" applyBorder="1"/>
    <xf numFmtId="10" fontId="1" fillId="0" borderId="0" xfId="0" applyNumberFormat="1" applyFont="1"/>
    <xf numFmtId="2" fontId="1" fillId="0" borderId="12" xfId="0" applyNumberFormat="1" applyFont="1" applyBorder="1"/>
    <xf numFmtId="2" fontId="1" fillId="0" borderId="9" xfId="0" applyNumberFormat="1" applyFont="1" applyBorder="1"/>
    <xf numFmtId="2" fontId="1" fillId="0" borderId="0" xfId="0" applyNumberFormat="1" applyFont="1"/>
    <xf numFmtId="2" fontId="1" fillId="0" borderId="8" xfId="0" applyNumberFormat="1" applyFont="1" applyBorder="1"/>
    <xf numFmtId="2" fontId="1" fillId="0" borderId="7" xfId="0" applyNumberFormat="1" applyFont="1" applyBorder="1"/>
    <xf numFmtId="2" fontId="6" fillId="0" borderId="12" xfId="0" applyNumberFormat="1" applyFont="1" applyBorder="1"/>
    <xf numFmtId="2" fontId="6" fillId="0" borderId="9" xfId="0" applyNumberFormat="1" applyFont="1" applyBorder="1"/>
    <xf numFmtId="2" fontId="6" fillId="0" borderId="7" xfId="0" applyNumberFormat="1" applyFont="1" applyBorder="1"/>
    <xf numFmtId="14" fontId="6" fillId="0" borderId="0" xfId="0" applyNumberFormat="1" applyFont="1"/>
    <xf numFmtId="0" fontId="7" fillId="0" borderId="12" xfId="0" applyFont="1" applyBorder="1"/>
    <xf numFmtId="0" fontId="7" fillId="0" borderId="7" xfId="0" applyFont="1" applyBorder="1"/>
    <xf numFmtId="0" fontId="2" fillId="0" borderId="11" xfId="0" applyFont="1" applyBorder="1"/>
    <xf numFmtId="0" fontId="2" fillId="0" borderId="6" xfId="0" applyFont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2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tif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tiff"/><Relationship Id="rId1" Type="http://schemas.openxmlformats.org/officeDocument/2006/relationships/image" Target="../media/image6.tif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tif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tif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tif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tif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tiff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tiff"/><Relationship Id="rId1" Type="http://schemas.openxmlformats.org/officeDocument/2006/relationships/image" Target="../media/image15.tiff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tiff"/><Relationship Id="rId1" Type="http://schemas.openxmlformats.org/officeDocument/2006/relationships/image" Target="../media/image17.tif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tif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tif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tif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tif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tif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tif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tif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tif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tif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57150</xdr:colOff>
      <xdr:row>17</xdr:row>
      <xdr:rowOff>0</xdr:rowOff>
    </xdr:from>
    <xdr:to>
      <xdr:col>8</xdr:col>
      <xdr:colOff>406400</xdr:colOff>
      <xdr:row>41</xdr:row>
      <xdr:rowOff>165100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57150" y="3295650"/>
          <a:ext cx="5949950" cy="3968750"/>
          <a:chOff x="3336925" y="942975"/>
          <a:chExt cx="5734050" cy="4584700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00000000-0008-0000-0000-00000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336925" y="942975"/>
            <a:ext cx="5734050" cy="45847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000-000004000000}"/>
              </a:ext>
            </a:extLst>
          </xdr:cNvPr>
          <xdr:cNvSpPr/>
        </xdr:nvSpPr>
        <xdr:spPr>
          <a:xfrm>
            <a:off x="4638673" y="2306637"/>
            <a:ext cx="2266950" cy="647700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43425" y="3136900"/>
            <a:ext cx="3016250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WT </a:t>
            </a:r>
            <a:r>
              <a:rPr kumimoji="0" lang="en-GB" altLang="en-US" sz="800" b="0" i="1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E. coli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gyrase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44450</xdr:colOff>
      <xdr:row>17</xdr:row>
      <xdr:rowOff>0</xdr:rowOff>
    </xdr:from>
    <xdr:to>
      <xdr:col>12</xdr:col>
      <xdr:colOff>143201</xdr:colOff>
      <xdr:row>49</xdr:row>
      <xdr:rowOff>155201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pSpPr/>
      </xdr:nvGrpSpPr>
      <xdr:grpSpPr>
        <a:xfrm>
          <a:off x="44450" y="3302000"/>
          <a:ext cx="8449001" cy="5438401"/>
          <a:chOff x="2249324" y="404999"/>
          <a:chExt cx="7560001" cy="6048001"/>
        </a:xfrm>
      </xdr:grpSpPr>
      <xdr:pic>
        <xdr:nvPicPr>
          <xdr:cNvPr id="3" name="Picture 2" descr="A picture containing kitchen appliance, appliance, stove&#10;&#10;Description automatically generated">
            <a:extLst>
              <a:ext uri="{FF2B5EF4-FFF2-40B4-BE49-F238E27FC236}">
                <a16:creationId xmlns:a16="http://schemas.microsoft.com/office/drawing/2014/main" id="{00000000-0008-0000-01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49324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100-000004000000}"/>
              </a:ext>
            </a:extLst>
          </xdr:cNvPr>
          <xdr:cNvSpPr/>
        </xdr:nvSpPr>
        <xdr:spPr>
          <a:xfrm>
            <a:off x="3848098" y="2316162"/>
            <a:ext cx="1676402" cy="647700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1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800475" y="3136900"/>
            <a:ext cx="3016250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A67Q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0</xdr:colOff>
      <xdr:row>17</xdr:row>
      <xdr:rowOff>0</xdr:rowOff>
    </xdr:from>
    <xdr:to>
      <xdr:col>25</xdr:col>
      <xdr:colOff>244801</xdr:colOff>
      <xdr:row>49</xdr:row>
      <xdr:rowOff>155201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GrpSpPr/>
      </xdr:nvGrpSpPr>
      <xdr:grpSpPr>
        <a:xfrm>
          <a:off x="8959850" y="3302000"/>
          <a:ext cx="7560001" cy="5438401"/>
          <a:chOff x="2238999" y="482001"/>
          <a:chExt cx="7560001" cy="6048001"/>
        </a:xfrm>
      </xdr:grpSpPr>
      <xdr:pic>
        <xdr:nvPicPr>
          <xdr:cNvPr id="7" name="Picture 6" descr="A picture containing kitchen appliance, night sky&#10;&#10;Description automatically generated">
            <a:extLst>
              <a:ext uri="{FF2B5EF4-FFF2-40B4-BE49-F238E27FC236}">
                <a16:creationId xmlns:a16="http://schemas.microsoft.com/office/drawing/2014/main" id="{00000000-0008-0000-01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38999" y="482001"/>
            <a:ext cx="7560001" cy="6048001"/>
          </a:xfrm>
          <a:prstGeom prst="rect">
            <a:avLst/>
          </a:prstGeom>
        </xdr:spPr>
      </xdr:pic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00000000-0008-0000-0100-000008000000}"/>
              </a:ext>
            </a:extLst>
          </xdr:cNvPr>
          <xdr:cNvSpPr/>
        </xdr:nvSpPr>
        <xdr:spPr>
          <a:xfrm>
            <a:off x="4119613" y="2310063"/>
            <a:ext cx="1424137" cy="673049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9" name="Text Box 4">
            <a:extLst>
              <a:ext uri="{FF2B5EF4-FFF2-40B4-BE49-F238E27FC236}">
                <a16:creationId xmlns:a16="http://schemas.microsoft.com/office/drawing/2014/main" id="{00000000-0008-0000-0100-000009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060359" y="3136900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A67Q </a:t>
            </a:r>
            <a:r>
              <a:rPr kumimoji="0" lang="en-GB" altLang="en-US" sz="800" b="0" i="0" u="none" strike="noStrike" cap="none" normalizeH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(lower concentrations)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44450</xdr:colOff>
      <xdr:row>15</xdr:row>
      <xdr:rowOff>0</xdr:rowOff>
    </xdr:from>
    <xdr:to>
      <xdr:col>11</xdr:col>
      <xdr:colOff>79701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pSpPr/>
      </xdr:nvGrpSpPr>
      <xdr:grpSpPr>
        <a:xfrm>
          <a:off x="44450" y="2952750"/>
          <a:ext cx="7560001" cy="6048001"/>
          <a:chOff x="2383376" y="404999"/>
          <a:chExt cx="7560001" cy="6048001"/>
        </a:xfrm>
      </xdr:grpSpPr>
      <xdr:pic>
        <xdr:nvPicPr>
          <xdr:cNvPr id="3" name="Picture 2" descr="A picture containing text, dark, night sky&#10;&#10;Description automatically generated">
            <a:extLst>
              <a:ext uri="{FF2B5EF4-FFF2-40B4-BE49-F238E27FC236}">
                <a16:creationId xmlns:a16="http://schemas.microsoft.com/office/drawing/2014/main" id="{00000000-0008-0000-02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83376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200-000004000000}"/>
              </a:ext>
            </a:extLst>
          </xdr:cNvPr>
          <xdr:cNvSpPr/>
        </xdr:nvSpPr>
        <xdr:spPr>
          <a:xfrm>
            <a:off x="5524902" y="2261937"/>
            <a:ext cx="2473692" cy="711550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2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17522" y="3136899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I74M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15</xdr:row>
      <xdr:rowOff>0</xdr:rowOff>
    </xdr:from>
    <xdr:to>
      <xdr:col>10</xdr:col>
      <xdr:colOff>600401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GrpSpPr/>
      </xdr:nvGrpSpPr>
      <xdr:grpSpPr>
        <a:xfrm>
          <a:off x="38100" y="2952750"/>
          <a:ext cx="7560001" cy="6048001"/>
          <a:chOff x="2104331" y="404998"/>
          <a:chExt cx="7560001" cy="6048001"/>
        </a:xfrm>
      </xdr:grpSpPr>
      <xdr:pic>
        <xdr:nvPicPr>
          <xdr:cNvPr id="3" name="Picture 2" descr="A picture containing text, night sky&#10;&#10;Description automatically generated">
            <a:extLst>
              <a:ext uri="{FF2B5EF4-FFF2-40B4-BE49-F238E27FC236}">
                <a16:creationId xmlns:a16="http://schemas.microsoft.com/office/drawing/2014/main" id="{00000000-0008-0000-03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04331" y="404998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300-000004000000}"/>
              </a:ext>
            </a:extLst>
          </xdr:cNvPr>
          <xdr:cNvSpPr/>
        </xdr:nvSpPr>
        <xdr:spPr>
          <a:xfrm>
            <a:off x="3687636" y="1965604"/>
            <a:ext cx="2340631" cy="711550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3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97188" y="2844798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V70A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50800</xdr:colOff>
      <xdr:row>16</xdr:row>
      <xdr:rowOff>0</xdr:rowOff>
    </xdr:from>
    <xdr:to>
      <xdr:col>11</xdr:col>
      <xdr:colOff>2540</xdr:colOff>
      <xdr:row>54</xdr:row>
      <xdr:rowOff>14732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pSpPr/>
      </xdr:nvGrpSpPr>
      <xdr:grpSpPr>
        <a:xfrm>
          <a:off x="50800" y="3117850"/>
          <a:ext cx="7559040" cy="6047232"/>
          <a:chOff x="2316480" y="405384"/>
          <a:chExt cx="7559040" cy="6047232"/>
        </a:xfrm>
      </xdr:grpSpPr>
      <xdr:pic>
        <xdr:nvPicPr>
          <xdr:cNvPr id="3" name="Picture 2" descr="A picture containing text, night sky&#10;&#10;Description automatically generated">
            <a:extLst>
              <a:ext uri="{FF2B5EF4-FFF2-40B4-BE49-F238E27FC236}">
                <a16:creationId xmlns:a16="http://schemas.microsoft.com/office/drawing/2014/main" id="{00000000-0008-0000-04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6480" y="405384"/>
            <a:ext cx="7559040" cy="6047232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400-000004000000}"/>
              </a:ext>
            </a:extLst>
          </xdr:cNvPr>
          <xdr:cNvSpPr/>
        </xdr:nvSpPr>
        <xdr:spPr>
          <a:xfrm>
            <a:off x="3897186" y="2209800"/>
            <a:ext cx="1693989" cy="657854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4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87688" y="2978148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M120A </a:t>
            </a:r>
            <a:r>
              <a:rPr kumimoji="0" lang="en-GB" altLang="en-US" sz="800" b="0" i="0" u="none" strike="noStrike" cap="none" normalizeH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(lower concentrations)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0</xdr:colOff>
      <xdr:row>16</xdr:row>
      <xdr:rowOff>0</xdr:rowOff>
    </xdr:from>
    <xdr:to>
      <xdr:col>24</xdr:col>
      <xdr:colOff>205740</xdr:colOff>
      <xdr:row>54</xdr:row>
      <xdr:rowOff>14732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GrpSpPr/>
      </xdr:nvGrpSpPr>
      <xdr:grpSpPr>
        <a:xfrm>
          <a:off x="8534400" y="3117850"/>
          <a:ext cx="7559040" cy="6047232"/>
          <a:chOff x="2392680" y="176784"/>
          <a:chExt cx="7559040" cy="6047232"/>
        </a:xfrm>
      </xdr:grpSpPr>
      <xdr:pic>
        <xdr:nvPicPr>
          <xdr:cNvPr id="7" name="Picture 6" descr="A picture containing night sky&#10;&#10;Description automatically generated">
            <a:extLst>
              <a:ext uri="{FF2B5EF4-FFF2-40B4-BE49-F238E27FC236}">
                <a16:creationId xmlns:a16="http://schemas.microsoft.com/office/drawing/2014/main" id="{00000000-0008-0000-04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92680" y="176784"/>
            <a:ext cx="7559040" cy="6047232"/>
          </a:xfrm>
          <a:prstGeom prst="rect">
            <a:avLst/>
          </a:prstGeom>
        </xdr:spPr>
      </xdr:pic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00000000-0008-0000-0400-000008000000}"/>
              </a:ext>
            </a:extLst>
          </xdr:cNvPr>
          <xdr:cNvSpPr/>
        </xdr:nvSpPr>
        <xdr:spPr>
          <a:xfrm>
            <a:off x="3897186" y="2209800"/>
            <a:ext cx="1941639" cy="657854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9" name="Text Box 4">
            <a:extLst>
              <a:ext uri="{FF2B5EF4-FFF2-40B4-BE49-F238E27FC236}">
                <a16:creationId xmlns:a16="http://schemas.microsoft.com/office/drawing/2014/main" id="{00000000-0008-0000-0400-000009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87688" y="2978148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M120A 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63500</xdr:colOff>
      <xdr:row>15</xdr:row>
      <xdr:rowOff>0</xdr:rowOff>
    </xdr:from>
    <xdr:to>
      <xdr:col>11</xdr:col>
      <xdr:colOff>22551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pSpPr/>
      </xdr:nvGrpSpPr>
      <xdr:grpSpPr>
        <a:xfrm>
          <a:off x="63500" y="2952750"/>
          <a:ext cx="7560001" cy="6048001"/>
          <a:chOff x="2315999" y="404999"/>
          <a:chExt cx="7560001" cy="6048001"/>
        </a:xfrm>
      </xdr:grpSpPr>
      <xdr:pic>
        <xdr:nvPicPr>
          <xdr:cNvPr id="3" name="Picture 2" descr="A picture containing kitchen appliance, stove&#10;&#10;Description automatically generated">
            <a:extLst>
              <a:ext uri="{FF2B5EF4-FFF2-40B4-BE49-F238E27FC236}">
                <a16:creationId xmlns:a16="http://schemas.microsoft.com/office/drawing/2014/main" id="{00000000-0008-0000-05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999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500-000004000000}"/>
              </a:ext>
            </a:extLst>
          </xdr:cNvPr>
          <xdr:cNvSpPr/>
        </xdr:nvSpPr>
        <xdr:spPr>
          <a:xfrm>
            <a:off x="3990975" y="2209800"/>
            <a:ext cx="2409825" cy="657854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5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901988" y="2978148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S83L 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15</xdr:row>
      <xdr:rowOff>0</xdr:rowOff>
    </xdr:from>
    <xdr:to>
      <xdr:col>10</xdr:col>
      <xdr:colOff>613101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GrpSpPr/>
      </xdr:nvGrpSpPr>
      <xdr:grpSpPr>
        <a:xfrm>
          <a:off x="38100" y="2952750"/>
          <a:ext cx="7560001" cy="6048001"/>
          <a:chOff x="2364124" y="453124"/>
          <a:chExt cx="7560001" cy="6048001"/>
        </a:xfrm>
      </xdr:grpSpPr>
      <xdr:pic>
        <xdr:nvPicPr>
          <xdr:cNvPr id="3" name="Picture 2" descr="A picture containing text, kitchen appliance, night sky&#10;&#10;Description automatically generated">
            <a:extLst>
              <a:ext uri="{FF2B5EF4-FFF2-40B4-BE49-F238E27FC236}">
                <a16:creationId xmlns:a16="http://schemas.microsoft.com/office/drawing/2014/main" id="{00000000-0008-0000-06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64124" y="453124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00000000-0008-0000-0600-000004000000}"/>
              </a:ext>
            </a:extLst>
          </xdr:cNvPr>
          <xdr:cNvSpPr/>
        </xdr:nvSpPr>
        <xdr:spPr>
          <a:xfrm>
            <a:off x="3811605" y="2209800"/>
            <a:ext cx="2358189" cy="657854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00000000-0008-0000-0600-00000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99858" y="2957953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Albicidin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GyrB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K447W 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44450</xdr:colOff>
      <xdr:row>15</xdr:row>
      <xdr:rowOff>0</xdr:rowOff>
    </xdr:from>
    <xdr:to>
      <xdr:col>11</xdr:col>
      <xdr:colOff>35251</xdr:colOff>
      <xdr:row>51</xdr:row>
      <xdr:rowOff>104401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211DC6E9-5F4F-4BBF-A268-2B2FCB12851E}"/>
            </a:ext>
          </a:extLst>
        </xdr:cNvPr>
        <xdr:cNvGrpSpPr/>
      </xdr:nvGrpSpPr>
      <xdr:grpSpPr>
        <a:xfrm>
          <a:off x="44450" y="2965450"/>
          <a:ext cx="7560001" cy="6048001"/>
          <a:chOff x="2190871" y="889995"/>
          <a:chExt cx="7560001" cy="6048001"/>
        </a:xfrm>
      </xdr:grpSpPr>
      <xdr:pic>
        <xdr:nvPicPr>
          <xdr:cNvPr id="3" name="Picture 2" descr="A picture containing text, kitchen appliance&#10;&#10;Description automatically generated">
            <a:extLst>
              <a:ext uri="{FF2B5EF4-FFF2-40B4-BE49-F238E27FC236}">
                <a16:creationId xmlns:a16="http://schemas.microsoft.com/office/drawing/2014/main" id="{052CB800-85E3-08E8-9BFC-458F941ECF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90871" y="889995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1118C28C-5D2F-1CBE-1532-087B4D0F2244}"/>
              </a:ext>
            </a:extLst>
          </xdr:cNvPr>
          <xdr:cNvSpPr/>
        </xdr:nvSpPr>
        <xdr:spPr>
          <a:xfrm>
            <a:off x="3811605" y="2209800"/>
            <a:ext cx="2358189" cy="657854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7008CF14-CAAB-9F59-307F-1F7470B298E1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99858" y="2957953"/>
            <a:ext cx="3341467" cy="584200"/>
          </a:xfrm>
          <a:prstGeom prst="rect">
            <a:avLst/>
          </a:prstGeom>
          <a:noFill/>
          <a:ln w="6350">
            <a:solidFill>
              <a:srgbClr val="00000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WT </a:t>
            </a:r>
            <a:r>
              <a:rPr kumimoji="0" lang="en-GB" altLang="en-US" sz="800" b="0" i="1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E. </a:t>
            </a:r>
            <a:r>
              <a:rPr lang="en-GB" altLang="en-US" sz="800" i="1">
                <a:solidFill>
                  <a:srgbClr val="FFFFFF"/>
                </a:solidFill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coli</a:t>
            </a:r>
            <a:r>
              <a:rPr lang="en-GB" altLang="en-US" sz="800">
                <a:solidFill>
                  <a:srgbClr val="FFFFFF"/>
                </a:solidFill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Gyrase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25400</xdr:colOff>
      <xdr:row>14</xdr:row>
      <xdr:rowOff>0</xdr:rowOff>
    </xdr:from>
    <xdr:to>
      <xdr:col>11</xdr:col>
      <xdr:colOff>41601</xdr:colOff>
      <xdr:row>50</xdr:row>
      <xdr:rowOff>104401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6EC5CD7E-B5FF-4EED-8E9B-A2160DDE5F2B}"/>
            </a:ext>
          </a:extLst>
        </xdr:cNvPr>
        <xdr:cNvGrpSpPr/>
      </xdr:nvGrpSpPr>
      <xdr:grpSpPr>
        <a:xfrm>
          <a:off x="25400" y="2800350"/>
          <a:ext cx="7560001" cy="6048001"/>
          <a:chOff x="2315999" y="404999"/>
          <a:chExt cx="7560001" cy="6048001"/>
        </a:xfrm>
      </xdr:grpSpPr>
      <xdr:pic>
        <xdr:nvPicPr>
          <xdr:cNvPr id="3" name="Picture 2" descr="A screen shot of a computer&#10;&#10;Description automatically generated with low confidence">
            <a:extLst>
              <a:ext uri="{FF2B5EF4-FFF2-40B4-BE49-F238E27FC236}">
                <a16:creationId xmlns:a16="http://schemas.microsoft.com/office/drawing/2014/main" id="{ADBB10E4-F48A-257D-ED30-7574F96E3D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999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30DA0F8E-4073-C46D-FFF8-EFCB4941D323}"/>
              </a:ext>
            </a:extLst>
          </xdr:cNvPr>
          <xdr:cNvSpPr/>
        </xdr:nvSpPr>
        <xdr:spPr>
          <a:xfrm>
            <a:off x="3629025" y="838200"/>
            <a:ext cx="2171700" cy="781050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BBC2B37C-B9CD-2BDE-F374-DA943E02FDA1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29025" y="1853053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A67Q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15</xdr:row>
      <xdr:rowOff>0</xdr:rowOff>
    </xdr:from>
    <xdr:to>
      <xdr:col>11</xdr:col>
      <xdr:colOff>47951</xdr:colOff>
      <xdr:row>51</xdr:row>
      <xdr:rowOff>104401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9033B955-0E63-4319-9F36-A92FE563A984}"/>
            </a:ext>
          </a:extLst>
        </xdr:cNvPr>
        <xdr:cNvGrpSpPr/>
      </xdr:nvGrpSpPr>
      <xdr:grpSpPr>
        <a:xfrm>
          <a:off x="31750" y="2965450"/>
          <a:ext cx="7560001" cy="6048001"/>
          <a:chOff x="2315999" y="404999"/>
          <a:chExt cx="7560001" cy="6048001"/>
        </a:xfrm>
      </xdr:grpSpPr>
      <xdr:pic>
        <xdr:nvPicPr>
          <xdr:cNvPr id="3" name="Picture 2" descr="A picture containing text, dark, night sky&#10;&#10;Description automatically generated">
            <a:extLst>
              <a:ext uri="{FF2B5EF4-FFF2-40B4-BE49-F238E27FC236}">
                <a16:creationId xmlns:a16="http://schemas.microsoft.com/office/drawing/2014/main" id="{98B188E4-17CC-1378-0E26-D303772F86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999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7C12A1B9-0260-149A-15DD-1A739B87DC64}"/>
              </a:ext>
            </a:extLst>
          </xdr:cNvPr>
          <xdr:cNvSpPr/>
        </xdr:nvSpPr>
        <xdr:spPr>
          <a:xfrm>
            <a:off x="3940241" y="2437253"/>
            <a:ext cx="2373932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C43C4880-0987-FD4B-CC50-663E6AA39C73}"/>
              </a:ext>
            </a:extLst>
          </xdr:cNvPr>
          <xdr:cNvSpPr txBox="1">
            <a:spLocks noChangeArrowheads="1"/>
          </xdr:cNvSpPr>
        </xdr:nvSpPr>
        <xdr:spPr bwMode="auto">
          <a:xfrm>
            <a:off x="3821530" y="3258341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V70A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15</xdr:row>
      <xdr:rowOff>0</xdr:rowOff>
    </xdr:from>
    <xdr:to>
      <xdr:col>11</xdr:col>
      <xdr:colOff>47951</xdr:colOff>
      <xdr:row>51</xdr:row>
      <xdr:rowOff>104401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30E5647E-AF30-470D-B0C4-3B3BA814834C}"/>
            </a:ext>
          </a:extLst>
        </xdr:cNvPr>
        <xdr:cNvGrpSpPr/>
      </xdr:nvGrpSpPr>
      <xdr:grpSpPr>
        <a:xfrm>
          <a:off x="31750" y="2965450"/>
          <a:ext cx="7560001" cy="6048001"/>
          <a:chOff x="2696998" y="379598"/>
          <a:chExt cx="7560001" cy="6048001"/>
        </a:xfrm>
      </xdr:grpSpPr>
      <xdr:pic>
        <xdr:nvPicPr>
          <xdr:cNvPr id="3" name="Picture 2" descr="A picture containing text, night sky&#10;&#10;Description automatically generated">
            <a:extLst>
              <a:ext uri="{FF2B5EF4-FFF2-40B4-BE49-F238E27FC236}">
                <a16:creationId xmlns:a16="http://schemas.microsoft.com/office/drawing/2014/main" id="{1B80A5AE-ADDB-A995-CDFA-27208C7715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96998" y="379598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7F111667-B85F-1234-98E9-AFF1A1FDD71B}"/>
              </a:ext>
            </a:extLst>
          </xdr:cNvPr>
          <xdr:cNvSpPr/>
        </xdr:nvSpPr>
        <xdr:spPr>
          <a:xfrm>
            <a:off x="3940241" y="2437253"/>
            <a:ext cx="2373932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9EB14316-AC33-6375-5C8D-E82A8D716386}"/>
              </a:ext>
            </a:extLst>
          </xdr:cNvPr>
          <xdr:cNvSpPr txBox="1">
            <a:spLocks noChangeArrowheads="1"/>
          </xdr:cNvSpPr>
        </xdr:nvSpPr>
        <xdr:spPr bwMode="auto">
          <a:xfrm>
            <a:off x="3821530" y="3258341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I74M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15</xdr:row>
      <xdr:rowOff>0</xdr:rowOff>
    </xdr:from>
    <xdr:to>
      <xdr:col>11</xdr:col>
      <xdr:colOff>60651</xdr:colOff>
      <xdr:row>51</xdr:row>
      <xdr:rowOff>104401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E2E26416-132A-4A14-9716-029F2EC3B5EA}"/>
            </a:ext>
          </a:extLst>
        </xdr:cNvPr>
        <xdr:cNvGrpSpPr/>
      </xdr:nvGrpSpPr>
      <xdr:grpSpPr>
        <a:xfrm>
          <a:off x="31750" y="2901950"/>
          <a:ext cx="7560001" cy="6048001"/>
          <a:chOff x="2315999" y="404999"/>
          <a:chExt cx="7560001" cy="6048001"/>
        </a:xfrm>
      </xdr:grpSpPr>
      <xdr:pic>
        <xdr:nvPicPr>
          <xdr:cNvPr id="3" name="Picture 2" descr="A picture containing text, dark, kitchen appliance, night sky&#10;&#10;Description automatically generated">
            <a:extLst>
              <a:ext uri="{FF2B5EF4-FFF2-40B4-BE49-F238E27FC236}">
                <a16:creationId xmlns:a16="http://schemas.microsoft.com/office/drawing/2014/main" id="{730B5D1B-4FB0-8265-ADEE-476BB8DF19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999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7307162A-0E3A-F65A-4E25-5A39B81F0B4F}"/>
              </a:ext>
            </a:extLst>
          </xdr:cNvPr>
          <xdr:cNvSpPr/>
        </xdr:nvSpPr>
        <xdr:spPr>
          <a:xfrm>
            <a:off x="3815116" y="2341003"/>
            <a:ext cx="2373932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653223CB-D692-0AC4-C46C-A6B5AB97D34C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44530" y="309471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M120A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16</xdr:row>
      <xdr:rowOff>0</xdr:rowOff>
    </xdr:from>
    <xdr:to>
      <xdr:col>10</xdr:col>
      <xdr:colOff>555950</xdr:colOff>
      <xdr:row>52</xdr:row>
      <xdr:rowOff>109518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90CDDFB6-9E80-415C-ABA7-55A99744783C}"/>
            </a:ext>
          </a:extLst>
        </xdr:cNvPr>
        <xdr:cNvGrpSpPr/>
      </xdr:nvGrpSpPr>
      <xdr:grpSpPr>
        <a:xfrm>
          <a:off x="19050" y="3130550"/>
          <a:ext cx="7560000" cy="6053118"/>
          <a:chOff x="2092325" y="577849"/>
          <a:chExt cx="7560000" cy="6053118"/>
        </a:xfrm>
      </xdr:grpSpPr>
      <xdr:pic>
        <xdr:nvPicPr>
          <xdr:cNvPr id="3" name="Picture 2" descr="A picture containing night sky&#10;&#10;Description automatically generated">
            <a:extLst>
              <a:ext uri="{FF2B5EF4-FFF2-40B4-BE49-F238E27FC236}">
                <a16:creationId xmlns:a16="http://schemas.microsoft.com/office/drawing/2014/main" id="{D64FA30C-CB92-C646-1826-598E01A97B0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223" t="-52" r="-3" b="-274"/>
          <a:stretch/>
        </xdr:blipFill>
        <xdr:spPr bwMode="auto">
          <a:xfrm>
            <a:off x="2092325" y="577849"/>
            <a:ext cx="7560000" cy="6053118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924FD5FF-C938-0DF3-7899-92E370BBB575}"/>
              </a:ext>
            </a:extLst>
          </xdr:cNvPr>
          <xdr:cNvSpPr/>
        </xdr:nvSpPr>
        <xdr:spPr>
          <a:xfrm>
            <a:off x="3815116" y="2341003"/>
            <a:ext cx="1874484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E179B812-5268-AF04-4998-597929D7D4F2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44530" y="309471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S83L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0</xdr:colOff>
      <xdr:row>16</xdr:row>
      <xdr:rowOff>0</xdr:rowOff>
    </xdr:from>
    <xdr:to>
      <xdr:col>24</xdr:col>
      <xdr:colOff>206700</xdr:colOff>
      <xdr:row>52</xdr:row>
      <xdr:rowOff>117681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C5024F4B-C666-4AE6-8814-B822AB84A40B}"/>
            </a:ext>
          </a:extLst>
        </xdr:cNvPr>
        <xdr:cNvGrpSpPr/>
      </xdr:nvGrpSpPr>
      <xdr:grpSpPr>
        <a:xfrm>
          <a:off x="8559800" y="3130550"/>
          <a:ext cx="7560000" cy="6061281"/>
          <a:chOff x="2047876" y="304799"/>
          <a:chExt cx="7560000" cy="6061281"/>
        </a:xfrm>
      </xdr:grpSpPr>
      <xdr:pic>
        <xdr:nvPicPr>
          <xdr:cNvPr id="7" name="Picture 6" descr="A picture containing text, dark, night sky&#10;&#10;Description automatically generated">
            <a:extLst>
              <a:ext uri="{FF2B5EF4-FFF2-40B4-BE49-F238E27FC236}">
                <a16:creationId xmlns:a16="http://schemas.microsoft.com/office/drawing/2014/main" id="{21818D79-7118-E3C4-9E2F-8CAFA9B47B6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8" t="-58" r="168" b="69"/>
          <a:stretch/>
        </xdr:blipFill>
        <xdr:spPr bwMode="auto">
          <a:xfrm>
            <a:off x="2047876" y="304799"/>
            <a:ext cx="7560000" cy="6061281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569B5A29-AAA8-7096-38E4-A615029C62DF}"/>
              </a:ext>
            </a:extLst>
          </xdr:cNvPr>
          <xdr:cNvSpPr/>
        </xdr:nvSpPr>
        <xdr:spPr>
          <a:xfrm>
            <a:off x="3919891" y="2055253"/>
            <a:ext cx="947384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9" name="Text Box 4">
            <a:extLst>
              <a:ext uri="{FF2B5EF4-FFF2-40B4-BE49-F238E27FC236}">
                <a16:creationId xmlns:a16="http://schemas.microsoft.com/office/drawing/2014/main" id="{F9C05426-FAB2-43F4-8ECA-7F0BAB7B3F06}"/>
              </a:ext>
            </a:extLst>
          </xdr:cNvPr>
          <xdr:cNvSpPr txBox="1">
            <a:spLocks noChangeArrowheads="1"/>
          </xdr:cNvSpPr>
        </xdr:nvSpPr>
        <xdr:spPr bwMode="auto">
          <a:xfrm>
            <a:off x="3830255" y="2913735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S83L </a:t>
            </a:r>
            <a:r>
              <a:rPr kumimoji="0" lang="en-GB" altLang="en-US" sz="800" b="0" i="0" u="none" strike="noStrike" cap="none" normalizeH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(lower concentrations)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18</xdr:row>
      <xdr:rowOff>0</xdr:rowOff>
    </xdr:from>
    <xdr:to>
      <xdr:col>11</xdr:col>
      <xdr:colOff>8890</xdr:colOff>
      <xdr:row>54</xdr:row>
      <xdr:rowOff>103632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C2CE4D36-6364-4B4E-BD7F-CC04A3FE92E3}"/>
            </a:ext>
          </a:extLst>
        </xdr:cNvPr>
        <xdr:cNvGrpSpPr/>
      </xdr:nvGrpSpPr>
      <xdr:grpSpPr>
        <a:xfrm>
          <a:off x="31750" y="3460750"/>
          <a:ext cx="7559040" cy="6047232"/>
          <a:chOff x="2316480" y="405384"/>
          <a:chExt cx="7559040" cy="6047232"/>
        </a:xfrm>
      </xdr:grpSpPr>
      <xdr:pic>
        <xdr:nvPicPr>
          <xdr:cNvPr id="3" name="Picture 2" descr="A picture containing text, kitchen appliance, night sky&#10;&#10;Description automatically generated">
            <a:extLst>
              <a:ext uri="{FF2B5EF4-FFF2-40B4-BE49-F238E27FC236}">
                <a16:creationId xmlns:a16="http://schemas.microsoft.com/office/drawing/2014/main" id="{CFC7AAAC-B8D0-7D3B-FF2F-76166305F9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6480" y="405384"/>
            <a:ext cx="7559040" cy="6047232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58542F43-3DA0-E145-8D22-CE98E0112A9E}"/>
              </a:ext>
            </a:extLst>
          </xdr:cNvPr>
          <xdr:cNvSpPr/>
        </xdr:nvSpPr>
        <xdr:spPr>
          <a:xfrm>
            <a:off x="3830255" y="2055253"/>
            <a:ext cx="2399095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64846F3E-5D54-EA93-7708-4297556245F1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25480" y="28448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K447W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0</xdr:colOff>
      <xdr:row>18</xdr:row>
      <xdr:rowOff>0</xdr:rowOff>
    </xdr:from>
    <xdr:to>
      <xdr:col>24</xdr:col>
      <xdr:colOff>243840</xdr:colOff>
      <xdr:row>54</xdr:row>
      <xdr:rowOff>103632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5F5A1396-7DF3-49C7-8C17-9B65C15FD1E9}"/>
            </a:ext>
          </a:extLst>
        </xdr:cNvPr>
        <xdr:cNvGrpSpPr/>
      </xdr:nvGrpSpPr>
      <xdr:grpSpPr>
        <a:xfrm>
          <a:off x="8496300" y="3460750"/>
          <a:ext cx="7559040" cy="6047232"/>
          <a:chOff x="2316480" y="405384"/>
          <a:chExt cx="7559040" cy="6047232"/>
        </a:xfrm>
      </xdr:grpSpPr>
      <xdr:pic>
        <xdr:nvPicPr>
          <xdr:cNvPr id="7" name="Picture 6" descr="A picture containing kitchen appliance&#10;&#10;Description automatically generated">
            <a:extLst>
              <a:ext uri="{FF2B5EF4-FFF2-40B4-BE49-F238E27FC236}">
                <a16:creationId xmlns:a16="http://schemas.microsoft.com/office/drawing/2014/main" id="{518E471F-ABAC-16DE-DB97-4506580AC5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6480" y="405384"/>
            <a:ext cx="7559040" cy="6047232"/>
          </a:xfrm>
          <a:prstGeom prst="rect">
            <a:avLst/>
          </a:prstGeom>
        </xdr:spPr>
      </xdr:pic>
      <xdr:sp macro="" textlink="">
        <xdr:nvSpPr>
          <xdr:cNvPr id="8" name="Rectangle 7">
            <a:extLst>
              <a:ext uri="{FF2B5EF4-FFF2-40B4-BE49-F238E27FC236}">
                <a16:creationId xmlns:a16="http://schemas.microsoft.com/office/drawing/2014/main" id="{7A97795F-D32E-52CD-2112-80B63F30100B}"/>
              </a:ext>
            </a:extLst>
          </xdr:cNvPr>
          <xdr:cNvSpPr/>
        </xdr:nvSpPr>
        <xdr:spPr>
          <a:xfrm>
            <a:off x="4114798" y="2055253"/>
            <a:ext cx="702735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9" name="Text Box 4">
            <a:extLst>
              <a:ext uri="{FF2B5EF4-FFF2-40B4-BE49-F238E27FC236}">
                <a16:creationId xmlns:a16="http://schemas.microsoft.com/office/drawing/2014/main" id="{E7C362F2-5C37-EBEB-1BE7-ADDA1BE78CBE}"/>
              </a:ext>
            </a:extLst>
          </xdr:cNvPr>
          <xdr:cNvSpPr txBox="1">
            <a:spLocks noChangeArrowheads="1"/>
          </xdr:cNvSpPr>
        </xdr:nvSpPr>
        <xdr:spPr bwMode="auto">
          <a:xfrm>
            <a:off x="4038752" y="28448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Albi-1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K447W </a:t>
            </a:r>
            <a:r>
              <a:rPr kumimoji="0" lang="en-GB" altLang="en-US" sz="800" b="0" i="0" u="none" strike="noStrike" cap="none" normalizeH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(lower concentrations)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15</xdr:row>
      <xdr:rowOff>0</xdr:rowOff>
    </xdr:from>
    <xdr:to>
      <xdr:col>10</xdr:col>
      <xdr:colOff>549601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FCF2B6FA-55DB-4640-9EC7-1560BD0D94FD}"/>
            </a:ext>
          </a:extLst>
        </xdr:cNvPr>
        <xdr:cNvGrpSpPr/>
      </xdr:nvGrpSpPr>
      <xdr:grpSpPr>
        <a:xfrm>
          <a:off x="19050" y="2952750"/>
          <a:ext cx="7560001" cy="6048001"/>
          <a:chOff x="2315999" y="404999"/>
          <a:chExt cx="7560001" cy="6048001"/>
        </a:xfrm>
      </xdr:grpSpPr>
      <xdr:pic>
        <xdr:nvPicPr>
          <xdr:cNvPr id="3" name="Picture 2" descr="A picture containing text, kitchen appliance&#10;&#10;Description automatically generated">
            <a:extLst>
              <a:ext uri="{FF2B5EF4-FFF2-40B4-BE49-F238E27FC236}">
                <a16:creationId xmlns:a16="http://schemas.microsoft.com/office/drawing/2014/main" id="{33F65C45-3658-AF7C-38DF-2D837E89E8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15999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25B5E9DA-55DD-5C6B-EDFA-D8E542D0AED9}"/>
              </a:ext>
            </a:extLst>
          </xdr:cNvPr>
          <xdr:cNvSpPr/>
        </xdr:nvSpPr>
        <xdr:spPr>
          <a:xfrm>
            <a:off x="6214532" y="1657320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38392500-A9FF-A781-EF1D-07B057144DAF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04465" y="24892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Albi-2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</a:t>
            </a:r>
            <a:r>
              <a:rPr kumimoji="0" lang="en-GB" altLang="en-US" sz="800" b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WT </a:t>
            </a:r>
            <a:r>
              <a:rPr kumimoji="0" lang="en-GB" altLang="en-US" sz="800" b="0" i="1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E. coli</a:t>
            </a:r>
            <a:r>
              <a:rPr kumimoji="0" lang="en-GB" altLang="en-US" sz="800" b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Gyrase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382068</xdr:colOff>
      <xdr:row>25</xdr:row>
      <xdr:rowOff>69820</xdr:rowOff>
    </xdr:from>
    <xdr:to>
      <xdr:col>7</xdr:col>
      <xdr:colOff>332635</xdr:colOff>
      <xdr:row>34</xdr:row>
      <xdr:rowOff>57150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661CD2B5-467F-47E8-816E-0783FC7FA128}"/>
            </a:ext>
          </a:extLst>
        </xdr:cNvPr>
        <xdr:cNvGrpSpPr/>
      </xdr:nvGrpSpPr>
      <xdr:grpSpPr>
        <a:xfrm>
          <a:off x="2134668" y="4610070"/>
          <a:ext cx="3341467" cy="1416080"/>
          <a:chOff x="6104465" y="1657320"/>
          <a:chExt cx="3341467" cy="1416080"/>
        </a:xfrm>
      </xdr:grpSpPr>
      <xdr:sp macro="" textlink="">
        <xdr:nvSpPr>
          <xdr:cNvPr id="3" name="Rectangle 2">
            <a:extLst>
              <a:ext uri="{FF2B5EF4-FFF2-40B4-BE49-F238E27FC236}">
                <a16:creationId xmlns:a16="http://schemas.microsoft.com/office/drawing/2014/main" id="{E43242F2-A9D2-36B5-F98A-58F5A7D70D96}"/>
              </a:ext>
            </a:extLst>
          </xdr:cNvPr>
          <xdr:cNvSpPr/>
        </xdr:nvSpPr>
        <xdr:spPr>
          <a:xfrm>
            <a:off x="6214532" y="1657320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4" name="Text Box 4">
            <a:extLst>
              <a:ext uri="{FF2B5EF4-FFF2-40B4-BE49-F238E27FC236}">
                <a16:creationId xmlns:a16="http://schemas.microsoft.com/office/drawing/2014/main" id="{85D6029A-74C0-5544-F70A-6B918BD3D277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04465" y="24892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Albi-2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</a:t>
            </a:r>
            <a:r>
              <a:rPr kumimoji="0" lang="en-GB" altLang="en-US" sz="800" b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WT </a:t>
            </a:r>
            <a:r>
              <a:rPr kumimoji="0" lang="en-GB" altLang="en-US" sz="800" b="0" i="1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E. coli</a:t>
            </a:r>
            <a:r>
              <a:rPr kumimoji="0" lang="en-GB" altLang="en-US" sz="800" b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Gyrase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31750</xdr:colOff>
      <xdr:row>15</xdr:row>
      <xdr:rowOff>0</xdr:rowOff>
    </xdr:from>
    <xdr:to>
      <xdr:col>10</xdr:col>
      <xdr:colOff>600401</xdr:colOff>
      <xdr:row>53</xdr:row>
      <xdr:rowOff>15501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AFEC0BA8-A6AF-40D4-BD10-E35B1497A8F7}"/>
            </a:ext>
          </a:extLst>
        </xdr:cNvPr>
        <xdr:cNvGrpSpPr/>
      </xdr:nvGrpSpPr>
      <xdr:grpSpPr>
        <a:xfrm>
          <a:off x="31750" y="2952750"/>
          <a:ext cx="7560001" cy="6048001"/>
          <a:chOff x="3995197" y="0"/>
          <a:chExt cx="7560001" cy="6048001"/>
        </a:xfrm>
      </xdr:grpSpPr>
      <xdr:pic>
        <xdr:nvPicPr>
          <xdr:cNvPr id="6" name="Picture 5" descr="A picture containing text, night sky&#10;&#10;Description automatically generated">
            <a:extLst>
              <a:ext uri="{FF2B5EF4-FFF2-40B4-BE49-F238E27FC236}">
                <a16:creationId xmlns:a16="http://schemas.microsoft.com/office/drawing/2014/main" id="{44AC0834-6D34-B7D7-A8AB-7134DEE676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995197" y="0"/>
            <a:ext cx="7560001" cy="6048001"/>
          </a:xfrm>
          <a:prstGeom prst="rect">
            <a:avLst/>
          </a:prstGeom>
        </xdr:spPr>
      </xdr:pic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7E457B4B-B728-5B63-B9F5-92250A67CC15}"/>
              </a:ext>
            </a:extLst>
          </xdr:cNvPr>
          <xdr:cNvSpPr/>
        </xdr:nvSpPr>
        <xdr:spPr>
          <a:xfrm>
            <a:off x="6214532" y="1657320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8" name="Text Box 4">
            <a:extLst>
              <a:ext uri="{FF2B5EF4-FFF2-40B4-BE49-F238E27FC236}">
                <a16:creationId xmlns:a16="http://schemas.microsoft.com/office/drawing/2014/main" id="{166AF3E6-E40E-4E90-C231-4D932FE1EF90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04465" y="24892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Albi-2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S83L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25400</xdr:colOff>
      <xdr:row>15</xdr:row>
      <xdr:rowOff>0</xdr:rowOff>
    </xdr:from>
    <xdr:to>
      <xdr:col>10</xdr:col>
      <xdr:colOff>530551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48E38269-3DFF-4DB9-928A-AADF1F283C6D}"/>
            </a:ext>
          </a:extLst>
        </xdr:cNvPr>
        <xdr:cNvGrpSpPr/>
      </xdr:nvGrpSpPr>
      <xdr:grpSpPr>
        <a:xfrm>
          <a:off x="25400" y="2952750"/>
          <a:ext cx="7560001" cy="6048001"/>
          <a:chOff x="668174" y="-471301"/>
          <a:chExt cx="7560001" cy="6048001"/>
        </a:xfrm>
      </xdr:grpSpPr>
      <xdr:pic>
        <xdr:nvPicPr>
          <xdr:cNvPr id="3" name="Picture 2" descr="A screen shot of a computer&#10;&#10;Description automatically generated with low confidence">
            <a:extLst>
              <a:ext uri="{FF2B5EF4-FFF2-40B4-BE49-F238E27FC236}">
                <a16:creationId xmlns:a16="http://schemas.microsoft.com/office/drawing/2014/main" id="{9E580638-CD3C-7393-BA04-7C65CABDF1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68174" y="-471301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AECE3E1F-2B7C-894C-3D0D-EE6FE68A1C5E}"/>
              </a:ext>
            </a:extLst>
          </xdr:cNvPr>
          <xdr:cNvSpPr/>
        </xdr:nvSpPr>
        <xdr:spPr>
          <a:xfrm>
            <a:off x="4204757" y="2062319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E913736C-3C1A-3B50-8447-C9C67347533E}"/>
              </a:ext>
            </a:extLst>
          </xdr:cNvPr>
          <xdr:cNvSpPr txBox="1">
            <a:spLocks noChangeArrowheads="1"/>
          </xdr:cNvSpPr>
        </xdr:nvSpPr>
        <xdr:spPr bwMode="auto">
          <a:xfrm>
            <a:off x="4094690" y="2894199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Albi-2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V70A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15</xdr:row>
      <xdr:rowOff>0</xdr:rowOff>
    </xdr:from>
    <xdr:to>
      <xdr:col>11</xdr:col>
      <xdr:colOff>9851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EA2B1E06-34B3-4CF0-9802-84C73348C2A8}"/>
            </a:ext>
          </a:extLst>
        </xdr:cNvPr>
        <xdr:cNvGrpSpPr/>
      </xdr:nvGrpSpPr>
      <xdr:grpSpPr>
        <a:xfrm>
          <a:off x="31750" y="2952750"/>
          <a:ext cx="7560001" cy="6048001"/>
          <a:chOff x="2420774" y="109724"/>
          <a:chExt cx="7560001" cy="6048001"/>
        </a:xfrm>
      </xdr:grpSpPr>
      <xdr:pic>
        <xdr:nvPicPr>
          <xdr:cNvPr id="3" name="Picture 2" descr="A picture containing text, night sky&#10;&#10;Description automatically generated">
            <a:extLst>
              <a:ext uri="{FF2B5EF4-FFF2-40B4-BE49-F238E27FC236}">
                <a16:creationId xmlns:a16="http://schemas.microsoft.com/office/drawing/2014/main" id="{FDB864B4-F5A2-4190-4EEB-02786644E8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20774" y="109724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DE463B6A-A064-EFB6-BF9E-743D9E711B75}"/>
              </a:ext>
            </a:extLst>
          </xdr:cNvPr>
          <xdr:cNvSpPr/>
        </xdr:nvSpPr>
        <xdr:spPr>
          <a:xfrm>
            <a:off x="4276725" y="2062319"/>
            <a:ext cx="2341033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34828031-0558-97C7-F091-F0BD99CEDA85}"/>
              </a:ext>
            </a:extLst>
          </xdr:cNvPr>
          <xdr:cNvSpPr txBox="1">
            <a:spLocks noChangeArrowheads="1"/>
          </xdr:cNvSpPr>
        </xdr:nvSpPr>
        <xdr:spPr bwMode="auto">
          <a:xfrm>
            <a:off x="4151840" y="28448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Albi-2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GyrB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K447W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15</xdr:row>
      <xdr:rowOff>0</xdr:rowOff>
    </xdr:from>
    <xdr:to>
      <xdr:col>11</xdr:col>
      <xdr:colOff>59690</xdr:colOff>
      <xdr:row>52</xdr:row>
      <xdr:rowOff>2032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F06A0CB5-F770-4DED-A140-0A1F8617830B}"/>
            </a:ext>
          </a:extLst>
        </xdr:cNvPr>
        <xdr:cNvGrpSpPr/>
      </xdr:nvGrpSpPr>
      <xdr:grpSpPr>
        <a:xfrm>
          <a:off x="38100" y="2965450"/>
          <a:ext cx="7559040" cy="6047232"/>
          <a:chOff x="2748280" y="-388366"/>
          <a:chExt cx="7559040" cy="6047232"/>
        </a:xfrm>
      </xdr:grpSpPr>
      <xdr:pic>
        <xdr:nvPicPr>
          <xdr:cNvPr id="3" name="Picture 2" descr="A picture containing text, light, kitchen appliance&#10;&#10;Description automatically generated">
            <a:extLst>
              <a:ext uri="{FF2B5EF4-FFF2-40B4-BE49-F238E27FC236}">
                <a16:creationId xmlns:a16="http://schemas.microsoft.com/office/drawing/2014/main" id="{7C2D7C14-942D-D8F2-ED32-7735284ED1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48280" y="-388366"/>
            <a:ext cx="7559040" cy="6047232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E12DDB27-1386-F579-3BF5-21EBBD3D852A}"/>
              </a:ext>
            </a:extLst>
          </xdr:cNvPr>
          <xdr:cNvSpPr/>
        </xdr:nvSpPr>
        <xdr:spPr>
          <a:xfrm>
            <a:off x="4276725" y="2062319"/>
            <a:ext cx="2341033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1B1A5D33-B8C9-FC97-69C8-11C8F572C261}"/>
              </a:ext>
            </a:extLst>
          </xdr:cNvPr>
          <xdr:cNvSpPr txBox="1">
            <a:spLocks noChangeArrowheads="1"/>
          </xdr:cNvSpPr>
        </xdr:nvSpPr>
        <xdr:spPr bwMode="auto">
          <a:xfrm>
            <a:off x="4151840" y="28448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Albi-2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M120A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15</xdr:row>
      <xdr:rowOff>0</xdr:rowOff>
    </xdr:from>
    <xdr:to>
      <xdr:col>10</xdr:col>
      <xdr:colOff>575001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D5403963-1AA2-4154-831C-703108C32D15}"/>
            </a:ext>
          </a:extLst>
        </xdr:cNvPr>
        <xdr:cNvGrpSpPr/>
      </xdr:nvGrpSpPr>
      <xdr:grpSpPr>
        <a:xfrm>
          <a:off x="38100" y="2952750"/>
          <a:ext cx="7560001" cy="6048001"/>
          <a:chOff x="4670099" y="404999"/>
          <a:chExt cx="7560001" cy="6048001"/>
        </a:xfrm>
      </xdr:grpSpPr>
      <xdr:pic>
        <xdr:nvPicPr>
          <xdr:cNvPr id="3" name="Picture 2" descr="A picture containing text, kitchen appliance&#10;&#10;Description automatically generated">
            <a:extLst>
              <a:ext uri="{FF2B5EF4-FFF2-40B4-BE49-F238E27FC236}">
                <a16:creationId xmlns:a16="http://schemas.microsoft.com/office/drawing/2014/main" id="{A554A2E2-9298-A748-EA3F-56A052A76E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70099" y="404999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AE1D8CF6-093E-405A-FA54-8C1F0A4DE955}"/>
              </a:ext>
            </a:extLst>
          </xdr:cNvPr>
          <xdr:cNvSpPr/>
        </xdr:nvSpPr>
        <xdr:spPr>
          <a:xfrm>
            <a:off x="6214532" y="1657320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41884424-70EE-4D29-743D-D65D2A6C5B06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04465" y="24892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Albi-3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</a:t>
            </a:r>
            <a:r>
              <a:rPr kumimoji="0" lang="en-GB" altLang="en-US" sz="800" b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WT </a:t>
            </a:r>
            <a:r>
              <a:rPr kumimoji="0" lang="en-GB" altLang="en-US" sz="800" b="0" i="1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E. coli</a:t>
            </a:r>
            <a:r>
              <a:rPr kumimoji="0" lang="en-GB" altLang="en-US" sz="800" b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Gyrase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15</xdr:row>
      <xdr:rowOff>0</xdr:rowOff>
    </xdr:from>
    <xdr:to>
      <xdr:col>10</xdr:col>
      <xdr:colOff>555951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3CF99B67-2D99-4217-8D79-696893BBA7EC}"/>
            </a:ext>
          </a:extLst>
        </xdr:cNvPr>
        <xdr:cNvGrpSpPr/>
      </xdr:nvGrpSpPr>
      <xdr:grpSpPr>
        <a:xfrm>
          <a:off x="31750" y="2952750"/>
          <a:ext cx="7560001" cy="6048001"/>
          <a:chOff x="4011449" y="0"/>
          <a:chExt cx="7560001" cy="6048001"/>
        </a:xfrm>
      </xdr:grpSpPr>
      <xdr:pic>
        <xdr:nvPicPr>
          <xdr:cNvPr id="3" name="Picture 2" descr="A picture containing text, night sky&#10;&#10;Description automatically generated">
            <a:extLst>
              <a:ext uri="{FF2B5EF4-FFF2-40B4-BE49-F238E27FC236}">
                <a16:creationId xmlns:a16="http://schemas.microsoft.com/office/drawing/2014/main" id="{B0CB180C-E8A8-7F07-1AEC-004A9F575B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11449" y="0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FB7B74AA-ACC2-876A-CCC1-41E2BF86BD6C}"/>
              </a:ext>
            </a:extLst>
          </xdr:cNvPr>
          <xdr:cNvSpPr/>
        </xdr:nvSpPr>
        <xdr:spPr>
          <a:xfrm>
            <a:off x="6214532" y="1657320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426AB083-EE47-51AD-D217-BA5331BC27F0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04465" y="24892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Albi-3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S83L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31750</xdr:colOff>
      <xdr:row>15</xdr:row>
      <xdr:rowOff>0</xdr:rowOff>
    </xdr:from>
    <xdr:to>
      <xdr:col>10</xdr:col>
      <xdr:colOff>605790</xdr:colOff>
      <xdr:row>53</xdr:row>
      <xdr:rowOff>14732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99AACB98-FF0B-46FA-9CAF-E347CEBB5F61}"/>
            </a:ext>
          </a:extLst>
        </xdr:cNvPr>
        <xdr:cNvGrpSpPr/>
      </xdr:nvGrpSpPr>
      <xdr:grpSpPr>
        <a:xfrm>
          <a:off x="31750" y="2952750"/>
          <a:ext cx="7559040" cy="6047232"/>
          <a:chOff x="2611755" y="0"/>
          <a:chExt cx="7559040" cy="6047232"/>
        </a:xfrm>
      </xdr:grpSpPr>
      <xdr:pic>
        <xdr:nvPicPr>
          <xdr:cNvPr id="3" name="Picture 2" descr="A picture containing text, kitchen appliance, night sky&#10;&#10;Description automatically generated">
            <a:extLst>
              <a:ext uri="{FF2B5EF4-FFF2-40B4-BE49-F238E27FC236}">
                <a16:creationId xmlns:a16="http://schemas.microsoft.com/office/drawing/2014/main" id="{41E16134-634E-90FE-A310-99DCAD9E50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11755" y="0"/>
            <a:ext cx="7559040" cy="6047232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966C35AB-8184-7B21-93C6-FBEA45AF8696}"/>
              </a:ext>
            </a:extLst>
          </xdr:cNvPr>
          <xdr:cNvSpPr/>
        </xdr:nvSpPr>
        <xdr:spPr>
          <a:xfrm>
            <a:off x="4204757" y="2062319"/>
            <a:ext cx="2413001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D80AEBEE-2FE6-5AF4-011B-45675DEA5B17}"/>
              </a:ext>
            </a:extLst>
          </xdr:cNvPr>
          <xdr:cNvSpPr txBox="1">
            <a:spLocks noChangeArrowheads="1"/>
          </xdr:cNvSpPr>
        </xdr:nvSpPr>
        <xdr:spPr bwMode="auto">
          <a:xfrm>
            <a:off x="4094690" y="2894199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Albi-3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V70A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15</xdr:row>
      <xdr:rowOff>0</xdr:rowOff>
    </xdr:from>
    <xdr:to>
      <xdr:col>11</xdr:col>
      <xdr:colOff>15240</xdr:colOff>
      <xdr:row>53</xdr:row>
      <xdr:rowOff>14732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F5D078D1-C039-4DB2-AA88-60C993A04A60}"/>
            </a:ext>
          </a:extLst>
        </xdr:cNvPr>
        <xdr:cNvGrpSpPr/>
      </xdr:nvGrpSpPr>
      <xdr:grpSpPr>
        <a:xfrm>
          <a:off x="38100" y="2952750"/>
          <a:ext cx="7559040" cy="6047232"/>
          <a:chOff x="2718648" y="303784"/>
          <a:chExt cx="7559040" cy="6047232"/>
        </a:xfrm>
      </xdr:grpSpPr>
      <xdr:pic>
        <xdr:nvPicPr>
          <xdr:cNvPr id="3" name="Picture 2" descr="Graphical user interface, application&#10;&#10;Description automatically generated">
            <a:extLst>
              <a:ext uri="{FF2B5EF4-FFF2-40B4-BE49-F238E27FC236}">
                <a16:creationId xmlns:a16="http://schemas.microsoft.com/office/drawing/2014/main" id="{8EA1AED2-308A-8057-D5FE-2434331654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18648" y="303784"/>
            <a:ext cx="7559040" cy="6047232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B499394A-39E3-AAAD-F45D-26DAD2A8E18E}"/>
              </a:ext>
            </a:extLst>
          </xdr:cNvPr>
          <xdr:cNvSpPr/>
        </xdr:nvSpPr>
        <xdr:spPr>
          <a:xfrm>
            <a:off x="4276725" y="2062319"/>
            <a:ext cx="2341033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80C4E8E7-943A-C50D-A22A-AE082DCA3E7D}"/>
              </a:ext>
            </a:extLst>
          </xdr:cNvPr>
          <xdr:cNvSpPr txBox="1">
            <a:spLocks noChangeArrowheads="1"/>
          </xdr:cNvSpPr>
        </xdr:nvSpPr>
        <xdr:spPr bwMode="auto">
          <a:xfrm>
            <a:off x="4151840" y="28448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Albi-3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GyrA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A67Q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15</xdr:row>
      <xdr:rowOff>0</xdr:rowOff>
    </xdr:from>
    <xdr:to>
      <xdr:col>10</xdr:col>
      <xdr:colOff>568651</xdr:colOff>
      <xdr:row>53</xdr:row>
      <xdr:rowOff>15501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4970A88-0DA8-4DAC-A354-DE1EFA2E1AB0}"/>
            </a:ext>
          </a:extLst>
        </xdr:cNvPr>
        <xdr:cNvGrpSpPr/>
      </xdr:nvGrpSpPr>
      <xdr:grpSpPr>
        <a:xfrm>
          <a:off x="38100" y="2952750"/>
          <a:ext cx="7560001" cy="6048001"/>
          <a:chOff x="409939" y="585974"/>
          <a:chExt cx="7560001" cy="6048001"/>
        </a:xfrm>
      </xdr:grpSpPr>
      <xdr:pic>
        <xdr:nvPicPr>
          <xdr:cNvPr id="3" name="Picture 2" descr="A picture containing text, light, night sky&#10;&#10;Description automatically generated">
            <a:extLst>
              <a:ext uri="{FF2B5EF4-FFF2-40B4-BE49-F238E27FC236}">
                <a16:creationId xmlns:a16="http://schemas.microsoft.com/office/drawing/2014/main" id="{4FA5C04F-0495-E5FD-4565-D736D1C634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9939" y="585974"/>
            <a:ext cx="7560001" cy="6048001"/>
          </a:xfrm>
          <a:prstGeom prst="rect">
            <a:avLst/>
          </a:prstGeom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CC56B516-A5AB-72D9-4DE6-3B62A1D28001}"/>
              </a:ext>
            </a:extLst>
          </xdr:cNvPr>
          <xdr:cNvSpPr/>
        </xdr:nvSpPr>
        <xdr:spPr>
          <a:xfrm>
            <a:off x="4276725" y="2062319"/>
            <a:ext cx="2341033" cy="700583"/>
          </a:xfrm>
          <a:prstGeom prst="rect">
            <a:avLst/>
          </a:prstGeom>
          <a:noFill/>
          <a:ln w="38100">
            <a:solidFill>
              <a:schemeClr val="accent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endParaRPr lang="en-GB"/>
          </a:p>
        </xdr:txBody>
      </xdr:sp>
      <xdr:sp macro="" textlink="">
        <xdr:nvSpPr>
          <xdr:cNvPr id="5" name="Text Box 4">
            <a:extLst>
              <a:ext uri="{FF2B5EF4-FFF2-40B4-BE49-F238E27FC236}">
                <a16:creationId xmlns:a16="http://schemas.microsoft.com/office/drawing/2014/main" id="{5DA0F27D-7258-C979-896E-2A4CAFC85315}"/>
              </a:ext>
            </a:extLst>
          </xdr:cNvPr>
          <xdr:cNvSpPr txBox="1">
            <a:spLocks noChangeArrowheads="1"/>
          </xdr:cNvSpPr>
        </xdr:nvSpPr>
        <xdr:spPr bwMode="auto">
          <a:xfrm>
            <a:off x="4151840" y="2844800"/>
            <a:ext cx="3341467" cy="584200"/>
          </a:xfrm>
          <a:prstGeom prst="rect">
            <a:avLst/>
          </a:prstGeom>
          <a:noFill/>
          <a:ln w="6350">
            <a:noFill/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vert="horz" wrap="square" lIns="91440" tIns="45720" rIns="91440" bIns="45720" numCol="1" anchor="t" anchorCtr="0" compatLnSpc="1">
            <a:prstTxWarp prst="textNoShape">
              <a:avLst/>
            </a:prstTxWarp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Example gel used for CC</a:t>
            </a:r>
            <a:r>
              <a:rPr kumimoji="0" lang="en-GB" altLang="en-US" sz="800" b="0" i="0" u="none" strike="noStrike" cap="none" normalizeH="0" baseline="-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50 Albi-3</a:t>
            </a: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 for GyrB</a:t>
            </a:r>
            <a:r>
              <a:rPr kumimoji="0" lang="en-GB" altLang="en-US" sz="800" b="0" i="0" u="none" strike="noStrike" cap="none" normalizeH="0" baseline="3000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K447W</a:t>
            </a:r>
            <a:endParaRPr kumimoji="0" lang="en-GB" altLang="en-US" sz="800" b="0" i="0" u="none" strike="noStrike" cap="none" normalizeH="0" baseline="0">
              <a:ln>
                <a:noFill/>
              </a:ln>
              <a:solidFill>
                <a:srgbClr val="FFFFFF"/>
              </a:solidFill>
              <a:effectLst/>
              <a:latin typeface="Arial" panose="020B0604020202020204" pitchFamily="34" charset="0"/>
              <a:ea typeface="Calibri" panose="020F0502020204030204" pitchFamily="34" charset="0"/>
              <a:cs typeface="Arial" panose="020B0604020202020204" pitchFamily="34" charset="0"/>
            </a:endParaRPr>
          </a:p>
          <a:p>
            <a:pPr marL="0" marR="0" lvl="0" indent="0" algn="l" defTabSz="914400" rtl="0" eaLnBrk="0" fontAlgn="base" latinLnBrk="0" hangingPunct="0">
              <a:lnSpc>
                <a:spcPct val="100000"/>
              </a:lnSpc>
              <a:spcBef>
                <a:spcPct val="0"/>
              </a:spcBef>
              <a:spcAft>
                <a:spcPct val="0"/>
              </a:spcAft>
              <a:buClrTx/>
              <a:buSzTx/>
              <a:buFontTx/>
              <a:buNone/>
              <a:tabLst/>
            </a:pPr>
            <a:r>
              <a:rPr kumimoji="0" lang="en-GB" altLang="en-US" sz="800" b="0" i="0" u="none" strike="noStrike" cap="none" normalizeH="0" baseline="0">
                <a:ln>
                  <a:noFill/>
                </a:ln>
                <a:solidFill>
                  <a:srgbClr val="FFFFFF"/>
                </a:solidFill>
                <a:effectLst/>
                <a:latin typeface="Arial" panose="020B0604020202020204" pitchFamily="34" charset="0"/>
                <a:ea typeface="Calibri" panose="020F0502020204030204" pitchFamily="34" charset="0"/>
                <a:cs typeface="Arial" panose="020B0604020202020204" pitchFamily="34" charset="0"/>
              </a:rPr>
              <a:t>Blue box indicates part of gel used for densitometry analysis</a:t>
            </a:r>
            <a:endParaRPr kumimoji="0" lang="en-GB" altLang="en-US" sz="1800" b="0" i="0" u="none" strike="noStrike" cap="none" normalizeH="0" baseline="0">
              <a:ln>
                <a:noFill/>
              </a:ln>
              <a:solidFill>
                <a:schemeClr val="tx1"/>
              </a:solidFill>
              <a:effectLst/>
              <a:latin typeface="Arial" panose="020B0604020202020204" pitchFamily="34" charset="0"/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7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8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9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405013-6E01-4668-949B-9D3BE5450814}">
  <dimension ref="A2:R15"/>
  <sheetViews>
    <sheetView showGridLines="0" workbookViewId="0">
      <selection activeCell="A2" sqref="A2"/>
    </sheetView>
  </sheetViews>
  <sheetFormatPr defaultRowHeight="12.5" x14ac:dyDescent="0.25"/>
  <cols>
    <col min="1" max="1" width="11.81640625" style="1" customWidth="1"/>
    <col min="2" max="2" width="11.54296875" style="1" customWidth="1"/>
    <col min="3" max="6" width="8.7265625" style="1"/>
    <col min="7" max="7" width="13.1796875" style="1" customWidth="1"/>
    <col min="8" max="11" width="8.7265625" style="1"/>
    <col min="12" max="12" width="11.90625" style="1" customWidth="1"/>
    <col min="13" max="16384" width="8.7265625" style="1"/>
  </cols>
  <sheetData>
    <row r="2" spans="1:18" ht="13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4" customHeight="1" x14ac:dyDescent="0.3">
      <c r="A4" s="6">
        <v>0</v>
      </c>
      <c r="B4" s="7">
        <v>7772.0240000000003</v>
      </c>
      <c r="C4" s="8">
        <v>494.64800000000002</v>
      </c>
      <c r="D4" s="8">
        <v>3011.8409999999999</v>
      </c>
      <c r="E4" s="8">
        <f>SUM(B4:D4)</f>
        <v>11278.513000000001</v>
      </c>
      <c r="F4" s="9">
        <f>(C4/E4)*100</f>
        <v>4.385755462621713</v>
      </c>
      <c r="G4" s="7">
        <v>7772.0240000000003</v>
      </c>
      <c r="H4" s="8">
        <v>494.64800000000002</v>
      </c>
      <c r="I4" s="8">
        <v>3011.8409999999999</v>
      </c>
      <c r="J4" s="8">
        <f>SUM(G4:I4)</f>
        <v>11278.513000000001</v>
      </c>
      <c r="K4" s="9">
        <f>(H4/J4)*100</f>
        <v>4.385755462621713</v>
      </c>
      <c r="L4" s="7">
        <v>5115.0039999999999</v>
      </c>
      <c r="M4" s="8">
        <v>588.35500000000002</v>
      </c>
      <c r="N4" s="8">
        <v>4044.9119999999998</v>
      </c>
      <c r="O4" s="8">
        <f>SUM(L4:N4)</f>
        <v>9748.2710000000006</v>
      </c>
      <c r="P4" s="9">
        <f>(M4/O4)*100</f>
        <v>6.0354805482941538</v>
      </c>
      <c r="Q4" s="7">
        <f t="shared" ref="Q4:Q15" si="0">SUM(F4+K4+P4)/3</f>
        <v>4.9356638245125266</v>
      </c>
      <c r="R4" s="10">
        <f t="shared" ref="R4:R15" si="1">_xlfn.STDEV.S(F4,K4,P4)</f>
        <v>0.9524692223018637</v>
      </c>
    </row>
    <row r="5" spans="1:18" ht="13" x14ac:dyDescent="0.3">
      <c r="A5" s="11">
        <v>5.0000000000000001E-4</v>
      </c>
      <c r="B5" s="12">
        <v>6529.0749999999998</v>
      </c>
      <c r="C5" s="13">
        <v>683.33500000000004</v>
      </c>
      <c r="D5" s="13">
        <v>10140.496999999999</v>
      </c>
      <c r="E5" s="13">
        <f t="shared" ref="E5:E15" si="2">SUM(B5:D5)</f>
        <v>17352.906999999999</v>
      </c>
      <c r="F5" s="14">
        <f t="shared" ref="F5:F15" si="3">(C5/E5)*100</f>
        <v>3.9378704674669209</v>
      </c>
      <c r="G5" s="12">
        <v>2845.1039999999998</v>
      </c>
      <c r="H5" s="13">
        <v>374.21300000000002</v>
      </c>
      <c r="I5" s="13">
        <v>6940.0829999999996</v>
      </c>
      <c r="J5" s="13">
        <f t="shared" ref="J5:J15" si="4">SUM(G5:I5)</f>
        <v>10159.4</v>
      </c>
      <c r="K5" s="14">
        <f t="shared" ref="K5:K15" si="5">(H5/J5)*100</f>
        <v>3.6834163434848524</v>
      </c>
      <c r="L5" s="12">
        <v>4679.7610000000004</v>
      </c>
      <c r="M5" s="13">
        <v>552.33500000000004</v>
      </c>
      <c r="N5" s="13">
        <v>10008.447</v>
      </c>
      <c r="O5" s="13">
        <f t="shared" ref="O5:O15" si="6">SUM(L5:N5)</f>
        <v>15240.543000000001</v>
      </c>
      <c r="P5" s="14">
        <f t="shared" ref="P5:P15" si="7">(M5/O5)*100</f>
        <v>3.6241162798464592</v>
      </c>
      <c r="Q5" s="12">
        <f t="shared" si="0"/>
        <v>3.7484676969327442</v>
      </c>
      <c r="R5" s="15">
        <f t="shared" si="1"/>
        <v>0.16668587673044133</v>
      </c>
    </row>
    <row r="6" spans="1:18" ht="13" x14ac:dyDescent="0.3">
      <c r="A6" s="11">
        <v>2.5000000000000001E-3</v>
      </c>
      <c r="B6" s="12">
        <v>5037.1750000000002</v>
      </c>
      <c r="C6" s="13">
        <v>843.87</v>
      </c>
      <c r="D6" s="13">
        <v>7966.9620000000004</v>
      </c>
      <c r="E6" s="13">
        <f t="shared" si="2"/>
        <v>13848.007000000001</v>
      </c>
      <c r="F6" s="14">
        <f t="shared" si="3"/>
        <v>6.0938010791011292</v>
      </c>
      <c r="G6" s="12">
        <v>6102.4889999999996</v>
      </c>
      <c r="H6" s="13">
        <v>1025.2840000000001</v>
      </c>
      <c r="I6" s="13">
        <v>9579.2549999999992</v>
      </c>
      <c r="J6" s="13">
        <f t="shared" si="4"/>
        <v>16707.027999999998</v>
      </c>
      <c r="K6" s="14">
        <f t="shared" si="5"/>
        <v>6.1368425311790951</v>
      </c>
      <c r="L6" s="12">
        <v>4888.0540000000001</v>
      </c>
      <c r="M6" s="13">
        <v>546.87</v>
      </c>
      <c r="N6" s="13">
        <v>9756.6190000000006</v>
      </c>
      <c r="O6" s="13">
        <f t="shared" si="6"/>
        <v>15191.543000000001</v>
      </c>
      <c r="P6" s="14">
        <f t="shared" si="7"/>
        <v>3.5998318274845418</v>
      </c>
      <c r="Q6" s="12">
        <f t="shared" si="0"/>
        <v>5.2768251459215891</v>
      </c>
      <c r="R6" s="15">
        <f t="shared" si="1"/>
        <v>1.4524782560200717</v>
      </c>
    </row>
    <row r="7" spans="1:18" ht="13" x14ac:dyDescent="0.3">
      <c r="A7" s="11">
        <v>5.0000000000000001E-3</v>
      </c>
      <c r="B7" s="12">
        <v>4821.125</v>
      </c>
      <c r="C7" s="13">
        <v>899.74900000000002</v>
      </c>
      <c r="D7" s="13">
        <v>8043.5479999999998</v>
      </c>
      <c r="E7" s="13">
        <f t="shared" si="2"/>
        <v>13764.421999999999</v>
      </c>
      <c r="F7" s="14">
        <f t="shared" si="3"/>
        <v>6.536772848144297</v>
      </c>
      <c r="G7" s="12">
        <v>3296.1039999999998</v>
      </c>
      <c r="H7" s="13">
        <v>816.16300000000001</v>
      </c>
      <c r="I7" s="13">
        <v>8830.4969999999994</v>
      </c>
      <c r="J7" s="13">
        <f t="shared" si="4"/>
        <v>12942.763999999999</v>
      </c>
      <c r="K7" s="14">
        <f t="shared" si="5"/>
        <v>6.3059405239869939</v>
      </c>
      <c r="L7" s="12">
        <v>5993.2960000000003</v>
      </c>
      <c r="M7" s="13">
        <v>1304.82</v>
      </c>
      <c r="N7" s="13">
        <v>10237.912</v>
      </c>
      <c r="O7" s="13">
        <f t="shared" si="6"/>
        <v>17536.027999999998</v>
      </c>
      <c r="P7" s="14">
        <f t="shared" si="7"/>
        <v>7.4407956009194338</v>
      </c>
      <c r="Q7" s="12">
        <f t="shared" si="0"/>
        <v>6.7611696576835749</v>
      </c>
      <c r="R7" s="15">
        <f t="shared" si="1"/>
        <v>0.59978284195897835</v>
      </c>
    </row>
    <row r="8" spans="1:18" ht="13" x14ac:dyDescent="0.3">
      <c r="A8" s="11">
        <v>0.01</v>
      </c>
      <c r="B8" s="12">
        <v>6053.0240000000003</v>
      </c>
      <c r="C8" s="13">
        <v>1493.4259999999999</v>
      </c>
      <c r="D8" s="13">
        <v>4470.6689999999999</v>
      </c>
      <c r="E8" s="13">
        <f t="shared" si="2"/>
        <v>12017.119000000001</v>
      </c>
      <c r="F8" s="14">
        <f t="shared" si="3"/>
        <v>12.427487819667924</v>
      </c>
      <c r="G8" s="12">
        <v>5977.0749999999998</v>
      </c>
      <c r="H8" s="13">
        <v>1274.598</v>
      </c>
      <c r="I8" s="13">
        <v>1926.4770000000001</v>
      </c>
      <c r="J8" s="13">
        <f t="shared" si="4"/>
        <v>9178.15</v>
      </c>
      <c r="K8" s="14">
        <f t="shared" si="5"/>
        <v>13.887308444512239</v>
      </c>
      <c r="L8" s="12">
        <v>5116.2460000000001</v>
      </c>
      <c r="M8" s="13">
        <v>876.96199999999999</v>
      </c>
      <c r="N8" s="13">
        <v>3368.569</v>
      </c>
      <c r="O8" s="13">
        <f t="shared" si="6"/>
        <v>9361.777</v>
      </c>
      <c r="P8" s="14">
        <f t="shared" si="7"/>
        <v>9.3674737178636054</v>
      </c>
      <c r="Q8" s="12">
        <f t="shared" si="0"/>
        <v>11.894089994014591</v>
      </c>
      <c r="R8" s="15">
        <f t="shared" si="1"/>
        <v>2.3066450570825743</v>
      </c>
    </row>
    <row r="9" spans="1:18" ht="13" x14ac:dyDescent="0.3">
      <c r="A9" s="11">
        <v>2.5000000000000001E-2</v>
      </c>
      <c r="B9" s="12">
        <v>5320.5389999999998</v>
      </c>
      <c r="C9" s="13">
        <v>3436.2339999999999</v>
      </c>
      <c r="D9" s="13">
        <v>6657.134</v>
      </c>
      <c r="E9" s="13">
        <f t="shared" si="2"/>
        <v>15413.906999999999</v>
      </c>
      <c r="F9" s="14">
        <f t="shared" si="3"/>
        <v>22.293075986510104</v>
      </c>
      <c r="G9" s="12">
        <v>4164.518</v>
      </c>
      <c r="H9" s="13">
        <v>3519.6480000000001</v>
      </c>
      <c r="I9" s="13">
        <v>5768.6689999999999</v>
      </c>
      <c r="J9" s="13">
        <f t="shared" si="4"/>
        <v>13452.834999999999</v>
      </c>
      <c r="K9" s="14">
        <f t="shared" si="5"/>
        <v>26.162871989435686</v>
      </c>
      <c r="L9" s="12">
        <v>7594.3680000000004</v>
      </c>
      <c r="M9" s="13">
        <v>4484.3050000000003</v>
      </c>
      <c r="N9" s="13">
        <v>6900.0829999999996</v>
      </c>
      <c r="O9" s="13">
        <f t="shared" si="6"/>
        <v>18978.756000000001</v>
      </c>
      <c r="P9" s="14">
        <f t="shared" si="7"/>
        <v>23.628023881017278</v>
      </c>
      <c r="Q9" s="12">
        <f t="shared" si="0"/>
        <v>24.02799061898769</v>
      </c>
      <c r="R9" s="15">
        <f t="shared" si="1"/>
        <v>1.9656577320776685</v>
      </c>
    </row>
    <row r="10" spans="1:18" ht="13" x14ac:dyDescent="0.3">
      <c r="A10" s="11">
        <v>0.05</v>
      </c>
      <c r="B10" s="12">
        <v>2641.2249999999999</v>
      </c>
      <c r="C10" s="13">
        <v>6788.1750000000002</v>
      </c>
      <c r="D10" s="13">
        <v>1055.577</v>
      </c>
      <c r="E10" s="13">
        <f t="shared" si="2"/>
        <v>10484.976999999999</v>
      </c>
      <c r="F10" s="14">
        <f t="shared" si="3"/>
        <v>64.741915981313085</v>
      </c>
      <c r="G10" s="12">
        <v>2904.64</v>
      </c>
      <c r="H10" s="13">
        <v>5977.933</v>
      </c>
      <c r="I10" s="13">
        <v>1389.598</v>
      </c>
      <c r="J10" s="13">
        <f t="shared" si="4"/>
        <v>10272.171</v>
      </c>
      <c r="K10" s="14">
        <f t="shared" si="5"/>
        <v>58.195419449306286</v>
      </c>
      <c r="L10" s="12">
        <v>3268.1750000000002</v>
      </c>
      <c r="M10" s="13">
        <v>4693.0540000000001</v>
      </c>
      <c r="N10" s="13">
        <v>1894.8910000000001</v>
      </c>
      <c r="O10" s="13">
        <f t="shared" si="6"/>
        <v>9856.1200000000008</v>
      </c>
      <c r="P10" s="14">
        <f t="shared" si="7"/>
        <v>47.61563373822559</v>
      </c>
      <c r="Q10" s="12">
        <f t="shared" si="0"/>
        <v>56.85098972294832</v>
      </c>
      <c r="R10" s="15">
        <f t="shared" si="1"/>
        <v>8.6419329049877369</v>
      </c>
    </row>
    <row r="11" spans="1:18" ht="13" x14ac:dyDescent="0.3">
      <c r="A11" s="11">
        <v>0.1</v>
      </c>
      <c r="B11" s="12">
        <v>3001.64</v>
      </c>
      <c r="C11" s="13">
        <v>6170.0540000000001</v>
      </c>
      <c r="D11" s="13">
        <v>1061.8699999999999</v>
      </c>
      <c r="E11" s="13">
        <f t="shared" si="2"/>
        <v>10233.563999999998</v>
      </c>
      <c r="F11" s="14">
        <f t="shared" si="3"/>
        <v>60.292328264131648</v>
      </c>
      <c r="G11" s="12">
        <v>1875.69</v>
      </c>
      <c r="H11" s="13">
        <v>6577.933</v>
      </c>
      <c r="I11" s="13">
        <v>1496.8910000000001</v>
      </c>
      <c r="J11" s="13">
        <f t="shared" si="4"/>
        <v>9950.5139999999992</v>
      </c>
      <c r="K11" s="14">
        <f t="shared" si="5"/>
        <v>66.106464449977167</v>
      </c>
      <c r="L11" s="12">
        <v>1885.6690000000001</v>
      </c>
      <c r="M11" s="13">
        <v>4729.6400000000003</v>
      </c>
      <c r="N11" s="13">
        <v>1021.941</v>
      </c>
      <c r="O11" s="13">
        <f t="shared" si="6"/>
        <v>7637.25</v>
      </c>
      <c r="P11" s="14">
        <f t="shared" si="7"/>
        <v>61.928573766735418</v>
      </c>
      <c r="Q11" s="12">
        <f t="shared" si="0"/>
        <v>62.77578882694808</v>
      </c>
      <c r="R11" s="15">
        <f t="shared" si="1"/>
        <v>2.9982286296374943</v>
      </c>
    </row>
    <row r="12" spans="1:18" ht="13" x14ac:dyDescent="0.3">
      <c r="A12" s="11">
        <v>0.25</v>
      </c>
      <c r="B12" s="12">
        <v>385.16300000000001</v>
      </c>
      <c r="C12" s="13">
        <v>6100.2250000000004</v>
      </c>
      <c r="D12" s="13">
        <v>844.52700000000004</v>
      </c>
      <c r="E12" s="13">
        <f t="shared" si="2"/>
        <v>7329.9150000000009</v>
      </c>
      <c r="F12" s="14">
        <f t="shared" si="3"/>
        <v>83.22367994717537</v>
      </c>
      <c r="G12" s="12">
        <v>2091.1460000000002</v>
      </c>
      <c r="H12" s="13">
        <v>6046.933</v>
      </c>
      <c r="I12" s="13">
        <v>1557.7190000000001</v>
      </c>
      <c r="J12" s="13">
        <f t="shared" si="4"/>
        <v>9695.7979999999989</v>
      </c>
      <c r="K12" s="14">
        <f t="shared" si="5"/>
        <v>62.366532388566689</v>
      </c>
      <c r="L12" s="12">
        <v>367.92</v>
      </c>
      <c r="M12" s="13">
        <v>5024.7610000000004</v>
      </c>
      <c r="N12" s="13">
        <v>761.40599999999995</v>
      </c>
      <c r="O12" s="13">
        <f t="shared" si="6"/>
        <v>6154.0870000000004</v>
      </c>
      <c r="P12" s="14">
        <f t="shared" si="7"/>
        <v>81.649170705581511</v>
      </c>
      <c r="Q12" s="12">
        <f t="shared" si="0"/>
        <v>75.746461013774521</v>
      </c>
      <c r="R12" s="15">
        <f t="shared" si="1"/>
        <v>11.614070662334951</v>
      </c>
    </row>
    <row r="13" spans="1:18" ht="13" x14ac:dyDescent="0.3">
      <c r="A13" s="11">
        <v>0.5</v>
      </c>
      <c r="B13" s="12">
        <v>1113.326</v>
      </c>
      <c r="C13" s="13">
        <v>6091.9830000000002</v>
      </c>
      <c r="D13" s="13">
        <v>854.52700000000004</v>
      </c>
      <c r="E13" s="13">
        <f t="shared" si="2"/>
        <v>8059.8360000000002</v>
      </c>
      <c r="F13" s="14">
        <f t="shared" si="3"/>
        <v>75.584453579452486</v>
      </c>
      <c r="G13" s="12">
        <v>634.89099999999996</v>
      </c>
      <c r="H13" s="13">
        <v>5704.4470000000001</v>
      </c>
      <c r="I13" s="13">
        <v>884.28399999999999</v>
      </c>
      <c r="J13" s="13">
        <f t="shared" si="4"/>
        <v>7223.6219999999994</v>
      </c>
      <c r="K13" s="14">
        <f t="shared" si="5"/>
        <v>78.96934529519956</v>
      </c>
      <c r="L13" s="12">
        <v>447.92</v>
      </c>
      <c r="M13" s="13">
        <v>5056.8109999999997</v>
      </c>
      <c r="N13" s="13">
        <v>491.577</v>
      </c>
      <c r="O13" s="13">
        <f t="shared" si="6"/>
        <v>5996.308</v>
      </c>
      <c r="P13" s="14">
        <f t="shared" si="7"/>
        <v>84.332075670562617</v>
      </c>
      <c r="Q13" s="12">
        <f t="shared" si="0"/>
        <v>79.628624848404897</v>
      </c>
      <c r="R13" s="15">
        <f t="shared" si="1"/>
        <v>4.4109194290051885</v>
      </c>
    </row>
    <row r="14" spans="1:18" ht="13" x14ac:dyDescent="0.3">
      <c r="A14" s="11">
        <v>1</v>
      </c>
      <c r="B14" s="12">
        <v>736.47699999999998</v>
      </c>
      <c r="C14" s="13">
        <v>6066.8609999999999</v>
      </c>
      <c r="D14" s="13">
        <v>741.99099999999999</v>
      </c>
      <c r="E14" s="13">
        <f t="shared" si="2"/>
        <v>7545.3289999999997</v>
      </c>
      <c r="F14" s="14">
        <f t="shared" si="3"/>
        <v>80.405519759310693</v>
      </c>
      <c r="G14" s="12">
        <v>1131.912</v>
      </c>
      <c r="H14" s="13">
        <v>5670.1540000000005</v>
      </c>
      <c r="I14" s="13">
        <v>825.52700000000004</v>
      </c>
      <c r="J14" s="13">
        <f t="shared" si="4"/>
        <v>7627.5930000000008</v>
      </c>
      <c r="K14" s="14">
        <f t="shared" si="5"/>
        <v>74.337395820673706</v>
      </c>
      <c r="L14" s="12">
        <v>993.06200000000001</v>
      </c>
      <c r="M14" s="13">
        <v>6318.9530000000004</v>
      </c>
      <c r="N14" s="13">
        <v>1208.4770000000001</v>
      </c>
      <c r="O14" s="13">
        <f t="shared" si="6"/>
        <v>8520.4920000000002</v>
      </c>
      <c r="P14" s="14">
        <f t="shared" si="7"/>
        <v>74.16183243878406</v>
      </c>
      <c r="Q14" s="12">
        <f t="shared" si="0"/>
        <v>76.301582672922834</v>
      </c>
      <c r="R14" s="15">
        <f t="shared" si="1"/>
        <v>3.5551976502070137</v>
      </c>
    </row>
    <row r="15" spans="1:18" ht="13" x14ac:dyDescent="0.3">
      <c r="A15" s="16">
        <v>10</v>
      </c>
      <c r="B15" s="17">
        <v>478.577</v>
      </c>
      <c r="C15" s="18">
        <v>5533.1540000000005</v>
      </c>
      <c r="D15" s="18">
        <v>573.87</v>
      </c>
      <c r="E15" s="18">
        <f t="shared" si="2"/>
        <v>6585.6010000000006</v>
      </c>
      <c r="F15" s="19">
        <f t="shared" si="3"/>
        <v>84.018968048626093</v>
      </c>
      <c r="G15" s="17">
        <v>310.577</v>
      </c>
      <c r="H15" s="18">
        <v>4794.5690000000004</v>
      </c>
      <c r="I15" s="18">
        <v>892.35500000000002</v>
      </c>
      <c r="J15" s="18">
        <f t="shared" si="4"/>
        <v>5997.5010000000002</v>
      </c>
      <c r="K15" s="19">
        <f t="shared" si="5"/>
        <v>79.942779500995499</v>
      </c>
      <c r="L15" s="17">
        <v>792.45600000000002</v>
      </c>
      <c r="M15" s="18">
        <v>6407.933</v>
      </c>
      <c r="N15" s="18">
        <v>796.64800000000002</v>
      </c>
      <c r="O15" s="18">
        <f t="shared" si="6"/>
        <v>7997.0370000000003</v>
      </c>
      <c r="P15" s="19">
        <f t="shared" si="7"/>
        <v>80.128840219196178</v>
      </c>
      <c r="Q15" s="17">
        <f t="shared" si="0"/>
        <v>81.363529256272585</v>
      </c>
      <c r="R15" s="20">
        <f t="shared" si="1"/>
        <v>2.3015583921913016</v>
      </c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ignoredErrors>
    <ignoredError sqref="E4 E5:E15" formulaRange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71E707-9AC0-4C94-9183-57BDCDBD85CB}">
  <dimension ref="A2:R15"/>
  <sheetViews>
    <sheetView showGridLines="0" workbookViewId="0">
      <selection sqref="A1:XFD3"/>
    </sheetView>
  </sheetViews>
  <sheetFormatPr defaultRowHeight="13" x14ac:dyDescent="0.3"/>
  <cols>
    <col min="1" max="1" width="12.1796875" style="23" customWidth="1"/>
    <col min="2" max="2" width="10.81640625" style="23" customWidth="1"/>
    <col min="3" max="6" width="8.7265625" style="23"/>
    <col min="7" max="7" width="13.36328125" style="23" customWidth="1"/>
    <col min="8" max="11" width="8.7265625" style="23"/>
    <col min="12" max="12" width="13.36328125" style="23" customWidth="1"/>
    <col min="13" max="16384" width="8.7265625" style="23"/>
  </cols>
  <sheetData>
    <row r="2" spans="1:18" s="1" customFormat="1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4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s="21" customFormat="1" x14ac:dyDescent="0.3">
      <c r="A4" s="6">
        <v>0</v>
      </c>
      <c r="B4" s="7">
        <v>2747.8910000000001</v>
      </c>
      <c r="C4" s="8">
        <v>153.678</v>
      </c>
      <c r="D4" s="8">
        <v>1387.6980000000001</v>
      </c>
      <c r="E4" s="8">
        <f t="shared" ref="E4:E9" si="0">SUM(B4:D4)</f>
        <v>4289.2669999999998</v>
      </c>
      <c r="F4" s="9">
        <f>(C4/E4)*100</f>
        <v>3.5828499368306987</v>
      </c>
      <c r="G4" s="7">
        <v>4022.1039999999998</v>
      </c>
      <c r="H4" s="8">
        <v>233.678</v>
      </c>
      <c r="I4" s="8">
        <v>1736.2840000000001</v>
      </c>
      <c r="J4" s="8">
        <f t="shared" ref="J4:J15" si="1">SUM(G4:I4)</f>
        <v>5992.0660000000007</v>
      </c>
      <c r="K4" s="9">
        <f>(H4/J4)*100</f>
        <v>3.8997901558494177</v>
      </c>
      <c r="L4" s="7">
        <v>2747.8910000000001</v>
      </c>
      <c r="M4" s="8">
        <v>153.678</v>
      </c>
      <c r="N4" s="8">
        <v>1387.6980000000001</v>
      </c>
      <c r="O4" s="8">
        <f t="shared" ref="O4:O9" si="2">SUM(L4:N4)</f>
        <v>4289.2669999999998</v>
      </c>
      <c r="P4" s="9">
        <f>(M4/O4)*100</f>
        <v>3.5828499368306987</v>
      </c>
      <c r="Q4" s="7">
        <f>SUM(F4+K4+P4)/3</f>
        <v>3.6884966765036054</v>
      </c>
      <c r="R4" s="10">
        <f>_xlfn.STDEV.S(F4,K4,P4)</f>
        <v>0.18298552076747632</v>
      </c>
    </row>
    <row r="5" spans="1:18" s="21" customFormat="1" x14ac:dyDescent="0.3">
      <c r="A5" s="11">
        <v>0.01</v>
      </c>
      <c r="B5" s="12">
        <v>5124.1750000000002</v>
      </c>
      <c r="C5" s="13">
        <v>313.21300000000002</v>
      </c>
      <c r="D5" s="13">
        <v>2210.163</v>
      </c>
      <c r="E5" s="13">
        <f t="shared" si="0"/>
        <v>7647.5509999999995</v>
      </c>
      <c r="F5" s="14">
        <f t="shared" ref="F5:F15" si="3">(C5/E5)*100</f>
        <v>4.095598708658498</v>
      </c>
      <c r="G5" s="12">
        <v>4842.0039999999999</v>
      </c>
      <c r="H5" s="13">
        <v>185.971</v>
      </c>
      <c r="I5" s="13">
        <v>1698.2840000000001</v>
      </c>
      <c r="J5" s="13">
        <f t="shared" si="1"/>
        <v>6726.259</v>
      </c>
      <c r="K5" s="14">
        <f t="shared" ref="K5:K15" si="4">(H5/J5)*100</f>
        <v>2.7648504168513286</v>
      </c>
      <c r="L5" s="12">
        <v>6210.1540000000005</v>
      </c>
      <c r="M5" s="13">
        <v>376.82</v>
      </c>
      <c r="N5" s="13">
        <v>3452.77</v>
      </c>
      <c r="O5" s="13">
        <f t="shared" si="2"/>
        <v>10039.744000000001</v>
      </c>
      <c r="P5" s="14">
        <f t="shared" ref="P5:P15" si="5">(M5/O5)*100</f>
        <v>3.7532829522346387</v>
      </c>
      <c r="Q5" s="12">
        <f t="shared" ref="Q5:Q15" si="6">SUM(F5+K5+P5)/3</f>
        <v>3.5379106925814887</v>
      </c>
      <c r="R5" s="15">
        <f t="shared" ref="R5:R15" si="7">_xlfn.STDEV.S(F5,K5,P5)</f>
        <v>0.69102218611850674</v>
      </c>
    </row>
    <row r="6" spans="1:18" s="21" customFormat="1" x14ac:dyDescent="0.3">
      <c r="A6" s="11">
        <v>2.5000000000000001E-2</v>
      </c>
      <c r="B6" s="12">
        <v>5025.933</v>
      </c>
      <c r="C6" s="13">
        <v>363.92</v>
      </c>
      <c r="D6" s="13">
        <v>2519.87</v>
      </c>
      <c r="E6" s="13">
        <f t="shared" si="0"/>
        <v>7909.723</v>
      </c>
      <c r="F6" s="14">
        <f t="shared" si="3"/>
        <v>4.6009196529385417</v>
      </c>
      <c r="G6" s="12">
        <v>4827.4179999999997</v>
      </c>
      <c r="H6" s="13">
        <v>227.678</v>
      </c>
      <c r="I6" s="13">
        <v>2276.4059999999999</v>
      </c>
      <c r="J6" s="13">
        <f t="shared" si="1"/>
        <v>7331.5019999999995</v>
      </c>
      <c r="K6" s="14">
        <f t="shared" si="4"/>
        <v>3.1054755219326138</v>
      </c>
      <c r="L6" s="12">
        <v>2937.962</v>
      </c>
      <c r="M6" s="13">
        <v>504.82</v>
      </c>
      <c r="N6" s="13">
        <v>4143.3549999999996</v>
      </c>
      <c r="O6" s="13">
        <f t="shared" si="2"/>
        <v>7586.1369999999997</v>
      </c>
      <c r="P6" s="14">
        <f t="shared" si="5"/>
        <v>6.6545067667509823</v>
      </c>
      <c r="Q6" s="12">
        <f t="shared" si="6"/>
        <v>4.7869673138740465</v>
      </c>
      <c r="R6" s="15">
        <f t="shared" si="7"/>
        <v>1.7818153645310526</v>
      </c>
    </row>
    <row r="7" spans="1:18" s="21" customFormat="1" x14ac:dyDescent="0.3">
      <c r="A7" s="11">
        <v>0.05</v>
      </c>
      <c r="B7" s="12">
        <v>6322.4679999999998</v>
      </c>
      <c r="C7" s="13">
        <v>572.87</v>
      </c>
      <c r="D7" s="13">
        <v>3144.527</v>
      </c>
      <c r="E7" s="13">
        <f t="shared" si="0"/>
        <v>10039.865</v>
      </c>
      <c r="F7" s="14">
        <f t="shared" si="3"/>
        <v>5.7059532174984424</v>
      </c>
      <c r="G7" s="12">
        <v>5654.125</v>
      </c>
      <c r="H7" s="13">
        <v>569.04200000000003</v>
      </c>
      <c r="I7" s="13">
        <v>2704.5770000000002</v>
      </c>
      <c r="J7" s="13">
        <f t="shared" si="1"/>
        <v>8927.7440000000006</v>
      </c>
      <c r="K7" s="14">
        <f t="shared" si="4"/>
        <v>6.3738610784538627</v>
      </c>
      <c r="L7" s="12">
        <v>4938.3760000000002</v>
      </c>
      <c r="M7" s="13">
        <v>660.52700000000004</v>
      </c>
      <c r="N7" s="13">
        <v>3393.0619999999999</v>
      </c>
      <c r="O7" s="13">
        <f t="shared" si="2"/>
        <v>8991.9650000000001</v>
      </c>
      <c r="P7" s="14">
        <f t="shared" si="5"/>
        <v>7.3457470085793259</v>
      </c>
      <c r="Q7" s="12">
        <f t="shared" si="6"/>
        <v>6.4751871015105431</v>
      </c>
      <c r="R7" s="15">
        <f t="shared" si="7"/>
        <v>0.82457937248528657</v>
      </c>
    </row>
    <row r="8" spans="1:18" s="21" customFormat="1" x14ac:dyDescent="0.3">
      <c r="A8" s="11">
        <v>0.1</v>
      </c>
      <c r="B8" s="12">
        <v>6543.9830000000002</v>
      </c>
      <c r="C8" s="13">
        <v>603.11300000000006</v>
      </c>
      <c r="D8" s="13">
        <v>3267.0619999999999</v>
      </c>
      <c r="E8" s="13">
        <f t="shared" si="0"/>
        <v>10414.157999999999</v>
      </c>
      <c r="F8" s="14">
        <f t="shared" si="3"/>
        <v>5.7912795254306699</v>
      </c>
      <c r="G8" s="12">
        <v>5201.1750000000002</v>
      </c>
      <c r="H8" s="13">
        <v>392.50599999999997</v>
      </c>
      <c r="I8" s="13">
        <v>2538.2840000000001</v>
      </c>
      <c r="J8" s="13">
        <f t="shared" si="1"/>
        <v>8131.9650000000001</v>
      </c>
      <c r="K8" s="14">
        <f t="shared" si="4"/>
        <v>4.8267054764746273</v>
      </c>
      <c r="L8" s="12">
        <v>6295.69</v>
      </c>
      <c r="M8" s="13">
        <v>878.13400000000001</v>
      </c>
      <c r="N8" s="13">
        <v>3823.4769999999999</v>
      </c>
      <c r="O8" s="13">
        <f t="shared" si="2"/>
        <v>10997.300999999999</v>
      </c>
      <c r="P8" s="14">
        <f t="shared" si="5"/>
        <v>7.984995591190966</v>
      </c>
      <c r="Q8" s="12">
        <f t="shared" si="6"/>
        <v>6.2009935310320872</v>
      </c>
      <c r="R8" s="15">
        <f t="shared" si="7"/>
        <v>1.6185173112970441</v>
      </c>
    </row>
    <row r="9" spans="1:18" s="21" customFormat="1" x14ac:dyDescent="0.3">
      <c r="A9" s="11">
        <v>0.25</v>
      </c>
      <c r="B9" s="12">
        <v>6819.3469999999998</v>
      </c>
      <c r="C9" s="13">
        <v>2136.1840000000002</v>
      </c>
      <c r="D9" s="13">
        <v>3941.355</v>
      </c>
      <c r="E9" s="13">
        <f t="shared" si="0"/>
        <v>12896.885999999999</v>
      </c>
      <c r="F9" s="14">
        <f t="shared" si="3"/>
        <v>16.563564258845123</v>
      </c>
      <c r="G9" s="12">
        <v>4444.0540000000001</v>
      </c>
      <c r="H9" s="13">
        <v>1625.82</v>
      </c>
      <c r="I9" s="13">
        <v>2202.4059999999999</v>
      </c>
      <c r="J9" s="13">
        <f t="shared" si="1"/>
        <v>8272.2799999999988</v>
      </c>
      <c r="K9" s="14">
        <f t="shared" si="4"/>
        <v>19.653831833545286</v>
      </c>
      <c r="L9" s="12">
        <v>7342.9830000000002</v>
      </c>
      <c r="M9" s="13">
        <v>2378.1840000000002</v>
      </c>
      <c r="N9" s="13">
        <v>3680.2339999999999</v>
      </c>
      <c r="O9" s="13">
        <f t="shared" si="2"/>
        <v>13401.401000000002</v>
      </c>
      <c r="P9" s="14">
        <f t="shared" si="5"/>
        <v>17.745786429344214</v>
      </c>
      <c r="Q9" s="12">
        <f t="shared" si="6"/>
        <v>17.987727507244873</v>
      </c>
      <c r="R9" s="15">
        <f t="shared" si="7"/>
        <v>1.55927548390033</v>
      </c>
    </row>
    <row r="10" spans="1:18" s="22" customFormat="1" x14ac:dyDescent="0.3">
      <c r="A10" s="11">
        <v>0.5</v>
      </c>
      <c r="B10" s="12">
        <v>2526.8910000000001</v>
      </c>
      <c r="C10" s="13">
        <v>2986.8409999999999</v>
      </c>
      <c r="D10" s="13">
        <v>967.45600000000002</v>
      </c>
      <c r="E10" s="13">
        <f t="shared" ref="E10:E15" si="8">SUM(B10:D10)</f>
        <v>6481.1880000000001</v>
      </c>
      <c r="F10" s="14">
        <f t="shared" si="3"/>
        <v>46.084776432962599</v>
      </c>
      <c r="G10" s="12">
        <v>3618.2049999999999</v>
      </c>
      <c r="H10" s="13">
        <v>2195.0619999999999</v>
      </c>
      <c r="I10" s="13">
        <v>931.16300000000001</v>
      </c>
      <c r="J10" s="13">
        <f t="shared" si="1"/>
        <v>6744.43</v>
      </c>
      <c r="K10" s="14">
        <f t="shared" si="4"/>
        <v>32.54629375647756</v>
      </c>
      <c r="L10" s="12">
        <v>5007.6400000000003</v>
      </c>
      <c r="M10" s="13">
        <v>2107.8200000000002</v>
      </c>
      <c r="N10" s="13">
        <v>1082.6980000000001</v>
      </c>
      <c r="O10" s="13">
        <f t="shared" ref="O10:O15" si="9">SUM(L10:N10)</f>
        <v>8198.1580000000013</v>
      </c>
      <c r="P10" s="14">
        <f t="shared" si="5"/>
        <v>25.710897496730361</v>
      </c>
      <c r="Q10" s="12">
        <f t="shared" si="6"/>
        <v>34.780655895390169</v>
      </c>
      <c r="R10" s="15">
        <f t="shared" si="7"/>
        <v>10.369089465952008</v>
      </c>
    </row>
    <row r="11" spans="1:18" s="22" customFormat="1" x14ac:dyDescent="0.3">
      <c r="A11" s="11">
        <v>1</v>
      </c>
      <c r="B11" s="12">
        <v>1325.355</v>
      </c>
      <c r="C11" s="13">
        <v>4570.134</v>
      </c>
      <c r="D11" s="13">
        <v>593.16300000000001</v>
      </c>
      <c r="E11" s="13">
        <f t="shared" si="8"/>
        <v>6488.652</v>
      </c>
      <c r="F11" s="14">
        <f t="shared" si="3"/>
        <v>70.432718536916454</v>
      </c>
      <c r="G11" s="12">
        <v>2237.6190000000001</v>
      </c>
      <c r="H11" s="13">
        <v>4534.8909999999996</v>
      </c>
      <c r="I11" s="13">
        <v>658.16300000000001</v>
      </c>
      <c r="J11" s="13">
        <f t="shared" si="1"/>
        <v>7430.6730000000007</v>
      </c>
      <c r="K11" s="14">
        <f t="shared" si="4"/>
        <v>61.029344179188058</v>
      </c>
      <c r="L11" s="12">
        <v>3647.3969999999999</v>
      </c>
      <c r="M11" s="13">
        <v>4590.0619999999999</v>
      </c>
      <c r="N11" s="13">
        <v>894.82</v>
      </c>
      <c r="O11" s="13">
        <f t="shared" si="9"/>
        <v>9132.2789999999986</v>
      </c>
      <c r="P11" s="14">
        <f t="shared" si="5"/>
        <v>50.261955422080298</v>
      </c>
      <c r="Q11" s="12">
        <f t="shared" si="6"/>
        <v>60.574672712728272</v>
      </c>
      <c r="R11" s="15">
        <f t="shared" si="7"/>
        <v>10.093065231410971</v>
      </c>
    </row>
    <row r="12" spans="1:18" s="22" customFormat="1" x14ac:dyDescent="0.3">
      <c r="A12" s="11">
        <v>5</v>
      </c>
      <c r="B12" s="12">
        <v>775.40599999999995</v>
      </c>
      <c r="C12" s="13">
        <v>6003.8909999999996</v>
      </c>
      <c r="D12" s="13">
        <v>443.50599999999997</v>
      </c>
      <c r="E12" s="13">
        <f t="shared" si="8"/>
        <v>7222.8029999999999</v>
      </c>
      <c r="F12" s="14">
        <f t="shared" si="3"/>
        <v>83.124114003940022</v>
      </c>
      <c r="G12" s="12">
        <v>1421.2550000000001</v>
      </c>
      <c r="H12" s="13">
        <v>5126.3549999999996</v>
      </c>
      <c r="I12" s="13">
        <v>544.74900000000002</v>
      </c>
      <c r="J12" s="13">
        <f t="shared" si="1"/>
        <v>7092.3589999999995</v>
      </c>
      <c r="K12" s="14">
        <f t="shared" si="4"/>
        <v>72.279970599345006</v>
      </c>
      <c r="L12" s="12">
        <v>1463.4970000000001</v>
      </c>
      <c r="M12" s="13">
        <v>5590.527</v>
      </c>
      <c r="N12" s="13">
        <v>472.45600000000002</v>
      </c>
      <c r="O12" s="13">
        <f t="shared" si="9"/>
        <v>7526.4800000000005</v>
      </c>
      <c r="P12" s="14">
        <f t="shared" si="5"/>
        <v>74.278108757347383</v>
      </c>
      <c r="Q12" s="12">
        <f t="shared" si="6"/>
        <v>76.560731120210804</v>
      </c>
      <c r="R12" s="15">
        <f t="shared" si="7"/>
        <v>5.7711901011349935</v>
      </c>
    </row>
    <row r="13" spans="1:18" s="22" customFormat="1" x14ac:dyDescent="0.3">
      <c r="A13" s="11">
        <v>10</v>
      </c>
      <c r="B13" s="12">
        <v>442.28399999999999</v>
      </c>
      <c r="C13" s="13">
        <v>5551.3549999999996</v>
      </c>
      <c r="D13" s="13">
        <v>432.92</v>
      </c>
      <c r="E13" s="13">
        <f t="shared" si="8"/>
        <v>6426.5589999999993</v>
      </c>
      <c r="F13" s="14">
        <f t="shared" si="3"/>
        <v>86.381452344870709</v>
      </c>
      <c r="G13" s="12">
        <v>889.18399999999997</v>
      </c>
      <c r="H13" s="13">
        <v>5000.82</v>
      </c>
      <c r="I13" s="13">
        <v>428.92</v>
      </c>
      <c r="J13" s="13">
        <f t="shared" si="1"/>
        <v>6318.924</v>
      </c>
      <c r="K13" s="14">
        <f t="shared" si="4"/>
        <v>79.140372633062199</v>
      </c>
      <c r="L13" s="12">
        <v>643.64800000000002</v>
      </c>
      <c r="M13" s="13">
        <v>4754.527</v>
      </c>
      <c r="N13" s="13">
        <v>313.50599999999997</v>
      </c>
      <c r="O13" s="13">
        <f t="shared" si="9"/>
        <v>5711.6810000000005</v>
      </c>
      <c r="P13" s="14">
        <f t="shared" si="5"/>
        <v>83.242166360481264</v>
      </c>
      <c r="Q13" s="12">
        <f t="shared" si="6"/>
        <v>82.921330446138057</v>
      </c>
      <c r="R13" s="15">
        <f t="shared" si="7"/>
        <v>3.6311858408983331</v>
      </c>
    </row>
    <row r="14" spans="1:18" s="22" customFormat="1" x14ac:dyDescent="0.3">
      <c r="A14" s="11">
        <v>25</v>
      </c>
      <c r="B14" s="12">
        <v>701.64800000000002</v>
      </c>
      <c r="C14" s="13">
        <v>5440.3050000000003</v>
      </c>
      <c r="D14" s="13">
        <v>520.21299999999997</v>
      </c>
      <c r="E14" s="13">
        <f t="shared" si="8"/>
        <v>6662.1660000000002</v>
      </c>
      <c r="F14" s="14">
        <f t="shared" si="3"/>
        <v>81.65970346580977</v>
      </c>
      <c r="G14" s="12">
        <v>1079.548</v>
      </c>
      <c r="H14" s="13">
        <v>5122.3549999999996</v>
      </c>
      <c r="I14" s="13">
        <v>696.45600000000002</v>
      </c>
      <c r="J14" s="13">
        <f t="shared" si="1"/>
        <v>6898.3589999999995</v>
      </c>
      <c r="K14" s="14">
        <f t="shared" si="4"/>
        <v>74.254688687555984</v>
      </c>
      <c r="L14" s="12">
        <v>1051.4259999999999</v>
      </c>
      <c r="M14" s="13">
        <v>5148.4769999999999</v>
      </c>
      <c r="N14" s="13">
        <v>602.33500000000004</v>
      </c>
      <c r="O14" s="13">
        <f t="shared" si="9"/>
        <v>6802.2380000000003</v>
      </c>
      <c r="P14" s="14">
        <f t="shared" si="5"/>
        <v>75.687986806695079</v>
      </c>
      <c r="Q14" s="12">
        <f t="shared" si="6"/>
        <v>77.200792986686949</v>
      </c>
      <c r="R14" s="15">
        <f t="shared" si="7"/>
        <v>3.9274671061901243</v>
      </c>
    </row>
    <row r="15" spans="1:18" s="22" customFormat="1" x14ac:dyDescent="0.3">
      <c r="A15" s="16">
        <v>50</v>
      </c>
      <c r="B15" s="17">
        <v>816.64800000000002</v>
      </c>
      <c r="C15" s="18">
        <v>5021.1840000000002</v>
      </c>
      <c r="D15" s="18">
        <v>564.62699999999995</v>
      </c>
      <c r="E15" s="18">
        <f t="shared" si="8"/>
        <v>6402.4590000000007</v>
      </c>
      <c r="F15" s="19">
        <f t="shared" si="3"/>
        <v>78.425867311293985</v>
      </c>
      <c r="G15" s="17">
        <v>830.13400000000001</v>
      </c>
      <c r="H15" s="18">
        <v>5055.2839999999997</v>
      </c>
      <c r="I15" s="18">
        <v>669.87</v>
      </c>
      <c r="J15" s="18">
        <f t="shared" si="1"/>
        <v>6555.2879999999996</v>
      </c>
      <c r="K15" s="19">
        <f t="shared" si="4"/>
        <v>77.117649140663232</v>
      </c>
      <c r="L15" s="17">
        <v>1956.326</v>
      </c>
      <c r="M15" s="18">
        <v>5507.4260000000004</v>
      </c>
      <c r="N15" s="18">
        <v>657.45600000000002</v>
      </c>
      <c r="O15" s="18">
        <f t="shared" si="9"/>
        <v>8121.2080000000005</v>
      </c>
      <c r="P15" s="19">
        <f t="shared" si="5"/>
        <v>67.815354563015745</v>
      </c>
      <c r="Q15" s="17">
        <f t="shared" si="6"/>
        <v>74.452957004990978</v>
      </c>
      <c r="R15" s="20">
        <f t="shared" si="7"/>
        <v>5.7854285345840104</v>
      </c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ignoredErrors>
    <ignoredError sqref="E4:E15" formulaRange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09CF6A-7028-49C9-9648-CF328AAEF478}">
  <dimension ref="A2:R13"/>
  <sheetViews>
    <sheetView showGridLines="0" workbookViewId="0">
      <selection sqref="A1:XFD3"/>
    </sheetView>
  </sheetViews>
  <sheetFormatPr defaultRowHeight="12.5" x14ac:dyDescent="0.25"/>
  <cols>
    <col min="1" max="1" width="11.90625" style="1" customWidth="1"/>
    <col min="2" max="2" width="13.26953125" style="1" customWidth="1"/>
    <col min="3" max="6" width="8.7265625" style="1"/>
    <col min="7" max="7" width="12.7265625" style="1" customWidth="1"/>
    <col min="8" max="11" width="8.7265625" style="1"/>
    <col min="12" max="12" width="13.1796875" style="1" customWidth="1"/>
    <col min="13" max="16384" width="8.7265625" style="1"/>
  </cols>
  <sheetData>
    <row r="2" spans="1:18" ht="13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4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12037.761</v>
      </c>
      <c r="C4" s="8">
        <v>113.77800000000001</v>
      </c>
      <c r="D4" s="8">
        <v>2065.2339999999999</v>
      </c>
      <c r="E4" s="8">
        <f>SUM(B4:D4)</f>
        <v>14216.773000000001</v>
      </c>
      <c r="F4" s="9">
        <f>(C4/E4)*100</f>
        <v>0.80030819933609409</v>
      </c>
      <c r="G4" s="7">
        <v>10847.731</v>
      </c>
      <c r="H4" s="8">
        <v>0</v>
      </c>
      <c r="I4" s="8">
        <v>3225.9409999999998</v>
      </c>
      <c r="J4" s="8">
        <f>SUM(G4:I4)</f>
        <v>14073.671999999999</v>
      </c>
      <c r="K4" s="9">
        <f>(H4/J4)*100</f>
        <v>0</v>
      </c>
      <c r="L4" s="7">
        <v>7070.6310000000003</v>
      </c>
      <c r="M4" s="8"/>
      <c r="N4" s="8">
        <v>3903.326</v>
      </c>
      <c r="O4" s="8">
        <f>SUM(L4:N4)</f>
        <v>10973.957</v>
      </c>
      <c r="P4" s="9">
        <f>(M4/O4)*100</f>
        <v>0</v>
      </c>
      <c r="Q4" s="7">
        <f t="shared" ref="Q4:Q13" si="0">(F4+K4+P4)/3</f>
        <v>0.26676939977869801</v>
      </c>
      <c r="R4" s="10">
        <f>_xlfn.STDEV.S(F4,K4,P4)</f>
        <v>0.46205815432135861</v>
      </c>
    </row>
    <row r="5" spans="1:18" ht="13" x14ac:dyDescent="0.3">
      <c r="A5" s="11">
        <v>2.5000000000000001E-3</v>
      </c>
      <c r="B5" s="12">
        <v>7148.4889999999996</v>
      </c>
      <c r="C5" s="13">
        <v>518.62699999999995</v>
      </c>
      <c r="D5" s="13">
        <v>9779.0329999999994</v>
      </c>
      <c r="E5" s="13">
        <f t="shared" ref="E5:E13" si="1">SUM(B5:D5)</f>
        <v>17446.148999999998</v>
      </c>
      <c r="F5" s="14">
        <f t="shared" ref="F5:F13" si="2">(C5/E5)*100</f>
        <v>2.9727305435715357</v>
      </c>
      <c r="G5" s="12">
        <v>4353.7820000000002</v>
      </c>
      <c r="H5" s="13">
        <v>617.74900000000002</v>
      </c>
      <c r="I5" s="13">
        <v>11052.861000000001</v>
      </c>
      <c r="J5" s="13">
        <f t="shared" ref="J5:J13" si="3">SUM(G5:I5)</f>
        <v>16024.392</v>
      </c>
      <c r="K5" s="14">
        <f t="shared" ref="K5:K13" si="4">(H5/J5)*100</f>
        <v>3.8550542198418509</v>
      </c>
      <c r="L5" s="12">
        <v>10652.630999999999</v>
      </c>
      <c r="M5" s="13">
        <v>317.678</v>
      </c>
      <c r="N5" s="13">
        <v>6925.5479999999998</v>
      </c>
      <c r="O5" s="13">
        <f t="shared" ref="O5:O13" si="5">SUM(L5:N5)</f>
        <v>17895.857</v>
      </c>
      <c r="P5" s="14">
        <f t="shared" ref="P5:P13" si="6">(M5/O5)*100</f>
        <v>1.775148292702607</v>
      </c>
      <c r="Q5" s="12">
        <f t="shared" si="0"/>
        <v>2.8676443520386647</v>
      </c>
      <c r="R5" s="15">
        <f t="shared" ref="R5:R13" si="7">_xlfn.STDEV.S(F5,K5,P5)</f>
        <v>1.0439274386543353</v>
      </c>
    </row>
    <row r="6" spans="1:18" ht="13" x14ac:dyDescent="0.3">
      <c r="A6" s="11">
        <v>5.0000000000000001E-3</v>
      </c>
      <c r="B6" s="12">
        <v>9129.8029999999999</v>
      </c>
      <c r="C6" s="13">
        <v>336.38499999999999</v>
      </c>
      <c r="D6" s="13">
        <v>9495.2549999999992</v>
      </c>
      <c r="E6" s="13">
        <f t="shared" si="1"/>
        <v>18961.442999999999</v>
      </c>
      <c r="F6" s="14">
        <f t="shared" si="2"/>
        <v>1.7740474709651579</v>
      </c>
      <c r="G6" s="12">
        <v>9011.9240000000009</v>
      </c>
      <c r="H6" s="13">
        <v>373.09199999999998</v>
      </c>
      <c r="I6" s="13">
        <v>7707.326</v>
      </c>
      <c r="J6" s="13">
        <f t="shared" si="3"/>
        <v>17092.342000000001</v>
      </c>
      <c r="K6" s="14">
        <f t="shared" si="4"/>
        <v>2.182802099326119</v>
      </c>
      <c r="L6" s="12">
        <v>10822.288</v>
      </c>
      <c r="M6" s="13">
        <v>293.38499999999999</v>
      </c>
      <c r="N6" s="13">
        <v>7825.3760000000002</v>
      </c>
      <c r="O6" s="13">
        <f t="shared" si="5"/>
        <v>18941.048999999999</v>
      </c>
      <c r="P6" s="14">
        <f t="shared" si="6"/>
        <v>1.5489374426939078</v>
      </c>
      <c r="Q6" s="12">
        <f t="shared" si="0"/>
        <v>1.8352623376617281</v>
      </c>
      <c r="R6" s="15">
        <f t="shared" si="7"/>
        <v>0.32133556550804993</v>
      </c>
    </row>
    <row r="7" spans="1:18" ht="13" x14ac:dyDescent="0.3">
      <c r="A7" s="11">
        <v>0.01</v>
      </c>
      <c r="B7" s="12">
        <v>11517.953</v>
      </c>
      <c r="C7" s="13">
        <v>657.577</v>
      </c>
      <c r="D7" s="13">
        <v>1597.1130000000001</v>
      </c>
      <c r="E7" s="13">
        <f t="shared" si="1"/>
        <v>13772.642999999998</v>
      </c>
      <c r="F7" s="14">
        <f t="shared" si="2"/>
        <v>4.7745156830101534</v>
      </c>
      <c r="G7" s="12">
        <v>8775.0239999999994</v>
      </c>
      <c r="H7" s="13">
        <v>817.99099999999999</v>
      </c>
      <c r="I7" s="13">
        <v>2384.4769999999999</v>
      </c>
      <c r="J7" s="13">
        <f t="shared" si="3"/>
        <v>11977.491999999998</v>
      </c>
      <c r="K7" s="14">
        <f t="shared" si="4"/>
        <v>6.8294013471267609</v>
      </c>
      <c r="L7" s="12">
        <v>8043.9740000000002</v>
      </c>
      <c r="M7" s="13">
        <v>743.40599999999995</v>
      </c>
      <c r="N7" s="13">
        <v>2763.4259999999999</v>
      </c>
      <c r="O7" s="13">
        <f t="shared" si="5"/>
        <v>11550.806</v>
      </c>
      <c r="P7" s="14">
        <f t="shared" si="6"/>
        <v>6.4359664598297286</v>
      </c>
      <c r="Q7" s="12">
        <f t="shared" si="0"/>
        <v>6.0132944966555471</v>
      </c>
      <c r="R7" s="15">
        <f t="shared" si="7"/>
        <v>1.0907004467259254</v>
      </c>
    </row>
    <row r="8" spans="1:18" ht="13" x14ac:dyDescent="0.3">
      <c r="A8" s="11">
        <v>2.5000000000000001E-2</v>
      </c>
      <c r="B8" s="12">
        <v>9404.5889999999999</v>
      </c>
      <c r="C8" s="13">
        <v>1120.6980000000001</v>
      </c>
      <c r="D8" s="13">
        <v>1361.991</v>
      </c>
      <c r="E8" s="13">
        <f t="shared" si="1"/>
        <v>11887.278</v>
      </c>
      <c r="F8" s="14">
        <f t="shared" si="2"/>
        <v>9.4277091862409552</v>
      </c>
      <c r="G8" s="12">
        <v>10429.388000000001</v>
      </c>
      <c r="H8" s="13">
        <v>1937.6479999999999</v>
      </c>
      <c r="I8" s="13">
        <v>2213.355</v>
      </c>
      <c r="J8" s="13">
        <f t="shared" si="3"/>
        <v>14580.391</v>
      </c>
      <c r="K8" s="14">
        <f t="shared" si="4"/>
        <v>13.289410414302333</v>
      </c>
      <c r="L8" s="12">
        <v>7469.8029999999999</v>
      </c>
      <c r="M8" s="13">
        <v>1089.4059999999999</v>
      </c>
      <c r="N8" s="13">
        <v>2316.8910000000001</v>
      </c>
      <c r="O8" s="13">
        <f t="shared" si="5"/>
        <v>10876.099999999999</v>
      </c>
      <c r="P8" s="14">
        <f t="shared" si="6"/>
        <v>10.016513272220742</v>
      </c>
      <c r="Q8" s="12">
        <f t="shared" si="0"/>
        <v>10.911210957588011</v>
      </c>
      <c r="R8" s="15">
        <f t="shared" si="7"/>
        <v>2.0805160549377715</v>
      </c>
    </row>
    <row r="9" spans="1:18" ht="13" x14ac:dyDescent="0.3">
      <c r="A9" s="11">
        <v>0.05</v>
      </c>
      <c r="B9" s="12">
        <v>7620.125</v>
      </c>
      <c r="C9" s="13">
        <v>1980.2339999999999</v>
      </c>
      <c r="D9" s="13">
        <v>1165.991</v>
      </c>
      <c r="E9" s="13">
        <f t="shared" si="1"/>
        <v>10766.35</v>
      </c>
      <c r="F9" s="14">
        <f t="shared" si="2"/>
        <v>18.392807218788167</v>
      </c>
      <c r="G9" s="12">
        <v>8774.0239999999994</v>
      </c>
      <c r="H9" s="13">
        <v>3092.77</v>
      </c>
      <c r="I9" s="13">
        <v>1575.527</v>
      </c>
      <c r="J9" s="13">
        <f t="shared" si="3"/>
        <v>13442.321</v>
      </c>
      <c r="K9" s="14">
        <f t="shared" si="4"/>
        <v>23.007708267047036</v>
      </c>
      <c r="L9" s="12">
        <v>7487.1459999999997</v>
      </c>
      <c r="M9" s="13">
        <v>1940.941</v>
      </c>
      <c r="N9" s="13">
        <v>1894.355</v>
      </c>
      <c r="O9" s="13">
        <f t="shared" si="5"/>
        <v>11322.441999999999</v>
      </c>
      <c r="P9" s="14">
        <f t="shared" si="6"/>
        <v>17.142423869338437</v>
      </c>
      <c r="Q9" s="12">
        <f t="shared" si="0"/>
        <v>19.514313118391211</v>
      </c>
      <c r="R9" s="15">
        <f t="shared" si="7"/>
        <v>3.0892914848933084</v>
      </c>
    </row>
    <row r="10" spans="1:18" ht="13" x14ac:dyDescent="0.3">
      <c r="A10" s="11">
        <v>0.1</v>
      </c>
      <c r="B10" s="12">
        <v>5179.4679999999998</v>
      </c>
      <c r="C10" s="13">
        <v>3148.4769999999999</v>
      </c>
      <c r="D10" s="13">
        <v>1157.82</v>
      </c>
      <c r="E10" s="13">
        <f t="shared" si="1"/>
        <v>9485.7649999999994</v>
      </c>
      <c r="F10" s="14">
        <f t="shared" si="2"/>
        <v>33.191598147329181</v>
      </c>
      <c r="G10" s="12">
        <v>6954.7309999999998</v>
      </c>
      <c r="H10" s="13">
        <v>4165.5479999999998</v>
      </c>
      <c r="I10" s="13">
        <v>957.82</v>
      </c>
      <c r="J10" s="13">
        <f t="shared" si="3"/>
        <v>12078.098999999998</v>
      </c>
      <c r="K10" s="14">
        <f t="shared" si="4"/>
        <v>34.488440606423246</v>
      </c>
      <c r="L10" s="12">
        <v>7565.7520000000004</v>
      </c>
      <c r="M10" s="13">
        <v>3990.1129999999998</v>
      </c>
      <c r="N10" s="13">
        <v>2243.1129999999998</v>
      </c>
      <c r="O10" s="13">
        <f t="shared" si="5"/>
        <v>13798.977999999999</v>
      </c>
      <c r="P10" s="14">
        <f t="shared" si="6"/>
        <v>28.916003779410332</v>
      </c>
      <c r="Q10" s="12">
        <f t="shared" si="0"/>
        <v>32.198680844387589</v>
      </c>
      <c r="R10" s="15">
        <f t="shared" si="7"/>
        <v>2.9158920805858108</v>
      </c>
    </row>
    <row r="11" spans="1:18" ht="13" x14ac:dyDescent="0.3">
      <c r="A11" s="11">
        <v>0.25</v>
      </c>
      <c r="B11" s="12">
        <v>4670.8819999999996</v>
      </c>
      <c r="C11" s="13">
        <v>2830.1840000000002</v>
      </c>
      <c r="D11" s="13">
        <v>1137.4059999999999</v>
      </c>
      <c r="E11" s="13">
        <f t="shared" si="1"/>
        <v>8638.4719999999998</v>
      </c>
      <c r="F11" s="14">
        <f t="shared" si="2"/>
        <v>32.762553377495465</v>
      </c>
      <c r="G11" s="12">
        <v>6239.6809999999996</v>
      </c>
      <c r="H11" s="13">
        <v>5446.9620000000004</v>
      </c>
      <c r="I11" s="13">
        <v>1828.2550000000001</v>
      </c>
      <c r="J11" s="13">
        <f t="shared" si="3"/>
        <v>13514.898000000001</v>
      </c>
      <c r="K11" s="14">
        <f t="shared" si="4"/>
        <v>40.303389637124894</v>
      </c>
      <c r="L11" s="12">
        <v>7003.4390000000003</v>
      </c>
      <c r="M11" s="13">
        <v>4503.8909999999996</v>
      </c>
      <c r="N11" s="13">
        <v>1057.2339999999999</v>
      </c>
      <c r="O11" s="13">
        <f t="shared" si="5"/>
        <v>12564.564</v>
      </c>
      <c r="P11" s="14">
        <f t="shared" si="6"/>
        <v>35.845979215832713</v>
      </c>
      <c r="Q11" s="12">
        <f t="shared" si="0"/>
        <v>36.303974076817688</v>
      </c>
      <c r="R11" s="15">
        <f t="shared" si="7"/>
        <v>3.7912230669207498</v>
      </c>
    </row>
    <row r="12" spans="1:18" ht="13" x14ac:dyDescent="0.3">
      <c r="A12" s="11">
        <v>0.5</v>
      </c>
      <c r="B12" s="12">
        <v>3527.3470000000002</v>
      </c>
      <c r="C12" s="13">
        <v>3877.5479999999998</v>
      </c>
      <c r="D12" s="13">
        <v>664.577</v>
      </c>
      <c r="E12" s="13">
        <f t="shared" si="1"/>
        <v>8069.4720000000007</v>
      </c>
      <c r="F12" s="14">
        <f t="shared" si="2"/>
        <v>48.052065860071139</v>
      </c>
      <c r="G12" s="12">
        <v>5088.8530000000001</v>
      </c>
      <c r="H12" s="13">
        <v>4895.9830000000002</v>
      </c>
      <c r="I12" s="13">
        <v>1362.0619999999999</v>
      </c>
      <c r="J12" s="13">
        <f t="shared" si="3"/>
        <v>11346.897999999999</v>
      </c>
      <c r="K12" s="14">
        <f t="shared" si="4"/>
        <v>43.148206672872185</v>
      </c>
      <c r="L12" s="12">
        <v>8277.3880000000008</v>
      </c>
      <c r="M12" s="13">
        <v>3779.8910000000001</v>
      </c>
      <c r="N12" s="13">
        <v>1315.3050000000001</v>
      </c>
      <c r="O12" s="13">
        <f t="shared" si="5"/>
        <v>13372.584000000001</v>
      </c>
      <c r="P12" s="14">
        <f t="shared" si="6"/>
        <v>28.265973128304893</v>
      </c>
      <c r="Q12" s="12">
        <f t="shared" si="0"/>
        <v>39.822081887082739</v>
      </c>
      <c r="R12" s="15">
        <f t="shared" si="7"/>
        <v>10.303868009902644</v>
      </c>
    </row>
    <row r="13" spans="1:18" ht="13" x14ac:dyDescent="0.3">
      <c r="A13" s="16">
        <v>1</v>
      </c>
      <c r="B13" s="17">
        <v>4466.5889999999999</v>
      </c>
      <c r="C13" s="18">
        <v>3504.7190000000001</v>
      </c>
      <c r="D13" s="18">
        <v>1269.6479999999999</v>
      </c>
      <c r="E13" s="18">
        <f t="shared" si="1"/>
        <v>9240.9560000000001</v>
      </c>
      <c r="F13" s="19">
        <f t="shared" si="2"/>
        <v>37.925935368591738</v>
      </c>
      <c r="G13" s="17">
        <v>7391.2669999999998</v>
      </c>
      <c r="H13" s="18">
        <v>4784.6189999999997</v>
      </c>
      <c r="I13" s="18">
        <v>921.64800000000002</v>
      </c>
      <c r="J13" s="18">
        <f t="shared" si="3"/>
        <v>13097.533999999998</v>
      </c>
      <c r="K13" s="19">
        <f t="shared" si="4"/>
        <v>36.530685852771981</v>
      </c>
      <c r="L13" s="17">
        <v>8656.6810000000005</v>
      </c>
      <c r="M13" s="18">
        <v>5402.598</v>
      </c>
      <c r="N13" s="18">
        <v>1479.8910000000001</v>
      </c>
      <c r="O13" s="18">
        <f t="shared" si="5"/>
        <v>15539.17</v>
      </c>
      <c r="P13" s="19">
        <f t="shared" si="6"/>
        <v>34.767609853035907</v>
      </c>
      <c r="Q13" s="17">
        <f t="shared" si="0"/>
        <v>36.408077024799873</v>
      </c>
      <c r="R13" s="20">
        <f t="shared" si="7"/>
        <v>1.5827285645603515</v>
      </c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E68582-F3CE-47A5-9836-9D28A765DD91}">
  <dimension ref="A2:R13"/>
  <sheetViews>
    <sheetView showGridLines="0" workbookViewId="0">
      <selection sqref="A1:XFD3"/>
    </sheetView>
  </sheetViews>
  <sheetFormatPr defaultRowHeight="12.5" x14ac:dyDescent="0.25"/>
  <cols>
    <col min="1" max="1" width="12" style="1" customWidth="1"/>
    <col min="2" max="2" width="13" style="1" customWidth="1"/>
    <col min="3" max="6" width="8.81640625" style="1" bestFit="1" customWidth="1"/>
    <col min="7" max="7" width="13.453125" style="1" customWidth="1"/>
    <col min="8" max="11" width="8.81640625" style="1" bestFit="1" customWidth="1"/>
    <col min="12" max="12" width="13.1796875" style="1" customWidth="1"/>
    <col min="13" max="18" width="8.81640625" style="1" bestFit="1" customWidth="1"/>
    <col min="19" max="16384" width="8.7265625" style="1"/>
  </cols>
  <sheetData>
    <row r="2" spans="1:18" ht="13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4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16425.167000000001</v>
      </c>
      <c r="C4" s="8">
        <v>460.74900000000002</v>
      </c>
      <c r="D4" s="8">
        <v>2085.2339999999999</v>
      </c>
      <c r="E4" s="8">
        <f t="shared" ref="E4:E13" si="0">SUM(B4:D4)</f>
        <v>18971.150000000001</v>
      </c>
      <c r="F4" s="9">
        <f t="shared" ref="F4:F13" si="1">(C4/E4)*100</f>
        <v>2.4286824994794727</v>
      </c>
      <c r="G4" s="7">
        <v>15161.843999999999</v>
      </c>
      <c r="H4" s="8">
        <v>188.02099999999999</v>
      </c>
      <c r="I4" s="8">
        <v>1521.82</v>
      </c>
      <c r="J4" s="8">
        <f t="shared" ref="J4:J13" si="2">SUM(G4:I4)</f>
        <v>16871.685000000001</v>
      </c>
      <c r="K4" s="9">
        <f t="shared" ref="K4:K13" si="3">(H4/J4)*100</f>
        <v>1.1144174396333262</v>
      </c>
      <c r="L4" s="7">
        <v>3249.7190000000001</v>
      </c>
      <c r="M4" s="8">
        <v>185.678</v>
      </c>
      <c r="N4" s="8">
        <v>3249.7190000000001</v>
      </c>
      <c r="O4" s="8">
        <f t="shared" ref="O4:O12" si="4">SUM(L4:N4)</f>
        <v>6685.116</v>
      </c>
      <c r="P4" s="9">
        <f t="shared" ref="P4:P13" si="5">(M4/O4)*100</f>
        <v>2.7774835919077545</v>
      </c>
      <c r="Q4" s="25">
        <f>(F4+K4+P4)/3</f>
        <v>2.1068611770068508</v>
      </c>
      <c r="R4" s="9">
        <f>_xlfn.STDEV.S(F4,K4,P4)</f>
        <v>0.87699713762859022</v>
      </c>
    </row>
    <row r="5" spans="1:18" ht="13" x14ac:dyDescent="0.3">
      <c r="A5" s="11">
        <v>2.5000000000000001E-2</v>
      </c>
      <c r="B5" s="12">
        <v>16265.237999999999</v>
      </c>
      <c r="C5" s="13">
        <v>488.45600000000002</v>
      </c>
      <c r="D5" s="13">
        <v>1731.941</v>
      </c>
      <c r="E5" s="13">
        <f t="shared" si="0"/>
        <v>18485.634999999998</v>
      </c>
      <c r="F5" s="14">
        <f t="shared" si="1"/>
        <v>2.6423544552296963</v>
      </c>
      <c r="G5" s="12">
        <v>13680.38</v>
      </c>
      <c r="H5" s="13">
        <v>612.16300000000001</v>
      </c>
      <c r="I5" s="13">
        <v>1136.991</v>
      </c>
      <c r="J5" s="13">
        <f t="shared" si="2"/>
        <v>15429.534</v>
      </c>
      <c r="K5" s="14">
        <f t="shared" si="3"/>
        <v>3.9674756217524134</v>
      </c>
      <c r="L5" s="12">
        <v>3770.0120000000002</v>
      </c>
      <c r="M5" s="13">
        <v>217.92</v>
      </c>
      <c r="N5" s="13">
        <v>3770.0120000000002</v>
      </c>
      <c r="O5" s="13">
        <f t="shared" si="4"/>
        <v>7757.9440000000004</v>
      </c>
      <c r="P5" s="14">
        <f t="shared" si="5"/>
        <v>2.808991660677107</v>
      </c>
      <c r="Q5" s="26">
        <f t="shared" ref="Q5:Q13" si="6">(F5+K5+P5)/3</f>
        <v>3.1396072458864057</v>
      </c>
      <c r="R5" s="14">
        <f t="shared" ref="R5:R13" si="7">_xlfn.STDEV.S(F5,K5,P5)</f>
        <v>0.72178010874441278</v>
      </c>
    </row>
    <row r="6" spans="1:18" ht="13" x14ac:dyDescent="0.3">
      <c r="A6" s="11">
        <v>0.05</v>
      </c>
      <c r="B6" s="12">
        <v>14485.459000000001</v>
      </c>
      <c r="C6" s="13">
        <v>841.69799999999998</v>
      </c>
      <c r="D6" s="13">
        <v>1994.941</v>
      </c>
      <c r="E6" s="13">
        <f t="shared" si="0"/>
        <v>17322.098000000002</v>
      </c>
      <c r="F6" s="14">
        <f t="shared" si="1"/>
        <v>4.8590996310031258</v>
      </c>
      <c r="G6" s="12">
        <v>11085.43</v>
      </c>
      <c r="H6" s="13">
        <v>671.577</v>
      </c>
      <c r="I6" s="13">
        <v>1031.4059999999999</v>
      </c>
      <c r="J6" s="13">
        <f t="shared" si="2"/>
        <v>12788.413</v>
      </c>
      <c r="K6" s="14">
        <f t="shared" si="3"/>
        <v>5.2514491047481808</v>
      </c>
      <c r="L6" s="12">
        <v>3359.598</v>
      </c>
      <c r="M6" s="13">
        <v>299.16300000000001</v>
      </c>
      <c r="N6" s="13">
        <v>3359.598</v>
      </c>
      <c r="O6" s="13">
        <f t="shared" si="4"/>
        <v>7018.3590000000004</v>
      </c>
      <c r="P6" s="14">
        <f t="shared" si="5"/>
        <v>4.2625776196401466</v>
      </c>
      <c r="Q6" s="26">
        <f t="shared" si="6"/>
        <v>4.7910421184638174</v>
      </c>
      <c r="R6" s="14">
        <f t="shared" si="7"/>
        <v>0.49793631347263761</v>
      </c>
    </row>
    <row r="7" spans="1:18" ht="13" x14ac:dyDescent="0.3">
      <c r="A7" s="11">
        <v>0.1</v>
      </c>
      <c r="B7" s="12">
        <v>16847.401000000002</v>
      </c>
      <c r="C7" s="13">
        <v>361.62700000000001</v>
      </c>
      <c r="D7" s="13">
        <v>1178.577</v>
      </c>
      <c r="E7" s="13">
        <f t="shared" si="0"/>
        <v>18387.605000000003</v>
      </c>
      <c r="F7" s="14">
        <f t="shared" si="1"/>
        <v>1.966688973360043</v>
      </c>
      <c r="G7" s="12">
        <v>12691.066000000001</v>
      </c>
      <c r="H7" s="13">
        <v>420.45600000000002</v>
      </c>
      <c r="I7" s="13">
        <v>1496.82</v>
      </c>
      <c r="J7" s="13">
        <f t="shared" si="2"/>
        <v>14608.342000000001</v>
      </c>
      <c r="K7" s="14">
        <f t="shared" si="3"/>
        <v>2.8781911047810902</v>
      </c>
      <c r="L7" s="12">
        <v>4634.6689999999999</v>
      </c>
      <c r="M7" s="13">
        <v>903.01199999999994</v>
      </c>
      <c r="N7" s="13">
        <v>4634.6689999999999</v>
      </c>
      <c r="O7" s="13">
        <f t="shared" si="4"/>
        <v>10172.349999999999</v>
      </c>
      <c r="P7" s="14">
        <f t="shared" si="5"/>
        <v>8.8771227887361324</v>
      </c>
      <c r="Q7" s="26">
        <f t="shared" si="6"/>
        <v>4.5740009556257553</v>
      </c>
      <c r="R7" s="14">
        <f t="shared" si="7"/>
        <v>3.7543777336383846</v>
      </c>
    </row>
    <row r="8" spans="1:18" ht="13" x14ac:dyDescent="0.3">
      <c r="A8" s="11">
        <v>0.25</v>
      </c>
      <c r="B8" s="12">
        <v>14905.016</v>
      </c>
      <c r="C8" s="13">
        <v>1475.527</v>
      </c>
      <c r="D8" s="13">
        <v>999.87</v>
      </c>
      <c r="E8" s="13">
        <f t="shared" si="0"/>
        <v>17380.413</v>
      </c>
      <c r="F8" s="14">
        <f t="shared" si="1"/>
        <v>8.489596881270888</v>
      </c>
      <c r="G8" s="12">
        <v>11151.995000000001</v>
      </c>
      <c r="H8" s="13">
        <v>1625.527</v>
      </c>
      <c r="I8" s="13">
        <v>789.87</v>
      </c>
      <c r="J8" s="13">
        <f t="shared" si="2"/>
        <v>13567.392000000002</v>
      </c>
      <c r="K8" s="14">
        <f t="shared" si="3"/>
        <v>11.981130935112658</v>
      </c>
      <c r="L8" s="12">
        <v>2995.355</v>
      </c>
      <c r="M8" s="13">
        <v>1244.598</v>
      </c>
      <c r="N8" s="13">
        <v>2995.355</v>
      </c>
      <c r="O8" s="13">
        <f t="shared" si="4"/>
        <v>7235.3079999999991</v>
      </c>
      <c r="P8" s="14">
        <f t="shared" si="5"/>
        <v>17.201727970668284</v>
      </c>
      <c r="Q8" s="26">
        <f t="shared" si="6"/>
        <v>12.55748526235061</v>
      </c>
      <c r="R8" s="14">
        <f t="shared" si="7"/>
        <v>4.3845689939383554</v>
      </c>
    </row>
    <row r="9" spans="1:18" ht="13" x14ac:dyDescent="0.3">
      <c r="A9" s="11">
        <v>0.5</v>
      </c>
      <c r="B9" s="12">
        <v>12253.037</v>
      </c>
      <c r="C9" s="13">
        <v>1136.82</v>
      </c>
      <c r="D9" s="13">
        <v>612.577</v>
      </c>
      <c r="E9" s="13">
        <f t="shared" si="0"/>
        <v>14002.433999999999</v>
      </c>
      <c r="F9" s="14">
        <f t="shared" si="1"/>
        <v>8.1187313577053821</v>
      </c>
      <c r="G9" s="12">
        <v>11514.823</v>
      </c>
      <c r="H9" s="13">
        <v>1503.4059999999999</v>
      </c>
      <c r="I9" s="13">
        <v>657.62699999999995</v>
      </c>
      <c r="J9" s="13">
        <f t="shared" si="2"/>
        <v>13675.856</v>
      </c>
      <c r="K9" s="14">
        <f t="shared" si="3"/>
        <v>10.993140027212922</v>
      </c>
      <c r="L9" s="12">
        <v>2456.4769999999999</v>
      </c>
      <c r="M9" s="13">
        <v>1468.0119999999999</v>
      </c>
      <c r="N9" s="13">
        <v>2456.4769999999999</v>
      </c>
      <c r="O9" s="13">
        <f t="shared" si="4"/>
        <v>6380.9659999999994</v>
      </c>
      <c r="P9" s="14">
        <f t="shared" si="5"/>
        <v>23.006109106364146</v>
      </c>
      <c r="Q9" s="26">
        <f t="shared" si="6"/>
        <v>14.039326830427484</v>
      </c>
      <c r="R9" s="14">
        <f t="shared" si="7"/>
        <v>7.8973378164970169</v>
      </c>
    </row>
    <row r="10" spans="1:18" ht="13" x14ac:dyDescent="0.3">
      <c r="A10" s="11">
        <v>1</v>
      </c>
      <c r="B10" s="12">
        <v>6375.8819999999996</v>
      </c>
      <c r="C10" s="13">
        <v>5630.527</v>
      </c>
      <c r="D10" s="13">
        <v>1880.1130000000001</v>
      </c>
      <c r="E10" s="13">
        <f t="shared" si="0"/>
        <v>13886.521999999999</v>
      </c>
      <c r="F10" s="14">
        <f t="shared" si="1"/>
        <v>40.546704207144167</v>
      </c>
      <c r="G10" s="12">
        <v>2943.5390000000002</v>
      </c>
      <c r="H10" s="13">
        <v>5162.4560000000001</v>
      </c>
      <c r="I10" s="13">
        <v>973.99099999999999</v>
      </c>
      <c r="J10" s="13">
        <f>SUM(G10:I10)</f>
        <v>9079.9860000000008</v>
      </c>
      <c r="K10" s="14">
        <f t="shared" si="3"/>
        <v>56.855329953151909</v>
      </c>
      <c r="L10" s="12">
        <v>3685.1460000000002</v>
      </c>
      <c r="M10" s="13">
        <v>3843.0619999999999</v>
      </c>
      <c r="N10" s="13">
        <v>1302.2840000000001</v>
      </c>
      <c r="O10" s="13">
        <f>SUM(L10:N10)</f>
        <v>8830.4920000000002</v>
      </c>
      <c r="P10" s="14">
        <f t="shared" si="5"/>
        <v>43.520361039905815</v>
      </c>
      <c r="Q10" s="26">
        <f t="shared" si="6"/>
        <v>46.974131733400633</v>
      </c>
      <c r="R10" s="14">
        <f t="shared" si="7"/>
        <v>8.6855752505673927</v>
      </c>
    </row>
    <row r="11" spans="1:18" ht="13" x14ac:dyDescent="0.3">
      <c r="A11" s="11">
        <v>5</v>
      </c>
      <c r="B11" s="12">
        <v>4306.9030000000002</v>
      </c>
      <c r="C11" s="13">
        <v>6266.0829999999996</v>
      </c>
      <c r="D11" s="13">
        <v>929.71900000000005</v>
      </c>
      <c r="E11" s="13">
        <f t="shared" si="0"/>
        <v>11502.705000000002</v>
      </c>
      <c r="F11" s="14">
        <f t="shared" si="1"/>
        <v>54.474864825273691</v>
      </c>
      <c r="G11" s="12">
        <v>2204.8319999999999</v>
      </c>
      <c r="H11" s="13">
        <v>6865.3050000000003</v>
      </c>
      <c r="I11" s="13">
        <v>892.99099999999999</v>
      </c>
      <c r="J11" s="13">
        <f t="shared" si="2"/>
        <v>9963.1280000000006</v>
      </c>
      <c r="K11" s="14">
        <f t="shared" si="3"/>
        <v>68.907124348899259</v>
      </c>
      <c r="L11" s="12">
        <v>1425.6479999999999</v>
      </c>
      <c r="M11" s="13">
        <v>7471.1750000000002</v>
      </c>
      <c r="N11" s="13">
        <v>1425.6479999999999</v>
      </c>
      <c r="O11" s="13">
        <f t="shared" si="4"/>
        <v>10322.471</v>
      </c>
      <c r="P11" s="14">
        <f t="shared" si="5"/>
        <v>72.37777660019583</v>
      </c>
      <c r="Q11" s="26">
        <f t="shared" si="6"/>
        <v>65.253255258122934</v>
      </c>
      <c r="R11" s="14">
        <f t="shared" si="7"/>
        <v>9.4942947081159339</v>
      </c>
    </row>
    <row r="12" spans="1:18" ht="13" x14ac:dyDescent="0.3">
      <c r="A12" s="11">
        <v>10</v>
      </c>
      <c r="B12" s="12">
        <v>584.35500000000002</v>
      </c>
      <c r="C12" s="13">
        <v>5926.77</v>
      </c>
      <c r="D12" s="13">
        <v>925.94100000000003</v>
      </c>
      <c r="E12" s="13">
        <f t="shared" si="0"/>
        <v>7437.0659999999998</v>
      </c>
      <c r="F12" s="14">
        <f t="shared" si="1"/>
        <v>79.692314146465833</v>
      </c>
      <c r="G12" s="12">
        <v>1180.2550000000001</v>
      </c>
      <c r="H12" s="13">
        <v>6195.5479999999998</v>
      </c>
      <c r="I12" s="13">
        <v>459.74900000000002</v>
      </c>
      <c r="J12" s="13">
        <f t="shared" si="2"/>
        <v>7835.5519999999997</v>
      </c>
      <c r="K12" s="14">
        <f t="shared" si="3"/>
        <v>79.069706894932224</v>
      </c>
      <c r="L12" s="12">
        <v>997.64800000000002</v>
      </c>
      <c r="M12" s="13">
        <v>8088.7610000000004</v>
      </c>
      <c r="N12" s="13">
        <v>997.64800000000002</v>
      </c>
      <c r="O12" s="13">
        <f t="shared" si="4"/>
        <v>10084.056999999999</v>
      </c>
      <c r="P12" s="14">
        <f t="shared" si="5"/>
        <v>80.213360555181325</v>
      </c>
      <c r="Q12" s="26">
        <f t="shared" si="6"/>
        <v>79.658460532193132</v>
      </c>
      <c r="R12" s="14">
        <f t="shared" si="7"/>
        <v>0.572577919631717</v>
      </c>
    </row>
    <row r="13" spans="1:18" ht="13" x14ac:dyDescent="0.3">
      <c r="A13" s="16">
        <v>50</v>
      </c>
      <c r="B13" s="17">
        <v>289.74900000000002</v>
      </c>
      <c r="C13" s="18">
        <v>5333.1840000000002</v>
      </c>
      <c r="D13" s="18">
        <v>304.971</v>
      </c>
      <c r="E13" s="18">
        <f t="shared" si="0"/>
        <v>5927.9040000000005</v>
      </c>
      <c r="F13" s="19">
        <f t="shared" si="1"/>
        <v>89.96744886556867</v>
      </c>
      <c r="G13" s="17">
        <v>2356.125</v>
      </c>
      <c r="H13" s="18">
        <v>6710.79</v>
      </c>
      <c r="I13" s="18">
        <v>327.38499999999999</v>
      </c>
      <c r="J13" s="18">
        <f t="shared" si="2"/>
        <v>9394.3000000000011</v>
      </c>
      <c r="K13" s="19">
        <f t="shared" si="3"/>
        <v>71.43469976475096</v>
      </c>
      <c r="L13" s="17">
        <v>0</v>
      </c>
      <c r="M13" s="18">
        <v>9674.2960000000003</v>
      </c>
      <c r="N13" s="18">
        <v>4174.2669999999998</v>
      </c>
      <c r="O13" s="18">
        <f>SUM(L13:N13)</f>
        <v>13848.563</v>
      </c>
      <c r="P13" s="19">
        <f t="shared" si="5"/>
        <v>69.857760693293585</v>
      </c>
      <c r="Q13" s="27">
        <f t="shared" si="6"/>
        <v>77.086636441204405</v>
      </c>
      <c r="R13" s="19">
        <f t="shared" si="7"/>
        <v>11.182941506710796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48301-7FC1-42BA-8263-DBD70FE4FC10}">
  <dimension ref="A2:R14"/>
  <sheetViews>
    <sheetView showGridLines="0" workbookViewId="0">
      <selection sqref="A1:XFD3"/>
    </sheetView>
  </sheetViews>
  <sheetFormatPr defaultRowHeight="12.5" x14ac:dyDescent="0.25"/>
  <cols>
    <col min="1" max="1" width="12" style="1" customWidth="1"/>
    <col min="2" max="2" width="13.36328125" style="1" customWidth="1"/>
    <col min="3" max="6" width="8.81640625" style="1" bestFit="1" customWidth="1"/>
    <col min="7" max="7" width="13" style="1" customWidth="1"/>
    <col min="8" max="11" width="8.81640625" style="1" bestFit="1" customWidth="1"/>
    <col min="12" max="12" width="13.26953125" style="1" customWidth="1"/>
    <col min="13" max="18" width="8.81640625" style="1" bestFit="1" customWidth="1"/>
    <col min="19" max="16384" width="8.7265625" style="1"/>
  </cols>
  <sheetData>
    <row r="2" spans="1:18" ht="13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4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3126.154</v>
      </c>
      <c r="C4" s="8">
        <v>832.87</v>
      </c>
      <c r="D4" s="8">
        <v>9244.4969999999994</v>
      </c>
      <c r="E4" s="8">
        <f t="shared" ref="E4:E12" si="0">SUM(B4:D4)</f>
        <v>13203.520999999999</v>
      </c>
      <c r="F4" s="9">
        <f t="shared" ref="F4:F14" si="1">(C4/E4)*100</f>
        <v>6.3079386172824661</v>
      </c>
      <c r="G4" s="7">
        <v>3126.154</v>
      </c>
      <c r="H4" s="8">
        <v>832.87</v>
      </c>
      <c r="I4" s="8">
        <v>9244.4969999999994</v>
      </c>
      <c r="J4" s="8">
        <f t="shared" ref="J4:J12" si="2">SUM(G4:I4)</f>
        <v>13203.520999999999</v>
      </c>
      <c r="K4" s="9">
        <f t="shared" ref="K4:K14" si="3">(H4/J4)*100</f>
        <v>6.3079386172824661</v>
      </c>
      <c r="L4" s="7">
        <v>2190.0830000000001</v>
      </c>
      <c r="M4" s="8">
        <v>126.607</v>
      </c>
      <c r="N4" s="8">
        <v>4409.8410000000003</v>
      </c>
      <c r="O4" s="8">
        <f t="shared" ref="O4:O11" si="4">SUM(L4:N4)</f>
        <v>6726.5310000000009</v>
      </c>
      <c r="P4" s="9">
        <f t="shared" ref="P4:P14" si="5">(M4/O4)*100</f>
        <v>1.8822034715962801</v>
      </c>
      <c r="Q4" s="25">
        <f t="shared" ref="Q4:Q9" si="6">SUM(F4+K4+P4)/3</f>
        <v>4.832693568720404</v>
      </c>
      <c r="R4" s="10">
        <f t="shared" ref="R4:R9" si="7">_xlfn.STDEV.S(F4,K4,P4)</f>
        <v>2.5551993777239068</v>
      </c>
    </row>
    <row r="5" spans="1:18" ht="13" x14ac:dyDescent="0.3">
      <c r="A5" s="11">
        <v>5.0000000000000001E-4</v>
      </c>
      <c r="B5" s="12">
        <v>4275.6099999999997</v>
      </c>
      <c r="C5" s="13">
        <v>617.16300000000001</v>
      </c>
      <c r="D5" s="13">
        <v>8964.0830000000005</v>
      </c>
      <c r="E5" s="13">
        <f t="shared" si="0"/>
        <v>13856.856</v>
      </c>
      <c r="F5" s="14">
        <f t="shared" si="1"/>
        <v>4.4538458074472302</v>
      </c>
      <c r="G5" s="12">
        <v>3362.0329999999999</v>
      </c>
      <c r="H5" s="13">
        <v>802.577</v>
      </c>
      <c r="I5" s="13">
        <v>7667.4970000000003</v>
      </c>
      <c r="J5" s="13">
        <f t="shared" ref="J5:J8" si="8">SUM(G5:I5)</f>
        <v>11832.107</v>
      </c>
      <c r="K5" s="14">
        <f t="shared" si="3"/>
        <v>6.7830437976938507</v>
      </c>
      <c r="L5" s="12">
        <v>4976.0540000000001</v>
      </c>
      <c r="M5" s="13">
        <v>487.45600000000002</v>
      </c>
      <c r="N5" s="13">
        <v>9676.0329999999994</v>
      </c>
      <c r="O5" s="13">
        <f t="shared" si="4"/>
        <v>15139.543</v>
      </c>
      <c r="P5" s="14">
        <f t="shared" si="5"/>
        <v>3.2197537270444694</v>
      </c>
      <c r="Q5" s="26">
        <f t="shared" si="6"/>
        <v>4.8188811107285163</v>
      </c>
      <c r="R5" s="15">
        <f t="shared" si="7"/>
        <v>1.8094742638065797</v>
      </c>
    </row>
    <row r="6" spans="1:18" ht="13" x14ac:dyDescent="0.3">
      <c r="A6" s="11">
        <v>1E-3</v>
      </c>
      <c r="B6" s="12">
        <v>5072.5889999999999</v>
      </c>
      <c r="C6" s="13">
        <v>1115.8699999999999</v>
      </c>
      <c r="D6" s="13">
        <v>8368.9120000000003</v>
      </c>
      <c r="E6" s="13">
        <f t="shared" si="0"/>
        <v>14557.370999999999</v>
      </c>
      <c r="F6" s="14">
        <f t="shared" si="1"/>
        <v>7.665326383452066</v>
      </c>
      <c r="G6" s="12">
        <v>5280.933</v>
      </c>
      <c r="H6" s="13">
        <v>1137.82</v>
      </c>
      <c r="I6" s="13">
        <v>8991.74</v>
      </c>
      <c r="J6" s="13">
        <f t="shared" si="8"/>
        <v>15410.492999999999</v>
      </c>
      <c r="K6" s="14">
        <f t="shared" si="3"/>
        <v>7.383410770829979</v>
      </c>
      <c r="L6" s="12">
        <v>4418.7610000000004</v>
      </c>
      <c r="M6" s="13">
        <v>689.40599999999995</v>
      </c>
      <c r="N6" s="13">
        <v>9321.74</v>
      </c>
      <c r="O6" s="13">
        <f t="shared" si="4"/>
        <v>14429.906999999999</v>
      </c>
      <c r="P6" s="14">
        <f t="shared" si="5"/>
        <v>4.7776191488968012</v>
      </c>
      <c r="Q6" s="26">
        <f t="shared" si="6"/>
        <v>6.6087854343929484</v>
      </c>
      <c r="R6" s="15">
        <f t="shared" si="7"/>
        <v>1.5920887465883731</v>
      </c>
    </row>
    <row r="7" spans="1:18" ht="13" x14ac:dyDescent="0.3">
      <c r="A7" s="11">
        <v>2.5000000000000001E-3</v>
      </c>
      <c r="B7" s="12">
        <v>5580.1959999999999</v>
      </c>
      <c r="C7" s="13">
        <v>818.45600000000002</v>
      </c>
      <c r="D7" s="13">
        <v>9051.6689999999999</v>
      </c>
      <c r="E7" s="13">
        <f t="shared" si="0"/>
        <v>15450.321</v>
      </c>
      <c r="F7" s="14">
        <f t="shared" si="1"/>
        <v>5.2973397769535016</v>
      </c>
      <c r="G7" s="12">
        <v>5927.1459999999997</v>
      </c>
      <c r="H7" s="13">
        <v>1566.82</v>
      </c>
      <c r="I7" s="13">
        <v>8962.0830000000005</v>
      </c>
      <c r="J7" s="13">
        <f t="shared" si="8"/>
        <v>16456.048999999999</v>
      </c>
      <c r="K7" s="14">
        <f t="shared" si="3"/>
        <v>9.5212404873125998</v>
      </c>
      <c r="L7" s="12">
        <v>6301.4390000000003</v>
      </c>
      <c r="M7" s="13">
        <v>1006.648</v>
      </c>
      <c r="N7" s="13">
        <v>12111.569</v>
      </c>
      <c r="O7" s="13">
        <f t="shared" si="4"/>
        <v>19419.655999999999</v>
      </c>
      <c r="P7" s="14">
        <f t="shared" si="5"/>
        <v>5.1836551584641875</v>
      </c>
      <c r="Q7" s="26">
        <f t="shared" si="6"/>
        <v>6.6674118075767623</v>
      </c>
      <c r="R7" s="15">
        <f t="shared" si="7"/>
        <v>2.472141712783142</v>
      </c>
    </row>
    <row r="8" spans="1:18" ht="13" x14ac:dyDescent="0.3">
      <c r="A8" s="11">
        <v>5.0000000000000001E-3</v>
      </c>
      <c r="B8" s="12">
        <v>6044.3680000000004</v>
      </c>
      <c r="C8" s="13">
        <v>1207.1130000000001</v>
      </c>
      <c r="D8" s="13">
        <v>10072.325999999999</v>
      </c>
      <c r="E8" s="13">
        <f t="shared" si="0"/>
        <v>17323.807000000001</v>
      </c>
      <c r="F8" s="14">
        <f t="shared" si="1"/>
        <v>6.9679430162203957</v>
      </c>
      <c r="G8" s="12">
        <v>7481.7820000000002</v>
      </c>
      <c r="H8" s="13">
        <v>1314.6980000000001</v>
      </c>
      <c r="I8" s="13">
        <v>10232.74</v>
      </c>
      <c r="J8" s="13">
        <f t="shared" si="8"/>
        <v>19029.22</v>
      </c>
      <c r="K8" s="14">
        <f t="shared" si="3"/>
        <v>6.9088380921551176</v>
      </c>
      <c r="L8" s="12">
        <v>5205.0240000000003</v>
      </c>
      <c r="M8" s="13">
        <v>807.69799999999998</v>
      </c>
      <c r="N8" s="13">
        <v>11271.74</v>
      </c>
      <c r="O8" s="13">
        <f t="shared" si="4"/>
        <v>17284.462</v>
      </c>
      <c r="P8" s="14">
        <f t="shared" si="5"/>
        <v>4.6729715972646417</v>
      </c>
      <c r="Q8" s="26">
        <f t="shared" si="6"/>
        <v>6.1832509018800517</v>
      </c>
      <c r="R8" s="15">
        <f t="shared" si="7"/>
        <v>1.3082740658877234</v>
      </c>
    </row>
    <row r="9" spans="1:18" ht="13" x14ac:dyDescent="0.3">
      <c r="A9" s="11">
        <v>0.01</v>
      </c>
      <c r="B9" s="12">
        <v>4422.9030000000002</v>
      </c>
      <c r="C9" s="13">
        <v>1886.0119999999999</v>
      </c>
      <c r="D9" s="13">
        <v>4673.134</v>
      </c>
      <c r="E9" s="13">
        <f t="shared" si="0"/>
        <v>10982.048999999999</v>
      </c>
      <c r="F9" s="14">
        <f t="shared" si="1"/>
        <v>17.173589372984953</v>
      </c>
      <c r="G9" s="12">
        <v>3377.8319999999999</v>
      </c>
      <c r="H9" s="13">
        <v>1684.184</v>
      </c>
      <c r="I9" s="13">
        <v>4219.2550000000001</v>
      </c>
      <c r="J9" s="13">
        <f>SUM(G9:I9)</f>
        <v>9281.2710000000006</v>
      </c>
      <c r="K9" s="14">
        <f t="shared" si="3"/>
        <v>18.146049177962801</v>
      </c>
      <c r="L9" s="12">
        <v>4581.0240000000003</v>
      </c>
      <c r="M9" s="13">
        <v>3804.4769999999999</v>
      </c>
      <c r="N9" s="13">
        <v>7266.6189999999997</v>
      </c>
      <c r="O9" s="13">
        <f t="shared" si="4"/>
        <v>15652.119999999999</v>
      </c>
      <c r="P9" s="14">
        <f t="shared" si="5"/>
        <v>24.306464555600137</v>
      </c>
      <c r="Q9" s="26">
        <f t="shared" si="6"/>
        <v>19.875367702182633</v>
      </c>
      <c r="R9" s="15">
        <f t="shared" si="7"/>
        <v>3.8681240946160562</v>
      </c>
    </row>
    <row r="10" spans="1:18" ht="13" x14ac:dyDescent="0.3">
      <c r="A10" s="11">
        <v>2.5000000000000001E-2</v>
      </c>
      <c r="B10" s="12">
        <v>3281.3589999999999</v>
      </c>
      <c r="C10" s="13">
        <v>3110.9830000000002</v>
      </c>
      <c r="D10" s="13">
        <v>4665.3760000000002</v>
      </c>
      <c r="E10" s="13">
        <f t="shared" si="0"/>
        <v>11057.718000000001</v>
      </c>
      <c r="F10" s="14">
        <f t="shared" si="1"/>
        <v>28.134041761600358</v>
      </c>
      <c r="G10" s="12">
        <v>2682.3890000000001</v>
      </c>
      <c r="H10" s="13">
        <v>2210.7190000000001</v>
      </c>
      <c r="I10" s="13">
        <v>3715.3049999999998</v>
      </c>
      <c r="J10" s="13">
        <f t="shared" si="2"/>
        <v>8608.4130000000005</v>
      </c>
      <c r="K10" s="14">
        <f t="shared" si="3"/>
        <v>25.680912381875732</v>
      </c>
      <c r="L10" s="12">
        <v>6669.5010000000002</v>
      </c>
      <c r="M10" s="13">
        <v>3659.6190000000001</v>
      </c>
      <c r="N10" s="13">
        <v>5281.2049999999999</v>
      </c>
      <c r="O10" s="13">
        <f t="shared" si="4"/>
        <v>15610.325000000001</v>
      </c>
      <c r="P10" s="14">
        <f t="shared" si="5"/>
        <v>23.443579810157701</v>
      </c>
      <c r="Q10" s="26">
        <f>SUM(F10+K10+P10)/3</f>
        <v>25.752844651211262</v>
      </c>
      <c r="R10" s="15">
        <f>_xlfn.STDEV.S(F10,K10,P10)</f>
        <v>2.3460581872604171</v>
      </c>
    </row>
    <row r="11" spans="1:18" ht="13" x14ac:dyDescent="0.3">
      <c r="A11" s="11">
        <v>0.05</v>
      </c>
      <c r="B11" s="12">
        <v>2340.2249999999999</v>
      </c>
      <c r="C11" s="13">
        <v>6332.4970000000003</v>
      </c>
      <c r="D11" s="13">
        <v>4137.2550000000001</v>
      </c>
      <c r="E11" s="13">
        <f t="shared" si="0"/>
        <v>12809.976999999999</v>
      </c>
      <c r="F11" s="14">
        <f t="shared" si="1"/>
        <v>49.434101247800847</v>
      </c>
      <c r="G11" s="12">
        <v>2429.953</v>
      </c>
      <c r="H11" s="13">
        <v>4663.4260000000004</v>
      </c>
      <c r="I11" s="13">
        <v>3021.2550000000001</v>
      </c>
      <c r="J11" s="13">
        <f t="shared" si="2"/>
        <v>10114.634000000002</v>
      </c>
      <c r="K11" s="14">
        <f t="shared" si="3"/>
        <v>46.105731556870957</v>
      </c>
      <c r="L11" s="12">
        <v>8375.4509999999991</v>
      </c>
      <c r="M11" s="13">
        <v>5142.4970000000003</v>
      </c>
      <c r="N11" s="13">
        <v>5112.0330000000004</v>
      </c>
      <c r="O11" s="13">
        <f t="shared" si="4"/>
        <v>18629.981</v>
      </c>
      <c r="P11" s="14">
        <f t="shared" si="5"/>
        <v>27.603340014141725</v>
      </c>
      <c r="Q11" s="26">
        <f>SUM(F11+K11+P11)/3</f>
        <v>41.047724272937842</v>
      </c>
      <c r="R11" s="15">
        <f>_xlfn.STDEV.S(F11,K11,P11)</f>
        <v>11.761509778659326</v>
      </c>
    </row>
    <row r="12" spans="1:18" ht="13" x14ac:dyDescent="0.3">
      <c r="A12" s="11">
        <v>0.1</v>
      </c>
      <c r="B12" s="12">
        <v>2082.317</v>
      </c>
      <c r="C12" s="13">
        <v>6252.79</v>
      </c>
      <c r="D12" s="13">
        <v>3171.8409999999999</v>
      </c>
      <c r="E12" s="13">
        <f t="shared" si="0"/>
        <v>11506.948</v>
      </c>
      <c r="F12" s="14">
        <f t="shared" si="1"/>
        <v>54.339256595232719</v>
      </c>
      <c r="G12" s="12">
        <v>4388.4799999999996</v>
      </c>
      <c r="H12" s="13">
        <v>6612.79</v>
      </c>
      <c r="I12" s="13">
        <v>3847.4259999999999</v>
      </c>
      <c r="J12" s="13">
        <f t="shared" si="2"/>
        <v>14848.696</v>
      </c>
      <c r="K12" s="14">
        <f t="shared" si="3"/>
        <v>44.534483028004615</v>
      </c>
      <c r="L12" s="12">
        <v>6860.35</v>
      </c>
      <c r="M12" s="13">
        <v>7218.3969999999999</v>
      </c>
      <c r="N12" s="13">
        <v>3099.991</v>
      </c>
      <c r="O12" s="13">
        <f>SUM(L12:N12)</f>
        <v>17178.737999999998</v>
      </c>
      <c r="P12" s="14">
        <f t="shared" si="5"/>
        <v>42.019367196822031</v>
      </c>
      <c r="Q12" s="26">
        <f>SUM(F12+K12+P12)/3</f>
        <v>46.964368940019789</v>
      </c>
      <c r="R12" s="15">
        <f>_xlfn.STDEV.S(F12,K12,P12)</f>
        <v>6.5094683236287114</v>
      </c>
    </row>
    <row r="13" spans="1:18" ht="13" x14ac:dyDescent="0.3">
      <c r="A13" s="11">
        <v>0.5</v>
      </c>
      <c r="B13" s="12">
        <v>962.79</v>
      </c>
      <c r="C13" s="13">
        <v>5570.4059999999999</v>
      </c>
      <c r="D13" s="13">
        <v>1222.8910000000001</v>
      </c>
      <c r="E13" s="13">
        <f>SUM(B13:D13)</f>
        <v>7756.0869999999995</v>
      </c>
      <c r="F13" s="14">
        <f t="shared" si="1"/>
        <v>71.819797792366174</v>
      </c>
      <c r="G13" s="12">
        <v>3445.924</v>
      </c>
      <c r="H13" s="13">
        <v>6984.518</v>
      </c>
      <c r="I13" s="13">
        <v>1640.577</v>
      </c>
      <c r="J13" s="13">
        <f>SUM(G13:I13)</f>
        <v>12071.018999999998</v>
      </c>
      <c r="K13" s="14">
        <f t="shared" si="3"/>
        <v>57.861875621271089</v>
      </c>
      <c r="L13" s="12">
        <v>6143.2290000000003</v>
      </c>
      <c r="M13" s="13">
        <v>8301.0329999999994</v>
      </c>
      <c r="N13" s="13">
        <v>1416.2840000000001</v>
      </c>
      <c r="O13" s="13">
        <f>SUM(L13:N13)</f>
        <v>15860.545999999998</v>
      </c>
      <c r="P13" s="14">
        <f t="shared" si="5"/>
        <v>52.337624442437225</v>
      </c>
      <c r="Q13" s="26">
        <f>SUM(F13+K13+P13)/3</f>
        <v>60.67309928535817</v>
      </c>
      <c r="R13" s="15">
        <f>_xlfn.STDEV.S(F13,K13,P13)</f>
        <v>10.040717278975258</v>
      </c>
    </row>
    <row r="14" spans="1:18" ht="13" x14ac:dyDescent="0.3">
      <c r="A14" s="16">
        <v>1</v>
      </c>
      <c r="B14" s="17">
        <v>676.47699999999998</v>
      </c>
      <c r="C14" s="18">
        <v>4138.134</v>
      </c>
      <c r="D14" s="18">
        <v>1205.82</v>
      </c>
      <c r="E14" s="18">
        <f t="shared" ref="E14" si="9">SUM(B14:D14)</f>
        <v>6020.4309999999996</v>
      </c>
      <c r="F14" s="19">
        <f t="shared" si="1"/>
        <v>68.734846392226743</v>
      </c>
      <c r="G14" s="17">
        <v>1005.548</v>
      </c>
      <c r="H14" s="18">
        <v>5159.0330000000004</v>
      </c>
      <c r="I14" s="18">
        <v>754.99099999999999</v>
      </c>
      <c r="J14" s="18">
        <f>SUM(G14:I14)</f>
        <v>6919.5720000000001</v>
      </c>
      <c r="K14" s="19">
        <f t="shared" si="3"/>
        <v>74.557111335787823</v>
      </c>
      <c r="L14" s="17">
        <v>1412.548</v>
      </c>
      <c r="M14" s="18">
        <v>6624.9620000000004</v>
      </c>
      <c r="N14" s="18">
        <v>944.87</v>
      </c>
      <c r="O14" s="18">
        <f>SUM(L14:N14)</f>
        <v>8982.380000000001</v>
      </c>
      <c r="P14" s="19">
        <f t="shared" si="5"/>
        <v>73.755084955212311</v>
      </c>
      <c r="Q14" s="27">
        <f>SUM(F14+K14+P14)/3</f>
        <v>72.349014227742288</v>
      </c>
      <c r="R14" s="20">
        <f>_xlfn.STDEV.S(F14,K14,P14)</f>
        <v>3.1555456637863966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4" formulaRange="1"/>
  </ignoredError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4D443-0444-47CC-AFB4-85241CBCA613}">
  <dimension ref="A1:R13"/>
  <sheetViews>
    <sheetView workbookViewId="0">
      <selection sqref="A1:XFD3"/>
    </sheetView>
  </sheetViews>
  <sheetFormatPr defaultRowHeight="12.5" x14ac:dyDescent="0.25"/>
  <cols>
    <col min="1" max="1" width="11.90625" style="28" customWidth="1"/>
    <col min="2" max="2" width="13.26953125" style="28" customWidth="1"/>
    <col min="3" max="6" width="8.81640625" style="28" bestFit="1" customWidth="1"/>
    <col min="7" max="7" width="13.08984375" style="28" customWidth="1"/>
    <col min="8" max="11" width="8.81640625" style="28" bestFit="1" customWidth="1"/>
    <col min="12" max="12" width="13.1796875" style="28" customWidth="1"/>
    <col min="13" max="16" width="8.7265625" style="28"/>
    <col min="17" max="18" width="8.8164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4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12413.518</v>
      </c>
      <c r="C4" s="8">
        <v>272.678</v>
      </c>
      <c r="D4" s="8">
        <v>2612.8200000000002</v>
      </c>
      <c r="E4" s="8">
        <f>SUM(B4:D4)</f>
        <v>15299.016</v>
      </c>
      <c r="F4" s="9">
        <f>(C4/E4)*100</f>
        <v>1.7823237782090038</v>
      </c>
      <c r="G4" s="7">
        <v>9596.69</v>
      </c>
      <c r="H4" s="8">
        <v>231.971</v>
      </c>
      <c r="I4" s="8">
        <v>1959.1130000000001</v>
      </c>
      <c r="J4" s="8">
        <f>SUM(G4:I4)</f>
        <v>11787.773999999999</v>
      </c>
      <c r="K4" s="9">
        <f>(H4/J4)*100</f>
        <v>1.9678948714150781</v>
      </c>
      <c r="L4" s="7">
        <v>5509.4679999999998</v>
      </c>
      <c r="M4" s="8">
        <v>140.45599999999999</v>
      </c>
      <c r="N4" s="8">
        <v>3055.6190000000001</v>
      </c>
      <c r="O4" s="8">
        <f>SUM(L4:N4)</f>
        <v>8705.5429999999997</v>
      </c>
      <c r="P4" s="9">
        <f>(M4/O4)*100</f>
        <v>1.6134088361863239</v>
      </c>
      <c r="Q4" s="25">
        <f>(F4+K4)/2</f>
        <v>1.875109324812041</v>
      </c>
      <c r="R4" s="9">
        <f>_xlfn.STDEV.S(F4,K4)</f>
        <v>0.13121857839821605</v>
      </c>
    </row>
    <row r="5" spans="1:18" ht="13" x14ac:dyDescent="0.3">
      <c r="A5" s="11">
        <v>2.5000000000000001E-3</v>
      </c>
      <c r="B5" s="12">
        <v>10597.569</v>
      </c>
      <c r="C5" s="13">
        <v>355.62700000000001</v>
      </c>
      <c r="D5" s="13">
        <v>2141.991</v>
      </c>
      <c r="E5" s="13">
        <f t="shared" ref="E5:E13" si="0">SUM(B5:D5)</f>
        <v>13095.187</v>
      </c>
      <c r="F5" s="14">
        <f t="shared" ref="F5:F13" si="1">(C5/E5)*100</f>
        <v>2.7157076871067209</v>
      </c>
      <c r="G5" s="12">
        <v>9036.8109999999997</v>
      </c>
      <c r="H5" s="13">
        <v>285.971</v>
      </c>
      <c r="I5" s="13">
        <v>1724.6980000000001</v>
      </c>
      <c r="J5" s="13">
        <f t="shared" ref="J5:J13" si="2">SUM(G5:I5)</f>
        <v>11047.48</v>
      </c>
      <c r="K5" s="14">
        <f t="shared" ref="K5:K13" si="3">(H5/J5)*100</f>
        <v>2.58856318364007</v>
      </c>
      <c r="L5" s="12">
        <v>4528.7610000000004</v>
      </c>
      <c r="M5" s="13">
        <v>341.21300000000002</v>
      </c>
      <c r="N5" s="13">
        <v>9087.1039999999994</v>
      </c>
      <c r="O5" s="13">
        <f t="shared" ref="O5:O13" si="4">SUM(L5:N5)</f>
        <v>13957.078</v>
      </c>
      <c r="P5" s="14">
        <f t="shared" ref="P5:P13" si="5">(M5/O5)*100</f>
        <v>2.4447309100085279</v>
      </c>
      <c r="Q5" s="26">
        <f t="shared" ref="Q5:Q13" si="6">(F5+K5)/2</f>
        <v>2.6521354353733955</v>
      </c>
      <c r="R5" s="14">
        <f t="shared" ref="R5:R13" si="7">_xlfn.STDEV.S(F5,K5)</f>
        <v>8.9904740591865387E-2</v>
      </c>
    </row>
    <row r="6" spans="1:18" ht="13" x14ac:dyDescent="0.3">
      <c r="A6" s="11">
        <v>5.0000000000000001E-3</v>
      </c>
      <c r="B6" s="12">
        <v>9609.74</v>
      </c>
      <c r="C6" s="13">
        <v>336.38499999999999</v>
      </c>
      <c r="D6" s="13">
        <v>1932.4059999999999</v>
      </c>
      <c r="E6" s="13">
        <f t="shared" si="0"/>
        <v>11878.530999999999</v>
      </c>
      <c r="F6" s="14">
        <f t="shared" si="1"/>
        <v>2.8318737392696121</v>
      </c>
      <c r="G6" s="12">
        <v>10315.468000000001</v>
      </c>
      <c r="H6" s="13">
        <v>324.79899999999998</v>
      </c>
      <c r="I6" s="13">
        <v>2078.6979999999999</v>
      </c>
      <c r="J6" s="13">
        <f t="shared" si="2"/>
        <v>12718.965</v>
      </c>
      <c r="K6" s="14">
        <f t="shared" si="3"/>
        <v>2.5536590437979818</v>
      </c>
      <c r="L6" s="12">
        <v>1998.0329999999999</v>
      </c>
      <c r="M6" s="13">
        <v>2467.0619999999999</v>
      </c>
      <c r="N6" s="13">
        <v>11319.64</v>
      </c>
      <c r="O6" s="13">
        <f t="shared" si="4"/>
        <v>15784.734999999999</v>
      </c>
      <c r="P6" s="14">
        <f t="shared" si="5"/>
        <v>15.629416648426469</v>
      </c>
      <c r="Q6" s="26">
        <f t="shared" si="6"/>
        <v>2.6927663915337972</v>
      </c>
      <c r="R6" s="14">
        <f t="shared" si="7"/>
        <v>0.19672749779373999</v>
      </c>
    </row>
    <row r="7" spans="1:18" ht="13" x14ac:dyDescent="0.3">
      <c r="A7" s="11">
        <v>0.01</v>
      </c>
      <c r="B7" s="12">
        <v>10699.397000000001</v>
      </c>
      <c r="C7" s="13">
        <v>461.79899999999998</v>
      </c>
      <c r="D7" s="13">
        <v>2150.2840000000001</v>
      </c>
      <c r="E7" s="13">
        <f t="shared" si="0"/>
        <v>13311.48</v>
      </c>
      <c r="F7" s="14">
        <f t="shared" si="1"/>
        <v>3.4691784835345132</v>
      </c>
      <c r="G7" s="12">
        <v>9089.4680000000008</v>
      </c>
      <c r="H7" s="13">
        <v>226.678</v>
      </c>
      <c r="I7" s="13">
        <v>1649.991</v>
      </c>
      <c r="J7" s="13">
        <f t="shared" si="2"/>
        <v>10966.137000000001</v>
      </c>
      <c r="K7" s="14">
        <f t="shared" si="3"/>
        <v>2.0670724795796369</v>
      </c>
      <c r="L7" s="12">
        <v>4562.518</v>
      </c>
      <c r="M7" s="13">
        <v>583.89099999999996</v>
      </c>
      <c r="N7" s="13">
        <v>2417.6689999999999</v>
      </c>
      <c r="O7" s="13">
        <f t="shared" si="4"/>
        <v>7564.0779999999995</v>
      </c>
      <c r="P7" s="14">
        <f t="shared" si="5"/>
        <v>7.7192620171288553</v>
      </c>
      <c r="Q7" s="26">
        <f t="shared" si="6"/>
        <v>2.7681254815570751</v>
      </c>
      <c r="R7" s="14">
        <f t="shared" si="7"/>
        <v>0.9914386633388651</v>
      </c>
    </row>
    <row r="8" spans="1:18" ht="13" x14ac:dyDescent="0.3">
      <c r="A8" s="11">
        <v>2.5000000000000001E-2</v>
      </c>
      <c r="B8" s="12">
        <v>10005.983</v>
      </c>
      <c r="C8" s="13">
        <v>675.33500000000004</v>
      </c>
      <c r="D8" s="13">
        <v>1827.6980000000001</v>
      </c>
      <c r="E8" s="13">
        <f t="shared" si="0"/>
        <v>12509.016</v>
      </c>
      <c r="F8" s="14">
        <f t="shared" si="1"/>
        <v>5.3987859636601323</v>
      </c>
      <c r="G8" s="12">
        <v>10365.832</v>
      </c>
      <c r="H8" s="13">
        <v>648.91999999999996</v>
      </c>
      <c r="I8" s="13">
        <v>1567.6980000000001</v>
      </c>
      <c r="J8" s="13">
        <f t="shared" si="2"/>
        <v>12582.45</v>
      </c>
      <c r="K8" s="14">
        <f t="shared" si="3"/>
        <v>5.1573421710398204</v>
      </c>
      <c r="L8" s="12">
        <v>3519.9830000000002</v>
      </c>
      <c r="M8" s="13">
        <v>3542.0830000000001</v>
      </c>
      <c r="N8" s="13">
        <v>1476.4259999999999</v>
      </c>
      <c r="O8" s="13">
        <f t="shared" si="4"/>
        <v>8538.4920000000002</v>
      </c>
      <c r="P8" s="14">
        <f t="shared" si="5"/>
        <v>41.48370695902743</v>
      </c>
      <c r="Q8" s="26">
        <f t="shared" si="6"/>
        <v>5.2780640673499768</v>
      </c>
      <c r="R8" s="14">
        <f t="shared" si="7"/>
        <v>0.17072654303722104</v>
      </c>
    </row>
    <row r="9" spans="1:18" ht="13" x14ac:dyDescent="0.3">
      <c r="A9" s="11">
        <v>0.05</v>
      </c>
      <c r="B9" s="12">
        <v>7832.74</v>
      </c>
      <c r="C9" s="13">
        <v>1170.0419999999999</v>
      </c>
      <c r="D9" s="13">
        <v>1362.87</v>
      </c>
      <c r="E9" s="13">
        <f t="shared" si="0"/>
        <v>10365.651999999998</v>
      </c>
      <c r="F9" s="14">
        <f t="shared" si="1"/>
        <v>11.287683591924562</v>
      </c>
      <c r="G9" s="12">
        <v>8528.8819999999996</v>
      </c>
      <c r="H9" s="13">
        <v>1539.163</v>
      </c>
      <c r="I9" s="13">
        <v>1195.991</v>
      </c>
      <c r="J9" s="13">
        <f t="shared" si="2"/>
        <v>11264.036</v>
      </c>
      <c r="K9" s="14">
        <f t="shared" si="3"/>
        <v>13.664400575424299</v>
      </c>
      <c r="L9" s="12">
        <v>4062.2249999999999</v>
      </c>
      <c r="M9" s="13">
        <v>4991.79</v>
      </c>
      <c r="N9" s="13">
        <v>1596.4259999999999</v>
      </c>
      <c r="O9" s="13">
        <f t="shared" si="4"/>
        <v>10650.440999999999</v>
      </c>
      <c r="P9" s="14">
        <f t="shared" si="5"/>
        <v>46.869326819424664</v>
      </c>
      <c r="Q9" s="26">
        <f t="shared" si="6"/>
        <v>12.476042083674431</v>
      </c>
      <c r="R9" s="14">
        <f t="shared" si="7"/>
        <v>1.6805926959938997</v>
      </c>
    </row>
    <row r="10" spans="1:18" ht="13" x14ac:dyDescent="0.3">
      <c r="A10" s="11">
        <v>0.1</v>
      </c>
      <c r="B10" s="12">
        <v>7943.69</v>
      </c>
      <c r="C10" s="13">
        <v>2767.991</v>
      </c>
      <c r="D10" s="13">
        <v>1118.577</v>
      </c>
      <c r="E10" s="13">
        <f t="shared" si="0"/>
        <v>11830.258</v>
      </c>
      <c r="F10" s="14">
        <f t="shared" si="1"/>
        <v>23.397553967123962</v>
      </c>
      <c r="G10" s="12">
        <v>6664.1750000000002</v>
      </c>
      <c r="H10" s="13">
        <v>3018.527</v>
      </c>
      <c r="I10" s="13">
        <v>813.28399999999999</v>
      </c>
      <c r="J10" s="13">
        <f t="shared" si="2"/>
        <v>10495.986000000001</v>
      </c>
      <c r="K10" s="14">
        <f t="shared" si="3"/>
        <v>28.758870295749251</v>
      </c>
      <c r="L10" s="12">
        <v>426.50599999999997</v>
      </c>
      <c r="M10" s="13">
        <v>5388.3760000000002</v>
      </c>
      <c r="N10" s="13">
        <v>981.77</v>
      </c>
      <c r="O10" s="13">
        <f t="shared" si="4"/>
        <v>6796.652</v>
      </c>
      <c r="P10" s="14">
        <f t="shared" si="5"/>
        <v>79.279857200280375</v>
      </c>
      <c r="Q10" s="26">
        <f t="shared" si="6"/>
        <v>26.078212131436608</v>
      </c>
      <c r="R10" s="14">
        <f t="shared" si="7"/>
        <v>3.7910231320570564</v>
      </c>
    </row>
    <row r="11" spans="1:18" ht="13" x14ac:dyDescent="0.3">
      <c r="A11" s="11">
        <v>0.5</v>
      </c>
      <c r="B11" s="12">
        <v>2260.2550000000001</v>
      </c>
      <c r="C11" s="13">
        <v>5221.87</v>
      </c>
      <c r="D11" s="13">
        <v>501.33499999999998</v>
      </c>
      <c r="E11" s="13">
        <f t="shared" si="0"/>
        <v>7983.46</v>
      </c>
      <c r="F11" s="14">
        <f t="shared" si="1"/>
        <v>65.408607295583622</v>
      </c>
      <c r="G11" s="12">
        <v>3172.0329999999999</v>
      </c>
      <c r="H11" s="13">
        <v>5760.6689999999999</v>
      </c>
      <c r="I11" s="13">
        <v>363.79899999999998</v>
      </c>
      <c r="J11" s="13">
        <f>SUM(G11:I11)</f>
        <v>9296.5010000000002</v>
      </c>
      <c r="K11" s="14">
        <f t="shared" si="3"/>
        <v>61.965991290701737</v>
      </c>
      <c r="L11" s="12">
        <v>802.50599999999997</v>
      </c>
      <c r="M11" s="13">
        <v>5108.4970000000003</v>
      </c>
      <c r="N11" s="13">
        <v>786.35500000000002</v>
      </c>
      <c r="O11" s="13">
        <f t="shared" si="4"/>
        <v>6697.3580000000002</v>
      </c>
      <c r="P11" s="14">
        <f t="shared" si="5"/>
        <v>76.276301789451907</v>
      </c>
      <c r="Q11" s="26">
        <f t="shared" si="6"/>
        <v>63.687299293142679</v>
      </c>
      <c r="R11" s="14">
        <f t="shared" si="7"/>
        <v>2.4342971220733212</v>
      </c>
    </row>
    <row r="12" spans="1:18" ht="13" x14ac:dyDescent="0.3">
      <c r="A12" s="11">
        <v>1</v>
      </c>
      <c r="B12" s="12">
        <v>1667.4770000000001</v>
      </c>
      <c r="C12" s="13">
        <v>5274.87</v>
      </c>
      <c r="D12" s="13">
        <v>480.21300000000002</v>
      </c>
      <c r="E12" s="13">
        <f t="shared" si="0"/>
        <v>7422.5599999999995</v>
      </c>
      <c r="F12" s="14">
        <f t="shared" si="1"/>
        <v>71.065373671617337</v>
      </c>
      <c r="G12" s="12">
        <v>3998.326</v>
      </c>
      <c r="H12" s="13">
        <v>5966.9120000000003</v>
      </c>
      <c r="I12" s="13">
        <v>279.26299999999998</v>
      </c>
      <c r="J12" s="13">
        <f>SUM(G12:I12)</f>
        <v>10244.501000000002</v>
      </c>
      <c r="K12" s="14">
        <f t="shared" si="3"/>
        <v>58.245023354480608</v>
      </c>
      <c r="L12" s="12">
        <v>1766.3050000000001</v>
      </c>
      <c r="M12" s="13">
        <v>6337.9830000000002</v>
      </c>
      <c r="N12" s="13">
        <v>930.59799999999996</v>
      </c>
      <c r="O12" s="13">
        <f t="shared" si="4"/>
        <v>9034.8860000000004</v>
      </c>
      <c r="P12" s="14">
        <f t="shared" si="5"/>
        <v>70.15011589520887</v>
      </c>
      <c r="Q12" s="26">
        <f t="shared" si="6"/>
        <v>64.655198513048973</v>
      </c>
      <c r="R12" s="14">
        <f t="shared" si="7"/>
        <v>9.0653566464344859</v>
      </c>
    </row>
    <row r="13" spans="1:18" ht="13" x14ac:dyDescent="0.3">
      <c r="A13" s="16">
        <v>5</v>
      </c>
      <c r="B13" s="17">
        <v>1647.79</v>
      </c>
      <c r="C13" s="18">
        <v>4752.87</v>
      </c>
      <c r="D13" s="18">
        <v>255.506</v>
      </c>
      <c r="E13" s="18">
        <f t="shared" si="0"/>
        <v>6656.1660000000002</v>
      </c>
      <c r="F13" s="19">
        <f t="shared" si="1"/>
        <v>71.405520835868572</v>
      </c>
      <c r="G13" s="17">
        <v>2924.5889999999999</v>
      </c>
      <c r="H13" s="18">
        <v>5967.4059999999999</v>
      </c>
      <c r="I13" s="18">
        <v>362.50599999999997</v>
      </c>
      <c r="J13" s="18">
        <f t="shared" si="2"/>
        <v>9254.5009999999984</v>
      </c>
      <c r="K13" s="19">
        <f t="shared" si="3"/>
        <v>64.481121132300927</v>
      </c>
      <c r="L13" s="17">
        <v>1638.548</v>
      </c>
      <c r="M13" s="18">
        <v>4147.0330000000004</v>
      </c>
      <c r="N13" s="18">
        <v>589.18399999999997</v>
      </c>
      <c r="O13" s="18">
        <f t="shared" si="4"/>
        <v>6374.7650000000003</v>
      </c>
      <c r="P13" s="19">
        <f t="shared" si="5"/>
        <v>65.053896104405425</v>
      </c>
      <c r="Q13" s="27">
        <f t="shared" si="6"/>
        <v>67.94332098408475</v>
      </c>
      <c r="R13" s="19">
        <f t="shared" si="7"/>
        <v>4.8962899860388012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330084-A3AD-41C3-8A24-0A6392B704AC}">
  <dimension ref="A1:R13"/>
  <sheetViews>
    <sheetView workbookViewId="0">
      <selection activeCell="L18" sqref="L18"/>
    </sheetView>
  </sheetViews>
  <sheetFormatPr defaultRowHeight="12.5" x14ac:dyDescent="0.25"/>
  <cols>
    <col min="1" max="1" width="11.90625" style="28" customWidth="1"/>
    <col min="2" max="2" width="13.1796875" style="28" customWidth="1"/>
    <col min="3" max="6" width="8.81640625" style="28" bestFit="1" customWidth="1"/>
    <col min="7" max="7" width="13.1796875" style="28" customWidth="1"/>
    <col min="8" max="11" width="8.81640625" style="28" bestFit="1" customWidth="1"/>
    <col min="12" max="12" width="13.36328125" style="28" customWidth="1"/>
    <col min="13" max="18" width="8.8164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4"/>
      <c r="F2" s="24"/>
      <c r="G2" s="32" t="s">
        <v>7</v>
      </c>
      <c r="H2" s="32"/>
      <c r="I2" s="32"/>
      <c r="J2" s="24"/>
      <c r="K2" s="24"/>
      <c r="L2" s="32" t="s">
        <v>7</v>
      </c>
      <c r="M2" s="32"/>
      <c r="N2" s="32"/>
      <c r="P2" s="2"/>
    </row>
    <row r="3" spans="1:18" s="5" customFormat="1" ht="52" x14ac:dyDescent="0.3">
      <c r="A3" s="4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10471.539000000001</v>
      </c>
      <c r="C4" s="8">
        <v>1136.2339999999999</v>
      </c>
      <c r="D4" s="8">
        <v>2335.1129999999998</v>
      </c>
      <c r="E4" s="8">
        <f>SUM(B4:D4)</f>
        <v>13942.886</v>
      </c>
      <c r="F4" s="9">
        <f>(C4/E4)*100</f>
        <v>8.1492023961179907</v>
      </c>
      <c r="G4" s="7">
        <v>16081.61</v>
      </c>
      <c r="H4" s="8">
        <v>986.82</v>
      </c>
      <c r="I4" s="8">
        <v>2626.6480000000001</v>
      </c>
      <c r="J4" s="8">
        <f>SUM(G4:I4)</f>
        <v>19695.078000000001</v>
      </c>
      <c r="K4" s="9">
        <f>(H4/J4)*100</f>
        <v>5.0104904382709226</v>
      </c>
      <c r="L4" s="7">
        <v>12991.652</v>
      </c>
      <c r="M4" s="8">
        <v>1749.6479999999999</v>
      </c>
      <c r="N4" s="8">
        <v>8619.5689999999995</v>
      </c>
      <c r="O4" s="8">
        <f t="shared" ref="O4:O6" si="0">SUM(L4:N4)</f>
        <v>23360.868999999999</v>
      </c>
      <c r="P4" s="9">
        <f>(M4/O4)*100</f>
        <v>7.4896528891968881</v>
      </c>
      <c r="Q4" s="7">
        <f>(F4+K4+P4)/3</f>
        <v>6.8831152411952674</v>
      </c>
      <c r="R4" s="10">
        <f>_xlfn.STDEV.S(F4,K4,P4)</f>
        <v>1.6549302485046102</v>
      </c>
    </row>
    <row r="5" spans="1:18" ht="13" x14ac:dyDescent="0.3">
      <c r="A5" s="11">
        <v>5.0000000000000001E-3</v>
      </c>
      <c r="B5" s="12">
        <v>12210.075000000001</v>
      </c>
      <c r="C5" s="13">
        <v>1051.1130000000001</v>
      </c>
      <c r="D5" s="13">
        <v>2326.2339999999999</v>
      </c>
      <c r="E5" s="13">
        <f t="shared" ref="E5:E13" si="1">SUM(B5:D5)</f>
        <v>15587.422</v>
      </c>
      <c r="F5" s="14">
        <f t="shared" ref="F5:F13" si="2">(C5/E5)*100</f>
        <v>6.7433408808717692</v>
      </c>
      <c r="G5" s="12">
        <v>12421.489</v>
      </c>
      <c r="H5" s="13">
        <v>1145.577</v>
      </c>
      <c r="I5" s="13">
        <v>2265.355</v>
      </c>
      <c r="J5" s="13">
        <f t="shared" ref="J5:J10" si="3">SUM(G5:I5)</f>
        <v>15832.420999999998</v>
      </c>
      <c r="K5" s="14">
        <f t="shared" ref="K5:K11" si="4">(H5/J5)*100</f>
        <v>7.2356400830927887</v>
      </c>
      <c r="L5" s="12">
        <v>14011.116</v>
      </c>
      <c r="M5" s="13">
        <v>1199.82</v>
      </c>
      <c r="N5" s="13">
        <v>8684.0830000000005</v>
      </c>
      <c r="O5" s="13">
        <f t="shared" si="0"/>
        <v>23895.019</v>
      </c>
      <c r="P5" s="14">
        <f t="shared" ref="P5:P13" si="5">(M5/O5)*100</f>
        <v>5.0212138354022651</v>
      </c>
      <c r="Q5" s="12">
        <f t="shared" ref="Q5:Q13" si="6">(F5+K5+P5)/3</f>
        <v>6.3333982664556077</v>
      </c>
      <c r="R5" s="15">
        <f t="shared" ref="R5:R13" si="7">_xlfn.STDEV.S(F5,K5,P5)</f>
        <v>1.1627384108005305</v>
      </c>
    </row>
    <row r="6" spans="1:18" ht="13" x14ac:dyDescent="0.3">
      <c r="A6" s="11">
        <v>0.01</v>
      </c>
      <c r="B6" s="12">
        <v>14363.196</v>
      </c>
      <c r="C6" s="13">
        <v>1052.4059999999999</v>
      </c>
      <c r="D6" s="13">
        <v>2357.4059999999999</v>
      </c>
      <c r="E6" s="13">
        <f t="shared" si="1"/>
        <v>17773.007999999998</v>
      </c>
      <c r="F6" s="14">
        <f t="shared" si="2"/>
        <v>5.9213724542294708</v>
      </c>
      <c r="G6" s="12">
        <v>15791.368</v>
      </c>
      <c r="H6" s="13">
        <v>976.99099999999999</v>
      </c>
      <c r="I6" s="13">
        <v>2263.527</v>
      </c>
      <c r="J6" s="13">
        <f t="shared" si="3"/>
        <v>19031.885999999999</v>
      </c>
      <c r="K6" s="14">
        <f t="shared" si="4"/>
        <v>5.1334428968311387</v>
      </c>
      <c r="L6" s="12">
        <v>16557.409</v>
      </c>
      <c r="M6" s="13">
        <v>1594.991</v>
      </c>
      <c r="N6" s="13">
        <v>10169.74</v>
      </c>
      <c r="O6" s="13">
        <f t="shared" si="0"/>
        <v>28322.14</v>
      </c>
      <c r="P6" s="14">
        <f t="shared" si="5"/>
        <v>5.6316048151728655</v>
      </c>
      <c r="Q6" s="12">
        <f t="shared" si="6"/>
        <v>5.5621400554111586</v>
      </c>
      <c r="R6" s="15">
        <f t="shared" si="7"/>
        <v>0.39853138081215966</v>
      </c>
    </row>
    <row r="7" spans="1:18" ht="13" x14ac:dyDescent="0.3">
      <c r="A7" s="11">
        <v>2.5000000000000001E-2</v>
      </c>
      <c r="B7" s="12">
        <v>11337.832</v>
      </c>
      <c r="C7" s="13">
        <v>1206.1130000000001</v>
      </c>
      <c r="D7" s="13">
        <v>1931.4059999999999</v>
      </c>
      <c r="E7" s="13">
        <f t="shared" si="1"/>
        <v>14475.350999999999</v>
      </c>
      <c r="F7" s="14">
        <f t="shared" si="2"/>
        <v>8.33218482923143</v>
      </c>
      <c r="G7" s="12">
        <v>15856.125</v>
      </c>
      <c r="H7" s="13">
        <v>788.16300000000001</v>
      </c>
      <c r="I7" s="13">
        <v>2569.3049999999998</v>
      </c>
      <c r="J7" s="13">
        <f t="shared" si="3"/>
        <v>19213.593000000001</v>
      </c>
      <c r="K7" s="14">
        <f t="shared" si="4"/>
        <v>4.1021114582785216</v>
      </c>
      <c r="L7" s="12">
        <v>1280.77</v>
      </c>
      <c r="M7" s="13">
        <v>912.40599999999995</v>
      </c>
      <c r="N7" s="13">
        <v>9174.0830000000005</v>
      </c>
      <c r="O7" s="13">
        <f t="shared" ref="O7:O12" si="8">SUM(L7:N7)</f>
        <v>11367.259</v>
      </c>
      <c r="P7" s="14">
        <f t="shared" si="5"/>
        <v>8.0266139796761902</v>
      </c>
      <c r="Q7" s="12">
        <f t="shared" si="6"/>
        <v>6.8203034223953809</v>
      </c>
      <c r="R7" s="15">
        <f t="shared" si="7"/>
        <v>2.3589762718956253</v>
      </c>
    </row>
    <row r="8" spans="1:18" ht="13" x14ac:dyDescent="0.3">
      <c r="A8" s="11">
        <v>0.05</v>
      </c>
      <c r="B8" s="12">
        <v>14125.66</v>
      </c>
      <c r="C8" s="13">
        <v>1317.1130000000001</v>
      </c>
      <c r="D8" s="13">
        <v>2062.1129999999998</v>
      </c>
      <c r="E8" s="13">
        <f t="shared" si="1"/>
        <v>17504.885999999999</v>
      </c>
      <c r="F8" s="14">
        <f t="shared" si="2"/>
        <v>7.5242592268238724</v>
      </c>
      <c r="G8" s="12">
        <v>15272.316999999999</v>
      </c>
      <c r="H8" s="13">
        <v>1188.991</v>
      </c>
      <c r="I8" s="13">
        <v>2234.355</v>
      </c>
      <c r="J8" s="13">
        <f t="shared" si="3"/>
        <v>18695.662999999997</v>
      </c>
      <c r="K8" s="14">
        <f t="shared" si="4"/>
        <v>6.3597156196065372</v>
      </c>
      <c r="L8" s="12">
        <v>13849.581</v>
      </c>
      <c r="M8" s="13">
        <v>2066.527</v>
      </c>
      <c r="N8" s="13">
        <v>8517.7900000000009</v>
      </c>
      <c r="O8" s="13">
        <f t="shared" si="8"/>
        <v>24433.898000000001</v>
      </c>
      <c r="P8" s="14">
        <f t="shared" si="5"/>
        <v>8.4576230939492341</v>
      </c>
      <c r="Q8" s="12">
        <f t="shared" si="6"/>
        <v>7.4471993134598806</v>
      </c>
      <c r="R8" s="15">
        <f t="shared" si="7"/>
        <v>1.0510745051667301</v>
      </c>
    </row>
    <row r="9" spans="1:18" ht="13" x14ac:dyDescent="0.3">
      <c r="A9" s="11">
        <v>0.1</v>
      </c>
      <c r="B9" s="12">
        <v>14687.781999999999</v>
      </c>
      <c r="C9" s="13">
        <v>1604.527</v>
      </c>
      <c r="D9" s="13">
        <v>2195.2339999999999</v>
      </c>
      <c r="E9" s="13">
        <f t="shared" si="1"/>
        <v>18487.542999999998</v>
      </c>
      <c r="F9" s="14">
        <f t="shared" si="2"/>
        <v>8.6789629103229142</v>
      </c>
      <c r="G9" s="12">
        <v>15873.903</v>
      </c>
      <c r="H9" s="13">
        <v>1387.527</v>
      </c>
      <c r="I9" s="13">
        <v>1990.2339999999999</v>
      </c>
      <c r="J9" s="13">
        <f t="shared" si="3"/>
        <v>19251.664000000001</v>
      </c>
      <c r="K9" s="14">
        <f t="shared" si="4"/>
        <v>7.2073094564708802</v>
      </c>
      <c r="L9" s="12">
        <v>8416.6309999999994</v>
      </c>
      <c r="M9" s="13">
        <v>1650.6980000000001</v>
      </c>
      <c r="N9" s="13">
        <v>7560.9120000000003</v>
      </c>
      <c r="O9" s="13">
        <f t="shared" si="8"/>
        <v>17628.241000000002</v>
      </c>
      <c r="P9" s="14">
        <f t="shared" si="5"/>
        <v>9.363940508868696</v>
      </c>
      <c r="Q9" s="12">
        <f t="shared" si="6"/>
        <v>8.416737625220831</v>
      </c>
      <c r="R9" s="15">
        <f t="shared" si="7"/>
        <v>1.1019691235019973</v>
      </c>
    </row>
    <row r="10" spans="1:18" ht="13" x14ac:dyDescent="0.3">
      <c r="A10" s="11">
        <v>0.5</v>
      </c>
      <c r="B10" s="12">
        <v>13428.903</v>
      </c>
      <c r="C10" s="13">
        <v>3414.77</v>
      </c>
      <c r="D10" s="13">
        <v>1314.991</v>
      </c>
      <c r="E10" s="13">
        <f t="shared" si="1"/>
        <v>18158.663999999997</v>
      </c>
      <c r="F10" s="14">
        <f t="shared" si="2"/>
        <v>18.805183024478016</v>
      </c>
      <c r="G10" s="12">
        <v>11681.316999999999</v>
      </c>
      <c r="H10" s="13">
        <v>2029.6479999999999</v>
      </c>
      <c r="I10" s="13">
        <v>931.99099999999999</v>
      </c>
      <c r="J10" s="13">
        <f t="shared" si="3"/>
        <v>14642.955999999998</v>
      </c>
      <c r="K10" s="14">
        <f t="shared" si="4"/>
        <v>13.860917153612974</v>
      </c>
      <c r="L10" s="12">
        <v>16696.438999999998</v>
      </c>
      <c r="M10" s="13">
        <v>5202.7700000000004</v>
      </c>
      <c r="N10" s="13">
        <v>6891.134</v>
      </c>
      <c r="O10" s="13">
        <f t="shared" si="8"/>
        <v>28790.343000000001</v>
      </c>
      <c r="P10" s="14">
        <f t="shared" si="5"/>
        <v>18.071233121467152</v>
      </c>
      <c r="Q10" s="12">
        <f t="shared" si="6"/>
        <v>16.912444433186046</v>
      </c>
      <c r="R10" s="15">
        <f t="shared" si="7"/>
        <v>2.668058220600992</v>
      </c>
    </row>
    <row r="11" spans="1:18" ht="13" x14ac:dyDescent="0.3">
      <c r="A11" s="11">
        <v>1</v>
      </c>
      <c r="B11" s="12">
        <v>15203.054</v>
      </c>
      <c r="C11" s="13">
        <v>5540.9620000000004</v>
      </c>
      <c r="D11" s="13">
        <v>1320.163</v>
      </c>
      <c r="E11" s="13">
        <f>SUM(B11:D11)</f>
        <v>22064.179</v>
      </c>
      <c r="F11" s="14">
        <f t="shared" si="2"/>
        <v>25.112930782514049</v>
      </c>
      <c r="G11" s="12">
        <v>13813.589</v>
      </c>
      <c r="H11" s="13">
        <v>3685.0120000000002</v>
      </c>
      <c r="I11" s="13">
        <v>887.74900000000002</v>
      </c>
      <c r="J11" s="13">
        <f>SUM(G11:I11)</f>
        <v>18386.349999999999</v>
      </c>
      <c r="K11" s="14">
        <f t="shared" si="4"/>
        <v>20.04210732418343</v>
      </c>
      <c r="L11" s="12">
        <v>16421.794000000002</v>
      </c>
      <c r="M11" s="13">
        <v>6460.6689999999999</v>
      </c>
      <c r="N11" s="13">
        <v>2850.1840000000002</v>
      </c>
      <c r="O11" s="13">
        <f t="shared" si="8"/>
        <v>25732.647000000004</v>
      </c>
      <c r="P11" s="14">
        <f t="shared" si="5"/>
        <v>25.106896309579028</v>
      </c>
      <c r="Q11" s="12">
        <f t="shared" si="6"/>
        <v>23.4206448054255</v>
      </c>
      <c r="R11" s="15">
        <f t="shared" si="7"/>
        <v>2.9259008421055781</v>
      </c>
    </row>
    <row r="12" spans="1:18" ht="13" x14ac:dyDescent="0.3">
      <c r="A12" s="11">
        <v>2.5</v>
      </c>
      <c r="B12" s="12">
        <v>13283.852999999999</v>
      </c>
      <c r="C12" s="13">
        <v>5869.6980000000003</v>
      </c>
      <c r="D12" s="13">
        <v>853.28399999999999</v>
      </c>
      <c r="E12" s="13">
        <f>SUM(B12:D12)</f>
        <v>20006.834999999999</v>
      </c>
      <c r="F12" s="14">
        <f t="shared" si="2"/>
        <v>29.338463580071512</v>
      </c>
      <c r="G12" s="12">
        <v>13062.781999999999</v>
      </c>
      <c r="H12" s="13">
        <v>5030.7190000000001</v>
      </c>
      <c r="I12" s="13">
        <v>785.99099999999999</v>
      </c>
      <c r="J12" s="13">
        <f>SUM(G12:I12)</f>
        <v>18879.491999999998</v>
      </c>
      <c r="K12" s="14">
        <f>(H12/J12)*100</f>
        <v>26.64647438606929</v>
      </c>
      <c r="L12" s="29">
        <v>12690.187</v>
      </c>
      <c r="M12" s="30">
        <v>4104.326</v>
      </c>
      <c r="N12" s="30">
        <v>1956.7190000000001</v>
      </c>
      <c r="O12" s="30">
        <f t="shared" si="8"/>
        <v>18751.232</v>
      </c>
      <c r="P12" s="31">
        <f t="shared" si="5"/>
        <v>21.88830045940448</v>
      </c>
      <c r="Q12" s="12">
        <f t="shared" si="6"/>
        <v>25.957746141848428</v>
      </c>
      <c r="R12" s="15">
        <f t="shared" si="7"/>
        <v>3.7725313221930308</v>
      </c>
    </row>
    <row r="13" spans="1:18" ht="13" x14ac:dyDescent="0.3">
      <c r="A13" s="16">
        <v>5</v>
      </c>
      <c r="B13" s="17">
        <v>13877.489</v>
      </c>
      <c r="C13" s="18">
        <v>6054.7190000000001</v>
      </c>
      <c r="D13" s="18">
        <v>762.45600000000002</v>
      </c>
      <c r="E13" s="18">
        <f t="shared" si="1"/>
        <v>20694.663999999997</v>
      </c>
      <c r="F13" s="19">
        <f t="shared" si="2"/>
        <v>29.257392147077145</v>
      </c>
      <c r="G13" s="17">
        <v>13922.225</v>
      </c>
      <c r="H13" s="18">
        <v>5636.4970000000003</v>
      </c>
      <c r="I13" s="18">
        <v>798.28399999999999</v>
      </c>
      <c r="J13" s="18">
        <f>SUM(G13:I13)</f>
        <v>20357.006000000001</v>
      </c>
      <c r="K13" s="19">
        <f>(H13/J13)*100</f>
        <v>27.688241581301298</v>
      </c>
      <c r="L13" s="17">
        <v>19272.601999999999</v>
      </c>
      <c r="M13" s="18">
        <v>7331.8109999999997</v>
      </c>
      <c r="N13" s="18">
        <v>3253.134</v>
      </c>
      <c r="O13" s="18">
        <f>SUM(L13:N13)</f>
        <v>29857.546999999999</v>
      </c>
      <c r="P13" s="19">
        <f t="shared" si="5"/>
        <v>24.555972397866444</v>
      </c>
      <c r="Q13" s="17">
        <f t="shared" si="6"/>
        <v>27.167202042081627</v>
      </c>
      <c r="R13" s="20">
        <f t="shared" si="7"/>
        <v>2.3936266554414423</v>
      </c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4EC0DD-858B-46B2-903A-A91F85721316}">
  <dimension ref="A1:T13"/>
  <sheetViews>
    <sheetView showGridLines="0" zoomScaleNormal="100" workbookViewId="0">
      <selection activeCell="K12" sqref="K12"/>
    </sheetView>
  </sheetViews>
  <sheetFormatPr defaultRowHeight="13" x14ac:dyDescent="0.3"/>
  <cols>
    <col min="1" max="1" width="11.81640625" style="1" customWidth="1"/>
    <col min="2" max="2" width="13.1796875" style="1" customWidth="1"/>
    <col min="3" max="5" width="8.7265625" style="1"/>
    <col min="6" max="6" width="8.7265625" style="2"/>
    <col min="7" max="7" width="13.54296875" style="1" customWidth="1"/>
    <col min="8" max="11" width="8.7265625" style="1"/>
    <col min="12" max="12" width="13" style="2" customWidth="1"/>
    <col min="13" max="13" width="12.453125" style="1" bestFit="1" customWidth="1"/>
    <col min="14" max="17" width="8.7265625" style="1"/>
    <col min="18" max="18" width="8.7265625" style="33"/>
    <col min="19" max="16384" width="8.7265625" style="1"/>
  </cols>
  <sheetData>
    <row r="1" spans="1:20" ht="12.5" x14ac:dyDescent="0.25">
      <c r="F1" s="1"/>
      <c r="L1" s="1"/>
      <c r="R1" s="1"/>
    </row>
    <row r="2" spans="1:20" x14ac:dyDescent="0.3">
      <c r="B2" s="32" t="s">
        <v>7</v>
      </c>
      <c r="C2" s="32"/>
      <c r="D2" s="32"/>
      <c r="E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  <c r="R2" s="1"/>
    </row>
    <row r="3" spans="1:20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20" x14ac:dyDescent="0.3">
      <c r="A4" s="6">
        <v>0</v>
      </c>
      <c r="B4" s="7">
        <v>9731.9619999999995</v>
      </c>
      <c r="C4" s="8">
        <v>377.21300000000002</v>
      </c>
      <c r="D4" s="8">
        <v>2824.6979999999999</v>
      </c>
      <c r="E4" s="8">
        <f>SUM(B4:D4)</f>
        <v>12933.873</v>
      </c>
      <c r="F4" s="9">
        <f>(C4/E4)*100</f>
        <v>2.9164736656993617</v>
      </c>
      <c r="G4" s="7">
        <v>8742.3760000000002</v>
      </c>
      <c r="H4" s="8">
        <v>112.77800000000001</v>
      </c>
      <c r="I4" s="8">
        <v>2302.0619999999999</v>
      </c>
      <c r="J4" s="8">
        <f>SUM(G4:I4)</f>
        <v>11157.216</v>
      </c>
      <c r="K4" s="9">
        <f>(H4/J4)*100</f>
        <v>1.0108077140390577</v>
      </c>
      <c r="L4" s="7">
        <v>6707.4970000000003</v>
      </c>
      <c r="M4" s="8">
        <v>191.971</v>
      </c>
      <c r="N4" s="8">
        <v>4578.8909999999996</v>
      </c>
      <c r="O4" s="8">
        <f>SUM(L4:N4)</f>
        <v>11478.359</v>
      </c>
      <c r="P4" s="9">
        <f>(M4/O4)*100</f>
        <v>1.6724603229433754</v>
      </c>
      <c r="Q4" s="7">
        <f>(F4+K4+P4)/3</f>
        <v>1.8665805675605982</v>
      </c>
      <c r="R4" s="10">
        <f>_xlfn.STDEV.S(F4,K4,P4)</f>
        <v>0.96754983430158836</v>
      </c>
    </row>
    <row r="5" spans="1:20" x14ac:dyDescent="0.3">
      <c r="A5" s="11">
        <v>2.5000000000000001E-4</v>
      </c>
      <c r="B5" s="12">
        <v>8863.9619999999995</v>
      </c>
      <c r="C5" s="1">
        <v>455.38499999999999</v>
      </c>
      <c r="D5" s="1">
        <v>2515.2339999999999</v>
      </c>
      <c r="E5" s="1">
        <f>SUM(B5:D5)</f>
        <v>11834.581</v>
      </c>
      <c r="F5" s="14">
        <f>(C5/E5)*100</f>
        <v>3.8479182321706191</v>
      </c>
      <c r="G5" s="12">
        <v>10512.619000000001</v>
      </c>
      <c r="H5" s="1">
        <v>725.04200000000003</v>
      </c>
      <c r="I5" s="1">
        <v>3270.4769999999999</v>
      </c>
      <c r="J5" s="1">
        <f>SUM(G5:I5)</f>
        <v>14508.137999999999</v>
      </c>
      <c r="K5" s="14">
        <f>(H5/J5)*100</f>
        <v>4.9974848598765744</v>
      </c>
      <c r="L5" s="12">
        <v>6979.4970000000003</v>
      </c>
      <c r="M5" s="1">
        <v>982.87</v>
      </c>
      <c r="N5" s="1">
        <v>4740.5479999999998</v>
      </c>
      <c r="O5" s="1">
        <f>SUM(L5:N5)</f>
        <v>12702.915000000001</v>
      </c>
      <c r="P5" s="14">
        <f>(M5/O5)*100</f>
        <v>7.7373579213904833</v>
      </c>
      <c r="Q5" s="12">
        <f>(F5+K5+P5)/3</f>
        <v>5.5275870044792255</v>
      </c>
      <c r="R5" s="15">
        <f>_xlfn.STDEV.S(F5,K5,P5)</f>
        <v>1.9981720363381947</v>
      </c>
      <c r="T5" s="34"/>
    </row>
    <row r="6" spans="1:20" x14ac:dyDescent="0.3">
      <c r="A6" s="11">
        <v>5.0000000000000001E-4</v>
      </c>
      <c r="B6" s="12">
        <v>9047.9619999999995</v>
      </c>
      <c r="C6" s="1">
        <v>672.577</v>
      </c>
      <c r="D6" s="1">
        <v>2455.2339999999999</v>
      </c>
      <c r="E6" s="1">
        <f>SUM(B6:D6)</f>
        <v>12175.772999999999</v>
      </c>
      <c r="F6" s="14">
        <f>(C6/E6)*100</f>
        <v>5.5238956902366692</v>
      </c>
      <c r="G6" s="12">
        <v>9317.9830000000002</v>
      </c>
      <c r="H6" s="1">
        <v>574.04200000000003</v>
      </c>
      <c r="I6" s="1">
        <v>2307.527</v>
      </c>
      <c r="J6" s="1">
        <f>SUM(G6:I6)</f>
        <v>12199.552</v>
      </c>
      <c r="K6" s="14">
        <f>(H6/J6)*100</f>
        <v>4.7054350848293449</v>
      </c>
      <c r="L6" s="12">
        <v>9061.2759999999998</v>
      </c>
      <c r="M6" s="1">
        <v>1518.4059999999999</v>
      </c>
      <c r="N6" s="1">
        <v>4561.8410000000003</v>
      </c>
      <c r="O6" s="1">
        <f>SUM(L6:N6)</f>
        <v>15141.523000000001</v>
      </c>
      <c r="P6" s="14">
        <f>(M6/O6)*100</f>
        <v>10.028092946792736</v>
      </c>
      <c r="Q6" s="12">
        <f>(F6+K6+P6)/3</f>
        <v>6.7524745739529166</v>
      </c>
      <c r="R6" s="15">
        <f>_xlfn.STDEV.S(F6,K6,P6)</f>
        <v>2.8661343712420844</v>
      </c>
      <c r="T6" s="34"/>
    </row>
    <row r="7" spans="1:20" x14ac:dyDescent="0.3">
      <c r="A7" s="11">
        <v>1E-3</v>
      </c>
      <c r="B7" s="12">
        <v>9544.4969999999994</v>
      </c>
      <c r="C7" s="1">
        <v>1530.577</v>
      </c>
      <c r="D7" s="1">
        <v>2771.2339999999999</v>
      </c>
      <c r="E7" s="1">
        <f>SUM(B7:D7)</f>
        <v>13846.307999999999</v>
      </c>
      <c r="F7" s="14">
        <f>(C7/E7)*100</f>
        <v>11.054044153863977</v>
      </c>
      <c r="G7" s="12">
        <v>9419.1540000000005</v>
      </c>
      <c r="H7" s="1">
        <v>729.74900000000002</v>
      </c>
      <c r="I7" s="1">
        <v>2387.77</v>
      </c>
      <c r="J7" s="1">
        <f>SUM(G7:I7)</f>
        <v>12536.673000000001</v>
      </c>
      <c r="K7" s="14">
        <f>(H7/J7)*100</f>
        <v>5.8209143685888591</v>
      </c>
      <c r="L7" s="12">
        <v>7156.79</v>
      </c>
      <c r="M7" s="1">
        <v>1473.991</v>
      </c>
      <c r="N7" s="1">
        <v>4320.3050000000003</v>
      </c>
      <c r="O7" s="1">
        <f>SUM(L7:N7)</f>
        <v>12951.085999999999</v>
      </c>
      <c r="P7" s="14">
        <f>(M7/O7)*100</f>
        <v>11.381215444017592</v>
      </c>
      <c r="Q7" s="12">
        <f>(F7+K7+P7)/3</f>
        <v>9.4187246554901431</v>
      </c>
      <c r="R7" s="15">
        <f>_xlfn.STDEV.S(F7,K7,P7)</f>
        <v>3.1200864425003845</v>
      </c>
    </row>
    <row r="8" spans="1:20" x14ac:dyDescent="0.3">
      <c r="A8" s="11">
        <v>5.0000000000000001E-3</v>
      </c>
      <c r="B8" s="12">
        <v>6689.4970000000003</v>
      </c>
      <c r="C8" s="1">
        <v>3859.82</v>
      </c>
      <c r="D8" s="1">
        <v>1808.941</v>
      </c>
      <c r="E8" s="1">
        <f>SUM(B8:D8)</f>
        <v>12358.258000000002</v>
      </c>
      <c r="F8" s="14">
        <f>(C8/E8)*100</f>
        <v>31.232719045030453</v>
      </c>
      <c r="G8" s="12">
        <v>7613.4470000000001</v>
      </c>
      <c r="H8" s="1">
        <v>3884.9409999999998</v>
      </c>
      <c r="I8" s="1">
        <v>1690.991</v>
      </c>
      <c r="J8" s="1">
        <f>SUM(G8:I8)</f>
        <v>13189.378999999999</v>
      </c>
      <c r="K8" s="14">
        <f>(H8/J8)*100</f>
        <v>29.455071387364029</v>
      </c>
      <c r="L8" s="12">
        <v>5288.2550000000001</v>
      </c>
      <c r="M8" s="1">
        <v>7198.0119999999997</v>
      </c>
      <c r="N8" s="1">
        <v>2974.8910000000001</v>
      </c>
      <c r="O8" s="1">
        <f>SUM(L8:N8)</f>
        <v>15461.157999999999</v>
      </c>
      <c r="P8" s="14">
        <f>(M8/O8)*100</f>
        <v>46.555452056049099</v>
      </c>
      <c r="Q8" s="12">
        <f>(F8+K8+P8)/3</f>
        <v>35.747747496147859</v>
      </c>
      <c r="R8" s="15">
        <f>_xlfn.STDEV.S(F8,K8,P8)</f>
        <v>9.4018544016212342</v>
      </c>
    </row>
    <row r="9" spans="1:20" x14ac:dyDescent="0.3">
      <c r="A9" s="11">
        <v>0.01</v>
      </c>
      <c r="B9" s="12">
        <v>5877.3760000000002</v>
      </c>
      <c r="C9" s="1">
        <v>4016.355</v>
      </c>
      <c r="D9" s="1">
        <v>1615.355</v>
      </c>
      <c r="E9" s="1">
        <f>SUM(B9:D9)</f>
        <v>11509.085999999999</v>
      </c>
      <c r="F9" s="14">
        <f>(C9/E9)*100</f>
        <v>34.897254221577633</v>
      </c>
      <c r="G9" s="12">
        <v>8558.3259999999991</v>
      </c>
      <c r="H9" s="1">
        <v>4765.6480000000001</v>
      </c>
      <c r="I9" s="1">
        <v>1712.82</v>
      </c>
      <c r="J9" s="1">
        <f>SUM(G9:I9)</f>
        <v>15036.793999999998</v>
      </c>
      <c r="K9" s="14">
        <f>(H9/J9)*100</f>
        <v>31.693245248954007</v>
      </c>
      <c r="L9" s="12">
        <v>5244.3760000000002</v>
      </c>
      <c r="M9" s="1">
        <v>5893.3050000000003</v>
      </c>
      <c r="N9" s="1">
        <v>2395.9409999999998</v>
      </c>
      <c r="O9" s="1">
        <f>SUM(L9:N9)</f>
        <v>13533.621999999999</v>
      </c>
      <c r="P9" s="14">
        <f>(M9/O9)*100</f>
        <v>43.545659838881271</v>
      </c>
      <c r="Q9" s="12">
        <f>(F9+K9+P9)/3</f>
        <v>36.712053103137634</v>
      </c>
      <c r="R9" s="15">
        <f>_xlfn.STDEV.S(F9,K9,P9)</f>
        <v>6.1310728374619821</v>
      </c>
    </row>
    <row r="10" spans="1:20" x14ac:dyDescent="0.3">
      <c r="A10" s="11">
        <v>0.05</v>
      </c>
      <c r="B10" s="12">
        <v>865.64800000000002</v>
      </c>
      <c r="C10" s="1">
        <v>4397.3549999999996</v>
      </c>
      <c r="D10" s="1">
        <v>950.577</v>
      </c>
      <c r="E10" s="1">
        <f>SUM(B10:D10)</f>
        <v>6213.58</v>
      </c>
      <c r="F10" s="14">
        <f>(C10/E10)*100</f>
        <v>70.77007135982798</v>
      </c>
      <c r="G10" s="12">
        <v>4231.9620000000004</v>
      </c>
      <c r="H10" s="1">
        <v>6060.0619999999999</v>
      </c>
      <c r="I10" s="1">
        <v>1112.577</v>
      </c>
      <c r="J10" s="1">
        <f>SUM(G10:I10)</f>
        <v>11404.601000000001</v>
      </c>
      <c r="K10" s="14">
        <f>(H10/J10)*100</f>
        <v>53.13699269268605</v>
      </c>
      <c r="L10" s="12">
        <v>1380.184</v>
      </c>
      <c r="M10" s="1">
        <v>7575.2550000000001</v>
      </c>
      <c r="N10" s="1">
        <v>790.69799999999998</v>
      </c>
      <c r="O10" s="1">
        <f>SUM(L10:N10)</f>
        <v>9746.1370000000006</v>
      </c>
      <c r="P10" s="14">
        <f>(M10/O10)*100</f>
        <v>77.725718405148626</v>
      </c>
      <c r="Q10" s="12">
        <f>(F10+K10+P10)/3</f>
        <v>67.210927485887552</v>
      </c>
      <c r="R10" s="15">
        <f>_xlfn.STDEV.S(F10,K10,P10)</f>
        <v>12.674856483496631</v>
      </c>
    </row>
    <row r="11" spans="1:20" x14ac:dyDescent="0.3">
      <c r="A11" s="11">
        <v>0.1</v>
      </c>
      <c r="B11" s="12">
        <v>1033.527</v>
      </c>
      <c r="C11" s="1">
        <v>4071.9409999999998</v>
      </c>
      <c r="D11" s="1">
        <v>559.74900000000002</v>
      </c>
      <c r="E11" s="1">
        <f>SUM(B11:D11)</f>
        <v>5665.2169999999996</v>
      </c>
      <c r="F11" s="14">
        <f>(C11/E11)*100</f>
        <v>71.876169968423099</v>
      </c>
      <c r="G11" s="12">
        <v>1604.4770000000001</v>
      </c>
      <c r="H11" s="1">
        <v>3332.0619999999999</v>
      </c>
      <c r="I11" s="1">
        <v>537.79899999999998</v>
      </c>
      <c r="J11" s="1">
        <f>SUM(G11:I11)</f>
        <v>5474.3379999999997</v>
      </c>
      <c r="K11" s="14">
        <f>(H11/J11)*100</f>
        <v>60.866939527665266</v>
      </c>
      <c r="L11" s="12">
        <v>1187.4770000000001</v>
      </c>
      <c r="M11" s="1">
        <v>6670.4260000000004</v>
      </c>
      <c r="N11" s="1">
        <v>964.40599999999995</v>
      </c>
      <c r="O11" s="1">
        <f>SUM(L11:N11)</f>
        <v>8822.3090000000011</v>
      </c>
      <c r="P11" s="14">
        <f>(M11/O11)*100</f>
        <v>75.608619013457812</v>
      </c>
      <c r="Q11" s="12">
        <f>(F11+K11+P11)/3</f>
        <v>69.450576169848731</v>
      </c>
      <c r="R11" s="15">
        <f>_xlfn.STDEV.S(F11,K11,P11)</f>
        <v>7.6643269418926172</v>
      </c>
    </row>
    <row r="12" spans="1:20" x14ac:dyDescent="0.3">
      <c r="A12" s="11">
        <v>0.5</v>
      </c>
      <c r="B12" s="12">
        <v>840.40599999999995</v>
      </c>
      <c r="C12" s="1">
        <v>3673.527</v>
      </c>
      <c r="D12" s="1">
        <v>950.99099999999999</v>
      </c>
      <c r="E12" s="1">
        <f>SUM(B12:D12)</f>
        <v>5464.924</v>
      </c>
      <c r="F12" s="14">
        <f>(C12/E12)*100</f>
        <v>67.2200930882113</v>
      </c>
      <c r="G12" s="12">
        <v>805.87</v>
      </c>
      <c r="H12" s="1">
        <v>4747.3549999999996</v>
      </c>
      <c r="I12" s="1">
        <v>1021.82</v>
      </c>
      <c r="J12" s="1">
        <f>SUM(G12:I12)</f>
        <v>6575.0449999999992</v>
      </c>
      <c r="K12" s="14">
        <f>(H12/J12)*100</f>
        <v>72.202623708278807</v>
      </c>
      <c r="L12" s="12">
        <v>379.678</v>
      </c>
      <c r="M12" s="1">
        <v>5708.8410000000003</v>
      </c>
      <c r="N12" s="1">
        <v>1201.4059999999999</v>
      </c>
      <c r="O12" s="1">
        <f>SUM(L12:N12)</f>
        <v>7289.9250000000002</v>
      </c>
      <c r="P12" s="14">
        <f>(M12/O12)*100</f>
        <v>78.311381804339547</v>
      </c>
      <c r="Q12" s="12">
        <f>(F12+K12+P12)/3</f>
        <v>72.578032866943218</v>
      </c>
      <c r="R12" s="15">
        <f>_xlfn.STDEV.S(F12,K12,P12)</f>
        <v>5.555166097735988</v>
      </c>
    </row>
    <row r="13" spans="1:20" x14ac:dyDescent="0.3">
      <c r="A13" s="16">
        <v>1</v>
      </c>
      <c r="B13" s="17">
        <v>612.62699999999995</v>
      </c>
      <c r="C13" s="18">
        <v>3547.2339999999999</v>
      </c>
      <c r="D13" s="18">
        <v>1353.1130000000001</v>
      </c>
      <c r="E13" s="18">
        <f>SUM(B13:D13)</f>
        <v>5512.9740000000002</v>
      </c>
      <c r="F13" s="19">
        <f>(C13/E13)*100</f>
        <v>64.34338344421721</v>
      </c>
      <c r="G13" s="17">
        <v>500.74900000000002</v>
      </c>
      <c r="H13" s="18">
        <v>2757.1129999999998</v>
      </c>
      <c r="I13" s="18">
        <v>750.69799999999998</v>
      </c>
      <c r="J13" s="18">
        <f>SUM(G13:I13)</f>
        <v>4008.56</v>
      </c>
      <c r="K13" s="19">
        <f>(H13/J13)*100</f>
        <v>68.78063444229349</v>
      </c>
      <c r="L13" s="17">
        <v>955.40599999999995</v>
      </c>
      <c r="M13" s="18">
        <v>6730.7190000000001</v>
      </c>
      <c r="N13" s="18">
        <v>2938.8910000000001</v>
      </c>
      <c r="O13" s="18">
        <f>SUM(L13:N13)</f>
        <v>10625.016</v>
      </c>
      <c r="P13" s="19">
        <f>(M13/O13)*100</f>
        <v>63.347848135005172</v>
      </c>
      <c r="Q13" s="17">
        <f>(F13+K13+P13)/3</f>
        <v>65.49062200717195</v>
      </c>
      <c r="R13" s="20">
        <f>_xlfn.STDEV.S(F13,K13,P13)</f>
        <v>2.8923881145884822</v>
      </c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D832E5-F884-4C84-8251-E6289B01A873}">
  <dimension ref="A1:R12"/>
  <sheetViews>
    <sheetView showGridLines="0" zoomScaleNormal="100" workbookViewId="0">
      <selection activeCell="K12" sqref="K12"/>
    </sheetView>
  </sheetViews>
  <sheetFormatPr defaultRowHeight="13" x14ac:dyDescent="0.3"/>
  <cols>
    <col min="1" max="1" width="11.7265625" style="1" customWidth="1"/>
    <col min="2" max="2" width="13.1796875" style="1" customWidth="1"/>
    <col min="3" max="5" width="8.7265625" style="1"/>
    <col min="6" max="6" width="8.7265625" style="2"/>
    <col min="7" max="7" width="13.26953125" style="1" customWidth="1"/>
    <col min="8" max="10" width="8.7265625" style="1"/>
    <col min="11" max="11" width="8.7265625" style="2"/>
    <col min="12" max="12" width="13.26953125" style="1" customWidth="1"/>
    <col min="13" max="15" width="8.7265625" style="1"/>
    <col min="16" max="16" width="8.7265625" style="2"/>
    <col min="17" max="16384" width="8.7265625" style="1"/>
  </cols>
  <sheetData>
    <row r="1" spans="1:18" ht="12.5" x14ac:dyDescent="0.25">
      <c r="F1" s="1"/>
      <c r="K1" s="1"/>
      <c r="P1" s="1"/>
    </row>
    <row r="2" spans="1:18" x14ac:dyDescent="0.3">
      <c r="B2" s="32" t="s">
        <v>7</v>
      </c>
      <c r="C2" s="32"/>
      <c r="D2" s="32"/>
      <c r="E2" s="2"/>
      <c r="G2" s="32" t="s">
        <v>7</v>
      </c>
      <c r="H2" s="32"/>
      <c r="I2" s="32"/>
      <c r="J2" s="2"/>
      <c r="L2" s="32" t="s">
        <v>7</v>
      </c>
      <c r="M2" s="32"/>
      <c r="N2" s="3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x14ac:dyDescent="0.3">
      <c r="A4" s="6">
        <v>0</v>
      </c>
      <c r="B4" s="7">
        <v>6627.1540000000005</v>
      </c>
      <c r="C4" s="8">
        <v>308.971</v>
      </c>
      <c r="D4" s="8">
        <v>2924.4259999999999</v>
      </c>
      <c r="E4" s="8">
        <f>SUM(B4+C4+D4)</f>
        <v>9860.5509999999995</v>
      </c>
      <c r="F4" s="9">
        <f>(C4/E4)*100</f>
        <v>3.133405019658638</v>
      </c>
      <c r="G4" s="7">
        <v>5513.0330000000004</v>
      </c>
      <c r="H4" s="8">
        <v>181.02099999999999</v>
      </c>
      <c r="I4" s="8">
        <v>2470.0619999999999</v>
      </c>
      <c r="J4" s="8">
        <f>SUM(G4+H4+I4)</f>
        <v>8164.116</v>
      </c>
      <c r="K4" s="9">
        <f>(H4/J4)*100</f>
        <v>2.2172761876484848</v>
      </c>
      <c r="L4" s="7">
        <v>6187.79</v>
      </c>
      <c r="M4" s="8">
        <v>193.435</v>
      </c>
      <c r="N4" s="8">
        <v>2945.2339999999999</v>
      </c>
      <c r="O4" s="8">
        <f>SUM(L4+M4+N4)</f>
        <v>9326.4590000000007</v>
      </c>
      <c r="P4" s="9">
        <f>(M4/O4)*100</f>
        <v>2.0740454657013982</v>
      </c>
      <c r="Q4" s="7">
        <f>(F4+K4+P4)/3</f>
        <v>2.4749088910028401</v>
      </c>
      <c r="R4" s="10">
        <f>_xlfn.STDEV.S(F4,K4,P4)</f>
        <v>0.57475353284549469</v>
      </c>
    </row>
    <row r="5" spans="1:18" x14ac:dyDescent="0.3">
      <c r="A5" s="11">
        <v>0.01</v>
      </c>
      <c r="B5" s="12">
        <v>5280.0330000000004</v>
      </c>
      <c r="C5" s="1">
        <v>485.33499999999998</v>
      </c>
      <c r="D5" s="1">
        <v>3205.4769999999999</v>
      </c>
      <c r="E5" s="1">
        <f>SUM(B5+C5+D5)</f>
        <v>8970.8450000000012</v>
      </c>
      <c r="F5" s="14">
        <f>(C5/E5)*100</f>
        <v>5.4101369491948628</v>
      </c>
      <c r="G5" s="12">
        <v>4895.3760000000002</v>
      </c>
      <c r="H5" s="1">
        <v>333.50599999999997</v>
      </c>
      <c r="I5" s="1">
        <v>2099.9409999999998</v>
      </c>
      <c r="J5" s="1">
        <f>SUM(G5+H5+I5)</f>
        <v>7328.8230000000003</v>
      </c>
      <c r="K5" s="14">
        <f>(H5/J5)*100</f>
        <v>4.550607921626705</v>
      </c>
      <c r="L5" s="12">
        <v>6045.0330000000004</v>
      </c>
      <c r="M5" s="1">
        <v>503.92</v>
      </c>
      <c r="N5" s="1">
        <v>2953.1129999999998</v>
      </c>
      <c r="O5" s="1">
        <f>SUM(L5+M5+N5)</f>
        <v>9502.0660000000007</v>
      </c>
      <c r="P5" s="14">
        <f>(M5/O5)*100</f>
        <v>5.3032677314596635</v>
      </c>
      <c r="Q5" s="12">
        <f>(F5+K5+P5)/3</f>
        <v>5.0880042007604098</v>
      </c>
      <c r="R5" s="15">
        <f>_xlfn.STDEV.S(F5,K5,P5)</f>
        <v>0.46845632458629155</v>
      </c>
    </row>
    <row r="6" spans="1:18" x14ac:dyDescent="0.3">
      <c r="A6" s="11">
        <v>2.5000000000000001E-2</v>
      </c>
      <c r="B6" s="12">
        <v>5122.2049999999999</v>
      </c>
      <c r="C6" s="1">
        <v>634.74900000000002</v>
      </c>
      <c r="D6" s="1">
        <v>2703.0120000000002</v>
      </c>
      <c r="E6" s="1">
        <f>SUM(B6+C6+D6)</f>
        <v>8459.9660000000003</v>
      </c>
      <c r="F6" s="14">
        <f>(C6/E6)*100</f>
        <v>7.5029734162052195</v>
      </c>
      <c r="G6" s="12">
        <v>4718.8410000000003</v>
      </c>
      <c r="H6" s="1">
        <v>844.23400000000004</v>
      </c>
      <c r="I6" s="1">
        <v>2243.77</v>
      </c>
      <c r="J6" s="1">
        <f>SUM(G6+H6+I6)</f>
        <v>7806.8450000000012</v>
      </c>
      <c r="K6" s="14">
        <f>(H6/J6)*100</f>
        <v>10.814022822279677</v>
      </c>
      <c r="L6" s="12">
        <v>5662.326</v>
      </c>
      <c r="M6" s="1">
        <v>744.74900000000002</v>
      </c>
      <c r="N6" s="1">
        <v>2929.6480000000001</v>
      </c>
      <c r="O6" s="1">
        <f>SUM(L6+M6+N6)</f>
        <v>9336.723</v>
      </c>
      <c r="P6" s="14">
        <f>(M6/O6)*100</f>
        <v>7.976556656976971</v>
      </c>
      <c r="Q6" s="12">
        <f>(F6+K6+P6)/3</f>
        <v>8.7645176318206222</v>
      </c>
      <c r="R6" s="15">
        <f>_xlfn.STDEV.S(F6,K6,P6)</f>
        <v>1.7906490208228723</v>
      </c>
    </row>
    <row r="7" spans="1:18" x14ac:dyDescent="0.3">
      <c r="A7" s="11">
        <v>0.05</v>
      </c>
      <c r="B7" s="12">
        <v>5306.4970000000003</v>
      </c>
      <c r="C7" s="1">
        <v>2072.8200000000002</v>
      </c>
      <c r="D7" s="1">
        <v>2778.598</v>
      </c>
      <c r="E7" s="1">
        <f>SUM(B7+C7+D7)</f>
        <v>10157.915000000001</v>
      </c>
      <c r="F7" s="14">
        <f>(C7/E7)*100</f>
        <v>20.405959293811769</v>
      </c>
      <c r="G7" s="12">
        <v>4062.2550000000001</v>
      </c>
      <c r="H7" s="1">
        <v>1516.1130000000001</v>
      </c>
      <c r="I7" s="1">
        <v>2285.1840000000002</v>
      </c>
      <c r="J7" s="1">
        <f>SUM(G7+H7+I7)</f>
        <v>7863.5520000000006</v>
      </c>
      <c r="K7" s="14">
        <f>(H7/J7)*100</f>
        <v>19.280256555815996</v>
      </c>
      <c r="L7" s="12">
        <v>5980.5690000000004</v>
      </c>
      <c r="M7" s="1">
        <v>2344.1129999999998</v>
      </c>
      <c r="N7" s="1">
        <v>2867.355</v>
      </c>
      <c r="O7" s="1">
        <f>SUM(L7+M7+N7)</f>
        <v>11192.037</v>
      </c>
      <c r="P7" s="14">
        <f>(M7/O7)*100</f>
        <v>20.944471502372622</v>
      </c>
      <c r="Q7" s="12">
        <f>(F7+K7+P7)/3</f>
        <v>20.210229117333462</v>
      </c>
      <c r="R7" s="15">
        <f>_xlfn.STDEV.S(F7,K7,P7)</f>
        <v>0.84919701693646488</v>
      </c>
    </row>
    <row r="8" spans="1:18" x14ac:dyDescent="0.3">
      <c r="A8" s="11">
        <v>0.1</v>
      </c>
      <c r="B8" s="12">
        <v>3698.0830000000001</v>
      </c>
      <c r="C8" s="1">
        <v>3945.598</v>
      </c>
      <c r="D8" s="1">
        <v>2503.598</v>
      </c>
      <c r="E8" s="1">
        <f>SUM(B8+C8+D8)</f>
        <v>10147.279</v>
      </c>
      <c r="F8" s="14">
        <f>(C8/E8)*100</f>
        <v>38.883310491413511</v>
      </c>
      <c r="G8" s="12">
        <v>3189.134</v>
      </c>
      <c r="H8" s="1">
        <v>3233.0120000000002</v>
      </c>
      <c r="I8" s="1">
        <v>2256.3049999999998</v>
      </c>
      <c r="J8" s="1">
        <f>SUM(G8+H8+I8)</f>
        <v>8678.4510000000009</v>
      </c>
      <c r="K8" s="14">
        <f>(H8/J8)*100</f>
        <v>37.253330116169344</v>
      </c>
      <c r="L8" s="12">
        <v>3649.6190000000001</v>
      </c>
      <c r="M8" s="1">
        <v>3382.598</v>
      </c>
      <c r="N8" s="1">
        <v>2129.2339999999999</v>
      </c>
      <c r="O8" s="1">
        <f>SUM(L8+M8+N8)</f>
        <v>9161.4510000000009</v>
      </c>
      <c r="P8" s="14">
        <f>(M8/O8)*100</f>
        <v>36.922077081457942</v>
      </c>
      <c r="Q8" s="12">
        <f>(F8+K8+P8)/3</f>
        <v>37.686239229680261</v>
      </c>
      <c r="R8" s="15">
        <f>_xlfn.STDEV.S(F8,K8,P8)</f>
        <v>1.0498413439668375</v>
      </c>
    </row>
    <row r="9" spans="1:18" x14ac:dyDescent="0.3">
      <c r="A9" s="11">
        <v>0.25</v>
      </c>
      <c r="B9" s="12">
        <v>2721.2550000000001</v>
      </c>
      <c r="C9" s="1">
        <v>5397.77</v>
      </c>
      <c r="D9" s="1">
        <v>2503.598</v>
      </c>
      <c r="E9" s="1">
        <f>SUM(B9+C9+D9)</f>
        <v>10622.623</v>
      </c>
      <c r="F9" s="14">
        <f>(C9/E9)*100</f>
        <v>50.813909144662297</v>
      </c>
      <c r="G9" s="12">
        <v>2988.134</v>
      </c>
      <c r="H9" s="1">
        <v>4331.7190000000001</v>
      </c>
      <c r="I9" s="1">
        <v>2285.4259999999999</v>
      </c>
      <c r="J9" s="1">
        <f>SUM(G9+H9+I9)</f>
        <v>9605.2790000000005</v>
      </c>
      <c r="K9" s="14">
        <f>(H9/J9)*100</f>
        <v>45.09727411353694</v>
      </c>
      <c r="L9" s="12">
        <v>3195.962</v>
      </c>
      <c r="M9" s="1">
        <v>5461.3050000000003</v>
      </c>
      <c r="N9" s="1">
        <v>2549.1129999999998</v>
      </c>
      <c r="O9" s="1">
        <f>SUM(L9+M9+N9)</f>
        <v>11206.38</v>
      </c>
      <c r="P9" s="14">
        <f>(M9/O9)*100</f>
        <v>48.73389087287778</v>
      </c>
      <c r="Q9" s="12">
        <f>(F9+K9+P9)/3</f>
        <v>48.21502471035901</v>
      </c>
      <c r="R9" s="15">
        <f>_xlfn.STDEV.S(F9,K9,P9)</f>
        <v>2.8934228157543136</v>
      </c>
    </row>
    <row r="10" spans="1:18" x14ac:dyDescent="0.3">
      <c r="A10" s="11">
        <v>0.5</v>
      </c>
      <c r="B10" s="12">
        <v>1459.4770000000001</v>
      </c>
      <c r="C10" s="1">
        <v>6221.134</v>
      </c>
      <c r="D10" s="1">
        <v>1943.184</v>
      </c>
      <c r="E10" s="1">
        <f>SUM(B10+C10+D10)</f>
        <v>9623.7950000000001</v>
      </c>
      <c r="F10" s="14">
        <f>(C10/E10)*100</f>
        <v>64.643251440829729</v>
      </c>
      <c r="G10" s="12">
        <v>909.64800000000002</v>
      </c>
      <c r="H10" s="1">
        <v>6263.0119999999997</v>
      </c>
      <c r="I10" s="1">
        <v>1526.941</v>
      </c>
      <c r="J10" s="1">
        <f>SUM(G10+H10+I10)</f>
        <v>8699.6010000000006</v>
      </c>
      <c r="K10" s="14">
        <f>(H10/J10)*100</f>
        <v>71.99194537772479</v>
      </c>
      <c r="L10" s="12">
        <v>850.64800000000002</v>
      </c>
      <c r="M10" s="1">
        <v>6566.3760000000002</v>
      </c>
      <c r="N10" s="1">
        <v>1603.6980000000001</v>
      </c>
      <c r="O10" s="1">
        <f>SUM(L10+M10+N10)</f>
        <v>9020.7219999999998</v>
      </c>
      <c r="P10" s="14">
        <f>(M10/O10)*100</f>
        <v>72.792133489980074</v>
      </c>
      <c r="Q10" s="12">
        <f>(F10+K10+P10)/3</f>
        <v>69.809110102844855</v>
      </c>
      <c r="R10" s="15">
        <f>_xlfn.STDEV.S(F10,K10,P10)</f>
        <v>4.4916196455940334</v>
      </c>
    </row>
    <row r="11" spans="1:18" x14ac:dyDescent="0.3">
      <c r="A11" s="11">
        <v>1</v>
      </c>
      <c r="B11" s="12">
        <v>0</v>
      </c>
      <c r="C11" s="1">
        <v>5154.2550000000001</v>
      </c>
      <c r="D11" s="1">
        <v>1154.941</v>
      </c>
      <c r="E11" s="1">
        <f>SUM(B11+C11+D11)</f>
        <v>6309.1959999999999</v>
      </c>
      <c r="F11" s="14">
        <f>(C11/E11)*100</f>
        <v>81.694323650747265</v>
      </c>
      <c r="G11" s="12">
        <v>0</v>
      </c>
      <c r="H11" s="1">
        <v>3532.2339999999999</v>
      </c>
      <c r="I11" s="1">
        <v>451.62700000000001</v>
      </c>
      <c r="J11" s="1">
        <f>SUM(G11+H11+I11)</f>
        <v>3983.8609999999999</v>
      </c>
      <c r="K11" s="14">
        <f>(H11/J11)*100</f>
        <v>88.66358540119748</v>
      </c>
      <c r="L11" s="12">
        <v>261.26299999999998</v>
      </c>
      <c r="M11" s="1">
        <v>4962.6689999999999</v>
      </c>
      <c r="N11" s="1">
        <v>1128.991</v>
      </c>
      <c r="O11" s="1">
        <f>SUM(L11+M11+N11)</f>
        <v>6352.9229999999998</v>
      </c>
      <c r="P11" s="14">
        <f>(M11/O11)*100</f>
        <v>78.116309610552491</v>
      </c>
      <c r="Q11" s="12">
        <f>(F11+K11+P11)/3</f>
        <v>82.824739554165745</v>
      </c>
      <c r="R11" s="15">
        <f>_xlfn.STDEV.S(F11,K11,P11)</f>
        <v>5.3637334699822219</v>
      </c>
    </row>
    <row r="12" spans="1:18" x14ac:dyDescent="0.3">
      <c r="A12" s="16">
        <v>5</v>
      </c>
      <c r="B12" s="17">
        <v>0</v>
      </c>
      <c r="C12" s="18">
        <v>900.99099999999999</v>
      </c>
      <c r="D12" s="18">
        <v>135.72800000000001</v>
      </c>
      <c r="E12" s="18">
        <f>SUM(B12+C12+D12)</f>
        <v>1036.7190000000001</v>
      </c>
      <c r="F12" s="19">
        <f>(C12/E12)*100</f>
        <v>86.907927799143252</v>
      </c>
      <c r="G12" s="17">
        <v>0</v>
      </c>
      <c r="H12" s="18">
        <v>959.82</v>
      </c>
      <c r="I12" s="18">
        <v>0</v>
      </c>
      <c r="J12" s="18">
        <f>SUM(G12+H12+I12)</f>
        <v>959.82</v>
      </c>
      <c r="K12" s="19">
        <f>(H12/J12)*100</f>
        <v>100</v>
      </c>
      <c r="L12" s="17"/>
      <c r="M12" s="18">
        <v>637.69799999999998</v>
      </c>
      <c r="N12" s="18"/>
      <c r="O12" s="18">
        <f>SUM(L12+M12+N12)</f>
        <v>637.69799999999998</v>
      </c>
      <c r="P12" s="19">
        <f>(M12/O12)*100</f>
        <v>100</v>
      </c>
      <c r="Q12" s="17">
        <f>(F12+K12+P12)/3</f>
        <v>95.635975933047746</v>
      </c>
      <c r="R12" s="20">
        <f>_xlfn.STDEV.S(F12,K12,P12)</f>
        <v>7.5587114094146601</v>
      </c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8D1997-0B8D-4027-BAC0-0F54D0D6E072}">
  <dimension ref="A1:R13"/>
  <sheetViews>
    <sheetView showGridLines="0" workbookViewId="0">
      <selection activeCell="K12" sqref="K12"/>
    </sheetView>
  </sheetViews>
  <sheetFormatPr defaultRowHeight="13" x14ac:dyDescent="0.3"/>
  <cols>
    <col min="1" max="1" width="11.90625" style="1" customWidth="1"/>
    <col min="2" max="2" width="13.1796875" style="1" customWidth="1"/>
    <col min="3" max="5" width="8.7265625" style="1"/>
    <col min="6" max="6" width="8.7265625" style="2"/>
    <col min="7" max="7" width="13.08984375" style="1" customWidth="1"/>
    <col min="8" max="10" width="8.7265625" style="1"/>
    <col min="11" max="11" width="8.7265625" style="2"/>
    <col min="12" max="12" width="13.08984375" style="1" customWidth="1"/>
    <col min="13" max="14" width="8.7265625" style="1"/>
    <col min="15" max="15" width="8.7265625" style="2"/>
    <col min="16" max="16384" width="8.7265625" style="1"/>
  </cols>
  <sheetData>
    <row r="1" spans="1:18" ht="12.5" x14ac:dyDescent="0.25">
      <c r="F1" s="1"/>
      <c r="K1" s="1"/>
      <c r="O1" s="1"/>
    </row>
    <row r="2" spans="1:18" x14ac:dyDescent="0.3">
      <c r="B2" s="32" t="s">
        <v>7</v>
      </c>
      <c r="C2" s="32"/>
      <c r="D2" s="32"/>
      <c r="E2" s="2"/>
      <c r="G2" s="32" t="s">
        <v>7</v>
      </c>
      <c r="H2" s="32"/>
      <c r="I2" s="32"/>
      <c r="J2" s="2"/>
      <c r="L2" s="32" t="s">
        <v>7</v>
      </c>
      <c r="M2" s="32"/>
      <c r="N2" s="32"/>
      <c r="O2" s="1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x14ac:dyDescent="0.3">
      <c r="A4" s="6">
        <v>0</v>
      </c>
      <c r="B4" s="7">
        <v>9641.5390000000007</v>
      </c>
      <c r="C4" s="8">
        <v>112.021</v>
      </c>
      <c r="D4" s="8">
        <v>5697.77</v>
      </c>
      <c r="E4" s="8">
        <f>SUM(B4:D4)</f>
        <v>15451.330000000002</v>
      </c>
      <c r="F4" s="9">
        <f>(C4/E4)*100</f>
        <v>0.72499260581451552</v>
      </c>
      <c r="G4" s="7">
        <v>10676.418</v>
      </c>
      <c r="H4" s="8">
        <v>192.142</v>
      </c>
      <c r="I4" s="8">
        <v>5995.8909999999996</v>
      </c>
      <c r="J4" s="8">
        <f>SUM(G4:I4)</f>
        <v>16864.451000000001</v>
      </c>
      <c r="K4" s="9">
        <f>(H4/J4)*100</f>
        <v>1.1393314849086993</v>
      </c>
      <c r="L4" s="7">
        <v>6297.74</v>
      </c>
      <c r="M4" s="8">
        <v>177.72800000000001</v>
      </c>
      <c r="N4" s="8">
        <v>4148.8909999999996</v>
      </c>
      <c r="O4" s="8">
        <f>SUM(L4:N4)</f>
        <v>10624.359</v>
      </c>
      <c r="P4" s="9">
        <f>(M4/O4)*100</f>
        <v>1.672835038800929</v>
      </c>
      <c r="Q4" s="7">
        <f>(F4+K4+P4)/3</f>
        <v>1.1790530431747146</v>
      </c>
      <c r="R4" s="10">
        <f>_xlfn.STDEV.S(F4,K4,P4)</f>
        <v>0.47516804510163713</v>
      </c>
    </row>
    <row r="5" spans="1:18" x14ac:dyDescent="0.3">
      <c r="A5" s="11">
        <v>1E-3</v>
      </c>
      <c r="B5" s="12">
        <v>8380.5889999999999</v>
      </c>
      <c r="C5" s="1">
        <v>1220.82</v>
      </c>
      <c r="D5" s="1">
        <v>5151.0619999999999</v>
      </c>
      <c r="E5" s="1">
        <f>SUM(B5:D5)</f>
        <v>14752.471</v>
      </c>
      <c r="F5" s="14">
        <f>(C5/E5)*100</f>
        <v>8.2753594296169091</v>
      </c>
      <c r="G5" s="12">
        <v>10286.004000000001</v>
      </c>
      <c r="H5" s="1">
        <v>830.40599999999995</v>
      </c>
      <c r="I5" s="1">
        <v>5110.2340000000004</v>
      </c>
      <c r="J5" s="1">
        <f>SUM(G5:I5)</f>
        <v>16226.644</v>
      </c>
      <c r="K5" s="14">
        <f>(H5/J5)*100</f>
        <v>5.1175461789880892</v>
      </c>
      <c r="L5" s="12">
        <v>6850.933</v>
      </c>
      <c r="M5" s="1">
        <v>1107.941</v>
      </c>
      <c r="N5" s="1">
        <v>3575.82</v>
      </c>
      <c r="O5" s="1">
        <f>SUM(L5:N5)</f>
        <v>11534.694</v>
      </c>
      <c r="P5" s="14">
        <f>(M5/O5)*100</f>
        <v>9.6052916531639241</v>
      </c>
      <c r="Q5" s="12">
        <f>(F5+K5+P5)/3</f>
        <v>7.6660657539229744</v>
      </c>
      <c r="R5" s="15">
        <f>_xlfn.STDEV.S(F5,K5,P5)</f>
        <v>2.3050800306446848</v>
      </c>
    </row>
    <row r="6" spans="1:18" x14ac:dyDescent="0.3">
      <c r="A6" s="11">
        <v>2.5000000000000001E-3</v>
      </c>
      <c r="B6" s="12">
        <v>8165.0540000000001</v>
      </c>
      <c r="C6" s="1">
        <v>2502.355</v>
      </c>
      <c r="D6" s="1">
        <v>4615.2340000000004</v>
      </c>
      <c r="E6" s="1">
        <f>SUM(B6:D6)</f>
        <v>15282.643</v>
      </c>
      <c r="F6" s="14">
        <f>(C6/E6)*100</f>
        <v>16.373836645925707</v>
      </c>
      <c r="G6" s="12">
        <v>10492.054</v>
      </c>
      <c r="H6" s="1">
        <v>1419.82</v>
      </c>
      <c r="I6" s="1">
        <v>4624.82</v>
      </c>
      <c r="J6" s="1">
        <f>SUM(G6:I6)</f>
        <v>16536.694</v>
      </c>
      <c r="K6" s="14">
        <f>(H6/J6)*100</f>
        <v>8.5858757500138783</v>
      </c>
      <c r="L6" s="12">
        <v>5645.1040000000003</v>
      </c>
      <c r="M6" s="1">
        <v>1643.6980000000001</v>
      </c>
      <c r="N6" s="1">
        <v>3159.6480000000001</v>
      </c>
      <c r="O6" s="1">
        <f>SUM(L6:N6)</f>
        <v>10448.450000000001</v>
      </c>
      <c r="P6" s="14">
        <f>(M6/O6)*100</f>
        <v>15.731500844622886</v>
      </c>
      <c r="Q6" s="12">
        <f>(F6+K6+P6)/3</f>
        <v>13.563737746854157</v>
      </c>
      <c r="R6" s="15">
        <f>_xlfn.STDEV.S(F6,K6,P6)</f>
        <v>4.3229019610787898</v>
      </c>
    </row>
    <row r="7" spans="1:18" x14ac:dyDescent="0.3">
      <c r="A7" s="11">
        <v>5.0000000000000001E-3</v>
      </c>
      <c r="B7" s="12">
        <v>5969.0540000000001</v>
      </c>
      <c r="C7" s="1">
        <v>3426.1840000000002</v>
      </c>
      <c r="D7" s="1">
        <v>4033.1840000000002</v>
      </c>
      <c r="E7" s="1">
        <f>SUM(B7:D7)</f>
        <v>13428.422000000002</v>
      </c>
      <c r="F7" s="14">
        <f>(C7/E7)*100</f>
        <v>25.514420085993724</v>
      </c>
      <c r="G7" s="12">
        <v>9978.518</v>
      </c>
      <c r="H7" s="1">
        <v>3426.6480000000001</v>
      </c>
      <c r="I7" s="1">
        <v>4289.8410000000003</v>
      </c>
      <c r="J7" s="1">
        <f>SUM(G7:I7)</f>
        <v>17695.007000000001</v>
      </c>
      <c r="K7" s="14">
        <f>(H7/J7)*100</f>
        <v>19.365055916620999</v>
      </c>
      <c r="L7" s="12">
        <v>4632.3969999999999</v>
      </c>
      <c r="M7" s="1">
        <v>3299.527</v>
      </c>
      <c r="N7" s="1">
        <v>2464.0619999999999</v>
      </c>
      <c r="O7" s="1">
        <f>SUM(L7:N7)</f>
        <v>10395.986000000001</v>
      </c>
      <c r="P7" s="14">
        <f>(M7/O7)*100</f>
        <v>31.738470982935141</v>
      </c>
      <c r="Q7" s="12">
        <f>(F7+K7+P7)/3</f>
        <v>25.539315661849955</v>
      </c>
      <c r="R7" s="15">
        <f>_xlfn.STDEV.S(F7,K7,P7)</f>
        <v>6.1867451008664887</v>
      </c>
    </row>
    <row r="8" spans="1:18" x14ac:dyDescent="0.3">
      <c r="A8" s="11">
        <v>0.01</v>
      </c>
      <c r="B8" s="12">
        <v>5018.2759999999998</v>
      </c>
      <c r="C8" s="1">
        <v>4895.134</v>
      </c>
      <c r="D8" s="1">
        <v>3002.0619999999999</v>
      </c>
      <c r="E8" s="1">
        <f>SUM(B8:D8)</f>
        <v>12915.472</v>
      </c>
      <c r="F8" s="14">
        <f>(C8/E8)*100</f>
        <v>37.901317117949695</v>
      </c>
      <c r="G8" s="12">
        <v>7233.1040000000003</v>
      </c>
      <c r="H8" s="1">
        <v>4980.598</v>
      </c>
      <c r="I8" s="1">
        <v>2504.355</v>
      </c>
      <c r="J8" s="1">
        <f>SUM(G8:I8)</f>
        <v>14718.057000000001</v>
      </c>
      <c r="K8" s="14">
        <f>(H8/J8)*100</f>
        <v>33.84005103391025</v>
      </c>
      <c r="L8" s="12">
        <v>4612.3969999999999</v>
      </c>
      <c r="M8" s="1">
        <v>3727.77</v>
      </c>
      <c r="N8" s="1">
        <v>1978.991</v>
      </c>
      <c r="O8" s="1">
        <f>SUM(L8:N8)</f>
        <v>10319.157999999999</v>
      </c>
      <c r="P8" s="14">
        <f>(M8/O8)*100</f>
        <v>36.124749713106439</v>
      </c>
      <c r="Q8" s="12">
        <f>(F8+K8+P8)/3</f>
        <v>35.955372621655464</v>
      </c>
      <c r="R8" s="15">
        <f>_xlfn.STDEV.S(F8,K8,P8)</f>
        <v>2.03592411466478</v>
      </c>
    </row>
    <row r="9" spans="1:18" x14ac:dyDescent="0.3">
      <c r="A9" s="11">
        <v>2.5000000000000001E-2</v>
      </c>
      <c r="B9" s="12">
        <v>2524.2049999999999</v>
      </c>
      <c r="C9" s="1">
        <v>5592.134</v>
      </c>
      <c r="D9" s="1">
        <v>1266.577</v>
      </c>
      <c r="E9" s="1">
        <f>SUM(B9:D9)</f>
        <v>9382.9159999999993</v>
      </c>
      <c r="F9" s="14">
        <f>(C9/E9)*100</f>
        <v>59.599105438010959</v>
      </c>
      <c r="G9" s="12">
        <v>6272.8109999999997</v>
      </c>
      <c r="H9" s="1">
        <v>6255.9620000000004</v>
      </c>
      <c r="I9" s="1">
        <v>1618.6980000000001</v>
      </c>
      <c r="J9" s="1">
        <f>SUM(G9:I9)</f>
        <v>14147.471000000001</v>
      </c>
      <c r="K9" s="14">
        <f>(H9/J9)*100</f>
        <v>44.219648868691799</v>
      </c>
      <c r="L9" s="12">
        <v>2846.4470000000001</v>
      </c>
      <c r="M9" s="1">
        <v>5881.5479999999998</v>
      </c>
      <c r="N9" s="1">
        <v>1058.991</v>
      </c>
      <c r="O9" s="1">
        <f>SUM(L9:N9)</f>
        <v>9786.985999999999</v>
      </c>
      <c r="P9" s="14">
        <f>(M9/O9)*100</f>
        <v>60.095600422847241</v>
      </c>
      <c r="Q9" s="12">
        <f>(F9+K9+P9)/3</f>
        <v>54.638118243183328</v>
      </c>
      <c r="R9" s="15">
        <f>_xlfn.STDEV.S(F9,K9,P9)</f>
        <v>9.0260736146956901</v>
      </c>
    </row>
    <row r="10" spans="1:18" x14ac:dyDescent="0.3">
      <c r="A10" s="11">
        <v>0.05</v>
      </c>
      <c r="B10" s="12">
        <v>2176.0329999999999</v>
      </c>
      <c r="C10" s="1">
        <v>4077.598</v>
      </c>
      <c r="D10" s="1">
        <v>822.99099999999999</v>
      </c>
      <c r="E10" s="1">
        <f>SUM(B10:D10)</f>
        <v>7076.6219999999994</v>
      </c>
      <c r="F10" s="14">
        <f>(C10/E10)*100</f>
        <v>57.620683993012491</v>
      </c>
      <c r="G10" s="12">
        <v>3849.9830000000002</v>
      </c>
      <c r="H10" s="1">
        <v>4993.598</v>
      </c>
      <c r="I10" s="1">
        <v>872.28399999999999</v>
      </c>
      <c r="J10" s="1">
        <f>SUM(G10:I10)</f>
        <v>9715.8649999999998</v>
      </c>
      <c r="K10" s="14">
        <f>(H10/J10)*100</f>
        <v>51.396329611413904</v>
      </c>
      <c r="L10" s="12">
        <v>1661.962</v>
      </c>
      <c r="M10" s="1">
        <v>5606.0619999999999</v>
      </c>
      <c r="N10" s="1">
        <v>434.92</v>
      </c>
      <c r="O10" s="1">
        <f>SUM(L10:N10)</f>
        <v>7702.9439999999995</v>
      </c>
      <c r="P10" s="14">
        <f>(M10/O10)*100</f>
        <v>72.778174163021319</v>
      </c>
      <c r="Q10" s="12">
        <f>(F10+K10+P10)/3</f>
        <v>60.598395922482574</v>
      </c>
      <c r="R10" s="15">
        <f>_xlfn.STDEV.S(F10,K10,P10)</f>
        <v>10.997540423133582</v>
      </c>
    </row>
    <row r="11" spans="1:18" x14ac:dyDescent="0.3">
      <c r="A11" s="11">
        <v>0.1</v>
      </c>
      <c r="B11" s="12">
        <v>294.79899999999998</v>
      </c>
      <c r="C11" s="1">
        <v>2402.1129999999998</v>
      </c>
      <c r="D11" s="1">
        <v>347.971</v>
      </c>
      <c r="E11" s="1">
        <f>SUM(B11:D11)</f>
        <v>3044.8829999999998</v>
      </c>
      <c r="F11" s="14">
        <f>(C11/E11)*100</f>
        <v>78.890157684219716</v>
      </c>
      <c r="G11" s="12">
        <v>1088.3050000000001</v>
      </c>
      <c r="H11" s="1">
        <v>3538.3049999999998</v>
      </c>
      <c r="I11" s="1">
        <v>286.92</v>
      </c>
      <c r="J11" s="1">
        <f>SUM(G11:I11)</f>
        <v>4913.53</v>
      </c>
      <c r="K11" s="14">
        <f>(H11/J11)*100</f>
        <v>72.011466298160386</v>
      </c>
      <c r="L11" s="12">
        <v>858.06200000000001</v>
      </c>
      <c r="M11" s="1">
        <v>4278.4260000000004</v>
      </c>
      <c r="N11" s="1">
        <v>368.33499999999998</v>
      </c>
      <c r="O11" s="1">
        <f>SUM(L11:N11)</f>
        <v>5504.8230000000003</v>
      </c>
      <c r="P11" s="14">
        <f>(M11/O11)*100</f>
        <v>77.721409026230276</v>
      </c>
      <c r="Q11" s="12">
        <f>(F11+K11+P11)/3</f>
        <v>76.207677669536793</v>
      </c>
      <c r="R11" s="15">
        <f>_xlfn.STDEV.S(F11,K11,P11)</f>
        <v>3.6807113118715962</v>
      </c>
    </row>
    <row r="12" spans="1:18" x14ac:dyDescent="0.3">
      <c r="A12" s="11">
        <v>0.5</v>
      </c>
      <c r="B12" s="12">
        <v>0</v>
      </c>
      <c r="C12" s="1">
        <v>1445.991</v>
      </c>
      <c r="D12" s="1">
        <v>0</v>
      </c>
      <c r="E12" s="1">
        <f>SUM(B12:D12)</f>
        <v>1445.991</v>
      </c>
      <c r="F12" s="14">
        <f>(C12/E12)*100</f>
        <v>100</v>
      </c>
      <c r="G12" s="12">
        <v>652.11300000000006</v>
      </c>
      <c r="H12" s="1">
        <v>3361.355</v>
      </c>
      <c r="I12" s="1">
        <v>417.99099999999999</v>
      </c>
      <c r="J12" s="1">
        <f>SUM(G12:I12)</f>
        <v>4431.4589999999998</v>
      </c>
      <c r="K12" s="14">
        <f>(H12/J12)*100</f>
        <v>75.852106495851586</v>
      </c>
      <c r="L12" s="12">
        <v>0</v>
      </c>
      <c r="M12" s="1">
        <v>2531.1840000000002</v>
      </c>
      <c r="N12" s="1">
        <v>188.55600000000001</v>
      </c>
      <c r="O12" s="1">
        <f>SUM(L12:N12)</f>
        <v>2719.7400000000002</v>
      </c>
      <c r="P12" s="14">
        <f>(M12/O12)*100</f>
        <v>93.06713141697368</v>
      </c>
      <c r="Q12" s="12">
        <f>(F12+K12+P12)/3</f>
        <v>89.63974597094176</v>
      </c>
      <c r="R12" s="15">
        <f>_xlfn.STDEV.S(F12,K12,P12)</f>
        <v>12.433439524873025</v>
      </c>
    </row>
    <row r="13" spans="1:18" x14ac:dyDescent="0.3">
      <c r="A13" s="16">
        <v>1</v>
      </c>
      <c r="B13" s="17">
        <v>360.38499999999999</v>
      </c>
      <c r="C13" s="18">
        <v>1887.355</v>
      </c>
      <c r="D13" s="18">
        <v>214.678</v>
      </c>
      <c r="E13" s="18">
        <f>SUM(B13:D13)</f>
        <v>2462.4179999999997</v>
      </c>
      <c r="F13" s="19">
        <f>(C13/E13)*100</f>
        <v>76.646410154571655</v>
      </c>
      <c r="G13" s="17">
        <v>0</v>
      </c>
      <c r="H13" s="18">
        <v>2639.77</v>
      </c>
      <c r="I13" s="18">
        <v>280.79899999999998</v>
      </c>
      <c r="J13" s="18">
        <f>SUM(G13:I13)</f>
        <v>2920.569</v>
      </c>
      <c r="K13" s="19">
        <f>(H13/J13)*100</f>
        <v>90.385469406817649</v>
      </c>
      <c r="L13" s="17">
        <v>0</v>
      </c>
      <c r="M13" s="18">
        <v>2181.77</v>
      </c>
      <c r="N13" s="18">
        <v>155.142</v>
      </c>
      <c r="O13" s="18">
        <f>SUM(L13:N13)</f>
        <v>2336.9119999999998</v>
      </c>
      <c r="P13" s="19">
        <f>(M13/O13)*100</f>
        <v>93.361239105280831</v>
      </c>
      <c r="Q13" s="17">
        <f>(F13+K13+P13)/3</f>
        <v>86.797706222223383</v>
      </c>
      <c r="R13" s="20">
        <f>_xlfn.STDEV.S(F13,K13,P13)</f>
        <v>8.9163002537158835</v>
      </c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51E83-404C-4B05-B1D6-3D9320E4000A}">
  <dimension ref="A1:R18"/>
  <sheetViews>
    <sheetView showGridLines="0" workbookViewId="0">
      <selection activeCell="K12" sqref="K12"/>
    </sheetView>
  </sheetViews>
  <sheetFormatPr defaultRowHeight="13" x14ac:dyDescent="0.3"/>
  <cols>
    <col min="1" max="1" width="11.81640625" style="1" customWidth="1"/>
    <col min="2" max="2" width="13.26953125" style="1" customWidth="1"/>
    <col min="3" max="5" width="8.7265625" style="1"/>
    <col min="6" max="6" width="8.7265625" style="2"/>
    <col min="7" max="7" width="13.08984375" style="1" customWidth="1"/>
    <col min="8" max="10" width="8.7265625" style="1"/>
    <col min="11" max="11" width="8.7265625" style="2"/>
    <col min="12" max="12" width="13.26953125" style="1" customWidth="1"/>
    <col min="13" max="15" width="8.7265625" style="1"/>
    <col min="16" max="16" width="8.7265625" style="2"/>
    <col min="17" max="16384" width="8.7265625" style="1"/>
  </cols>
  <sheetData>
    <row r="1" spans="1:18" ht="12.5" x14ac:dyDescent="0.25">
      <c r="F1" s="1"/>
      <c r="K1" s="1"/>
      <c r="P1" s="1"/>
    </row>
    <row r="2" spans="1:18" x14ac:dyDescent="0.3">
      <c r="B2" s="32" t="s">
        <v>7</v>
      </c>
      <c r="C2" s="32"/>
      <c r="D2" s="32"/>
      <c r="E2" s="2"/>
      <c r="G2" s="32" t="s">
        <v>7</v>
      </c>
      <c r="H2" s="32"/>
      <c r="I2" s="32"/>
      <c r="J2" s="2"/>
      <c r="L2" s="32" t="s">
        <v>7</v>
      </c>
      <c r="M2" s="32"/>
      <c r="N2" s="3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x14ac:dyDescent="0.3">
      <c r="A4" s="6">
        <v>0</v>
      </c>
      <c r="B4" s="7">
        <v>3509.5479999999998</v>
      </c>
      <c r="C4" s="8">
        <v>224.38499999999999</v>
      </c>
      <c r="D4" s="8">
        <v>2849.77</v>
      </c>
      <c r="E4" s="8">
        <f>SUM(B4:D4)</f>
        <v>6583.7029999999995</v>
      </c>
      <c r="F4" s="9">
        <f>(C4/E4)*100</f>
        <v>3.4081883705871912</v>
      </c>
      <c r="G4" s="7">
        <v>3000.326</v>
      </c>
      <c r="H4" s="8">
        <v>310.33499999999998</v>
      </c>
      <c r="I4" s="8">
        <v>2305.4769999999999</v>
      </c>
      <c r="J4" s="8">
        <f>SUM(G4:I4)</f>
        <v>5616.1379999999999</v>
      </c>
      <c r="K4" s="9">
        <f>(H4/J4)*100</f>
        <v>5.5257723367908689</v>
      </c>
      <c r="L4" s="7">
        <v>4798.2250000000004</v>
      </c>
      <c r="M4" s="8">
        <v>269.94099999999997</v>
      </c>
      <c r="N4" s="8">
        <v>2738.7190000000001</v>
      </c>
      <c r="O4" s="8">
        <f>SUM(L4:N4)</f>
        <v>7806.8850000000002</v>
      </c>
      <c r="P4" s="9">
        <f>(M4/O4)*100</f>
        <v>3.4577299396622339</v>
      </c>
      <c r="Q4" s="7">
        <f>(F4+K4+P4)/3</f>
        <v>4.1305635490134307</v>
      </c>
      <c r="R4" s="10">
        <f>_xlfn.STDEV.S(F4,K4,P4)</f>
        <v>1.2085401370600597</v>
      </c>
    </row>
    <row r="5" spans="1:18" x14ac:dyDescent="0.3">
      <c r="A5" s="11">
        <v>1E-3</v>
      </c>
      <c r="B5" s="12">
        <v>3631.6689999999999</v>
      </c>
      <c r="C5" s="1">
        <v>332.04199999999997</v>
      </c>
      <c r="D5" s="1">
        <v>2678.1840000000002</v>
      </c>
      <c r="E5" s="1">
        <f>SUM(B5:D5)</f>
        <v>6641.8950000000004</v>
      </c>
      <c r="F5" s="14">
        <f>(C5/E5)*100</f>
        <v>4.9992057989474388</v>
      </c>
      <c r="G5" s="12">
        <v>3237.6190000000001</v>
      </c>
      <c r="H5" s="1">
        <v>536.40599999999995</v>
      </c>
      <c r="I5" s="1">
        <v>2428.355</v>
      </c>
      <c r="J5" s="1">
        <f>SUM(G5:I5)</f>
        <v>6202.38</v>
      </c>
      <c r="K5" s="14">
        <f>(H5/J5)*100</f>
        <v>8.6483898116529456</v>
      </c>
      <c r="L5" s="12">
        <v>5312.1040000000003</v>
      </c>
      <c r="M5" s="1">
        <v>561.18399999999997</v>
      </c>
      <c r="N5" s="1">
        <v>2864.4769999999999</v>
      </c>
      <c r="O5" s="1">
        <f>SUM(L5:N5)</f>
        <v>8737.7649999999994</v>
      </c>
      <c r="P5" s="14">
        <f>(M5/O5)*100</f>
        <v>6.4225119352603333</v>
      </c>
      <c r="Q5" s="12">
        <f>(F5+K5+P5)/3</f>
        <v>6.690035848620238</v>
      </c>
      <c r="R5" s="15">
        <f>_xlfn.STDEV.S(F5,K5,P5)</f>
        <v>1.8392424453592127</v>
      </c>
    </row>
    <row r="6" spans="1:18" x14ac:dyDescent="0.3">
      <c r="A6" s="11">
        <v>2.5000000000000001E-3</v>
      </c>
      <c r="B6" s="12">
        <v>3484.2049999999999</v>
      </c>
      <c r="C6" s="1">
        <v>538.62699999999995</v>
      </c>
      <c r="D6" s="1">
        <v>2471.9409999999998</v>
      </c>
      <c r="E6" s="1">
        <f>SUM(B6:D6)</f>
        <v>6494.7729999999992</v>
      </c>
      <c r="F6" s="14">
        <f>(C6/E6)*100</f>
        <v>8.2932382702213001</v>
      </c>
      <c r="G6" s="12">
        <v>3748.154</v>
      </c>
      <c r="H6" s="1">
        <v>676.74900000000002</v>
      </c>
      <c r="I6" s="1">
        <v>2788.355</v>
      </c>
      <c r="J6" s="1">
        <f>SUM(G6:I6)</f>
        <v>7213.2579999999998</v>
      </c>
      <c r="K6" s="14">
        <f>(H6/J6)*100</f>
        <v>9.3820157271513107</v>
      </c>
      <c r="L6" s="12">
        <v>5082.1040000000003</v>
      </c>
      <c r="M6" s="1">
        <v>736.13400000000001</v>
      </c>
      <c r="N6" s="1">
        <v>2675.8910000000001</v>
      </c>
      <c r="O6" s="1">
        <f>SUM(L6:N6)</f>
        <v>8494.1290000000008</v>
      </c>
      <c r="P6" s="14">
        <f>(M6/O6)*100</f>
        <v>8.6663859237362662</v>
      </c>
      <c r="Q6" s="12">
        <f>(F6+K6+P6)/3</f>
        <v>8.7805466403696268</v>
      </c>
      <c r="R6" s="15">
        <f>_xlfn.STDEV.S(F6,K6,P6)</f>
        <v>0.55329340281303452</v>
      </c>
    </row>
    <row r="7" spans="1:18" x14ac:dyDescent="0.3">
      <c r="A7" s="11">
        <v>5.0000000000000001E-3</v>
      </c>
      <c r="B7" s="12">
        <v>3817.4969999999998</v>
      </c>
      <c r="C7" s="1">
        <v>1166.163</v>
      </c>
      <c r="D7" s="1">
        <v>3010.134</v>
      </c>
      <c r="E7" s="1">
        <f>SUM(B7:D7)</f>
        <v>7993.7939999999999</v>
      </c>
      <c r="F7" s="14">
        <f>(C7/E7)*100</f>
        <v>14.588354415938165</v>
      </c>
      <c r="G7" s="12">
        <v>2970.6689999999999</v>
      </c>
      <c r="H7" s="1">
        <v>591.74900000000002</v>
      </c>
      <c r="I7" s="1">
        <v>2291.6480000000001</v>
      </c>
      <c r="J7" s="1">
        <f>SUM(G7:I7)</f>
        <v>5854.0659999999998</v>
      </c>
      <c r="K7" s="14">
        <f>(H7/J7)*100</f>
        <v>10.108341791841774</v>
      </c>
      <c r="L7" s="12">
        <v>4637.8109999999997</v>
      </c>
      <c r="M7" s="1">
        <v>1204.9829999999999</v>
      </c>
      <c r="N7" s="1">
        <v>2662.3049999999998</v>
      </c>
      <c r="O7" s="1">
        <f>SUM(L7:N7)</f>
        <v>8505.0990000000002</v>
      </c>
      <c r="P7" s="14">
        <f>(M7/O7)*100</f>
        <v>14.167771592076706</v>
      </c>
      <c r="Q7" s="12">
        <f>(F7+K7+P7)/3</f>
        <v>12.954822599952214</v>
      </c>
      <c r="R7" s="15">
        <f>_xlfn.STDEV.S(F7,K7,P7)</f>
        <v>2.4740780547787273</v>
      </c>
    </row>
    <row r="8" spans="1:18" x14ac:dyDescent="0.3">
      <c r="A8" s="11">
        <v>0.01</v>
      </c>
      <c r="B8" s="12">
        <v>3029.3760000000002</v>
      </c>
      <c r="C8" s="1">
        <v>1706.4059999999999</v>
      </c>
      <c r="D8" s="1">
        <v>1885.6479999999999</v>
      </c>
      <c r="E8" s="1">
        <f>SUM(B8:D8)</f>
        <v>6621.43</v>
      </c>
      <c r="F8" s="14">
        <f>(C8/E8)*100</f>
        <v>25.77095884121708</v>
      </c>
      <c r="G8" s="12">
        <v>3010.5479999999998</v>
      </c>
      <c r="H8" s="1">
        <v>1319.991</v>
      </c>
      <c r="I8" s="1">
        <v>2258.9409999999998</v>
      </c>
      <c r="J8" s="1">
        <f>SUM(G8:I8)</f>
        <v>6589.48</v>
      </c>
      <c r="K8" s="14">
        <f>(H8/J8)*100</f>
        <v>20.031793100517799</v>
      </c>
      <c r="L8" s="12">
        <v>4027.154</v>
      </c>
      <c r="M8" s="1">
        <v>1992.569</v>
      </c>
      <c r="N8" s="1">
        <v>2309.3049999999998</v>
      </c>
      <c r="O8" s="1">
        <f>SUM(L8:N8)</f>
        <v>8329.0280000000002</v>
      </c>
      <c r="P8" s="14">
        <f>(M8/O8)*100</f>
        <v>23.923187675680762</v>
      </c>
      <c r="Q8" s="12">
        <f>(F8+K8+P8)/3</f>
        <v>23.241979872471884</v>
      </c>
      <c r="R8" s="15">
        <f>_xlfn.STDEV.S(F8,K8,P8)</f>
        <v>2.9295970547446228</v>
      </c>
    </row>
    <row r="9" spans="1:18" x14ac:dyDescent="0.3">
      <c r="A9" s="11">
        <v>2.5000000000000001E-2</v>
      </c>
      <c r="B9" s="12">
        <v>3062.4969999999998</v>
      </c>
      <c r="C9" s="1">
        <v>3379.4769999999999</v>
      </c>
      <c r="D9" s="1">
        <v>2024.941</v>
      </c>
      <c r="E9" s="1">
        <f>SUM(B9:D9)</f>
        <v>8466.9150000000009</v>
      </c>
      <c r="F9" s="14">
        <f>(C9/E9)*100</f>
        <v>39.913911973841707</v>
      </c>
      <c r="G9" s="12">
        <v>3029.2550000000001</v>
      </c>
      <c r="H9" s="1">
        <v>2885.0619999999999</v>
      </c>
      <c r="I9" s="1">
        <v>2135.0619999999999</v>
      </c>
      <c r="J9" s="1">
        <f>SUM(G9:I9)</f>
        <v>8049.3789999999999</v>
      </c>
      <c r="K9" s="14">
        <f>(H9/J9)*100</f>
        <v>35.842044460821135</v>
      </c>
      <c r="L9" s="12">
        <v>3265.569</v>
      </c>
      <c r="M9" s="1">
        <v>2973.6689999999999</v>
      </c>
      <c r="N9" s="1">
        <v>2052.598</v>
      </c>
      <c r="O9" s="1">
        <f>SUM(L9:N9)</f>
        <v>8291.8359999999993</v>
      </c>
      <c r="P9" s="14">
        <f>(M9/O9)*100</f>
        <v>35.862612333384305</v>
      </c>
      <c r="Q9" s="12">
        <f>(F9+K9+P9)/3</f>
        <v>37.206189589349044</v>
      </c>
      <c r="R9" s="15">
        <f>_xlfn.STDEV.S(F9,K9,P9)</f>
        <v>2.344978921644584</v>
      </c>
    </row>
    <row r="10" spans="1:18" x14ac:dyDescent="0.3">
      <c r="A10" s="11">
        <v>0.05</v>
      </c>
      <c r="B10" s="12">
        <v>1997.0830000000001</v>
      </c>
      <c r="C10" s="1">
        <v>4252.0119999999997</v>
      </c>
      <c r="D10" s="1">
        <v>1297.6980000000001</v>
      </c>
      <c r="E10" s="1">
        <f>SUM(B10:D10)</f>
        <v>7546.7929999999997</v>
      </c>
      <c r="F10" s="14">
        <f>(C10/E10)*100</f>
        <v>56.34197201380772</v>
      </c>
      <c r="G10" s="12">
        <v>2342.5479999999998</v>
      </c>
      <c r="H10" s="1">
        <v>3534.4769999999999</v>
      </c>
      <c r="I10" s="1">
        <v>1437.4770000000001</v>
      </c>
      <c r="J10" s="1">
        <f>SUM(G10:I10)</f>
        <v>7314.5019999999995</v>
      </c>
      <c r="K10" s="14">
        <f>(H10/J10)*100</f>
        <v>48.321498852553461</v>
      </c>
      <c r="L10" s="12">
        <v>2636.6190000000001</v>
      </c>
      <c r="M10" s="1">
        <v>5083.0829999999996</v>
      </c>
      <c r="N10" s="1">
        <v>1169.527</v>
      </c>
      <c r="O10" s="1">
        <f>SUM(L10:N10)</f>
        <v>8889.2289999999994</v>
      </c>
      <c r="P10" s="14">
        <f>(M10/O10)*100</f>
        <v>57.182495804754275</v>
      </c>
      <c r="Q10" s="12">
        <f>(F10+K10+P10)/3</f>
        <v>53.948655557038485</v>
      </c>
      <c r="R10" s="15">
        <f>_xlfn.STDEV.S(F10,K10,P10)</f>
        <v>4.891348433040716</v>
      </c>
    </row>
    <row r="11" spans="1:18" x14ac:dyDescent="0.3">
      <c r="A11" s="11">
        <v>0.1</v>
      </c>
      <c r="B11" s="12">
        <v>721.82</v>
      </c>
      <c r="C11" s="1">
        <v>4035.134</v>
      </c>
      <c r="D11" s="1">
        <v>412.33499999999998</v>
      </c>
      <c r="E11" s="1">
        <f>SUM(B11:D11)</f>
        <v>5169.2889999999998</v>
      </c>
      <c r="F11" s="14">
        <f>(C11/E11)*100</f>
        <v>78.059748642414846</v>
      </c>
      <c r="G11" s="12">
        <v>1106.941</v>
      </c>
      <c r="H11" s="1">
        <v>3755.1840000000002</v>
      </c>
      <c r="I11" s="1">
        <v>635.577</v>
      </c>
      <c r="J11" s="1">
        <f>SUM(G11:I11)</f>
        <v>5497.7020000000002</v>
      </c>
      <c r="K11" s="14">
        <f>(H11/J11)*100</f>
        <v>68.304611635916245</v>
      </c>
      <c r="L11" s="12">
        <v>1100.4770000000001</v>
      </c>
      <c r="M11" s="1">
        <v>3217.962</v>
      </c>
      <c r="N11" s="1">
        <v>597.16300000000001</v>
      </c>
      <c r="O11" s="1">
        <f>SUM(L11:N11)</f>
        <v>4915.6020000000008</v>
      </c>
      <c r="P11" s="14">
        <f>(M11/O11)*100</f>
        <v>65.464250360383119</v>
      </c>
      <c r="Q11" s="12">
        <f>(F11+K11+P11)/3</f>
        <v>70.609536879571408</v>
      </c>
      <c r="R11" s="15">
        <f>_xlfn.STDEV.S(F11,K11,P11)</f>
        <v>6.606523634052567</v>
      </c>
    </row>
    <row r="12" spans="1:18" x14ac:dyDescent="0.3">
      <c r="A12" s="11">
        <v>0.5</v>
      </c>
      <c r="B12" s="12">
        <v>287.50599999999997</v>
      </c>
      <c r="C12" s="1">
        <v>2183.4769999999999</v>
      </c>
      <c r="D12" s="1">
        <v>307.50599999999997</v>
      </c>
      <c r="E12" s="1">
        <f>SUM(B12:D12)</f>
        <v>2778.4889999999996</v>
      </c>
      <c r="F12" s="14">
        <f>(C12/E12)*100</f>
        <v>78.585051083520582</v>
      </c>
      <c r="G12" s="12">
        <v>521.74900000000002</v>
      </c>
      <c r="H12" s="1">
        <v>2573.9409999999998</v>
      </c>
      <c r="I12" s="1">
        <v>284.38499999999999</v>
      </c>
      <c r="J12" s="1">
        <f>SUM(G12:I12)</f>
        <v>3380.0749999999998</v>
      </c>
      <c r="K12" s="14">
        <f>(H12/J12)*100</f>
        <v>76.150410863664263</v>
      </c>
      <c r="L12" s="12">
        <v>391.26299999999998</v>
      </c>
      <c r="M12" s="1">
        <v>1379.184</v>
      </c>
      <c r="N12" s="1">
        <v>258.435</v>
      </c>
      <c r="O12" s="1">
        <f>SUM(L12:N12)</f>
        <v>2028.8819999999998</v>
      </c>
      <c r="P12" s="14">
        <f>(M12/O12)*100</f>
        <v>67.977536396892475</v>
      </c>
      <c r="Q12" s="12">
        <f>(F12+K12+P12)/3</f>
        <v>74.237666114692431</v>
      </c>
      <c r="R12" s="15">
        <f>_xlfn.STDEV.S(F12,K12,P12)</f>
        <v>5.5564184789122217</v>
      </c>
    </row>
    <row r="13" spans="1:18" x14ac:dyDescent="0.3">
      <c r="A13" s="16">
        <v>1</v>
      </c>
      <c r="B13" s="17">
        <v>330.50599999999997</v>
      </c>
      <c r="C13" s="18">
        <v>2243.8910000000001</v>
      </c>
      <c r="D13" s="18">
        <v>195.84899999999999</v>
      </c>
      <c r="E13" s="18">
        <f>SUM(B13:D13)</f>
        <v>2770.2460000000001</v>
      </c>
      <c r="F13" s="19">
        <f>(C13/E13)*100</f>
        <v>80.999701831534097</v>
      </c>
      <c r="G13" s="17">
        <v>406.09199999999998</v>
      </c>
      <c r="H13" s="18">
        <v>2663.2550000000001</v>
      </c>
      <c r="I13" s="18">
        <v>160.678</v>
      </c>
      <c r="J13" s="18">
        <f>SUM(G13:I13)</f>
        <v>3230.0250000000001</v>
      </c>
      <c r="K13" s="19">
        <f>(H13/J13)*100</f>
        <v>82.453076988568199</v>
      </c>
      <c r="L13" s="17">
        <v>452.74900000000002</v>
      </c>
      <c r="M13" s="18">
        <v>2266.4259999999999</v>
      </c>
      <c r="N13" s="18">
        <v>382.92</v>
      </c>
      <c r="O13" s="18">
        <f>SUM(L13:N13)</f>
        <v>3102.0950000000003</v>
      </c>
      <c r="P13" s="19">
        <f>(M13/O13)*100</f>
        <v>73.061140938623723</v>
      </c>
      <c r="Q13" s="17">
        <f>(F13+K13+P13)/3</f>
        <v>78.837973252908682</v>
      </c>
      <c r="R13" s="20">
        <f>_xlfn.STDEV.S(F13,K13,P13)</f>
        <v>5.0553851017796934</v>
      </c>
    </row>
    <row r="16" spans="1:18" x14ac:dyDescent="0.3">
      <c r="K16" s="1"/>
    </row>
    <row r="17" spans="11:11" x14ac:dyDescent="0.3">
      <c r="K17" s="1"/>
    </row>
    <row r="18" spans="11:11" x14ac:dyDescent="0.3">
      <c r="K18" s="1"/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317058-5A9B-4B55-BEBC-97736253BDAE}">
  <dimension ref="A1:R17"/>
  <sheetViews>
    <sheetView showGridLines="0" workbookViewId="0">
      <selection activeCell="K12" sqref="K12"/>
    </sheetView>
  </sheetViews>
  <sheetFormatPr defaultRowHeight="13" x14ac:dyDescent="0.3"/>
  <cols>
    <col min="1" max="1" width="11.6328125" style="28" customWidth="1"/>
    <col min="2" max="2" width="13.08984375" style="28" customWidth="1"/>
    <col min="3" max="5" width="8.7265625" style="28"/>
    <col min="6" max="6" width="8.7265625" style="35"/>
    <col min="7" max="7" width="13.26953125" style="28" customWidth="1"/>
    <col min="8" max="11" width="8.7265625" style="28"/>
    <col min="12" max="12" width="13.26953125" style="28" customWidth="1"/>
    <col min="13" max="16384" width="8.7265625" style="28"/>
  </cols>
  <sheetData>
    <row r="1" spans="1:18" s="1" customFormat="1" ht="12.5" x14ac:dyDescent="0.25"/>
    <row r="2" spans="1:18" s="1" customFormat="1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2.5" x14ac:dyDescent="0.25">
      <c r="A4" s="46">
        <v>0</v>
      </c>
      <c r="B4" s="44">
        <v>2934.4259999999999</v>
      </c>
      <c r="C4" s="45">
        <v>756.577</v>
      </c>
      <c r="D4" s="45">
        <v>2912.9409999999998</v>
      </c>
      <c r="E4" s="45">
        <f>SUM(B4:D4)</f>
        <v>6603.9439999999995</v>
      </c>
      <c r="F4" s="43">
        <f>(C4/E4)*100</f>
        <v>11.456441786907945</v>
      </c>
      <c r="G4" s="44">
        <v>3455.326</v>
      </c>
      <c r="H4" s="45">
        <v>389.92</v>
      </c>
      <c r="I4" s="45">
        <v>3154.9409999999998</v>
      </c>
      <c r="J4" s="45">
        <f>SUM(G4:I4)</f>
        <v>7000.1869999999999</v>
      </c>
      <c r="K4" s="43">
        <f>(H4/J4)*100</f>
        <v>5.5701369120567783</v>
      </c>
      <c r="L4" s="44">
        <v>2704.6190000000001</v>
      </c>
      <c r="M4" s="45">
        <v>855.11300000000006</v>
      </c>
      <c r="N4" s="45">
        <v>3805.4259999999999</v>
      </c>
      <c r="O4" s="45">
        <f>SUM(L4:N4)</f>
        <v>7365.1579999999994</v>
      </c>
      <c r="P4" s="43">
        <f>(M4/O4)*100</f>
        <v>11.610246514738721</v>
      </c>
      <c r="Q4" s="44">
        <f>(F4+K4+P4)/3</f>
        <v>9.5456084045678153</v>
      </c>
      <c r="R4" s="43">
        <f>_xlfn.STDEV.S(F4,K4,P4)</f>
        <v>3.4437180727233923</v>
      </c>
    </row>
    <row r="5" spans="1:18" ht="12.5" x14ac:dyDescent="0.25">
      <c r="A5" s="42">
        <v>5.0000000000000001E-4</v>
      </c>
      <c r="B5" s="29">
        <v>2646.1840000000002</v>
      </c>
      <c r="C5" s="28">
        <v>685.74900000000002</v>
      </c>
      <c r="D5" s="28">
        <v>2961.6480000000001</v>
      </c>
      <c r="E5" s="28">
        <f>SUM(B5:D5)</f>
        <v>6293.5810000000001</v>
      </c>
      <c r="F5" s="41">
        <f>(C5/E5)*100</f>
        <v>10.896006581944366</v>
      </c>
      <c r="G5" s="29">
        <v>2862.3760000000002</v>
      </c>
      <c r="H5" s="28">
        <v>609.04200000000003</v>
      </c>
      <c r="I5" s="28">
        <v>2235.2339999999999</v>
      </c>
      <c r="J5" s="28">
        <f>SUM(G5:I5)</f>
        <v>5706.652</v>
      </c>
      <c r="K5" s="41">
        <f>(H5/J5)*100</f>
        <v>10.67249238257388</v>
      </c>
      <c r="L5" s="29">
        <v>3405.569</v>
      </c>
      <c r="M5" s="28">
        <v>628.45600000000002</v>
      </c>
      <c r="N5" s="28">
        <v>3954.7190000000001</v>
      </c>
      <c r="O5" s="28">
        <f>SUM(L5:N5)</f>
        <v>7988.7440000000006</v>
      </c>
      <c r="P5" s="41">
        <f>(M5/O5)*100</f>
        <v>7.8667685433404797</v>
      </c>
      <c r="Q5" s="29">
        <f>(F5+K5+P5)/3</f>
        <v>9.8117558359529102</v>
      </c>
      <c r="R5" s="41">
        <f>_xlfn.STDEV.S(F5,K5,P5)</f>
        <v>1.6881117633758411</v>
      </c>
    </row>
    <row r="6" spans="1:18" ht="12.5" x14ac:dyDescent="0.25">
      <c r="A6" s="42">
        <v>1E-3</v>
      </c>
      <c r="B6" s="29">
        <v>3132.8409999999999</v>
      </c>
      <c r="C6" s="28">
        <v>891.99099999999999</v>
      </c>
      <c r="D6" s="28">
        <v>2926.355</v>
      </c>
      <c r="E6" s="28">
        <f>SUM(B6:D6)</f>
        <v>6951.1869999999999</v>
      </c>
      <c r="F6" s="41">
        <f>(C6/E6)*100</f>
        <v>12.83221124679857</v>
      </c>
      <c r="G6" s="29">
        <v>3303.962</v>
      </c>
      <c r="H6" s="28">
        <v>708.04200000000003</v>
      </c>
      <c r="I6" s="28">
        <v>2830.527</v>
      </c>
      <c r="J6" s="28">
        <f>SUM(G6:I6)</f>
        <v>6842.5309999999999</v>
      </c>
      <c r="K6" s="41">
        <f>(H6/J6)*100</f>
        <v>10.34766229045948</v>
      </c>
      <c r="L6" s="29">
        <v>2911.4969999999998</v>
      </c>
      <c r="M6" s="28">
        <v>834.16300000000001</v>
      </c>
      <c r="N6" s="28">
        <v>3824.4769999999999</v>
      </c>
      <c r="O6" s="28">
        <f>SUM(L6:N6)</f>
        <v>7570.1369999999997</v>
      </c>
      <c r="P6" s="41">
        <f>(M6/O6)*100</f>
        <v>11.019126866528307</v>
      </c>
      <c r="Q6" s="29">
        <f>(F6+K6+P6)/3</f>
        <v>11.39966680126212</v>
      </c>
      <c r="R6" s="41">
        <f>_xlfn.STDEV.S(F6,K6,P6)</f>
        <v>1.2852446695306017</v>
      </c>
    </row>
    <row r="7" spans="1:18" ht="12.5" x14ac:dyDescent="0.25">
      <c r="A7" s="42">
        <v>2.5000000000000001E-3</v>
      </c>
      <c r="B7" s="29">
        <v>3091.134</v>
      </c>
      <c r="C7" s="28">
        <v>952.74900000000002</v>
      </c>
      <c r="D7" s="28">
        <v>2870.6480000000001</v>
      </c>
      <c r="E7" s="28">
        <f>SUM(B7:D7)</f>
        <v>6914.5309999999999</v>
      </c>
      <c r="F7" s="41">
        <f>(C7/E7)*100</f>
        <v>13.778938875246926</v>
      </c>
      <c r="G7" s="29">
        <v>3141.3760000000002</v>
      </c>
      <c r="H7" s="28">
        <v>1180.4059999999999</v>
      </c>
      <c r="I7" s="28">
        <v>2410.8200000000002</v>
      </c>
      <c r="J7" s="28">
        <f>SUM(G7:I7)</f>
        <v>6732.6020000000008</v>
      </c>
      <c r="K7" s="41">
        <f>(H7/J7)*100</f>
        <v>17.532686470995905</v>
      </c>
      <c r="L7" s="29">
        <v>3417.569</v>
      </c>
      <c r="M7" s="28">
        <v>1267.82</v>
      </c>
      <c r="N7" s="28">
        <v>4848.0619999999999</v>
      </c>
      <c r="O7" s="28">
        <f>SUM(L7:N7)</f>
        <v>9533.4510000000009</v>
      </c>
      <c r="P7" s="41">
        <f>(M7/O7)*100</f>
        <v>13.298647048167551</v>
      </c>
      <c r="Q7" s="29">
        <f>(F7+K7+P7)/3</f>
        <v>14.870090798136793</v>
      </c>
      <c r="R7" s="41">
        <f>_xlfn.STDEV.S(F7,K7,P7)</f>
        <v>2.3183467919265075</v>
      </c>
    </row>
    <row r="8" spans="1:18" ht="12.5" x14ac:dyDescent="0.25">
      <c r="A8" s="42">
        <v>5.0000000000000001E-3</v>
      </c>
      <c r="B8" s="29">
        <v>2831.134</v>
      </c>
      <c r="C8" s="28">
        <v>1439.2840000000001</v>
      </c>
      <c r="D8" s="28">
        <v>2496.355</v>
      </c>
      <c r="E8" s="28">
        <f>SUM(B8:D8)</f>
        <v>6766.7729999999992</v>
      </c>
      <c r="F8" s="41">
        <f>(C8/E8)*100</f>
        <v>21.269872655695711</v>
      </c>
      <c r="G8" s="29">
        <v>2832.4259999999999</v>
      </c>
      <c r="H8" s="28">
        <v>1190.577</v>
      </c>
      <c r="I8" s="28">
        <v>2604.9409999999998</v>
      </c>
      <c r="J8" s="28">
        <f>SUM(G8:I8)</f>
        <v>6627.9439999999995</v>
      </c>
      <c r="K8" s="41">
        <f>(H8/J8)*100</f>
        <v>17.962991238308593</v>
      </c>
      <c r="L8" s="29">
        <v>3306.9119999999998</v>
      </c>
      <c r="M8" s="28">
        <v>1847.0619999999999</v>
      </c>
      <c r="N8" s="28">
        <v>3841.77</v>
      </c>
      <c r="O8" s="28">
        <f>SUM(L8:N8)</f>
        <v>8995.7440000000006</v>
      </c>
      <c r="P8" s="41">
        <f>(M8/O8)*100</f>
        <v>20.532620759327962</v>
      </c>
      <c r="Q8" s="29">
        <f>(F8+K8+P8)/3</f>
        <v>19.921828217777421</v>
      </c>
      <c r="R8" s="41">
        <f>_xlfn.STDEV.S(F8,K8,P8)</f>
        <v>1.7359915966891615</v>
      </c>
    </row>
    <row r="9" spans="1:18" ht="12.5" x14ac:dyDescent="0.25">
      <c r="A9" s="42">
        <v>0.01</v>
      </c>
      <c r="B9" s="29">
        <v>2597.962</v>
      </c>
      <c r="C9" s="28">
        <v>2130.2840000000001</v>
      </c>
      <c r="D9" s="28">
        <v>2298.527</v>
      </c>
      <c r="E9" s="28">
        <f>SUM(B9:D9)</f>
        <v>7026.7730000000001</v>
      </c>
      <c r="F9" s="41">
        <f>(C9/E9)*100</f>
        <v>30.316675947835513</v>
      </c>
      <c r="G9" s="29">
        <v>1969.598</v>
      </c>
      <c r="H9" s="28">
        <v>1900.991</v>
      </c>
      <c r="I9" s="28">
        <v>2145.77</v>
      </c>
      <c r="J9" s="28">
        <f>SUM(G9:I9)</f>
        <v>6016.3590000000004</v>
      </c>
      <c r="K9" s="41">
        <f>(H9/J9)*100</f>
        <v>31.59703402007759</v>
      </c>
      <c r="L9" s="29">
        <v>2749.6190000000001</v>
      </c>
      <c r="M9" s="28">
        <v>2630.4769999999999</v>
      </c>
      <c r="N9" s="28">
        <v>2794.0619999999999</v>
      </c>
      <c r="O9" s="28">
        <f>SUM(L9:N9)</f>
        <v>8174.1579999999994</v>
      </c>
      <c r="P9" s="41">
        <f>(M9/O9)*100</f>
        <v>32.180403168130589</v>
      </c>
      <c r="Q9" s="29">
        <f>(F9+K9+P9)/3</f>
        <v>31.364704378681228</v>
      </c>
      <c r="R9" s="41">
        <f>_xlfn.STDEV.S(F9,K9,P9)</f>
        <v>0.95333760264699663</v>
      </c>
    </row>
    <row r="10" spans="1:18" ht="12.5" x14ac:dyDescent="0.25">
      <c r="A10" s="42">
        <v>2.5000000000000001E-2</v>
      </c>
      <c r="B10" s="29">
        <v>2060.0120000000002</v>
      </c>
      <c r="C10" s="28">
        <v>3812.6979999999999</v>
      </c>
      <c r="D10" s="28">
        <v>1722.577</v>
      </c>
      <c r="E10" s="28">
        <f>SUM(B10:D10)</f>
        <v>7595.2870000000003</v>
      </c>
      <c r="F10" s="41">
        <f>(C10/E10)*100</f>
        <v>50.198208441629653</v>
      </c>
      <c r="G10" s="29">
        <v>1579.8910000000001</v>
      </c>
      <c r="H10" s="28">
        <v>2120.5770000000002</v>
      </c>
      <c r="I10" s="28">
        <v>1922.355</v>
      </c>
      <c r="J10" s="28">
        <f>SUM(G10:I10)</f>
        <v>5622.8230000000003</v>
      </c>
      <c r="K10" s="41">
        <f>(H10/J10)*100</f>
        <v>37.713742723183714</v>
      </c>
      <c r="L10" s="29">
        <v>2299.79</v>
      </c>
      <c r="M10" s="28">
        <v>3089.8910000000001</v>
      </c>
      <c r="N10" s="28">
        <v>2409.8910000000001</v>
      </c>
      <c r="O10" s="28">
        <f>SUM(L10:N10)</f>
        <v>7799.5720000000001</v>
      </c>
      <c r="P10" s="41">
        <f>(M10/O10)*100</f>
        <v>39.616160989346596</v>
      </c>
      <c r="Q10" s="29">
        <f>(F10+K10+P10)/3</f>
        <v>42.509370718053319</v>
      </c>
      <c r="R10" s="41">
        <f>_xlfn.STDEV.S(F10,K10,P10)</f>
        <v>6.7263264840086121</v>
      </c>
    </row>
    <row r="11" spans="1:18" ht="12.5" x14ac:dyDescent="0.25">
      <c r="A11" s="42">
        <v>0.05</v>
      </c>
      <c r="B11" s="29">
        <v>826.11300000000006</v>
      </c>
      <c r="C11" s="28">
        <v>4160.2839999999997</v>
      </c>
      <c r="D11" s="28">
        <v>777.04200000000003</v>
      </c>
      <c r="E11" s="28">
        <f>SUM(B11:D11)</f>
        <v>5763.4390000000003</v>
      </c>
      <c r="F11" s="41">
        <f>(C11/E11)*100</f>
        <v>72.184055387764133</v>
      </c>
      <c r="G11" s="29">
        <v>1250.184</v>
      </c>
      <c r="H11" s="28">
        <v>3223.2339999999999</v>
      </c>
      <c r="I11" s="28">
        <v>1398.82</v>
      </c>
      <c r="J11" s="28">
        <f>SUM(G11:I11)</f>
        <v>5872.2379999999994</v>
      </c>
      <c r="K11" s="41">
        <f>(H11/J11)*100</f>
        <v>54.889362454314693</v>
      </c>
      <c r="L11" s="29">
        <v>1805.0830000000001</v>
      </c>
      <c r="M11" s="28">
        <v>5005.7190000000001</v>
      </c>
      <c r="N11" s="28">
        <v>2254.0619999999999</v>
      </c>
      <c r="O11" s="28">
        <f>SUM(L11:N11)</f>
        <v>9064.8639999999996</v>
      </c>
      <c r="P11" s="41">
        <f>(M11/O11)*100</f>
        <v>55.221115286451074</v>
      </c>
      <c r="Q11" s="29">
        <f>(F11+K11+P11)/3</f>
        <v>60.764844376176633</v>
      </c>
      <c r="R11" s="41">
        <f>_xlfn.STDEV.S(F11,K11,P11)</f>
        <v>9.8907178748955484</v>
      </c>
    </row>
    <row r="12" spans="1:18" ht="12.5" x14ac:dyDescent="0.25">
      <c r="A12" s="42">
        <v>0.1</v>
      </c>
      <c r="B12" s="29">
        <v>603.99099999999999</v>
      </c>
      <c r="C12" s="28">
        <v>3485.6480000000001</v>
      </c>
      <c r="D12" s="28">
        <v>908.16300000000001</v>
      </c>
      <c r="E12" s="28">
        <f>SUM(B12:D12)</f>
        <v>4997.8019999999997</v>
      </c>
      <c r="F12" s="41">
        <f>(C12/E12)*100</f>
        <v>69.743619295042109</v>
      </c>
      <c r="G12" s="29">
        <v>730.52700000000004</v>
      </c>
      <c r="H12" s="28">
        <v>3468.1129999999998</v>
      </c>
      <c r="I12" s="28">
        <v>1201.2339999999999</v>
      </c>
      <c r="J12" s="28">
        <f>SUM(G12:I12)</f>
        <v>5399.8739999999998</v>
      </c>
      <c r="K12" s="41">
        <f>(H12/J12)*100</f>
        <v>64.225813417127881</v>
      </c>
      <c r="L12" s="29">
        <v>676.69799999999998</v>
      </c>
      <c r="M12" s="28">
        <v>4856.3760000000002</v>
      </c>
      <c r="N12" s="28">
        <v>1526.355</v>
      </c>
      <c r="O12" s="28">
        <f>SUM(L12:N12)</f>
        <v>7059.4290000000001</v>
      </c>
      <c r="P12" s="41">
        <f>(M12/O12)*100</f>
        <v>68.792759301070944</v>
      </c>
      <c r="Q12" s="29">
        <f>(F12+K12+P12)/3</f>
        <v>67.587397337746964</v>
      </c>
      <c r="R12" s="41">
        <f>_xlfn.STDEV.S(F12,K12,P12)</f>
        <v>2.9497827926064919</v>
      </c>
    </row>
    <row r="13" spans="1:18" ht="12.5" x14ac:dyDescent="0.25">
      <c r="A13" s="40">
        <v>0.5</v>
      </c>
      <c r="B13" s="38">
        <v>168.607</v>
      </c>
      <c r="C13" s="39">
        <v>1795.749</v>
      </c>
      <c r="D13" s="39">
        <v>1219.6980000000001</v>
      </c>
      <c r="E13" s="39">
        <f>SUM(B13:D13)</f>
        <v>3184.0540000000001</v>
      </c>
      <c r="F13" s="37">
        <f>(C13/E13)*100</f>
        <v>56.398195507990756</v>
      </c>
      <c r="G13" s="38">
        <v>175.02099999999999</v>
      </c>
      <c r="H13" s="39">
        <v>2672.991</v>
      </c>
      <c r="I13" s="39">
        <v>1179.82</v>
      </c>
      <c r="J13" s="39">
        <f>SUM(G13:I13)</f>
        <v>4027.8320000000003</v>
      </c>
      <c r="K13" s="37">
        <f>(H13/J13)*100</f>
        <v>66.363021099191826</v>
      </c>
      <c r="L13" s="38">
        <v>0</v>
      </c>
      <c r="M13" s="39">
        <v>2745.3049999999998</v>
      </c>
      <c r="N13" s="39">
        <v>1612.2339999999999</v>
      </c>
      <c r="O13" s="39">
        <f>SUM(L13:N13)</f>
        <v>4357.5389999999998</v>
      </c>
      <c r="P13" s="37">
        <f>(M13/O13)*100</f>
        <v>63.001272048282296</v>
      </c>
      <c r="Q13" s="38">
        <f>(F13+K13+P13)/3</f>
        <v>61.920829551821619</v>
      </c>
      <c r="R13" s="37">
        <f>_xlfn.STDEV.S(F13,K13,P13)</f>
        <v>5.0695122306670255</v>
      </c>
    </row>
    <row r="14" spans="1:18" x14ac:dyDescent="0.3">
      <c r="F14" s="36"/>
    </row>
    <row r="15" spans="1:18" x14ac:dyDescent="0.3">
      <c r="F15" s="36"/>
    </row>
    <row r="16" spans="1:18" x14ac:dyDescent="0.3">
      <c r="F16" s="36"/>
    </row>
    <row r="17" spans="6:6" x14ac:dyDescent="0.3">
      <c r="F17" s="36"/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8A902-6F49-46F0-9175-0426C7F6F70F}">
  <dimension ref="A1:R29"/>
  <sheetViews>
    <sheetView showGridLines="0" workbookViewId="0">
      <selection activeCell="K12" sqref="K12"/>
    </sheetView>
  </sheetViews>
  <sheetFormatPr defaultRowHeight="13" x14ac:dyDescent="0.3"/>
  <cols>
    <col min="1" max="1" width="11.90625" style="1" customWidth="1"/>
    <col min="2" max="2" width="13.453125" style="1" customWidth="1"/>
    <col min="3" max="5" width="8.81640625" style="1" bestFit="1" customWidth="1"/>
    <col min="6" max="6" width="8.81640625" style="2" bestFit="1" customWidth="1"/>
    <col min="7" max="7" width="13.453125" style="1" customWidth="1"/>
    <col min="8" max="10" width="8.81640625" style="1" bestFit="1" customWidth="1"/>
    <col min="11" max="11" width="8.81640625" style="2" bestFit="1" customWidth="1"/>
    <col min="12" max="12" width="13.1796875" style="1" customWidth="1"/>
    <col min="13" max="15" width="8.81640625" style="1" bestFit="1" customWidth="1"/>
    <col min="16" max="16" width="8.81640625" style="2" bestFit="1" customWidth="1"/>
    <col min="17" max="18" width="8.81640625" style="1" bestFit="1" customWidth="1"/>
    <col min="19" max="16384" width="8.7265625" style="1"/>
  </cols>
  <sheetData>
    <row r="1" spans="1:18" ht="12.5" x14ac:dyDescent="0.25">
      <c r="F1" s="1"/>
      <c r="K1" s="1"/>
      <c r="P1" s="1"/>
    </row>
    <row r="2" spans="1:18" x14ac:dyDescent="0.3">
      <c r="B2" s="32" t="s">
        <v>7</v>
      </c>
      <c r="C2" s="32"/>
      <c r="D2" s="32"/>
      <c r="E2" s="2"/>
      <c r="G2" s="32" t="s">
        <v>7</v>
      </c>
      <c r="H2" s="32"/>
      <c r="I2" s="32"/>
      <c r="J2" s="2"/>
      <c r="L2" s="32" t="s">
        <v>7</v>
      </c>
      <c r="M2" s="32"/>
      <c r="N2" s="3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x14ac:dyDescent="0.3">
      <c r="A4" s="6">
        <v>5.0000000000000002E-5</v>
      </c>
      <c r="B4" s="7">
        <v>6382.9620000000004</v>
      </c>
      <c r="C4" s="8">
        <v>318.21300000000002</v>
      </c>
      <c r="D4" s="8">
        <v>2341.9409999999998</v>
      </c>
      <c r="E4" s="8">
        <f>SUM(B4:D4)</f>
        <v>9043.116</v>
      </c>
      <c r="F4" s="9">
        <f>(C4/E4)*100</f>
        <v>3.5188423990137911</v>
      </c>
      <c r="G4" s="7">
        <v>6986.9120000000003</v>
      </c>
      <c r="H4" s="8">
        <v>311.678</v>
      </c>
      <c r="I4" s="8">
        <v>2372.8200000000002</v>
      </c>
      <c r="J4" s="8">
        <f>SUM(G4:I4)</f>
        <v>9671.41</v>
      </c>
      <c r="K4" s="9">
        <f>(H4/J4)*100</f>
        <v>3.2226738396986581</v>
      </c>
      <c r="L4" s="7">
        <v>7069.9120000000003</v>
      </c>
      <c r="M4" s="8">
        <v>472.50599999999997</v>
      </c>
      <c r="N4" s="8">
        <v>2573.9409999999998</v>
      </c>
      <c r="O4" s="8">
        <f>SUM(L4:N4)</f>
        <v>10116.359</v>
      </c>
      <c r="P4" s="9">
        <f>(M4/O4)*100</f>
        <v>4.6707120615233206</v>
      </c>
      <c r="Q4" s="7">
        <f>(F4+K4+P4)/3</f>
        <v>3.8040761000785905</v>
      </c>
      <c r="R4" s="10">
        <f>_xlfn.STDEV.S(F4,K4,P4)</f>
        <v>0.76499828178475116</v>
      </c>
    </row>
    <row r="5" spans="1:18" x14ac:dyDescent="0.3">
      <c r="A5" s="11">
        <v>1E-4</v>
      </c>
      <c r="B5" s="12">
        <v>6179.9120000000003</v>
      </c>
      <c r="C5" s="1">
        <v>231.678</v>
      </c>
      <c r="D5" s="1">
        <v>2002.2840000000001</v>
      </c>
      <c r="E5" s="1">
        <f>SUM(B5:D5)</f>
        <v>8413.8739999999998</v>
      </c>
      <c r="F5" s="14">
        <f>(C5/E5)*100</f>
        <v>2.7535235255483981</v>
      </c>
      <c r="G5" s="12">
        <v>7150.74</v>
      </c>
      <c r="H5" s="1">
        <v>414.50599999999997</v>
      </c>
      <c r="I5" s="1">
        <v>2452.6480000000001</v>
      </c>
      <c r="J5" s="1">
        <f>SUM(G5:I5)</f>
        <v>10017.894</v>
      </c>
      <c r="K5" s="14">
        <f>(H5/J5)*100</f>
        <v>4.1376560782136442</v>
      </c>
      <c r="L5" s="12">
        <v>7047.69</v>
      </c>
      <c r="M5" s="1">
        <v>591.91999999999996</v>
      </c>
      <c r="N5" s="1">
        <v>2558.6480000000001</v>
      </c>
      <c r="O5" s="1">
        <f>SUM(L5:N5)</f>
        <v>10198.258</v>
      </c>
      <c r="P5" s="14">
        <f>(M5/O5)*100</f>
        <v>5.8041285090061461</v>
      </c>
      <c r="Q5" s="12">
        <f>(F5+K5+P5)/3</f>
        <v>4.2317693709227298</v>
      </c>
      <c r="R5" s="15">
        <f>_xlfn.STDEV.S(F5,K5,P5)</f>
        <v>1.5274785350939371</v>
      </c>
    </row>
    <row r="6" spans="1:18" x14ac:dyDescent="0.3">
      <c r="A6" s="11">
        <v>2.5000000000000001E-4</v>
      </c>
      <c r="B6" s="12">
        <v>5468.0829999999996</v>
      </c>
      <c r="C6" s="1">
        <v>344.92</v>
      </c>
      <c r="D6" s="1">
        <v>2189.9409999999998</v>
      </c>
      <c r="E6" s="1">
        <f>SUM(B6:D6)</f>
        <v>8002.9439999999995</v>
      </c>
      <c r="F6" s="14">
        <f>(C6/E6)*100</f>
        <v>4.3099139516657878</v>
      </c>
      <c r="G6" s="12">
        <v>6365.4970000000003</v>
      </c>
      <c r="H6" s="1">
        <v>320.09199999999998</v>
      </c>
      <c r="I6" s="1">
        <v>2247.2339999999999</v>
      </c>
      <c r="J6" s="1">
        <f>SUM(G6:I6)</f>
        <v>8932.8230000000003</v>
      </c>
      <c r="K6" s="14">
        <f>(H6/J6)*100</f>
        <v>3.5833241070599966</v>
      </c>
      <c r="L6" s="12">
        <v>6649.2049999999999</v>
      </c>
      <c r="M6" s="1">
        <v>478.21300000000002</v>
      </c>
      <c r="N6" s="1">
        <v>2452.9409999999998</v>
      </c>
      <c r="O6" s="1">
        <f>SUM(L6:N6)</f>
        <v>9580.3590000000004</v>
      </c>
      <c r="P6" s="14">
        <f>(M6/O6)*100</f>
        <v>4.99159791402389</v>
      </c>
      <c r="Q6" s="12">
        <f>(F6+K6+P6)/3</f>
        <v>4.2949453242498912</v>
      </c>
      <c r="R6" s="15">
        <f>_xlfn.STDEV.S(F6,K6,P6)</f>
        <v>0.70425622020695422</v>
      </c>
    </row>
    <row r="7" spans="1:18" x14ac:dyDescent="0.3">
      <c r="A7" s="11">
        <v>5.0000000000000001E-4</v>
      </c>
      <c r="B7" s="12">
        <v>6385.6189999999997</v>
      </c>
      <c r="C7" s="1">
        <v>253.678</v>
      </c>
      <c r="D7" s="1">
        <v>2113.1129999999998</v>
      </c>
      <c r="E7" s="1">
        <f>SUM(B7:D7)</f>
        <v>8752.41</v>
      </c>
      <c r="F7" s="14">
        <f>(C7/E7)*100</f>
        <v>2.8983788465119895</v>
      </c>
      <c r="G7" s="12">
        <v>5992.9620000000004</v>
      </c>
      <c r="H7" s="1">
        <v>479.50599999999997</v>
      </c>
      <c r="I7" s="1">
        <v>2135.2339999999999</v>
      </c>
      <c r="J7" s="1">
        <f>SUM(G7:I7)</f>
        <v>8607.7020000000011</v>
      </c>
      <c r="K7" s="14">
        <f>(H7/J7)*100</f>
        <v>5.5706621813812776</v>
      </c>
      <c r="L7" s="12">
        <v>7929.326</v>
      </c>
      <c r="M7" s="1">
        <v>610.74900000000002</v>
      </c>
      <c r="N7" s="1">
        <v>2731.2339999999999</v>
      </c>
      <c r="O7" s="1">
        <f>SUM(L7:N7)</f>
        <v>11271.309000000001</v>
      </c>
      <c r="P7" s="14">
        <f>(M7/O7)*100</f>
        <v>5.4186164180220775</v>
      </c>
      <c r="Q7" s="12">
        <f>(F7+K7+P7)/3</f>
        <v>4.6292191486384482</v>
      </c>
      <c r="R7" s="15">
        <f>_xlfn.STDEV.S(F7,K7,P7)</f>
        <v>1.5008782735910926</v>
      </c>
    </row>
    <row r="8" spans="1:18" x14ac:dyDescent="0.3">
      <c r="A8" s="11">
        <v>1E-3</v>
      </c>
      <c r="B8" s="12">
        <v>6480.0829999999996</v>
      </c>
      <c r="C8" s="1">
        <v>907.99099999999999</v>
      </c>
      <c r="D8" s="1">
        <v>2227.6480000000001</v>
      </c>
      <c r="E8" s="1">
        <f>SUM(B8:D8)</f>
        <v>9615.7219999999998</v>
      </c>
      <c r="F8" s="14">
        <f>(C8/E8)*100</f>
        <v>9.4427750719082777</v>
      </c>
      <c r="G8" s="12">
        <v>6491.2550000000001</v>
      </c>
      <c r="H8" s="1">
        <v>1060.163</v>
      </c>
      <c r="I8" s="1">
        <v>2278.8200000000002</v>
      </c>
      <c r="J8" s="1">
        <f>SUM(G8:I8)</f>
        <v>9830.2379999999994</v>
      </c>
      <c r="K8" s="14">
        <f>(H8/J8)*100</f>
        <v>10.784713452512545</v>
      </c>
      <c r="L8" s="12">
        <v>6343.5479999999998</v>
      </c>
      <c r="M8" s="1">
        <v>898.04200000000003</v>
      </c>
      <c r="N8" s="1">
        <v>2274.4059999999999</v>
      </c>
      <c r="O8" s="1">
        <f>SUM(L8:N8)</f>
        <v>9515.9959999999992</v>
      </c>
      <c r="P8" s="14">
        <f>(M8/O8)*100</f>
        <v>9.4371834540493715</v>
      </c>
      <c r="Q8" s="12">
        <f>(F8+K8+P8)/3</f>
        <v>9.8882239928233968</v>
      </c>
      <c r="R8" s="15">
        <f>_xlfn.STDEV.S(F8,K8,P8)</f>
        <v>0.77638768025251004</v>
      </c>
    </row>
    <row r="9" spans="1:18" x14ac:dyDescent="0.3">
      <c r="A9" s="11">
        <v>2.5000000000000001E-3</v>
      </c>
      <c r="B9" s="12">
        <v>6092.9120000000003</v>
      </c>
      <c r="C9" s="1">
        <v>1486.2339999999999</v>
      </c>
      <c r="D9" s="1">
        <v>2096.2339999999999</v>
      </c>
      <c r="E9" s="1">
        <f>SUM(B9:D9)</f>
        <v>9675.380000000001</v>
      </c>
      <c r="F9" s="14">
        <f>(C9/E9)*100</f>
        <v>15.360988405623344</v>
      </c>
      <c r="G9" s="12">
        <v>6095.6689999999999</v>
      </c>
      <c r="H9" s="1">
        <v>2077.163</v>
      </c>
      <c r="I9" s="1">
        <v>2117.8200000000002</v>
      </c>
      <c r="J9" s="1">
        <f>SUM(G9:I9)</f>
        <v>10290.652</v>
      </c>
      <c r="K9" s="14">
        <f>(H9/J9)*100</f>
        <v>20.184950380209145</v>
      </c>
      <c r="L9" s="12">
        <v>7878.1540000000005</v>
      </c>
      <c r="M9" s="1">
        <v>1510.577</v>
      </c>
      <c r="N9" s="1">
        <v>2844.0619999999999</v>
      </c>
      <c r="O9" s="1">
        <f>SUM(L9:N9)</f>
        <v>12232.793</v>
      </c>
      <c r="P9" s="14">
        <f>(M9/O9)*100</f>
        <v>12.348586295868817</v>
      </c>
      <c r="Q9" s="12">
        <f>(F9+K9+P9)/3</f>
        <v>15.964841693900434</v>
      </c>
      <c r="R9" s="15">
        <f>_xlfn.STDEV.S(F9,K9,P9)</f>
        <v>3.9529267145884557</v>
      </c>
    </row>
    <row r="10" spans="1:18" x14ac:dyDescent="0.3">
      <c r="A10" s="11">
        <v>5.0000000000000001E-3</v>
      </c>
      <c r="B10" s="12">
        <v>4564.79</v>
      </c>
      <c r="C10" s="1">
        <v>2837.1840000000002</v>
      </c>
      <c r="D10" s="1">
        <v>1487.82</v>
      </c>
      <c r="E10" s="1">
        <f>SUM(B10:D10)</f>
        <v>8889.7939999999999</v>
      </c>
      <c r="F10" s="14">
        <f>(C10/E10)*100</f>
        <v>31.915070247972004</v>
      </c>
      <c r="G10" s="12">
        <v>6279.79</v>
      </c>
      <c r="H10" s="1">
        <v>2777.991</v>
      </c>
      <c r="I10" s="1">
        <v>1986.527</v>
      </c>
      <c r="J10" s="1">
        <f>SUM(G10:I10)</f>
        <v>11044.307999999999</v>
      </c>
      <c r="K10" s="14">
        <f>(H10/J10)*100</f>
        <v>25.153146761209488</v>
      </c>
      <c r="L10" s="12">
        <v>6484.9120000000003</v>
      </c>
      <c r="M10" s="1">
        <v>2646.2840000000001</v>
      </c>
      <c r="N10" s="1">
        <v>2194.6979999999999</v>
      </c>
      <c r="O10" s="1">
        <f>SUM(L10:N10)</f>
        <v>11325.894</v>
      </c>
      <c r="P10" s="14">
        <f>(M10/O10)*100</f>
        <v>23.3649017022409</v>
      </c>
      <c r="Q10" s="12">
        <f>(F10+K10+P10)/3</f>
        <v>26.811039570474133</v>
      </c>
      <c r="R10" s="15">
        <f>_xlfn.STDEV.S(F10,K10,P10)</f>
        <v>4.5097452217792746</v>
      </c>
    </row>
    <row r="11" spans="1:18" x14ac:dyDescent="0.3">
      <c r="A11" s="11">
        <v>0.01</v>
      </c>
      <c r="B11" s="12">
        <v>4619.7190000000001</v>
      </c>
      <c r="C11" s="1">
        <v>4440.7190000000001</v>
      </c>
      <c r="D11" s="1">
        <v>1969.527</v>
      </c>
      <c r="E11" s="1">
        <f>SUM(B11:D11)</f>
        <v>11029.965</v>
      </c>
      <c r="F11" s="14">
        <f>(C11/E11)*100</f>
        <v>40.260499466680081</v>
      </c>
      <c r="G11" s="12">
        <v>4896.9620000000004</v>
      </c>
      <c r="H11" s="1">
        <v>3970.1840000000002</v>
      </c>
      <c r="I11" s="1">
        <v>1906.4059999999999</v>
      </c>
      <c r="J11" s="1">
        <f>SUM(G11:I11)</f>
        <v>10773.552</v>
      </c>
      <c r="K11" s="14">
        <f>(H11/J11)*100</f>
        <v>36.85120747549184</v>
      </c>
      <c r="L11" s="12">
        <v>4794.6689999999999</v>
      </c>
      <c r="M11" s="1">
        <v>3770.1129999999998</v>
      </c>
      <c r="N11" s="1">
        <v>1972.82</v>
      </c>
      <c r="O11" s="1">
        <f>SUM(L11:N11)</f>
        <v>10537.601999999999</v>
      </c>
      <c r="P11" s="14">
        <f>(M11/O11)*100</f>
        <v>35.777712993905062</v>
      </c>
      <c r="Q11" s="12">
        <f>(F11+K11+P11)/3</f>
        <v>37.629806645358997</v>
      </c>
      <c r="R11" s="15">
        <f>_xlfn.STDEV.S(F11,K11,P11)</f>
        <v>2.3406208878440862</v>
      </c>
    </row>
    <row r="12" spans="1:18" x14ac:dyDescent="0.3">
      <c r="A12" s="11">
        <v>0.05</v>
      </c>
      <c r="B12" s="12">
        <v>2015.4770000000001</v>
      </c>
      <c r="C12" s="1">
        <v>4700.134</v>
      </c>
      <c r="D12" s="1">
        <v>982.87</v>
      </c>
      <c r="E12" s="1">
        <f>SUM(B12:D12)</f>
        <v>7698.4809999999998</v>
      </c>
      <c r="F12" s="14">
        <f>(C12/E12)*100</f>
        <v>61.052745340282065</v>
      </c>
      <c r="G12" s="12">
        <v>2043.4770000000001</v>
      </c>
      <c r="H12" s="1">
        <v>4377.6980000000003</v>
      </c>
      <c r="I12" s="1">
        <v>898.45600000000002</v>
      </c>
      <c r="J12" s="1">
        <f>SUM(G12:I12)</f>
        <v>7319.6310000000003</v>
      </c>
      <c r="K12" s="14">
        <f>(H12/J12)*100</f>
        <v>59.807632379282502</v>
      </c>
      <c r="L12" s="12">
        <v>2311.134</v>
      </c>
      <c r="M12" s="1">
        <v>4949.82</v>
      </c>
      <c r="N12" s="1">
        <v>571.62699999999995</v>
      </c>
      <c r="O12" s="1">
        <f>SUM(L12:N12)</f>
        <v>7832.5810000000001</v>
      </c>
      <c r="P12" s="14">
        <f>(M12/O12)*100</f>
        <v>63.195260923570395</v>
      </c>
      <c r="Q12" s="12">
        <f>(F12+K12+P12)/3</f>
        <v>61.351879547711654</v>
      </c>
      <c r="R12" s="15">
        <f>_xlfn.STDEV.S(F12,K12,P12)</f>
        <v>1.7135103571497379</v>
      </c>
    </row>
    <row r="13" spans="1:18" x14ac:dyDescent="0.3">
      <c r="A13" s="11">
        <v>0.1</v>
      </c>
      <c r="B13" s="12">
        <v>1891.4469999999999</v>
      </c>
      <c r="C13" s="1">
        <v>5164.6189999999997</v>
      </c>
      <c r="D13" s="1">
        <v>506.77</v>
      </c>
      <c r="E13" s="1">
        <f>SUM(B13:D13)</f>
        <v>7562.8359999999993</v>
      </c>
      <c r="F13" s="14">
        <f>(C13/E13)*100</f>
        <v>68.289448561359791</v>
      </c>
      <c r="G13" s="12">
        <v>2479.8609999999999</v>
      </c>
      <c r="H13" s="1">
        <v>5261.4970000000003</v>
      </c>
      <c r="I13" s="1">
        <v>1096.8409999999999</v>
      </c>
      <c r="J13" s="1">
        <f>SUM(G13:I13)</f>
        <v>8838.1990000000005</v>
      </c>
      <c r="K13" s="14">
        <f>(H13/J13)*100</f>
        <v>59.53132532996824</v>
      </c>
      <c r="L13" s="12">
        <v>1666.548</v>
      </c>
      <c r="M13" s="1">
        <v>5077.3549999999996</v>
      </c>
      <c r="N13" s="1">
        <v>731.74900000000002</v>
      </c>
      <c r="O13" s="1">
        <f>SUM(L13:N13)</f>
        <v>7475.6519999999991</v>
      </c>
      <c r="P13" s="14">
        <f>(M13/O13)*100</f>
        <v>67.9185574716426</v>
      </c>
      <c r="Q13" s="12">
        <f>(F13+K13+P13)/3</f>
        <v>65.246443787656872</v>
      </c>
      <c r="R13" s="15">
        <f>_xlfn.STDEV.S(F13,K13,P13)</f>
        <v>4.9529106885919028</v>
      </c>
    </row>
    <row r="14" spans="1:18" x14ac:dyDescent="0.3">
      <c r="A14" s="16">
        <v>0.5</v>
      </c>
      <c r="B14" s="17">
        <v>288.62700000000001</v>
      </c>
      <c r="C14" s="18">
        <v>1787.0830000000001</v>
      </c>
      <c r="D14" s="18">
        <v>344.18400000000003</v>
      </c>
      <c r="E14" s="18">
        <f>SUM(B14:D14)</f>
        <v>2419.8940000000002</v>
      </c>
      <c r="F14" s="19">
        <f>(C14/E14)*100</f>
        <v>73.849639694961837</v>
      </c>
      <c r="G14" s="17">
        <v>19.95</v>
      </c>
      <c r="H14" s="18">
        <v>456.28399999999999</v>
      </c>
      <c r="I14" s="18">
        <v>0</v>
      </c>
      <c r="J14" s="18">
        <f>SUM(G14:I14)</f>
        <v>476.23399999999998</v>
      </c>
      <c r="K14" s="19">
        <f>(H14/J14)*100</f>
        <v>95.810882885304281</v>
      </c>
      <c r="L14" s="17">
        <v>382.79</v>
      </c>
      <c r="M14" s="18">
        <v>1553.1130000000001</v>
      </c>
      <c r="N14" s="18">
        <v>274.50599999999997</v>
      </c>
      <c r="O14" s="18">
        <f>SUM(L14:N14)</f>
        <v>2210.4090000000001</v>
      </c>
      <c r="P14" s="19">
        <f>(M14/O14)*100</f>
        <v>70.263602799300941</v>
      </c>
      <c r="Q14" s="17">
        <f>(F14+K14+P14)/3</f>
        <v>79.974708459855677</v>
      </c>
      <c r="R14" s="20">
        <f>_xlfn.STDEV.S(F14,K14,P14)</f>
        <v>13.831241104079677</v>
      </c>
    </row>
    <row r="16" spans="1:18" x14ac:dyDescent="0.3">
      <c r="L16" s="47"/>
    </row>
    <row r="17" spans="6:12" x14ac:dyDescent="0.3">
      <c r="L17" s="47"/>
    </row>
    <row r="19" spans="6:12" x14ac:dyDescent="0.3">
      <c r="F19" s="1"/>
    </row>
    <row r="20" spans="6:12" x14ac:dyDescent="0.3">
      <c r="F20" s="1"/>
    </row>
    <row r="21" spans="6:12" x14ac:dyDescent="0.3">
      <c r="F21" s="1"/>
    </row>
    <row r="22" spans="6:12" x14ac:dyDescent="0.3">
      <c r="F22" s="1"/>
    </row>
    <row r="23" spans="6:12" x14ac:dyDescent="0.3">
      <c r="F23" s="1"/>
    </row>
    <row r="24" spans="6:12" x14ac:dyDescent="0.3">
      <c r="F24" s="1"/>
    </row>
    <row r="25" spans="6:12" x14ac:dyDescent="0.3">
      <c r="F25" s="1"/>
    </row>
    <row r="26" spans="6:12" x14ac:dyDescent="0.3">
      <c r="F26" s="1"/>
    </row>
    <row r="27" spans="6:12" x14ac:dyDescent="0.3">
      <c r="F27" s="1"/>
    </row>
    <row r="28" spans="6:12" x14ac:dyDescent="0.3">
      <c r="F28" s="1"/>
    </row>
    <row r="29" spans="6:12" x14ac:dyDescent="0.3">
      <c r="F29" s="1"/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B273A9-0D32-496E-8753-7450B424E7FD}">
  <dimension ref="A1:R16"/>
  <sheetViews>
    <sheetView showGridLines="0" workbookViewId="0">
      <selection activeCell="I14" sqref="I14"/>
    </sheetView>
  </sheetViews>
  <sheetFormatPr defaultRowHeight="13" x14ac:dyDescent="0.3"/>
  <cols>
    <col min="1" max="1" width="12.36328125" style="1" customWidth="1"/>
    <col min="2" max="2" width="13.1796875" style="1" customWidth="1"/>
    <col min="3" max="5" width="8.7265625" style="1"/>
    <col min="6" max="6" width="8.7265625" style="2"/>
    <col min="7" max="7" width="13.1796875" style="1" customWidth="1"/>
    <col min="8" max="10" width="8.7265625" style="1"/>
    <col min="11" max="11" width="8.7265625" style="2"/>
    <col min="12" max="12" width="13.08984375" style="1" customWidth="1"/>
    <col min="13" max="15" width="8.7265625" style="1"/>
    <col min="16" max="16" width="8.7265625" style="2"/>
    <col min="17" max="16384" width="8.7265625" style="1"/>
  </cols>
  <sheetData>
    <row r="1" spans="1:18" ht="12.5" x14ac:dyDescent="0.25">
      <c r="F1" s="1"/>
      <c r="K1" s="1"/>
      <c r="P1" s="1"/>
    </row>
    <row r="2" spans="1:18" x14ac:dyDescent="0.3">
      <c r="B2" s="32" t="s">
        <v>7</v>
      </c>
      <c r="C2" s="32"/>
      <c r="D2" s="32"/>
      <c r="E2" s="2"/>
      <c r="G2" s="32" t="s">
        <v>7</v>
      </c>
      <c r="H2" s="32"/>
      <c r="I2" s="32"/>
      <c r="J2" s="2"/>
      <c r="L2" s="32" t="s">
        <v>7</v>
      </c>
      <c r="M2" s="32"/>
      <c r="N2" s="3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x14ac:dyDescent="0.3">
      <c r="A4" s="6">
        <v>0</v>
      </c>
      <c r="B4" s="7">
        <v>9607.7109999999993</v>
      </c>
      <c r="C4" s="8">
        <v>2049.6480000000001</v>
      </c>
      <c r="D4" s="8">
        <v>5064.2049999999999</v>
      </c>
      <c r="E4" s="8">
        <f>SUM(B4:D4)</f>
        <v>16721.563999999998</v>
      </c>
      <c r="F4" s="9">
        <f>((C4/E4)*100)</f>
        <v>12.257513711038035</v>
      </c>
      <c r="G4" s="7">
        <v>5216.9620000000004</v>
      </c>
      <c r="H4" s="8">
        <v>1096.1130000000001</v>
      </c>
      <c r="I4" s="8">
        <v>2659.9409999999998</v>
      </c>
      <c r="J4" s="8">
        <f>SUM(G4:I4)</f>
        <v>8973.0159999999996</v>
      </c>
      <c r="K4" s="9">
        <f>((H4/J4)*100)</f>
        <v>12.2156585923841</v>
      </c>
      <c r="L4" s="7">
        <v>5609.1540000000005</v>
      </c>
      <c r="M4" s="8">
        <v>995.40599999999995</v>
      </c>
      <c r="N4" s="8">
        <v>2032.1130000000001</v>
      </c>
      <c r="O4" s="8">
        <f>SUM(L4:N4)</f>
        <v>8636.6730000000007</v>
      </c>
      <c r="P4" s="9">
        <f>((M4/O4)*100)</f>
        <v>11.525340834369899</v>
      </c>
      <c r="Q4" s="7">
        <f>(F4+K4+P4)/3</f>
        <v>11.99950437926401</v>
      </c>
      <c r="R4" s="10">
        <f>_xlfn.STDEV.S(F4,K4,P4)</f>
        <v>0.41117060111260001</v>
      </c>
    </row>
    <row r="5" spans="1:18" x14ac:dyDescent="0.3">
      <c r="A5" s="11">
        <v>5.0000000000000001E-4</v>
      </c>
      <c r="B5" s="12">
        <v>8565.4680000000008</v>
      </c>
      <c r="C5" s="1">
        <v>1828.355</v>
      </c>
      <c r="D5" s="1">
        <v>4371.3050000000003</v>
      </c>
      <c r="E5" s="1">
        <f>SUM(B5:D5)</f>
        <v>14765.128000000001</v>
      </c>
      <c r="F5" s="14">
        <f>((C5/E5)*100)</f>
        <v>12.382926853055389</v>
      </c>
      <c r="G5" s="12">
        <v>4945.2550000000001</v>
      </c>
      <c r="H5" s="1">
        <v>875.11300000000006</v>
      </c>
      <c r="I5" s="1">
        <v>2479.9409999999998</v>
      </c>
      <c r="J5" s="1">
        <f>SUM(G5:I5)</f>
        <v>8300.3090000000011</v>
      </c>
      <c r="K5" s="14">
        <f>((H5/J5)*100)</f>
        <v>10.54313761090099</v>
      </c>
      <c r="L5" s="12">
        <v>6199.5690000000004</v>
      </c>
      <c r="M5" s="1">
        <v>977.11300000000006</v>
      </c>
      <c r="N5" s="1">
        <v>2150.9409999999998</v>
      </c>
      <c r="O5" s="1">
        <f>SUM(L5:N5)</f>
        <v>9327.6229999999996</v>
      </c>
      <c r="P5" s="14">
        <f>((M5/O5)*100)</f>
        <v>10.47547697843277</v>
      </c>
      <c r="Q5" s="12">
        <f>(K5+P5)/2</f>
        <v>10.509307294666879</v>
      </c>
      <c r="R5" s="15">
        <f>_xlfn.STDEV.S(K5,P5)</f>
        <v>4.7843292037649102E-2</v>
      </c>
    </row>
    <row r="6" spans="1:18" x14ac:dyDescent="0.3">
      <c r="A6" s="11">
        <v>1E-3</v>
      </c>
      <c r="B6" s="12">
        <v>9338.2960000000003</v>
      </c>
      <c r="C6" s="1">
        <v>1816.2339999999999</v>
      </c>
      <c r="D6" s="1">
        <v>4317.0119999999997</v>
      </c>
      <c r="E6" s="1">
        <f>SUM(B6:D6)</f>
        <v>15471.542000000001</v>
      </c>
      <c r="F6" s="14">
        <f>((C6/E6)*100)</f>
        <v>11.73919186594329</v>
      </c>
      <c r="G6" s="12">
        <v>5616.6189999999997</v>
      </c>
      <c r="H6" s="1">
        <v>1186.0619999999999</v>
      </c>
      <c r="I6" s="1">
        <v>2730.8910000000001</v>
      </c>
      <c r="J6" s="1">
        <f>SUM(G6:I6)</f>
        <v>9533.5720000000001</v>
      </c>
      <c r="K6" s="14">
        <f>((H6/J6)*100)</f>
        <v>12.440898332755026</v>
      </c>
      <c r="L6" s="12">
        <v>5673.2759999999998</v>
      </c>
      <c r="M6" s="1">
        <v>1127.941</v>
      </c>
      <c r="N6" s="1">
        <v>2243.4059999999999</v>
      </c>
      <c r="O6" s="1">
        <f>SUM(L6:N6)</f>
        <v>9044.6229999999996</v>
      </c>
      <c r="P6" s="14">
        <f>((M6/O6)*100)</f>
        <v>12.470845937967786</v>
      </c>
      <c r="Q6" s="12">
        <f>(K6+P6)/2</f>
        <v>12.455872135361407</v>
      </c>
      <c r="R6" s="15">
        <f>_xlfn.STDEV.S(K6,P6)</f>
        <v>2.1176154726240091E-2</v>
      </c>
    </row>
    <row r="7" spans="1:18" x14ac:dyDescent="0.3">
      <c r="A7" s="11">
        <v>2.5000000000000001E-3</v>
      </c>
      <c r="B7" s="12">
        <v>9877.1749999999993</v>
      </c>
      <c r="C7" s="1">
        <v>1761.598</v>
      </c>
      <c r="D7" s="1">
        <v>4149.7190000000001</v>
      </c>
      <c r="E7" s="1">
        <f>SUM(B7:D7)</f>
        <v>15788.491999999998</v>
      </c>
      <c r="F7" s="14">
        <f>((C7/E7)*100)</f>
        <v>11.157481031120643</v>
      </c>
      <c r="G7" s="12">
        <v>5138.4970000000003</v>
      </c>
      <c r="H7" s="1">
        <v>1103.77</v>
      </c>
      <c r="I7" s="1">
        <v>2484.1840000000002</v>
      </c>
      <c r="J7" s="1">
        <f>SUM(G7:I7)</f>
        <v>8726.4510000000009</v>
      </c>
      <c r="K7" s="14">
        <f>((H7/J7)*100)</f>
        <v>12.64855552388938</v>
      </c>
      <c r="L7" s="12">
        <v>6053.74</v>
      </c>
      <c r="M7" s="1">
        <v>931.11300000000006</v>
      </c>
      <c r="N7" s="1">
        <v>2166.2840000000001</v>
      </c>
      <c r="O7" s="1">
        <f>SUM(L7:N7)</f>
        <v>9151.1370000000006</v>
      </c>
      <c r="P7" s="14">
        <f>((M7/O7)*100)</f>
        <v>10.174834012429274</v>
      </c>
      <c r="Q7" s="12">
        <f>(F7+K7+P7)/3</f>
        <v>11.3269568558131</v>
      </c>
      <c r="R7" s="15">
        <f>_xlfn.STDEV.S(F7,K7,P7)</f>
        <v>1.2455384660585591</v>
      </c>
    </row>
    <row r="8" spans="1:18" x14ac:dyDescent="0.3">
      <c r="A8" s="11">
        <v>5.0000000000000001E-3</v>
      </c>
      <c r="B8" s="12">
        <v>9224.5390000000007</v>
      </c>
      <c r="C8" s="1">
        <v>2281.3049999999998</v>
      </c>
      <c r="D8" s="1">
        <v>3937.7190000000001</v>
      </c>
      <c r="E8" s="1">
        <f>SUM(B8:D8)</f>
        <v>15443.563000000002</v>
      </c>
      <c r="F8" s="14">
        <f>((C8/E8)*100)</f>
        <v>14.771882628380508</v>
      </c>
      <c r="G8" s="12">
        <v>5263.2049999999999</v>
      </c>
      <c r="H8" s="1">
        <v>1166.2339999999999</v>
      </c>
      <c r="I8" s="1">
        <v>2707.7190000000001</v>
      </c>
      <c r="J8" s="1">
        <f>SUM(G8:I8)</f>
        <v>9137.1579999999994</v>
      </c>
      <c r="K8" s="14">
        <f>((H8/J8)*100)</f>
        <v>12.763640510539492</v>
      </c>
      <c r="L8" s="12">
        <v>5624.2049999999999</v>
      </c>
      <c r="M8" s="1">
        <v>1355.184</v>
      </c>
      <c r="N8" s="1">
        <v>2290.9409999999998</v>
      </c>
      <c r="O8" s="1">
        <f>SUM(L8:N8)</f>
        <v>9270.33</v>
      </c>
      <c r="P8" s="14">
        <f>((M8/O8)*100)</f>
        <v>14.618508726226576</v>
      </c>
      <c r="Q8" s="12">
        <f>(F8+K8+P8)/3</f>
        <v>14.051343955048859</v>
      </c>
      <c r="R8" s="15">
        <f>_xlfn.STDEV.S(F8,K8,P8)</f>
        <v>1.1178175205356404</v>
      </c>
    </row>
    <row r="9" spans="1:18" x14ac:dyDescent="0.3">
      <c r="A9" s="11">
        <v>0.01</v>
      </c>
      <c r="B9" s="12">
        <v>9938.2250000000004</v>
      </c>
      <c r="C9" s="1">
        <v>2082.598</v>
      </c>
      <c r="D9" s="1">
        <v>4662.5479999999998</v>
      </c>
      <c r="E9" s="1">
        <f>SUM(B9:D9)</f>
        <v>16683.370999999999</v>
      </c>
      <c r="F9" s="14">
        <f>((C9/E9)*100)</f>
        <v>12.483076711535098</v>
      </c>
      <c r="G9" s="12">
        <v>4912.0829999999996</v>
      </c>
      <c r="H9" s="1">
        <v>1358.598</v>
      </c>
      <c r="I9" s="1">
        <v>2115.1129999999998</v>
      </c>
      <c r="J9" s="1">
        <f>SUM(G9:I9)</f>
        <v>8385.7939999999999</v>
      </c>
      <c r="K9" s="14">
        <f>((H9/J9)*100)</f>
        <v>16.201185004067593</v>
      </c>
      <c r="L9" s="12">
        <v>6707.6189999999997</v>
      </c>
      <c r="M9" s="1">
        <v>1151.1130000000001</v>
      </c>
      <c r="N9" s="1">
        <v>2580.6480000000001</v>
      </c>
      <c r="O9" s="1">
        <f>SUM(L9:N9)</f>
        <v>10439.380000000001</v>
      </c>
      <c r="P9" s="14">
        <f>((M9/O9)*100)</f>
        <v>11.026641428897117</v>
      </c>
      <c r="Q9" s="12">
        <f>(F9+K9+P9)/3</f>
        <v>13.23696771483327</v>
      </c>
      <c r="R9" s="15">
        <f>_xlfn.STDEV.S(F9,K9,P9)</f>
        <v>2.6683776038025266</v>
      </c>
    </row>
    <row r="10" spans="1:18" x14ac:dyDescent="0.3">
      <c r="A10" s="11">
        <v>2.5000000000000001E-2</v>
      </c>
      <c r="B10" s="12">
        <v>8768.8610000000008</v>
      </c>
      <c r="C10" s="1">
        <v>3295.79</v>
      </c>
      <c r="D10" s="1">
        <v>4083.7190000000001</v>
      </c>
      <c r="E10" s="1">
        <f>SUM(B10:D10)</f>
        <v>16148.370000000003</v>
      </c>
      <c r="F10" s="14">
        <f>((C10/E10)*100)</f>
        <v>20.409428320010004</v>
      </c>
      <c r="G10" s="12">
        <v>5101.0829999999996</v>
      </c>
      <c r="H10" s="1">
        <v>1716.6479999999999</v>
      </c>
      <c r="I10" s="1">
        <v>2060.8200000000002</v>
      </c>
      <c r="J10" s="1">
        <f>SUM(G10:I10)</f>
        <v>8878.5509999999995</v>
      </c>
      <c r="K10" s="14">
        <f>((H10/J10)*100)</f>
        <v>19.33477658685522</v>
      </c>
      <c r="L10" s="12">
        <v>5687.2049999999999</v>
      </c>
      <c r="M10" s="1">
        <v>1822.6479999999999</v>
      </c>
      <c r="N10" s="1">
        <v>1879.1130000000001</v>
      </c>
      <c r="O10" s="1">
        <f>SUM(L10:N10)</f>
        <v>9388.9660000000003</v>
      </c>
      <c r="P10" s="14">
        <f>((M10/O10)*100)</f>
        <v>19.412659498394177</v>
      </c>
      <c r="Q10" s="12">
        <f>(F10+K10+P10)/3</f>
        <v>19.718954801753132</v>
      </c>
      <c r="R10" s="15">
        <f>_xlfn.STDEV.S(F10,K10,P10)</f>
        <v>0.59923425848157397</v>
      </c>
    </row>
    <row r="11" spans="1:18" x14ac:dyDescent="0.3">
      <c r="A11" s="11">
        <v>0.05</v>
      </c>
      <c r="B11" s="12">
        <v>8958.9830000000002</v>
      </c>
      <c r="C11" s="1">
        <v>4264.6689999999999</v>
      </c>
      <c r="D11" s="1">
        <v>3751.5479999999998</v>
      </c>
      <c r="E11" s="1">
        <f>SUM(B11:D11)</f>
        <v>16975.2</v>
      </c>
      <c r="F11" s="14">
        <f>((C11/E11)*100)</f>
        <v>25.122938168622461</v>
      </c>
      <c r="G11" s="12">
        <v>4281.2049999999999</v>
      </c>
      <c r="H11" s="1">
        <v>2132.2339999999999</v>
      </c>
      <c r="I11" s="1">
        <v>1324.6980000000001</v>
      </c>
      <c r="J11" s="1">
        <f>SUM(G11:I11)</f>
        <v>7738.1370000000006</v>
      </c>
      <c r="K11" s="14">
        <f>((H11/J11)*100)</f>
        <v>27.554875288457669</v>
      </c>
      <c r="L11" s="12">
        <v>6212.4470000000001</v>
      </c>
      <c r="M11" s="1">
        <v>2467.6480000000001</v>
      </c>
      <c r="N11" s="1">
        <v>1963.2339999999999</v>
      </c>
      <c r="O11" s="1">
        <f>SUM(L11:N11)</f>
        <v>10643.329000000002</v>
      </c>
      <c r="P11" s="14">
        <f>((M11/O11)*100)</f>
        <v>23.184926445475845</v>
      </c>
      <c r="Q11" s="12">
        <f>(F11+K11+P11)/3</f>
        <v>25.287579967518656</v>
      </c>
      <c r="R11" s="15">
        <f>_xlfn.STDEV.S(F11,K11,P11)</f>
        <v>2.1896217513596672</v>
      </c>
    </row>
    <row r="12" spans="1:18" x14ac:dyDescent="0.3">
      <c r="A12" s="11">
        <v>0.1</v>
      </c>
      <c r="B12" s="12">
        <v>7571.8609999999999</v>
      </c>
      <c r="C12" s="1">
        <v>5290.8410000000003</v>
      </c>
      <c r="D12" s="1">
        <v>3231.5479999999998</v>
      </c>
      <c r="E12" s="1">
        <f>SUM(B12:D12)</f>
        <v>16094.25</v>
      </c>
      <c r="F12" s="14">
        <f>((C12/E12)*100)</f>
        <v>32.874107212203121</v>
      </c>
      <c r="G12" s="12">
        <v>4523.326</v>
      </c>
      <c r="H12" s="1">
        <v>2476.8910000000001</v>
      </c>
      <c r="I12" s="1">
        <v>1411.4059999999999</v>
      </c>
      <c r="J12" s="1">
        <f>SUM(G12:I12)</f>
        <v>8411.6229999999996</v>
      </c>
      <c r="K12" s="14">
        <f>((H12/J12)*100)</f>
        <v>29.446053395403005</v>
      </c>
      <c r="L12" s="12">
        <v>5502.0330000000004</v>
      </c>
      <c r="M12" s="1">
        <v>2585.2339999999999</v>
      </c>
      <c r="N12" s="1">
        <v>1767.2339999999999</v>
      </c>
      <c r="O12" s="1">
        <f>SUM(L12:N12)</f>
        <v>9854.5010000000002</v>
      </c>
      <c r="P12" s="14">
        <f>((M12/O12)*100)</f>
        <v>26.234042697849436</v>
      </c>
      <c r="Q12" s="12">
        <f>(F12+K12+P12)/3</f>
        <v>29.518067768485185</v>
      </c>
      <c r="R12" s="15">
        <f>_xlfn.STDEV.S(F12,K12,P12)</f>
        <v>3.3206179757904364</v>
      </c>
    </row>
    <row r="13" spans="1:18" x14ac:dyDescent="0.3">
      <c r="A13" s="11">
        <v>0.5</v>
      </c>
      <c r="B13" s="12">
        <v>4887.9120000000003</v>
      </c>
      <c r="C13" s="1">
        <v>7567.134</v>
      </c>
      <c r="D13" s="1">
        <v>1622.527</v>
      </c>
      <c r="E13" s="1">
        <f>SUM(B13:D13)</f>
        <v>14077.573</v>
      </c>
      <c r="F13" s="14">
        <f>((C13/E13)*100)</f>
        <v>53.75311497230382</v>
      </c>
      <c r="G13" s="12">
        <v>3347.4969999999998</v>
      </c>
      <c r="H13" s="1">
        <v>4377.1130000000003</v>
      </c>
      <c r="I13" s="1">
        <v>966.40599999999995</v>
      </c>
      <c r="J13" s="1">
        <f>SUM(G13:I13)</f>
        <v>8691.0159999999996</v>
      </c>
      <c r="K13" s="14">
        <f>((H13/J13)*100)</f>
        <v>50.363651384372098</v>
      </c>
      <c r="L13" s="12">
        <v>3094.2550000000001</v>
      </c>
      <c r="M13" s="1">
        <v>4493.1840000000002</v>
      </c>
      <c r="N13" s="1">
        <v>913.577</v>
      </c>
      <c r="O13" s="1">
        <f>SUM(L13:N13)</f>
        <v>8501.0159999999996</v>
      </c>
      <c r="P13" s="14">
        <f>((M13/O13)*100)</f>
        <v>52.854670547614546</v>
      </c>
      <c r="Q13" s="12">
        <f>(F13+K13+P13)/3</f>
        <v>52.323812301430159</v>
      </c>
      <c r="R13" s="15">
        <f>_xlfn.STDEV.S(F13,K13,P13)</f>
        <v>1.7559822640434675</v>
      </c>
    </row>
    <row r="14" spans="1:18" x14ac:dyDescent="0.3">
      <c r="A14" s="11">
        <v>1</v>
      </c>
      <c r="B14" s="12">
        <v>9297.3590000000004</v>
      </c>
      <c r="C14" s="1">
        <v>2779.2339999999999</v>
      </c>
      <c r="D14" s="1">
        <v>2516.355</v>
      </c>
      <c r="E14" s="1">
        <f>SUM(B14:D14)</f>
        <v>14592.948</v>
      </c>
      <c r="F14" s="14">
        <f>((C14/E14)*100)</f>
        <v>19.045048334305033</v>
      </c>
      <c r="G14" s="12">
        <v>1394.6690000000001</v>
      </c>
      <c r="H14" s="1">
        <v>4255.0119999999997</v>
      </c>
      <c r="I14" s="1">
        <v>331.33499999999998</v>
      </c>
      <c r="J14" s="1">
        <f>SUM(G14:I14)</f>
        <v>5981.0159999999996</v>
      </c>
      <c r="K14" s="14">
        <f>((H14/J14)*100)</f>
        <v>71.141959827561081</v>
      </c>
      <c r="L14" s="12">
        <v>579.99099999999999</v>
      </c>
      <c r="M14" s="1">
        <v>5380.2049999999999</v>
      </c>
      <c r="N14" s="1">
        <v>901.23400000000004</v>
      </c>
      <c r="O14" s="1">
        <f>SUM(L14:N14)</f>
        <v>6861.43</v>
      </c>
      <c r="P14" s="14">
        <f>((M14/O14)*100)</f>
        <v>78.41229889396233</v>
      </c>
      <c r="Q14" s="12">
        <f>(K14+P14)/2</f>
        <v>74.777129360761705</v>
      </c>
      <c r="R14" s="15">
        <f>_xlfn.STDEV.S(K14,P14)</f>
        <v>5.1409060553777959</v>
      </c>
    </row>
    <row r="15" spans="1:18" x14ac:dyDescent="0.3">
      <c r="A15" s="11">
        <v>5</v>
      </c>
      <c r="B15" s="12">
        <v>5787.9949999999999</v>
      </c>
      <c r="C15" s="1">
        <v>5571.1840000000002</v>
      </c>
      <c r="D15" s="1">
        <v>627.40599999999995</v>
      </c>
      <c r="E15" s="1">
        <f>SUM(B15:D15)</f>
        <v>11986.584999999999</v>
      </c>
      <c r="F15" s="14">
        <f>((C15/E15)*100)</f>
        <v>46.47849241464521</v>
      </c>
      <c r="G15" s="12">
        <v>659.28399999999999</v>
      </c>
      <c r="H15" s="1">
        <v>3670.0830000000001</v>
      </c>
      <c r="I15" s="1">
        <v>390.33499999999998</v>
      </c>
      <c r="J15" s="1">
        <f>SUM(G15:I15)</f>
        <v>4719.7020000000002</v>
      </c>
      <c r="K15" s="14">
        <f>((H15/J15)*100)</f>
        <v>77.760905243593768</v>
      </c>
      <c r="L15" s="12">
        <v>368.04199999999997</v>
      </c>
      <c r="M15" s="1">
        <v>4615.0829999999996</v>
      </c>
      <c r="N15" s="1">
        <v>406.21300000000002</v>
      </c>
      <c r="O15" s="1">
        <f>SUM(L15:N15)</f>
        <v>5389.3379999999997</v>
      </c>
      <c r="P15" s="14">
        <f>((M15/O15)*100)</f>
        <v>85.633578743808599</v>
      </c>
      <c r="Q15" s="12">
        <f>(K15+P15)/2</f>
        <v>81.697241993701184</v>
      </c>
      <c r="R15" s="15">
        <f>_xlfn.STDEV.S(K15,P15)</f>
        <v>5.5668208180695391</v>
      </c>
    </row>
    <row r="16" spans="1:18" x14ac:dyDescent="0.3">
      <c r="A16" s="16">
        <v>10</v>
      </c>
      <c r="B16" s="17">
        <v>4440.6809999999996</v>
      </c>
      <c r="C16" s="18">
        <v>5949.7190000000001</v>
      </c>
      <c r="D16" s="18">
        <v>448.33499999999998</v>
      </c>
      <c r="E16" s="18">
        <f>SUM(B16:D16)</f>
        <v>10838.734999999999</v>
      </c>
      <c r="F16" s="19">
        <f>((C16/E16)*100)</f>
        <v>54.893112526507949</v>
      </c>
      <c r="G16" s="17">
        <v>566.87</v>
      </c>
      <c r="H16" s="18">
        <v>3372.134</v>
      </c>
      <c r="I16" s="18">
        <v>225.971</v>
      </c>
      <c r="J16" s="18">
        <f>SUM(G16:I16)</f>
        <v>4164.9750000000004</v>
      </c>
      <c r="K16" s="19">
        <f>((H16/J16)*100)</f>
        <v>80.964087419492301</v>
      </c>
      <c r="L16" s="17">
        <v>256.09199999999998</v>
      </c>
      <c r="M16" s="18">
        <v>4400.9120000000003</v>
      </c>
      <c r="N16" s="18">
        <v>514.62699999999995</v>
      </c>
      <c r="O16" s="18">
        <f>SUM(L16:N16)</f>
        <v>5171.6309999999994</v>
      </c>
      <c r="P16" s="19">
        <f>((M16/O16)*100)</f>
        <v>85.097177273475239</v>
      </c>
      <c r="Q16" s="17">
        <f>(K16+P16)/2</f>
        <v>83.03063234648377</v>
      </c>
      <c r="R16" s="20">
        <f>_xlfn.STDEV.S(K16,P16)</f>
        <v>2.922535863004653</v>
      </c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3A9FEC-3420-4C39-B06C-F8FA10C771D1}">
  <dimension ref="A2:R13"/>
  <sheetViews>
    <sheetView workbookViewId="0">
      <selection activeCell="A16" sqref="A16"/>
    </sheetView>
  </sheetViews>
  <sheetFormatPr defaultRowHeight="12.5" x14ac:dyDescent="0.25"/>
  <cols>
    <col min="1" max="1" width="11.7265625" style="1" customWidth="1"/>
    <col min="2" max="2" width="13.1796875" style="1" customWidth="1"/>
    <col min="3" max="6" width="8.90625" style="1" bestFit="1" customWidth="1"/>
    <col min="7" max="7" width="13.36328125" style="1" customWidth="1"/>
    <col min="8" max="11" width="8.90625" style="1" bestFit="1" customWidth="1"/>
    <col min="12" max="12" width="13.26953125" style="1" customWidth="1"/>
    <col min="13" max="18" width="8.81640625" style="1" bestFit="1" customWidth="1"/>
    <col min="19" max="16384" width="8.7265625" style="1"/>
  </cols>
  <sheetData>
    <row r="2" spans="1:18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6431.6689999999999</v>
      </c>
      <c r="C4" s="8">
        <v>190.55600000000001</v>
      </c>
      <c r="D4" s="8">
        <v>1635.991</v>
      </c>
      <c r="E4" s="8">
        <f>SUM(B4:D4)</f>
        <v>8258.2160000000003</v>
      </c>
      <c r="F4" s="9">
        <f>(C4/E4)*100</f>
        <v>2.3074717348153646</v>
      </c>
      <c r="G4" s="7">
        <v>5519.326</v>
      </c>
      <c r="H4" s="8">
        <v>228.84899999999999</v>
      </c>
      <c r="I4" s="8">
        <v>1561.82</v>
      </c>
      <c r="J4" s="8">
        <f>SUM(G4:I4)</f>
        <v>7309.9949999999999</v>
      </c>
      <c r="K4" s="9">
        <f>(H4/J4)*100</f>
        <v>3.1306314163005582</v>
      </c>
      <c r="L4" s="7">
        <v>8852.7819999999992</v>
      </c>
      <c r="M4" s="8">
        <v>333.678</v>
      </c>
      <c r="N4" s="8">
        <v>2948.3049999999998</v>
      </c>
      <c r="O4" s="8">
        <f>SUM(L4:N4)</f>
        <v>12134.764999999999</v>
      </c>
      <c r="P4" s="9">
        <f>(M4/O4)*100</f>
        <v>2.7497689489660493</v>
      </c>
      <c r="Q4" s="7">
        <f>(F4+K4+P4)/3</f>
        <v>2.7292907000273239</v>
      </c>
      <c r="R4" s="52">
        <f>_xlfn.STDEV.S(F4,K4,P4)</f>
        <v>0.41196175103448279</v>
      </c>
    </row>
    <row r="5" spans="1:18" ht="13" x14ac:dyDescent="0.3">
      <c r="A5" s="11">
        <v>1E-3</v>
      </c>
      <c r="B5" s="12">
        <v>5206.2550000000001</v>
      </c>
      <c r="C5" s="1">
        <v>261.09199999999998</v>
      </c>
      <c r="D5" s="1">
        <v>1544.577</v>
      </c>
      <c r="E5" s="1">
        <f>SUM(B5:D5)</f>
        <v>7011.924</v>
      </c>
      <c r="F5" s="14">
        <f>(C5/E5)*100</f>
        <v>3.7235429248805318</v>
      </c>
      <c r="G5" s="12">
        <v>6028.0330000000004</v>
      </c>
      <c r="H5" s="1">
        <v>455.62700000000001</v>
      </c>
      <c r="I5" s="1">
        <v>1809.2339999999999</v>
      </c>
      <c r="J5" s="1">
        <f>SUM(G5:I5)</f>
        <v>8292.8940000000002</v>
      </c>
      <c r="K5" s="14">
        <f>(H5/J5)*100</f>
        <v>5.4941857450487133</v>
      </c>
      <c r="L5" s="12">
        <v>8945.61</v>
      </c>
      <c r="M5" s="1">
        <v>432.87</v>
      </c>
      <c r="N5" s="1">
        <v>2863.8910000000001</v>
      </c>
      <c r="O5" s="1">
        <f>SUM(L5:N5)</f>
        <v>12242.371000000001</v>
      </c>
      <c r="P5" s="14">
        <f>(M5/O5)*100</f>
        <v>3.5358346843107431</v>
      </c>
      <c r="Q5" s="12">
        <f>(F5+K5+P5)/3</f>
        <v>4.251187784746663</v>
      </c>
      <c r="R5" s="49">
        <f>_xlfn.STDEV.S(F5,K5,P5)</f>
        <v>1.0805514994116414</v>
      </c>
    </row>
    <row r="6" spans="1:18" ht="13" x14ac:dyDescent="0.3">
      <c r="A6" s="11">
        <v>5.0000000000000001E-3</v>
      </c>
      <c r="B6" s="12">
        <v>5526.326</v>
      </c>
      <c r="C6" s="1">
        <v>426.92</v>
      </c>
      <c r="D6" s="1">
        <v>1677.82</v>
      </c>
      <c r="E6" s="1">
        <f>SUM(B6:D6)</f>
        <v>7631.0659999999998</v>
      </c>
      <c r="F6" s="14">
        <f>(C6/E6)*100</f>
        <v>5.5945001655076769</v>
      </c>
      <c r="G6" s="12">
        <v>6880.326</v>
      </c>
      <c r="H6" s="1">
        <v>473.62700000000001</v>
      </c>
      <c r="I6" s="1">
        <v>1842.941</v>
      </c>
      <c r="J6" s="1">
        <f>SUM(G6:I6)</f>
        <v>9196.8940000000002</v>
      </c>
      <c r="K6" s="14">
        <f>(H6/J6)*100</f>
        <v>5.1498582021278052</v>
      </c>
      <c r="L6" s="12">
        <v>8539.7309999999998</v>
      </c>
      <c r="M6" s="1">
        <v>434.62700000000001</v>
      </c>
      <c r="N6" s="1">
        <v>2780.4769999999999</v>
      </c>
      <c r="O6" s="1">
        <f>SUM(L6:N6)</f>
        <v>11754.834999999999</v>
      </c>
      <c r="P6" s="14">
        <f>(M6/O6)*100</f>
        <v>3.6974317376636936</v>
      </c>
      <c r="Q6" s="12">
        <f>(F6+K6+P6)/3</f>
        <v>4.8139300350997249</v>
      </c>
      <c r="R6" s="49">
        <f>_xlfn.STDEV.S(F6,K6,P6)</f>
        <v>0.99214563196778094</v>
      </c>
    </row>
    <row r="7" spans="1:18" ht="13" x14ac:dyDescent="0.3">
      <c r="A7" s="11">
        <v>0.01</v>
      </c>
      <c r="B7" s="12">
        <v>5401.9120000000003</v>
      </c>
      <c r="C7" s="1">
        <v>472.50599999999997</v>
      </c>
      <c r="D7" s="1">
        <v>1501.527</v>
      </c>
      <c r="E7" s="1">
        <f>SUM(B7:D7)</f>
        <v>7375.9450000000006</v>
      </c>
      <c r="F7" s="14">
        <f>(C7/E7)*100</f>
        <v>6.4060401751911105</v>
      </c>
      <c r="G7" s="12">
        <v>5714.326</v>
      </c>
      <c r="H7" s="1">
        <v>573.91999999999996</v>
      </c>
      <c r="I7" s="1">
        <v>1522.6980000000001</v>
      </c>
      <c r="J7" s="1">
        <f>SUM(G7:I7)</f>
        <v>7810.9440000000004</v>
      </c>
      <c r="K7" s="14">
        <f>(H7/J7)*100</f>
        <v>7.3476394146469355</v>
      </c>
      <c r="L7" s="12">
        <v>8853.2669999999998</v>
      </c>
      <c r="M7" s="1">
        <v>661.577</v>
      </c>
      <c r="N7" s="1">
        <v>2574.4769999999999</v>
      </c>
      <c r="O7" s="1">
        <f>SUM(L7:N7)</f>
        <v>12089.321</v>
      </c>
      <c r="P7" s="14">
        <f>(M7/O7)*100</f>
        <v>5.4724082518778348</v>
      </c>
      <c r="Q7" s="12">
        <f>(F7+K7+P7)/3</f>
        <v>6.4086959472386269</v>
      </c>
      <c r="R7" s="49">
        <f>_xlfn.STDEV.S(F7,K7,P7)</f>
        <v>0.93761840228259341</v>
      </c>
    </row>
    <row r="8" spans="1:18" ht="13" x14ac:dyDescent="0.3">
      <c r="A8" s="11">
        <v>0.05</v>
      </c>
      <c r="B8" s="12">
        <v>4677.0829999999996</v>
      </c>
      <c r="C8" s="1">
        <v>2138.2339999999999</v>
      </c>
      <c r="D8" s="1">
        <v>1065.8699999999999</v>
      </c>
      <c r="E8" s="1">
        <f>SUM(B8:D8)</f>
        <v>7881.186999999999</v>
      </c>
      <c r="F8" s="14">
        <f>(C8/E8)*100</f>
        <v>27.130862394205341</v>
      </c>
      <c r="G8" s="12">
        <v>5094.8609999999999</v>
      </c>
      <c r="H8" s="1">
        <v>1605.527</v>
      </c>
      <c r="I8" s="1">
        <v>1420.941</v>
      </c>
      <c r="J8" s="1">
        <f>SUM(G8:I8)</f>
        <v>8121.3289999999997</v>
      </c>
      <c r="K8" s="14">
        <f>(H8/J8)*100</f>
        <v>19.769264365475159</v>
      </c>
      <c r="L8" s="12">
        <v>8593.56</v>
      </c>
      <c r="M8" s="1">
        <v>2180.6689999999999</v>
      </c>
      <c r="N8" s="1">
        <v>2177.4059999999999</v>
      </c>
      <c r="O8" s="1">
        <f>SUM(L8:N8)</f>
        <v>12951.634999999998</v>
      </c>
      <c r="P8" s="14">
        <f>(M8/O8)*100</f>
        <v>16.837017102473936</v>
      </c>
      <c r="Q8" s="12">
        <f>(F8+K8+P8)/3</f>
        <v>21.245714620718147</v>
      </c>
      <c r="R8" s="49">
        <f>_xlfn.STDEV.S(F8,K8,P8)</f>
        <v>5.3033707903257525</v>
      </c>
    </row>
    <row r="9" spans="1:18" ht="13" x14ac:dyDescent="0.3">
      <c r="A9" s="11">
        <v>0.1</v>
      </c>
      <c r="B9" s="12">
        <v>4798.3760000000002</v>
      </c>
      <c r="C9" s="1">
        <v>3128.355</v>
      </c>
      <c r="D9" s="1">
        <v>1121.163</v>
      </c>
      <c r="E9" s="1">
        <f>SUM(B9:D9)</f>
        <v>9047.8940000000002</v>
      </c>
      <c r="F9" s="14">
        <f>(C9/E9)*100</f>
        <v>34.575504531772808</v>
      </c>
      <c r="G9" s="12">
        <v>4319.4470000000001</v>
      </c>
      <c r="H9" s="1">
        <v>3137.355</v>
      </c>
      <c r="I9" s="1">
        <v>908.69799999999998</v>
      </c>
      <c r="J9" s="1">
        <f>SUM(G9:I9)</f>
        <v>8365.5</v>
      </c>
      <c r="K9" s="14">
        <f>(H9/J9)*100</f>
        <v>37.5034965034965</v>
      </c>
      <c r="L9" s="12">
        <v>7777.3680000000004</v>
      </c>
      <c r="M9" s="1">
        <v>2729.355</v>
      </c>
      <c r="N9" s="1">
        <v>2385.134</v>
      </c>
      <c r="O9" s="1">
        <f>SUM(L9:N9)</f>
        <v>12891.857</v>
      </c>
      <c r="P9" s="14">
        <f>(M9/O9)*100</f>
        <v>21.17115478398496</v>
      </c>
      <c r="Q9" s="12">
        <f>(F9+K9+P9)/3</f>
        <v>31.083385273084755</v>
      </c>
      <c r="R9" s="49">
        <f>_xlfn.STDEV.S(F9,K9,P9)</f>
        <v>8.7081869064920454</v>
      </c>
    </row>
    <row r="10" spans="1:18" ht="13" x14ac:dyDescent="0.3">
      <c r="A10" s="11">
        <v>0.5</v>
      </c>
      <c r="B10" s="12">
        <v>1201.0119999999999</v>
      </c>
      <c r="C10" s="1">
        <v>3667.4769999999999</v>
      </c>
      <c r="D10" s="1">
        <v>230.678</v>
      </c>
      <c r="E10" s="1">
        <f>SUM(B10:D10)</f>
        <v>5099.1669999999995</v>
      </c>
      <c r="F10" s="14">
        <f>(C10/E10)*100</f>
        <v>71.9230611588128</v>
      </c>
      <c r="G10" s="12">
        <v>887.18399999999997</v>
      </c>
      <c r="H10" s="1">
        <v>3297.598</v>
      </c>
      <c r="I10" s="1">
        <v>254.678</v>
      </c>
      <c r="J10" s="1">
        <f>SUM(G10:I10)</f>
        <v>4439.46</v>
      </c>
      <c r="K10" s="14">
        <f>(H10/J10)*100</f>
        <v>74.279259189180664</v>
      </c>
      <c r="L10" s="12">
        <v>2209.2049999999999</v>
      </c>
      <c r="M10" s="1">
        <v>4914.317</v>
      </c>
      <c r="N10" s="1">
        <v>865.94100000000003</v>
      </c>
      <c r="O10" s="1">
        <f>SUM(L10:N10)</f>
        <v>7989.4629999999997</v>
      </c>
      <c r="P10" s="14">
        <f>(M10/O10)*100</f>
        <v>61.50997883086761</v>
      </c>
      <c r="Q10" s="12">
        <f>(F10+K10+P10)/3</f>
        <v>69.237433059620358</v>
      </c>
      <c r="R10" s="49">
        <f>_xlfn.STDEV.S(F10,K10,P10)</f>
        <v>6.7950775516309525</v>
      </c>
    </row>
    <row r="11" spans="1:18" ht="13" x14ac:dyDescent="0.3">
      <c r="A11" s="11">
        <v>1</v>
      </c>
      <c r="B11" s="51">
        <v>258.678</v>
      </c>
      <c r="C11" s="50">
        <v>1209.0920000000001</v>
      </c>
      <c r="D11" s="50">
        <v>110.77800000000001</v>
      </c>
      <c r="E11" s="1">
        <f>SUM(B11:D11)</f>
        <v>1578.548</v>
      </c>
      <c r="F11" s="14">
        <f>(C11/E11)*100</f>
        <v>76.595200145956923</v>
      </c>
      <c r="G11" s="12">
        <v>999.18399999999997</v>
      </c>
      <c r="H11" s="1">
        <v>3076.2339999999999</v>
      </c>
      <c r="I11" s="1">
        <v>330.79899999999998</v>
      </c>
      <c r="J11" s="1">
        <f>SUM(G11:I11)</f>
        <v>4406.2169999999996</v>
      </c>
      <c r="K11" s="14">
        <f>(H11/J11)*100</f>
        <v>69.815762591810611</v>
      </c>
      <c r="L11" s="12">
        <v>1567.0830000000001</v>
      </c>
      <c r="M11" s="1">
        <v>4850.0119999999997</v>
      </c>
      <c r="N11" s="1">
        <v>620.69799999999998</v>
      </c>
      <c r="O11" s="1">
        <f>SUM(L11:N11)</f>
        <v>7037.7929999999997</v>
      </c>
      <c r="P11" s="14">
        <f>(M11/O11)*100</f>
        <v>68.913820000105147</v>
      </c>
      <c r="Q11" s="12">
        <f>(F11+K11+P11)/3</f>
        <v>71.774927579290889</v>
      </c>
      <c r="R11" s="49">
        <f>_xlfn.STDEV.S(F11,K11,P11)</f>
        <v>4.1987671788750003</v>
      </c>
    </row>
    <row r="12" spans="1:18" ht="13" x14ac:dyDescent="0.3">
      <c r="A12" s="11">
        <v>5</v>
      </c>
      <c r="B12" s="12">
        <v>307.38499999999999</v>
      </c>
      <c r="C12" s="1">
        <v>1948.92</v>
      </c>
      <c r="D12" s="1">
        <v>258.79899999999998</v>
      </c>
      <c r="E12" s="1">
        <f>SUM(B12:D12)</f>
        <v>2515.1040000000003</v>
      </c>
      <c r="F12" s="14">
        <f>(C12/E12)*100</f>
        <v>77.488644604755891</v>
      </c>
      <c r="G12" s="12">
        <v>235.435</v>
      </c>
      <c r="H12" s="1">
        <v>2004.213</v>
      </c>
      <c r="I12" s="1">
        <v>256.55599999999998</v>
      </c>
      <c r="J12" s="1">
        <f>SUM(G12:I12)</f>
        <v>2496.2040000000002</v>
      </c>
      <c r="K12" s="14">
        <f>(H12/J12)*100</f>
        <v>80.290432993457259</v>
      </c>
      <c r="L12" s="12">
        <v>1195.7190000000001</v>
      </c>
      <c r="M12" s="1">
        <v>5685.4179999999997</v>
      </c>
      <c r="N12" s="1">
        <v>611.82000000000005</v>
      </c>
      <c r="O12" s="1">
        <f>SUM(L12:N12)</f>
        <v>7492.9569999999994</v>
      </c>
      <c r="P12" s="14">
        <f>(M12/O12)*100</f>
        <v>75.876826732089881</v>
      </c>
      <c r="Q12" s="12">
        <f>(F12+K12+P12)/3</f>
        <v>77.885301443434344</v>
      </c>
      <c r="R12" s="49">
        <f>_xlfn.STDEV.S(F12,K12,P12)</f>
        <v>2.2333791759009749</v>
      </c>
    </row>
    <row r="13" spans="1:18" ht="13" x14ac:dyDescent="0.3">
      <c r="A13" s="16">
        <v>10</v>
      </c>
      <c r="B13" s="17">
        <v>592.577</v>
      </c>
      <c r="C13" s="18">
        <v>3831.2550000000001</v>
      </c>
      <c r="D13" s="18">
        <v>700.33500000000004</v>
      </c>
      <c r="E13" s="18">
        <f>SUM(B13:D13)</f>
        <v>5124.1670000000004</v>
      </c>
      <c r="F13" s="19">
        <f>(C13/E13)*100</f>
        <v>74.768347713882079</v>
      </c>
      <c r="G13" s="17">
        <v>240.435</v>
      </c>
      <c r="H13" s="18">
        <v>2055.87</v>
      </c>
      <c r="I13" s="18">
        <v>267.55599999999998</v>
      </c>
      <c r="J13" s="18">
        <f>SUM(G13:I13)</f>
        <v>2563.8609999999999</v>
      </c>
      <c r="K13" s="19">
        <f>(H13/J13)*100</f>
        <v>80.186484368692376</v>
      </c>
      <c r="L13" s="17">
        <v>748.94100000000003</v>
      </c>
      <c r="M13" s="18">
        <v>5437.0039999999999</v>
      </c>
      <c r="N13" s="18">
        <v>877.99099999999999</v>
      </c>
      <c r="O13" s="18">
        <f>SUM(L13:N13)</f>
        <v>7063.9359999999997</v>
      </c>
      <c r="P13" s="19">
        <f>(M13/O13)*100</f>
        <v>76.968477630601413</v>
      </c>
      <c r="Q13" s="17">
        <f>(F13+K13+P13)/3</f>
        <v>77.307769904391947</v>
      </c>
      <c r="R13" s="48">
        <f>_xlfn.STDEV.S(F13,K13,P13)</f>
        <v>2.7249569974295369</v>
      </c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6F9F81-B444-47C8-ACE9-79E6F3A8E3F5}">
  <dimension ref="A1:R13"/>
  <sheetViews>
    <sheetView topLeftCell="A15" workbookViewId="0">
      <selection activeCell="A16" sqref="A16"/>
    </sheetView>
  </sheetViews>
  <sheetFormatPr defaultRowHeight="12.5" x14ac:dyDescent="0.25"/>
  <cols>
    <col min="1" max="1" width="12" style="28" customWidth="1"/>
    <col min="2" max="2" width="13.08984375" style="28" customWidth="1"/>
    <col min="3" max="6" width="8.81640625" style="28" bestFit="1" customWidth="1"/>
    <col min="7" max="7" width="13.26953125" style="28" customWidth="1"/>
    <col min="8" max="11" width="8.81640625" style="28" bestFit="1" customWidth="1"/>
    <col min="12" max="12" width="13.08984375" style="28" customWidth="1"/>
    <col min="13" max="18" width="8.8164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8490.0540000000001</v>
      </c>
      <c r="C4" s="8">
        <v>388.09199999999998</v>
      </c>
      <c r="D4" s="8">
        <v>2327.1129999999998</v>
      </c>
      <c r="E4" s="8">
        <f>SUM(B4:D4)</f>
        <v>11205.259</v>
      </c>
      <c r="F4" s="9">
        <f>(C4/E4)*100</f>
        <v>3.4634808530530172</v>
      </c>
      <c r="G4" s="7">
        <v>5634.0330000000004</v>
      </c>
      <c r="H4" s="8">
        <v>271.38499999999999</v>
      </c>
      <c r="I4" s="8">
        <v>1821.82</v>
      </c>
      <c r="J4" s="8">
        <f>SUM(G4:I4)</f>
        <v>7727.2380000000003</v>
      </c>
      <c r="K4" s="9">
        <f>(H4/J4)*100</f>
        <v>3.51205696006775</v>
      </c>
      <c r="L4" s="7">
        <v>6504.518</v>
      </c>
      <c r="M4" s="8">
        <v>379.04199999999997</v>
      </c>
      <c r="N4" s="8">
        <v>1893.0619999999999</v>
      </c>
      <c r="O4" s="8">
        <f>SUM(L4:N4)</f>
        <v>8776.6219999999994</v>
      </c>
      <c r="P4" s="9">
        <f>(M4/O4)*100</f>
        <v>4.3187686560957053</v>
      </c>
      <c r="Q4" s="7">
        <f>(F4+K4+P4)/3</f>
        <v>3.7647688230721577</v>
      </c>
      <c r="R4" s="52">
        <f>_xlfn.STDEV.S(F4,K4,P4)</f>
        <v>0.48039230924918691</v>
      </c>
    </row>
    <row r="5" spans="1:18" ht="13" x14ac:dyDescent="0.3">
      <c r="A5" s="11">
        <v>1E-3</v>
      </c>
      <c r="B5" s="12">
        <v>5572.74</v>
      </c>
      <c r="C5" s="1">
        <v>240.55600000000001</v>
      </c>
      <c r="D5" s="1">
        <v>1728.577</v>
      </c>
      <c r="E5" s="1">
        <f>SUM(B5:D5)</f>
        <v>7541.8729999999996</v>
      </c>
      <c r="F5" s="14">
        <f>(C5/E5)*100</f>
        <v>3.1896055528911718</v>
      </c>
      <c r="G5" s="12">
        <v>4512.0829999999996</v>
      </c>
      <c r="H5" s="1">
        <v>509.92</v>
      </c>
      <c r="I5" s="1">
        <v>1688.6980000000001</v>
      </c>
      <c r="J5" s="1">
        <f>SUM(G5:I5)</f>
        <v>6710.701</v>
      </c>
      <c r="K5" s="14">
        <f>(H5/J5)*100</f>
        <v>7.5986100408884258</v>
      </c>
      <c r="L5" s="12">
        <v>6640.8609999999999</v>
      </c>
      <c r="M5" s="1">
        <v>557.28399999999999</v>
      </c>
      <c r="N5" s="1">
        <v>1946.2339999999999</v>
      </c>
      <c r="O5" s="1">
        <f>SUM(L5:N5)</f>
        <v>9144.378999999999</v>
      </c>
      <c r="P5" s="14">
        <f>(M5/O5)*100</f>
        <v>6.0942793381595406</v>
      </c>
      <c r="Q5" s="12">
        <f>(F5+K5+P5)/3</f>
        <v>5.6274983106463798</v>
      </c>
      <c r="R5" s="49">
        <f>_xlfn.STDEV.S(F5,K5,P5)</f>
        <v>2.241259364627322</v>
      </c>
    </row>
    <row r="6" spans="1:18" ht="13" x14ac:dyDescent="0.3">
      <c r="A6" s="11">
        <v>5.0000000000000001E-3</v>
      </c>
      <c r="B6" s="12">
        <v>4622.8410000000003</v>
      </c>
      <c r="C6" s="1">
        <v>312.92</v>
      </c>
      <c r="D6" s="1">
        <v>1609.4559999999999</v>
      </c>
      <c r="E6" s="1">
        <f>SUM(B6:D6)</f>
        <v>6545.2170000000006</v>
      </c>
      <c r="F6" s="14">
        <f>(C6/E6)*100</f>
        <v>4.7808957288963834</v>
      </c>
      <c r="G6" s="12">
        <v>3985.962</v>
      </c>
      <c r="H6" s="1">
        <v>208.09200000000001</v>
      </c>
      <c r="I6" s="1">
        <v>1306.627</v>
      </c>
      <c r="J6" s="1">
        <f>SUM(G6:I6)</f>
        <v>5500.6810000000005</v>
      </c>
      <c r="K6" s="14">
        <f>(H6/J6)*100</f>
        <v>3.7830225021229187</v>
      </c>
      <c r="L6" s="12">
        <v>7671.933</v>
      </c>
      <c r="M6" s="1">
        <v>342.38499999999999</v>
      </c>
      <c r="N6" s="1">
        <v>1974.77</v>
      </c>
      <c r="O6" s="1">
        <f>SUM(L6:N6)</f>
        <v>9989.0879999999997</v>
      </c>
      <c r="P6" s="14">
        <f>(M6/O6)*100</f>
        <v>3.427590186411412</v>
      </c>
      <c r="Q6" s="12">
        <f>(F6+K6+P6)/3</f>
        <v>3.9971694724769051</v>
      </c>
      <c r="R6" s="49">
        <f>_xlfn.STDEV.S(F6,K6,P6)</f>
        <v>0.70160755876342451</v>
      </c>
    </row>
    <row r="7" spans="1:18" ht="13" x14ac:dyDescent="0.3">
      <c r="A7" s="11">
        <v>0.01</v>
      </c>
      <c r="B7" s="12">
        <v>5683.9120000000003</v>
      </c>
      <c r="C7" s="1">
        <v>535.38499999999999</v>
      </c>
      <c r="D7" s="1">
        <v>2027.2840000000001</v>
      </c>
      <c r="E7" s="1">
        <f>SUM(B7:D7)</f>
        <v>8246.5810000000001</v>
      </c>
      <c r="F7" s="14">
        <f>(C7/E7)*100</f>
        <v>6.4922056789353064</v>
      </c>
      <c r="G7" s="12">
        <v>5247.4260000000004</v>
      </c>
      <c r="H7" s="1">
        <v>500.87</v>
      </c>
      <c r="I7" s="1">
        <v>1707.991</v>
      </c>
      <c r="J7" s="1">
        <f>SUM(G7:I7)</f>
        <v>7456.2870000000003</v>
      </c>
      <c r="K7" s="14">
        <f>(H7/J7)*100</f>
        <v>6.7174184684682867</v>
      </c>
      <c r="L7" s="12">
        <v>6971.3469999999998</v>
      </c>
      <c r="M7" s="1">
        <v>488.04199999999997</v>
      </c>
      <c r="N7" s="1">
        <v>1912.2339999999999</v>
      </c>
      <c r="O7" s="1">
        <f>SUM(L7:N7)</f>
        <v>9371.6229999999996</v>
      </c>
      <c r="P7" s="14">
        <f>(M7/O7)*100</f>
        <v>5.2076572008925242</v>
      </c>
      <c r="Q7" s="12">
        <f>(F7+K7+P7)/3</f>
        <v>6.1390937827653724</v>
      </c>
      <c r="R7" s="49">
        <f>_xlfn.STDEV.S(F7,K7,P7)</f>
        <v>0.81446963091360125</v>
      </c>
    </row>
    <row r="8" spans="1:18" ht="13" x14ac:dyDescent="0.3">
      <c r="A8" s="11">
        <v>0.05</v>
      </c>
      <c r="B8" s="12">
        <v>4351.79</v>
      </c>
      <c r="C8" s="1">
        <v>1089.0419999999999</v>
      </c>
      <c r="D8" s="1">
        <v>1461.1130000000001</v>
      </c>
      <c r="E8" s="1">
        <f>SUM(B8:D8)</f>
        <v>6901.9450000000006</v>
      </c>
      <c r="F8" s="14">
        <f>(C8/E8)*100</f>
        <v>15.778769607697537</v>
      </c>
      <c r="G8" s="12">
        <v>4156.1840000000002</v>
      </c>
      <c r="H8" s="1">
        <v>1202.163</v>
      </c>
      <c r="I8" s="1">
        <v>1438.2840000000001</v>
      </c>
      <c r="J8" s="1">
        <f>SUM(G8:I8)</f>
        <v>6796.6309999999994</v>
      </c>
      <c r="K8" s="14">
        <f>(H8/J8)*100</f>
        <v>17.687630827685073</v>
      </c>
      <c r="L8" s="12">
        <v>5396.2250000000004</v>
      </c>
      <c r="M8" s="1">
        <v>1327.6479999999999</v>
      </c>
      <c r="N8" s="1">
        <v>1808.527</v>
      </c>
      <c r="O8" s="1">
        <f>SUM(L8:N8)</f>
        <v>8532.4000000000015</v>
      </c>
      <c r="P8" s="14">
        <f>(M8/O8)*100</f>
        <v>15.560076883409119</v>
      </c>
      <c r="Q8" s="12">
        <f>(F8+K8+P8)/3</f>
        <v>16.34215910626391</v>
      </c>
      <c r="R8" s="49">
        <f>_xlfn.STDEV.S(F8,K8,P8)</f>
        <v>1.1703321074687278</v>
      </c>
    </row>
    <row r="9" spans="1:18" ht="13" x14ac:dyDescent="0.3">
      <c r="A9" s="11">
        <v>0.1</v>
      </c>
      <c r="B9" s="12">
        <v>4165.5479999999998</v>
      </c>
      <c r="C9" s="1">
        <v>1738.163</v>
      </c>
      <c r="D9" s="1">
        <v>1296.2840000000001</v>
      </c>
      <c r="E9" s="1">
        <f>SUM(B9:D9)</f>
        <v>7199.994999999999</v>
      </c>
      <c r="F9" s="14">
        <f>(C9/E9)*100</f>
        <v>24.141169542478853</v>
      </c>
      <c r="G9" s="12">
        <v>4423.2550000000001</v>
      </c>
      <c r="H9" s="1">
        <v>1787.2840000000001</v>
      </c>
      <c r="I9" s="1">
        <v>1338.2840000000001</v>
      </c>
      <c r="J9" s="1">
        <f>SUM(G9:I9)</f>
        <v>7548.8230000000003</v>
      </c>
      <c r="K9" s="14">
        <f>(H9/J9)*100</f>
        <v>23.676326759814078</v>
      </c>
      <c r="L9" s="12">
        <v>5535.5889999999999</v>
      </c>
      <c r="M9" s="1">
        <v>2069.6480000000001</v>
      </c>
      <c r="N9" s="1">
        <v>1670.1130000000001</v>
      </c>
      <c r="O9" s="1">
        <f>SUM(L9:N9)</f>
        <v>9275.35</v>
      </c>
      <c r="P9" s="14">
        <f>(M9/O9)*100</f>
        <v>22.313422135013774</v>
      </c>
      <c r="Q9" s="12">
        <f>(F9+K9+P9)/3</f>
        <v>23.376972812435568</v>
      </c>
      <c r="R9" s="49">
        <f>_xlfn.STDEV.S(F9,K9,P9)</f>
        <v>0.94993406915014433</v>
      </c>
    </row>
    <row r="10" spans="1:18" ht="13" x14ac:dyDescent="0.3">
      <c r="A10" s="11">
        <v>0.5</v>
      </c>
      <c r="B10" s="12">
        <v>595.74900000000002</v>
      </c>
      <c r="C10" s="1">
        <v>2091.991</v>
      </c>
      <c r="D10" s="1">
        <v>262.50599999999997</v>
      </c>
      <c r="E10" s="1">
        <f>SUM(B10:D10)</f>
        <v>2950.2459999999996</v>
      </c>
      <c r="F10" s="14">
        <f>(C10/E10)*100</f>
        <v>70.909036060043817</v>
      </c>
      <c r="G10" s="12">
        <v>1244.184</v>
      </c>
      <c r="H10" s="1">
        <v>2427.7489999999998</v>
      </c>
      <c r="I10" s="1">
        <v>370.62700000000001</v>
      </c>
      <c r="J10" s="1">
        <f>SUM(G10:I10)</f>
        <v>4042.56</v>
      </c>
      <c r="K10" s="14">
        <f>(H10/J10)*100</f>
        <v>60.054742539380982</v>
      </c>
      <c r="L10" s="12">
        <v>2136.527</v>
      </c>
      <c r="M10" s="1">
        <v>4593.1750000000002</v>
      </c>
      <c r="N10" s="1">
        <v>718.62699999999995</v>
      </c>
      <c r="O10" s="1">
        <f>SUM(L10:N10)</f>
        <v>7448.3289999999997</v>
      </c>
      <c r="P10" s="14">
        <f>(M10/O10)*100</f>
        <v>61.667187365112362</v>
      </c>
      <c r="Q10" s="12">
        <f>(F10+K10+P10)/3</f>
        <v>64.210321988179061</v>
      </c>
      <c r="R10" s="49">
        <f>_xlfn.STDEV.S(F10,K10,P10)</f>
        <v>5.8570105208592746</v>
      </c>
    </row>
    <row r="11" spans="1:18" ht="13" x14ac:dyDescent="0.3">
      <c r="A11" s="11">
        <v>1</v>
      </c>
      <c r="B11" s="12">
        <v>726.577</v>
      </c>
      <c r="C11" s="1">
        <v>2233.527</v>
      </c>
      <c r="D11" s="1">
        <v>218.26300000000001</v>
      </c>
      <c r="E11" s="1">
        <f>SUM(B11:D11)</f>
        <v>3178.3670000000002</v>
      </c>
      <c r="F11" s="14">
        <f>(C11/E11)*100</f>
        <v>70.272784735054188</v>
      </c>
      <c r="G11" s="12">
        <v>698.69799999999998</v>
      </c>
      <c r="H11" s="1">
        <v>1739.0419999999999</v>
      </c>
      <c r="I11" s="1">
        <v>208.84899999999999</v>
      </c>
      <c r="J11" s="1">
        <f>SUM(G11:I11)</f>
        <v>2646.5889999999999</v>
      </c>
      <c r="K11" s="14">
        <f>(H11/J11)*100</f>
        <v>65.708804804977277</v>
      </c>
      <c r="L11" s="12">
        <v>1755.527</v>
      </c>
      <c r="M11" s="1">
        <v>4019.518</v>
      </c>
      <c r="N11" s="1">
        <v>606.50599999999997</v>
      </c>
      <c r="O11" s="1">
        <f>SUM(L11:N11)</f>
        <v>6381.5510000000004</v>
      </c>
      <c r="P11" s="14">
        <f>(M11/O11)*100</f>
        <v>62.986537285371533</v>
      </c>
      <c r="Q11" s="12">
        <f>(F11+K11+P11)/3</f>
        <v>66.322708941800997</v>
      </c>
      <c r="R11" s="49">
        <f>_xlfn.STDEV.S(F11,K11,P11)</f>
        <v>3.681712806752953</v>
      </c>
    </row>
    <row r="12" spans="1:18" ht="13" x14ac:dyDescent="0.3">
      <c r="A12" s="11">
        <v>5</v>
      </c>
      <c r="B12" s="12">
        <v>109.364</v>
      </c>
      <c r="C12" s="1">
        <v>885.577</v>
      </c>
      <c r="D12" s="1">
        <v>114.19199999999999</v>
      </c>
      <c r="E12" s="1">
        <f>SUM(B12:D12)</f>
        <v>1109.133</v>
      </c>
      <c r="F12" s="14">
        <f>(C12/E12)*100</f>
        <v>79.844076409231363</v>
      </c>
      <c r="G12" s="12">
        <v>483.16300000000001</v>
      </c>
      <c r="H12" s="1">
        <v>1573.6980000000001</v>
      </c>
      <c r="I12" s="1">
        <v>191.84899999999999</v>
      </c>
      <c r="J12" s="1">
        <f>SUM(G12:I12)</f>
        <v>2248.71</v>
      </c>
      <c r="K12" s="14">
        <f>(H12/J12)*100</f>
        <v>69.982256493723071</v>
      </c>
      <c r="L12" s="12">
        <v>937.42600000000004</v>
      </c>
      <c r="M12" s="1">
        <v>2547.355</v>
      </c>
      <c r="N12" s="1">
        <v>290.26299999999998</v>
      </c>
      <c r="O12" s="1">
        <f>SUM(L12:N12)</f>
        <v>3775.0439999999999</v>
      </c>
      <c r="P12" s="14">
        <f>(M12/O12)*100</f>
        <v>67.478816140950954</v>
      </c>
      <c r="Q12" s="12">
        <f>(F12+K12+P12)/3</f>
        <v>72.435049681301805</v>
      </c>
      <c r="R12" s="49">
        <f>_xlfn.STDEV.S(F12,K12,P12)</f>
        <v>6.5373588850049362</v>
      </c>
    </row>
    <row r="13" spans="1:18" ht="13" x14ac:dyDescent="0.3">
      <c r="A13" s="16">
        <v>10</v>
      </c>
      <c r="B13" s="17">
        <v>434.50599999999997</v>
      </c>
      <c r="C13" s="18">
        <v>1381.4059999999999</v>
      </c>
      <c r="D13" s="18">
        <v>145.02099999999999</v>
      </c>
      <c r="E13" s="18">
        <f>SUM(B13:D13)</f>
        <v>1960.9329999999998</v>
      </c>
      <c r="F13" s="19">
        <f>(C13/E13)*100</f>
        <v>70.446364052213923</v>
      </c>
      <c r="G13" s="17">
        <v>345.971</v>
      </c>
      <c r="H13" s="18">
        <v>1466.82</v>
      </c>
      <c r="I13" s="18">
        <v>172.607</v>
      </c>
      <c r="J13" s="18">
        <f>SUM(G13:I13)</f>
        <v>1985.3979999999999</v>
      </c>
      <c r="K13" s="19">
        <f>(H13/J13)*100</f>
        <v>73.880400806286701</v>
      </c>
      <c r="L13" s="17">
        <v>1473.8409999999999</v>
      </c>
      <c r="M13" s="18">
        <v>3832.79</v>
      </c>
      <c r="N13" s="18">
        <v>423.50599999999997</v>
      </c>
      <c r="O13" s="18">
        <f>SUM(L13:N13)</f>
        <v>5730.1369999999997</v>
      </c>
      <c r="P13" s="19">
        <f>(M13/O13)*100</f>
        <v>66.888278587405509</v>
      </c>
      <c r="Q13" s="17">
        <f>(F13+K13+P13)/3</f>
        <v>70.405014481968706</v>
      </c>
      <c r="R13" s="48">
        <f>_xlfn.STDEV.S(F13,K13,P13)</f>
        <v>3.4962445024858617</v>
      </c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CEACAB-027B-4D26-88AE-287ACF6C746D}">
  <dimension ref="A1:R13"/>
  <sheetViews>
    <sheetView workbookViewId="0">
      <selection activeCell="A16" sqref="A16"/>
    </sheetView>
  </sheetViews>
  <sheetFormatPr defaultRowHeight="12.5" x14ac:dyDescent="0.25"/>
  <cols>
    <col min="1" max="1" width="12.08984375" style="28" customWidth="1"/>
    <col min="2" max="2" width="13.26953125" style="28" customWidth="1"/>
    <col min="3" max="6" width="8.90625" style="28" bestFit="1" customWidth="1"/>
    <col min="7" max="7" width="13.26953125" style="28" customWidth="1"/>
    <col min="8" max="11" width="8.90625" style="28" bestFit="1" customWidth="1"/>
    <col min="12" max="12" width="13.1796875" style="28" customWidth="1"/>
    <col min="13" max="18" width="8.9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9121.4680000000008</v>
      </c>
      <c r="C4" s="8">
        <v>387.62700000000001</v>
      </c>
      <c r="D4" s="8">
        <v>4728.4260000000004</v>
      </c>
      <c r="E4" s="8">
        <f>SUM(B4:D4)</f>
        <v>14237.521000000001</v>
      </c>
      <c r="F4" s="9">
        <f>(C4/E4)*100</f>
        <v>2.7225736840001851</v>
      </c>
      <c r="G4" s="7">
        <v>4959.4470000000001</v>
      </c>
      <c r="H4" s="8">
        <v>176.435</v>
      </c>
      <c r="I4" s="8">
        <v>1129.2840000000001</v>
      </c>
      <c r="J4" s="8">
        <f>SUM(G4:I4)</f>
        <v>6265.1660000000011</v>
      </c>
      <c r="K4" s="9">
        <f>(H4/J4)*100</f>
        <v>2.8161265000799656</v>
      </c>
      <c r="L4" s="44">
        <v>5213.0330000000004</v>
      </c>
      <c r="M4" s="45">
        <v>162.02099999999999</v>
      </c>
      <c r="N4" s="45">
        <v>1407.6479999999999</v>
      </c>
      <c r="O4" s="8">
        <f>SUM(L4:N4)</f>
        <v>6782.7020000000002</v>
      </c>
      <c r="P4" s="9">
        <f>(M4/O4)*100</f>
        <v>2.3887382933821946</v>
      </c>
      <c r="Q4" s="44">
        <f>(F4+K4+P4)/3</f>
        <v>2.6424794924874484</v>
      </c>
      <c r="R4" s="55">
        <f>_xlfn.STDEV.S(F4,K4,P4)</f>
        <v>0.2246697118920202</v>
      </c>
    </row>
    <row r="5" spans="1:18" ht="13" x14ac:dyDescent="0.3">
      <c r="A5" s="11">
        <v>1E-3</v>
      </c>
      <c r="B5" s="12">
        <v>9051.0540000000001</v>
      </c>
      <c r="C5" s="1">
        <v>276.09199999999998</v>
      </c>
      <c r="D5" s="1">
        <v>1861.2840000000001</v>
      </c>
      <c r="E5" s="1">
        <f>SUM(B5:D5)</f>
        <v>11188.43</v>
      </c>
      <c r="F5" s="14">
        <f>(C5/E5)*100</f>
        <v>2.4676563199662507</v>
      </c>
      <c r="G5" s="12">
        <v>8658.64</v>
      </c>
      <c r="H5" s="1">
        <v>262.971</v>
      </c>
      <c r="I5" s="1">
        <v>1746.6479999999999</v>
      </c>
      <c r="J5" s="1">
        <f>SUM(G5:I5)</f>
        <v>10668.258999999998</v>
      </c>
      <c r="K5" s="14">
        <f>(H5/J5)*100</f>
        <v>2.4649851489357362</v>
      </c>
      <c r="L5" s="12">
        <v>11273.489</v>
      </c>
      <c r="M5" s="1">
        <v>1559.6479999999999</v>
      </c>
      <c r="N5" s="1">
        <v>3055.598</v>
      </c>
      <c r="O5" s="1">
        <f>SUM(L5:N5)</f>
        <v>15888.734999999999</v>
      </c>
      <c r="P5" s="14">
        <f>(M5/O5)*100</f>
        <v>9.8160615052110813</v>
      </c>
      <c r="Q5" s="29">
        <f>(F5+K5+P5)/3</f>
        <v>4.9162343247043561</v>
      </c>
      <c r="R5" s="54">
        <f>_xlfn.STDEV.S(F5,K5,P5)</f>
        <v>4.2433750226574398</v>
      </c>
    </row>
    <row r="6" spans="1:18" ht="13" x14ac:dyDescent="0.3">
      <c r="A6" s="11">
        <v>5.0000000000000001E-3</v>
      </c>
      <c r="B6" s="12">
        <v>10198.468000000001</v>
      </c>
      <c r="C6" s="1">
        <v>539.16300000000001</v>
      </c>
      <c r="D6" s="1">
        <v>2039.82</v>
      </c>
      <c r="E6" s="1">
        <f>SUM(B6:D6)</f>
        <v>12777.451000000001</v>
      </c>
      <c r="F6" s="14">
        <f>(C6/E6)*100</f>
        <v>4.2196444345589734</v>
      </c>
      <c r="G6" s="12">
        <v>7446.518</v>
      </c>
      <c r="H6" s="1">
        <v>385.04199999999997</v>
      </c>
      <c r="I6" s="1">
        <v>1494.527</v>
      </c>
      <c r="J6" s="1">
        <f>SUM(G6:I6)</f>
        <v>9326.0869999999995</v>
      </c>
      <c r="K6" s="14">
        <f>(H6/J6)*100</f>
        <v>4.1286554586076667</v>
      </c>
      <c r="L6" s="12">
        <v>10658.296</v>
      </c>
      <c r="M6" s="1">
        <v>1100.527</v>
      </c>
      <c r="N6" s="1">
        <v>2803.0619999999999</v>
      </c>
      <c r="O6" s="1">
        <f>SUM(L6:N6)</f>
        <v>14561.885</v>
      </c>
      <c r="P6" s="14">
        <f>(M6/O6)*100</f>
        <v>7.5575861229504282</v>
      </c>
      <c r="Q6" s="29">
        <f>(F6+K6+P6)/3</f>
        <v>5.3019620053723564</v>
      </c>
      <c r="R6" s="54">
        <f>_xlfn.STDEV.S(F6,K6,P6)</f>
        <v>1.9539574888635773</v>
      </c>
    </row>
    <row r="7" spans="1:18" ht="13" x14ac:dyDescent="0.3">
      <c r="A7" s="11">
        <v>0.01</v>
      </c>
      <c r="B7" s="12">
        <v>8548.0540000000001</v>
      </c>
      <c r="C7" s="1">
        <v>701.577</v>
      </c>
      <c r="D7" s="1">
        <v>3930.8910000000001</v>
      </c>
      <c r="E7" s="1">
        <f>SUM(B7:D7)</f>
        <v>13180.521999999999</v>
      </c>
      <c r="F7" s="14">
        <f>(C7/E7)*100</f>
        <v>5.3228316754070892</v>
      </c>
      <c r="G7" s="12">
        <v>8552.3469999999998</v>
      </c>
      <c r="H7" s="1">
        <v>709.28399999999999</v>
      </c>
      <c r="I7" s="1">
        <v>1478.527</v>
      </c>
      <c r="J7" s="1">
        <f>SUM(G7:I7)</f>
        <v>10740.157999999999</v>
      </c>
      <c r="K7" s="14">
        <f>(H7/J7)*100</f>
        <v>6.6040369238515861</v>
      </c>
      <c r="L7" s="12">
        <v>11664.953</v>
      </c>
      <c r="M7" s="1">
        <v>878.28399999999999</v>
      </c>
      <c r="N7" s="1">
        <v>3110.4769999999999</v>
      </c>
      <c r="O7" s="1">
        <f>SUM(L7:N7)</f>
        <v>15653.714</v>
      </c>
      <c r="P7" s="14">
        <f>(M7/O7)*100</f>
        <v>5.6107068265077542</v>
      </c>
      <c r="Q7" s="29">
        <f>(F7+K7+P7)/3</f>
        <v>5.8458584752554765</v>
      </c>
      <c r="R7" s="54">
        <f>_xlfn.STDEV.S(F7,K7,P7)</f>
        <v>0.67219338407337093</v>
      </c>
    </row>
    <row r="8" spans="1:18" ht="13" x14ac:dyDescent="0.3">
      <c r="A8" s="11">
        <v>0.05</v>
      </c>
      <c r="B8" s="12">
        <v>9903.125</v>
      </c>
      <c r="C8" s="1">
        <v>2398.2339999999999</v>
      </c>
      <c r="D8" s="1">
        <v>810.16300000000001</v>
      </c>
      <c r="E8" s="1">
        <f>SUM(B8:D8)</f>
        <v>13111.522000000001</v>
      </c>
      <c r="F8" s="14">
        <f>(C8/E8)*100</f>
        <v>18.291042031581075</v>
      </c>
      <c r="G8" s="12">
        <v>7270.8109999999997</v>
      </c>
      <c r="H8" s="1">
        <v>1763.527</v>
      </c>
      <c r="I8" s="1">
        <v>677.16300000000001</v>
      </c>
      <c r="J8" s="1">
        <f>SUM(G8:I8)</f>
        <v>9711.5010000000002</v>
      </c>
      <c r="K8" s="14">
        <f>(H8/J8)*100</f>
        <v>18.159159948601147</v>
      </c>
      <c r="L8" s="12">
        <v>11156.174999999999</v>
      </c>
      <c r="M8" s="1">
        <v>2069.77</v>
      </c>
      <c r="N8" s="1">
        <v>2351.9409999999998</v>
      </c>
      <c r="O8" s="1">
        <f>SUM(L8:N8)</f>
        <v>15577.885999999999</v>
      </c>
      <c r="P8" s="14">
        <f>(M8/O8)*100</f>
        <v>13.286591004710138</v>
      </c>
      <c r="Q8" s="29">
        <f>(F8+K8+P8)/3</f>
        <v>16.578930994964121</v>
      </c>
      <c r="R8" s="54">
        <f>_xlfn.STDEV.S(F8,K8,P8)</f>
        <v>2.8520124788510199</v>
      </c>
    </row>
    <row r="9" spans="1:18" ht="13" x14ac:dyDescent="0.3">
      <c r="A9" s="11">
        <v>0.1</v>
      </c>
      <c r="B9" s="12">
        <v>7215.0540000000001</v>
      </c>
      <c r="C9" s="1">
        <v>2888.355</v>
      </c>
      <c r="D9" s="1">
        <v>769.16300000000001</v>
      </c>
      <c r="E9" s="1">
        <f>SUM(B9:D9)</f>
        <v>10872.572</v>
      </c>
      <c r="F9" s="14">
        <f>(C9/E9)*100</f>
        <v>26.565517340331247</v>
      </c>
      <c r="G9" s="12">
        <v>6459.2250000000004</v>
      </c>
      <c r="H9" s="1">
        <v>1982.6479999999999</v>
      </c>
      <c r="I9" s="1">
        <v>837.87</v>
      </c>
      <c r="J9" s="1">
        <f>SUM(G9:I9)</f>
        <v>9279.7430000000004</v>
      </c>
      <c r="K9" s="14">
        <f>(H9/J9)*100</f>
        <v>21.365333070107649</v>
      </c>
      <c r="L9" s="12">
        <v>9988.7610000000004</v>
      </c>
      <c r="M9" s="1">
        <v>2393.8910000000001</v>
      </c>
      <c r="N9" s="1">
        <v>1868.2339999999999</v>
      </c>
      <c r="O9" s="1">
        <f>SUM(L9:N9)</f>
        <v>14250.886</v>
      </c>
      <c r="P9" s="14">
        <f>(M9/O9)*100</f>
        <v>16.798190652847829</v>
      </c>
      <c r="Q9" s="29">
        <f>(F9+K9+P9)/3</f>
        <v>21.576347021095575</v>
      </c>
      <c r="R9" s="54">
        <f>_xlfn.STDEV.S(F9,K9,P9)</f>
        <v>4.8870812169064797</v>
      </c>
    </row>
    <row r="10" spans="1:18" ht="13" x14ac:dyDescent="0.3">
      <c r="A10" s="11">
        <v>0.5</v>
      </c>
      <c r="B10" s="12">
        <v>4770.5690000000004</v>
      </c>
      <c r="C10" s="1">
        <v>4939.8909999999996</v>
      </c>
      <c r="D10" s="1">
        <v>688.04200000000003</v>
      </c>
      <c r="E10" s="1">
        <f>SUM(B10:D10)</f>
        <v>10398.501999999999</v>
      </c>
      <c r="F10" s="14">
        <f>(C10/E10)*100</f>
        <v>47.505794584643056</v>
      </c>
      <c r="G10" s="12">
        <v>2813.6689999999999</v>
      </c>
      <c r="H10" s="1">
        <v>3658.77</v>
      </c>
      <c r="I10" s="1">
        <v>414.21300000000002</v>
      </c>
      <c r="J10" s="1">
        <f>SUM(G10:I10)</f>
        <v>6886.652</v>
      </c>
      <c r="K10" s="14">
        <f>(H10/J10)*100</f>
        <v>53.128428734310951</v>
      </c>
      <c r="L10" s="12">
        <v>7986.3469999999998</v>
      </c>
      <c r="M10" s="1">
        <v>4561.4769999999999</v>
      </c>
      <c r="N10" s="1">
        <v>1082.1130000000001</v>
      </c>
      <c r="O10" s="1">
        <f>SUM(L10:N10)</f>
        <v>13629.937</v>
      </c>
      <c r="P10" s="14">
        <f>(M10/O10)*100</f>
        <v>33.46660369743455</v>
      </c>
      <c r="Q10" s="29">
        <f>(F10+K10+P10)/3</f>
        <v>44.700275672129521</v>
      </c>
      <c r="R10" s="54">
        <f>_xlfn.STDEV.S(F10,K10,P10)</f>
        <v>10.126699522625231</v>
      </c>
    </row>
    <row r="11" spans="1:18" ht="13" x14ac:dyDescent="0.3">
      <c r="A11" s="11">
        <v>1</v>
      </c>
      <c r="B11" s="12">
        <v>3924.0329999999999</v>
      </c>
      <c r="C11" s="1">
        <v>4334.0119999999997</v>
      </c>
      <c r="D11" s="1">
        <v>748.87</v>
      </c>
      <c r="E11" s="1">
        <f>SUM(B11:D11)</f>
        <v>9006.9150000000009</v>
      </c>
      <c r="F11" s="14">
        <f>(C11/E11)*100</f>
        <v>48.11871767414258</v>
      </c>
      <c r="G11" s="12">
        <v>3009.0830000000001</v>
      </c>
      <c r="H11" s="1">
        <v>3528.6480000000001</v>
      </c>
      <c r="I11" s="1">
        <v>547.04200000000003</v>
      </c>
      <c r="J11" s="1">
        <f>SUM(G11:I11)</f>
        <v>7084.7730000000001</v>
      </c>
      <c r="K11" s="14">
        <f>(H11/J11)*100</f>
        <v>49.806084118714885</v>
      </c>
      <c r="L11" s="12">
        <v>7284.4679999999998</v>
      </c>
      <c r="M11" s="1">
        <v>5041.5479999999998</v>
      </c>
      <c r="N11" s="1">
        <v>1004.527</v>
      </c>
      <c r="O11" s="1">
        <f>SUM(L11:N11)</f>
        <v>13330.543</v>
      </c>
      <c r="P11" s="14">
        <f>(M11/O11)*100</f>
        <v>37.819524681027623</v>
      </c>
      <c r="Q11" s="29">
        <f>(F11+K11+P11)/3</f>
        <v>45.24810882462836</v>
      </c>
      <c r="R11" s="54">
        <f>_xlfn.STDEV.S(F11,K11,P11)</f>
        <v>6.4884280194423711</v>
      </c>
    </row>
    <row r="12" spans="1:18" ht="13" x14ac:dyDescent="0.3">
      <c r="A12" s="11">
        <v>5</v>
      </c>
      <c r="B12" s="12">
        <v>2356.4259999999999</v>
      </c>
      <c r="C12" s="1">
        <v>3486.4769999999999</v>
      </c>
      <c r="D12" s="1">
        <v>683.577</v>
      </c>
      <c r="E12" s="1">
        <f>SUM(B12:D12)</f>
        <v>6526.4800000000005</v>
      </c>
      <c r="F12" s="14">
        <f>(C12/E12)*100</f>
        <v>53.420480871771602</v>
      </c>
      <c r="G12" s="12">
        <v>3423.2550000000001</v>
      </c>
      <c r="H12" s="1">
        <v>3478.77</v>
      </c>
      <c r="I12" s="1">
        <v>1036.577</v>
      </c>
      <c r="J12" s="1">
        <f>SUM(G12:I12)</f>
        <v>7938.6019999999999</v>
      </c>
      <c r="K12" s="14">
        <f>(H12/J12)*100</f>
        <v>43.820939757403131</v>
      </c>
      <c r="L12" s="12">
        <v>4304.4470000000001</v>
      </c>
      <c r="M12" s="1">
        <v>5594.5479999999998</v>
      </c>
      <c r="N12" s="1">
        <v>858.87</v>
      </c>
      <c r="O12" s="1">
        <f>SUM(L12:N12)</f>
        <v>10757.865</v>
      </c>
      <c r="P12" s="14">
        <f>(M12/O12)*100</f>
        <v>52.004259209424916</v>
      </c>
      <c r="Q12" s="29">
        <f>(F12+K12+P12)/3</f>
        <v>49.748559946199883</v>
      </c>
      <c r="R12" s="54">
        <f>_xlfn.STDEV.S(F12,K12,P12)</f>
        <v>5.1820779399964767</v>
      </c>
    </row>
    <row r="13" spans="1:18" ht="13" x14ac:dyDescent="0.3">
      <c r="A13" s="16">
        <v>10</v>
      </c>
      <c r="B13" s="17">
        <v>2757.134</v>
      </c>
      <c r="C13" s="18">
        <v>5036.7700000000004</v>
      </c>
      <c r="D13" s="18">
        <v>1007.87</v>
      </c>
      <c r="E13" s="18">
        <f>SUM(B13:D13)</f>
        <v>8801.7740000000013</v>
      </c>
      <c r="F13" s="19">
        <f>(C13/E13)*100</f>
        <v>57.224486790958274</v>
      </c>
      <c r="G13" s="17">
        <v>1734.3050000000001</v>
      </c>
      <c r="H13" s="18">
        <v>3702.0619999999999</v>
      </c>
      <c r="I13" s="18">
        <v>614.74900000000002</v>
      </c>
      <c r="J13" s="18">
        <f>SUM(G13:I13)</f>
        <v>6051.116</v>
      </c>
      <c r="K13" s="19">
        <f>(H13/J13)*100</f>
        <v>61.179822036133501</v>
      </c>
      <c r="L13" s="17">
        <v>3417.6689999999999</v>
      </c>
      <c r="M13" s="18">
        <v>5406.4260000000004</v>
      </c>
      <c r="N13" s="18">
        <v>812.99099999999999</v>
      </c>
      <c r="O13" s="18">
        <f>SUM(L13:N13)</f>
        <v>9637.0860000000011</v>
      </c>
      <c r="P13" s="19">
        <f>(M13/O13)*100</f>
        <v>56.100215355554575</v>
      </c>
      <c r="Q13" s="38">
        <f>(F13+K13+P13)/3</f>
        <v>58.168174727548781</v>
      </c>
      <c r="R13" s="53">
        <f>_xlfn.STDEV.S(F13,K13,P13)</f>
        <v>2.6680538222823307</v>
      </c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1BF538-011F-4E0F-9E23-F8D1C37BDCA1}">
  <dimension ref="A1:R13"/>
  <sheetViews>
    <sheetView workbookViewId="0">
      <selection activeCell="A16" sqref="A16"/>
    </sheetView>
  </sheetViews>
  <sheetFormatPr defaultRowHeight="12.5" x14ac:dyDescent="0.25"/>
  <cols>
    <col min="1" max="1" width="11.81640625" style="28" customWidth="1"/>
    <col min="2" max="2" width="13.1796875" style="28" customWidth="1"/>
    <col min="3" max="6" width="8.81640625" style="28" bestFit="1" customWidth="1"/>
    <col min="7" max="7" width="13" style="28" customWidth="1"/>
    <col min="8" max="11" width="8.81640625" style="28" bestFit="1" customWidth="1"/>
    <col min="12" max="12" width="13.1796875" style="28" customWidth="1"/>
    <col min="13" max="18" width="8.8164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7986.0330000000004</v>
      </c>
      <c r="C4" s="8">
        <v>1291.7190000000001</v>
      </c>
      <c r="D4" s="8">
        <v>2016.184</v>
      </c>
      <c r="E4" s="8">
        <f>SUM(B4:D4)</f>
        <v>11293.936</v>
      </c>
      <c r="F4" s="9">
        <f>(C4/E4)*100</f>
        <v>11.437279262074799</v>
      </c>
      <c r="G4" s="7">
        <v>8581.3970000000008</v>
      </c>
      <c r="H4" s="8">
        <v>1307.941</v>
      </c>
      <c r="I4" s="8">
        <v>2323.527</v>
      </c>
      <c r="J4" s="8">
        <f>SUM(G4:I4)</f>
        <v>12212.865000000002</v>
      </c>
      <c r="K4" s="9">
        <f>(H4/J4)*100</f>
        <v>10.70953457685809</v>
      </c>
      <c r="L4" s="7">
        <v>7930.4679999999998</v>
      </c>
      <c r="M4" s="8">
        <v>202.84899999999999</v>
      </c>
      <c r="N4" s="8">
        <v>1605.2339999999999</v>
      </c>
      <c r="O4" s="8">
        <f>SUM(L4:N4)</f>
        <v>9738.5509999999995</v>
      </c>
      <c r="P4" s="9">
        <f>(M4/O4)*100</f>
        <v>2.0829484797070941</v>
      </c>
      <c r="Q4" s="7">
        <f>(F4+K4+P4)/3</f>
        <v>8.0765874395466621</v>
      </c>
      <c r="R4" s="52">
        <f>_xlfn.STDEV.S(F4,K4,P4)</f>
        <v>5.2033819836136708</v>
      </c>
    </row>
    <row r="5" spans="1:18" ht="13" x14ac:dyDescent="0.3">
      <c r="A5" s="11">
        <v>1E-3</v>
      </c>
      <c r="B5" s="12">
        <v>8788.4470000000001</v>
      </c>
      <c r="C5" s="1">
        <v>1201.6479999999999</v>
      </c>
      <c r="D5" s="1">
        <v>2456.4259999999999</v>
      </c>
      <c r="E5" s="1">
        <f>SUM(B5:D5)</f>
        <v>12446.520999999999</v>
      </c>
      <c r="F5" s="14">
        <f>(C5/E5)*100</f>
        <v>9.6544889933500304</v>
      </c>
      <c r="G5" s="12">
        <v>9757.8109999999997</v>
      </c>
      <c r="H5" s="1">
        <v>1754.77</v>
      </c>
      <c r="I5" s="1">
        <v>2528.9409999999998</v>
      </c>
      <c r="J5" s="1">
        <f>SUM(G5:I5)</f>
        <v>14041.522000000001</v>
      </c>
      <c r="K5" s="14">
        <f>(H5/J5)*100</f>
        <v>12.497007090826763</v>
      </c>
      <c r="L5" s="12">
        <v>7267.64</v>
      </c>
      <c r="M5" s="1">
        <v>182.31399999999999</v>
      </c>
      <c r="N5" s="1">
        <v>1648.991</v>
      </c>
      <c r="O5" s="1">
        <f>SUM(L5:N5)</f>
        <v>9098.9449999999997</v>
      </c>
      <c r="P5" s="14">
        <f>(M5/O5)*100</f>
        <v>2.0036828445495605</v>
      </c>
      <c r="Q5" s="12">
        <f>(F5+K5+P5)/3</f>
        <v>8.0517263095754501</v>
      </c>
      <c r="R5" s="49">
        <f>_xlfn.STDEV.S(F5,K5,P5)</f>
        <v>5.4271631263259899</v>
      </c>
    </row>
    <row r="6" spans="1:18" ht="13" x14ac:dyDescent="0.3">
      <c r="A6" s="11">
        <v>5.0000000000000001E-3</v>
      </c>
      <c r="B6" s="12">
        <v>7867.2759999999998</v>
      </c>
      <c r="C6" s="1">
        <v>1165.4059999999999</v>
      </c>
      <c r="D6" s="1">
        <v>2841.7190000000001</v>
      </c>
      <c r="E6" s="1">
        <f>SUM(B6:D6)</f>
        <v>11874.401000000002</v>
      </c>
      <c r="F6" s="14">
        <f>(C6/E6)*100</f>
        <v>9.8144403241898246</v>
      </c>
      <c r="G6" s="12">
        <v>9230.3970000000008</v>
      </c>
      <c r="H6" s="1">
        <v>1794.355</v>
      </c>
      <c r="I6" s="1">
        <v>2354.2339999999999</v>
      </c>
      <c r="J6" s="1">
        <f>SUM(G6:I6)</f>
        <v>13378.986000000001</v>
      </c>
      <c r="K6" s="14">
        <f>(H6/J6)*100</f>
        <v>13.411741368142549</v>
      </c>
      <c r="L6" s="12">
        <v>8587.2250000000004</v>
      </c>
      <c r="M6" s="1">
        <v>379.33499999999998</v>
      </c>
      <c r="N6" s="1">
        <v>1514.2840000000001</v>
      </c>
      <c r="O6" s="1">
        <f>SUM(L6:N6)</f>
        <v>10480.843999999999</v>
      </c>
      <c r="P6" s="14">
        <f>(M6/O6)*100</f>
        <v>3.6193172992556706</v>
      </c>
      <c r="Q6" s="12">
        <f>(F6+K6+P6)/3</f>
        <v>8.9484996638626821</v>
      </c>
      <c r="R6" s="49">
        <f>_xlfn.STDEV.S(F6,K6,P6)</f>
        <v>4.9533102271748151</v>
      </c>
    </row>
    <row r="7" spans="1:18" ht="13" x14ac:dyDescent="0.3">
      <c r="A7" s="11">
        <v>0.01</v>
      </c>
      <c r="B7" s="12">
        <v>8248.69</v>
      </c>
      <c r="C7" s="1">
        <v>1543.6479999999999</v>
      </c>
      <c r="D7" s="1">
        <v>2134.6979999999999</v>
      </c>
      <c r="E7" s="1">
        <f>SUM(B7:D7)</f>
        <v>11927.036</v>
      </c>
      <c r="F7" s="14">
        <f>(C7/E7)*100</f>
        <v>12.942427607328424</v>
      </c>
      <c r="G7" s="12">
        <v>8864.518</v>
      </c>
      <c r="H7" s="1">
        <v>1472.941</v>
      </c>
      <c r="I7" s="1">
        <v>2170.9409999999998</v>
      </c>
      <c r="J7" s="1">
        <f>SUM(G7:I7)</f>
        <v>12508.400000000001</v>
      </c>
      <c r="K7" s="14">
        <f>(H7/J7)*100</f>
        <v>11.775614786863226</v>
      </c>
      <c r="L7" s="12">
        <v>6311.64</v>
      </c>
      <c r="M7" s="1">
        <v>546.87</v>
      </c>
      <c r="N7" s="1">
        <v>1045.577</v>
      </c>
      <c r="O7" s="1">
        <f>SUM(L7:N7)</f>
        <v>7904.0870000000004</v>
      </c>
      <c r="P7" s="14">
        <f>(M7/O7)*100</f>
        <v>6.9188256657600045</v>
      </c>
      <c r="Q7" s="12">
        <f>(F7+K7+P7)/3</f>
        <v>10.545622686650551</v>
      </c>
      <c r="R7" s="49">
        <f>_xlfn.STDEV.S(F7,K7,P7)</f>
        <v>3.1946213410286837</v>
      </c>
    </row>
    <row r="8" spans="1:18" ht="13" x14ac:dyDescent="0.3">
      <c r="A8" s="11">
        <v>0.05</v>
      </c>
      <c r="B8" s="12">
        <v>8019.4470000000001</v>
      </c>
      <c r="C8" s="1">
        <v>1432.6479999999999</v>
      </c>
      <c r="D8" s="1">
        <v>1769.1130000000001</v>
      </c>
      <c r="E8" s="1">
        <f>SUM(B8:D8)</f>
        <v>11221.207999999999</v>
      </c>
      <c r="F8" s="14">
        <f>(C8/E8)*100</f>
        <v>12.767324159751785</v>
      </c>
      <c r="G8" s="12">
        <v>7621.74</v>
      </c>
      <c r="H8" s="1">
        <v>1985.355</v>
      </c>
      <c r="I8" s="1">
        <v>1946.355</v>
      </c>
      <c r="J8" s="1">
        <f>SUM(G8:I8)</f>
        <v>11553.449999999999</v>
      </c>
      <c r="K8" s="14">
        <f>(H8/J8)*100</f>
        <v>17.184087869857056</v>
      </c>
      <c r="L8" s="12">
        <v>6673.933</v>
      </c>
      <c r="M8" s="1">
        <v>1779.2339999999999</v>
      </c>
      <c r="N8" s="1">
        <v>551.04200000000003</v>
      </c>
      <c r="O8" s="1">
        <f>SUM(L8:N8)</f>
        <v>9004.2089999999989</v>
      </c>
      <c r="P8" s="14">
        <f>(M8/O8)*100</f>
        <v>19.76002556137913</v>
      </c>
      <c r="Q8" s="12">
        <f>(F8+K8+P8)/3</f>
        <v>16.57047919699599</v>
      </c>
      <c r="R8" s="49">
        <f>_xlfn.STDEV.S(F8,K8,P8)</f>
        <v>3.5365032059419912</v>
      </c>
    </row>
    <row r="9" spans="1:18" ht="13" x14ac:dyDescent="0.3">
      <c r="A9" s="11">
        <v>0.1</v>
      </c>
      <c r="B9" s="12">
        <v>5436.1840000000002</v>
      </c>
      <c r="C9" s="1">
        <v>2679.8609999999999</v>
      </c>
      <c r="D9" s="1">
        <v>1397.6980000000001</v>
      </c>
      <c r="E9" s="1">
        <f>SUM(B9:D9)</f>
        <v>9513.7430000000004</v>
      </c>
      <c r="F9" s="14">
        <f>(C9/E9)*100</f>
        <v>28.168313985357813</v>
      </c>
      <c r="G9" s="12">
        <v>7901.8410000000003</v>
      </c>
      <c r="H9" s="1">
        <v>2412.5479999999998</v>
      </c>
      <c r="I9" s="1">
        <v>2008.4059999999999</v>
      </c>
      <c r="J9" s="1">
        <f>SUM(G9:I9)</f>
        <v>12322.794999999998</v>
      </c>
      <c r="K9" s="14">
        <f>(H9/J9)*100</f>
        <v>19.577928546242958</v>
      </c>
      <c r="L9" s="12">
        <v>5361.1040000000003</v>
      </c>
      <c r="M9" s="1">
        <v>3189.4259999999999</v>
      </c>
      <c r="N9" s="1">
        <v>392.62700000000001</v>
      </c>
      <c r="O9" s="1">
        <f>SUM(L9:N9)</f>
        <v>8943.1570000000011</v>
      </c>
      <c r="P9" s="14">
        <f>(M9/O9)*100</f>
        <v>35.66331218382949</v>
      </c>
      <c r="Q9" s="12">
        <f>(F9+K9+P9)/3</f>
        <v>27.803184905143421</v>
      </c>
      <c r="R9" s="49">
        <f>_xlfn.STDEV.S(F9,K9,P9)</f>
        <v>8.0489055856058815</v>
      </c>
    </row>
    <row r="10" spans="1:18" ht="13" x14ac:dyDescent="0.3">
      <c r="A10" s="11">
        <v>0.5</v>
      </c>
      <c r="B10" s="12">
        <v>4707.1540000000005</v>
      </c>
      <c r="C10" s="1">
        <v>3679.569</v>
      </c>
      <c r="D10" s="1">
        <v>964.87</v>
      </c>
      <c r="E10" s="1">
        <f>SUM(B10:D10)</f>
        <v>9351.5930000000008</v>
      </c>
      <c r="F10" s="14">
        <f>(C10/E10)*100</f>
        <v>39.34697542974763</v>
      </c>
      <c r="G10" s="12">
        <v>6086.5479999999998</v>
      </c>
      <c r="H10" s="1">
        <v>4531.7700000000004</v>
      </c>
      <c r="I10" s="1">
        <v>889.45600000000002</v>
      </c>
      <c r="J10" s="1">
        <f>SUM(G10:I10)</f>
        <v>11507.773999999999</v>
      </c>
      <c r="K10" s="14">
        <f>(H10/J10)*100</f>
        <v>39.380074721662069</v>
      </c>
      <c r="L10" s="12">
        <v>3916.154</v>
      </c>
      <c r="M10" s="1">
        <v>3638.0120000000002</v>
      </c>
      <c r="N10" s="1">
        <v>583.33500000000004</v>
      </c>
      <c r="O10" s="1">
        <f>SUM(L10:N10)</f>
        <v>8137.5010000000002</v>
      </c>
      <c r="P10" s="14">
        <f>(M10/O10)*100</f>
        <v>44.706747194255335</v>
      </c>
      <c r="Q10" s="12">
        <f>(F10+K10+P10)/3</f>
        <v>41.144599115221673</v>
      </c>
      <c r="R10" s="49">
        <f>_xlfn.STDEV.S(F10,K10,P10)</f>
        <v>3.0849551201765788</v>
      </c>
    </row>
    <row r="11" spans="1:18" ht="13" x14ac:dyDescent="0.3">
      <c r="A11" s="11">
        <v>1</v>
      </c>
      <c r="B11" s="12">
        <v>3504.5479999999998</v>
      </c>
      <c r="C11" s="1">
        <v>3727.1840000000002</v>
      </c>
      <c r="D11" s="1">
        <v>611.74900000000002</v>
      </c>
      <c r="E11" s="1">
        <f>SUM(B11:D11)</f>
        <v>7843.4809999999998</v>
      </c>
      <c r="F11" s="14">
        <f>(C11/E11)*100</f>
        <v>47.519513338529158</v>
      </c>
      <c r="G11" s="12">
        <v>7432.4260000000004</v>
      </c>
      <c r="H11" s="1">
        <v>5801.326</v>
      </c>
      <c r="I11" s="1">
        <v>1198.8699999999999</v>
      </c>
      <c r="J11" s="1">
        <f>SUM(G11:I11)</f>
        <v>14432.621999999999</v>
      </c>
      <c r="K11" s="14">
        <f>(H11/J11)*100</f>
        <v>40.195925591344391</v>
      </c>
      <c r="L11" s="12">
        <v>2568.1039999999998</v>
      </c>
      <c r="M11" s="1">
        <v>3206.6979999999999</v>
      </c>
      <c r="N11" s="1">
        <v>412.33499999999998</v>
      </c>
      <c r="O11" s="1">
        <f>SUM(L11:N11)</f>
        <v>6187.1369999999997</v>
      </c>
      <c r="P11" s="14">
        <f>(M11/O11)*100</f>
        <v>51.828462825374643</v>
      </c>
      <c r="Q11" s="12">
        <f>(F11+K11+P11)/3</f>
        <v>46.514633918416074</v>
      </c>
      <c r="R11" s="49">
        <f>_xlfn.STDEV.S(F11,K11,P11)</f>
        <v>5.8810133150672907</v>
      </c>
    </row>
    <row r="12" spans="1:18" ht="13" x14ac:dyDescent="0.3">
      <c r="A12" s="11">
        <v>5</v>
      </c>
      <c r="B12" s="26">
        <v>3843.4470000000001</v>
      </c>
      <c r="C12" s="2">
        <v>5714.2340000000004</v>
      </c>
      <c r="D12" s="2">
        <v>1287.527</v>
      </c>
      <c r="E12" s="1">
        <f>SUM(B12:D12)</f>
        <v>10845.208000000001</v>
      </c>
      <c r="F12" s="14">
        <f>(C12/E12)*100</f>
        <v>52.689021731994444</v>
      </c>
      <c r="G12" s="12">
        <v>3897.3760000000002</v>
      </c>
      <c r="H12" s="1">
        <v>7201.0540000000001</v>
      </c>
      <c r="I12" s="1">
        <v>941.45600000000002</v>
      </c>
      <c r="J12" s="1">
        <f>SUM(G12:I12)</f>
        <v>12039.886</v>
      </c>
      <c r="K12" s="14">
        <f>(H12/J12)*100</f>
        <v>59.809984911817274</v>
      </c>
      <c r="L12" s="12">
        <v>1425.8910000000001</v>
      </c>
      <c r="M12" s="1">
        <v>3412.991</v>
      </c>
      <c r="N12" s="1">
        <v>516.74900000000002</v>
      </c>
      <c r="O12" s="1">
        <f>SUM(L12:N12)</f>
        <v>5355.6309999999994</v>
      </c>
      <c r="P12" s="14">
        <f>(M12/O12)*100</f>
        <v>63.727149984754369</v>
      </c>
      <c r="Q12" s="12">
        <f>(F12+K12+P12)/3</f>
        <v>58.742052209522029</v>
      </c>
      <c r="R12" s="49">
        <f>_xlfn.STDEV.S(F12,K12,P12)</f>
        <v>5.5960190335244517</v>
      </c>
    </row>
    <row r="13" spans="1:18" ht="13" x14ac:dyDescent="0.3">
      <c r="A13" s="16">
        <v>10</v>
      </c>
      <c r="B13" s="17">
        <v>2899.9409999999998</v>
      </c>
      <c r="C13" s="18">
        <v>4697.2550000000001</v>
      </c>
      <c r="D13" s="18">
        <v>551.91999999999996</v>
      </c>
      <c r="E13" s="18">
        <f>SUM(B13:D13)</f>
        <v>8149.116</v>
      </c>
      <c r="F13" s="19">
        <f>(C13/E13)*100</f>
        <v>57.641282809080153</v>
      </c>
      <c r="G13" s="17">
        <v>5708.3050000000003</v>
      </c>
      <c r="H13" s="18">
        <v>6456.5889999999999</v>
      </c>
      <c r="I13" s="18">
        <v>1236.92</v>
      </c>
      <c r="J13" s="18">
        <f>SUM(G13:I13)</f>
        <v>13401.814</v>
      </c>
      <c r="K13" s="19">
        <f>(H13/J13)*100</f>
        <v>48.176978131467877</v>
      </c>
      <c r="L13" s="17">
        <v>2154.4259999999999</v>
      </c>
      <c r="M13" s="18">
        <v>4338.4260000000004</v>
      </c>
      <c r="N13" s="18">
        <v>761.577</v>
      </c>
      <c r="O13" s="18">
        <f>SUM(L13:N13)</f>
        <v>7254.429000000001</v>
      </c>
      <c r="P13" s="19">
        <f>(M13/O13)*100</f>
        <v>59.803824670418578</v>
      </c>
      <c r="Q13" s="17">
        <f>(F13+K13+P13)/3</f>
        <v>55.20736187032221</v>
      </c>
      <c r="R13" s="48">
        <f>_xlfn.STDEV.S(F13,K13,P13)</f>
        <v>6.1837584414473019</v>
      </c>
    </row>
  </sheetData>
  <mergeCells count="3">
    <mergeCell ref="B2:D2"/>
    <mergeCell ref="G2:I2"/>
    <mergeCell ref="L2:N2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CCBD25-441A-436E-826D-7036C2177594}">
  <dimension ref="A1:R31"/>
  <sheetViews>
    <sheetView zoomScaleNormal="100" workbookViewId="0">
      <selection activeCell="A16" sqref="A16"/>
    </sheetView>
  </sheetViews>
  <sheetFormatPr defaultRowHeight="13" x14ac:dyDescent="0.3"/>
  <cols>
    <col min="1" max="1" width="11.90625" style="28" customWidth="1"/>
    <col min="2" max="2" width="13.08984375" style="28" customWidth="1"/>
    <col min="3" max="5" width="8.7265625" style="28"/>
    <col min="6" max="6" width="8.7265625" style="35"/>
    <col min="7" max="7" width="13.08984375" style="28" customWidth="1"/>
    <col min="8" max="11" width="8.7265625" style="28"/>
    <col min="12" max="12" width="13.1796875" style="28" customWidth="1"/>
    <col min="13" max="16384" width="8.7265625" style="28"/>
  </cols>
  <sheetData>
    <row r="1" spans="1:18" s="1" customFormat="1" ht="12.5" x14ac:dyDescent="0.25"/>
    <row r="2" spans="1:18" s="1" customFormat="1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x14ac:dyDescent="0.3">
      <c r="A4" s="46">
        <v>0</v>
      </c>
      <c r="B4" s="44">
        <v>7548.1040000000003</v>
      </c>
      <c r="C4" s="45">
        <v>2473.8409999999999</v>
      </c>
      <c r="D4" s="45">
        <v>4631.4970000000003</v>
      </c>
      <c r="E4" s="45">
        <f>SUM(B4:D4)</f>
        <v>14653.441999999999</v>
      </c>
      <c r="F4" s="58">
        <f>(C4/E4)*100</f>
        <v>16.882320208453415</v>
      </c>
      <c r="G4" s="44">
        <v>8398.1039999999994</v>
      </c>
      <c r="H4" s="45">
        <v>1936.7190000000001</v>
      </c>
      <c r="I4" s="45">
        <v>4744.0829999999996</v>
      </c>
      <c r="J4" s="45">
        <f>SUM(G4:I4)</f>
        <v>15078.905999999999</v>
      </c>
      <c r="K4" s="58">
        <f>(H4/J4)*100</f>
        <v>12.8438959696413</v>
      </c>
      <c r="L4" s="44">
        <v>3360.326</v>
      </c>
      <c r="M4" s="45">
        <v>863.577</v>
      </c>
      <c r="N4" s="45">
        <v>6181.0330000000004</v>
      </c>
      <c r="O4" s="45">
        <f>SUM(L4:N4)</f>
        <v>10404.936000000002</v>
      </c>
      <c r="P4" s="58">
        <f>(M4/O4)*100</f>
        <v>8.2996858414121899</v>
      </c>
      <c r="Q4" s="44">
        <f>(F4+K4+P4)/3</f>
        <v>12.675300673168969</v>
      </c>
      <c r="R4" s="55">
        <f>_xlfn.STDEV.S(F4,K4,P4)</f>
        <v>4.2938003505139433</v>
      </c>
    </row>
    <row r="5" spans="1:18" x14ac:dyDescent="0.3">
      <c r="A5" s="42">
        <v>1E-3</v>
      </c>
      <c r="B5" s="29">
        <v>8712.2250000000004</v>
      </c>
      <c r="C5" s="28">
        <v>2448.3049999999998</v>
      </c>
      <c r="D5" s="28">
        <v>5389.326</v>
      </c>
      <c r="E5" s="28">
        <f>SUM(B5:D5)</f>
        <v>16549.856</v>
      </c>
      <c r="F5" s="31">
        <f>(C5/E5)*100</f>
        <v>14.793512402766526</v>
      </c>
      <c r="G5" s="29">
        <v>7460.8609999999999</v>
      </c>
      <c r="H5" s="28">
        <v>2157.5479999999998</v>
      </c>
      <c r="I5" s="28">
        <v>4331.7190000000001</v>
      </c>
      <c r="J5" s="28">
        <f>SUM(G5:I5)</f>
        <v>13950.128000000001</v>
      </c>
      <c r="K5" s="31">
        <f>(H5/J5)*100</f>
        <v>15.466151995164488</v>
      </c>
      <c r="L5" s="29">
        <v>2999.9119999999998</v>
      </c>
      <c r="M5" s="28">
        <v>1110.4059999999999</v>
      </c>
      <c r="N5" s="28">
        <v>6127.1540000000005</v>
      </c>
      <c r="O5" s="28">
        <f>SUM(L5:N5)</f>
        <v>10237.472</v>
      </c>
      <c r="P5" s="31">
        <f>(M5/O5)*100</f>
        <v>10.846486320060263</v>
      </c>
      <c r="Q5" s="29">
        <f>(F5+K5+P5)/3</f>
        <v>13.702050239330426</v>
      </c>
      <c r="R5" s="54">
        <f>_xlfn.STDEV.S(F5,K5,P5)</f>
        <v>2.4957553922797611</v>
      </c>
    </row>
    <row r="6" spans="1:18" x14ac:dyDescent="0.3">
      <c r="A6" s="42">
        <v>5.0000000000000001E-3</v>
      </c>
      <c r="B6" s="29">
        <v>7698.1540000000005</v>
      </c>
      <c r="C6" s="28">
        <v>2314.3049999999998</v>
      </c>
      <c r="D6" s="28">
        <v>4694.6189999999997</v>
      </c>
      <c r="E6" s="28">
        <f>SUM(B6:D6)</f>
        <v>14707.078000000001</v>
      </c>
      <c r="F6" s="31">
        <f>(C6/E6)*100</f>
        <v>15.735994600694983</v>
      </c>
      <c r="G6" s="29">
        <v>8182.6189999999997</v>
      </c>
      <c r="H6" s="28">
        <v>2025.134</v>
      </c>
      <c r="I6" s="28">
        <v>4519.1840000000002</v>
      </c>
      <c r="J6" s="28">
        <f>SUM(G6:I6)</f>
        <v>14726.937000000002</v>
      </c>
      <c r="K6" s="31">
        <f>(H6/J6)*100</f>
        <v>13.751223353505212</v>
      </c>
      <c r="L6" s="29">
        <v>2574.3760000000002</v>
      </c>
      <c r="M6" s="28">
        <v>1212.2339999999999</v>
      </c>
      <c r="N6" s="28">
        <v>5595.79</v>
      </c>
      <c r="O6" s="28">
        <f>SUM(L6:N6)</f>
        <v>9382.4</v>
      </c>
      <c r="P6" s="31">
        <f>(M6/O6)*100</f>
        <v>12.920297578444748</v>
      </c>
      <c r="Q6" s="29">
        <f>(F6+K6+P6)/3</f>
        <v>14.135838510881648</v>
      </c>
      <c r="R6" s="54">
        <f>_xlfn.STDEV.S(F6,K6,P6)</f>
        <v>1.4467149148121707</v>
      </c>
    </row>
    <row r="7" spans="1:18" x14ac:dyDescent="0.3">
      <c r="A7" s="42">
        <v>0.01</v>
      </c>
      <c r="B7" s="29">
        <v>8948.518</v>
      </c>
      <c r="C7" s="28">
        <v>2966.8409999999999</v>
      </c>
      <c r="D7" s="28">
        <v>5310.3760000000002</v>
      </c>
      <c r="E7" s="28">
        <f>SUM(B7:D7)</f>
        <v>17225.735000000001</v>
      </c>
      <c r="F7" s="31">
        <f>(C7/E7)*100</f>
        <v>17.223305710902899</v>
      </c>
      <c r="G7" s="29">
        <v>8637.8610000000008</v>
      </c>
      <c r="H7" s="28">
        <v>2433.8910000000001</v>
      </c>
      <c r="I7" s="28">
        <v>4615.598</v>
      </c>
      <c r="J7" s="28">
        <f>SUM(G7:I7)</f>
        <v>15687.35</v>
      </c>
      <c r="K7" s="31">
        <f>(H7/J7)*100</f>
        <v>15.514991378403616</v>
      </c>
      <c r="L7" s="29">
        <v>2879.6190000000001</v>
      </c>
      <c r="M7" s="28">
        <v>1386.2339999999999</v>
      </c>
      <c r="N7" s="28">
        <v>5746.0330000000004</v>
      </c>
      <c r="O7" s="28">
        <f>SUM(L7:N7)</f>
        <v>10011.886</v>
      </c>
      <c r="P7" s="31">
        <f>(M7/O7)*100</f>
        <v>13.845882783723265</v>
      </c>
      <c r="Q7" s="29">
        <f>(F7+K7+P7)/3</f>
        <v>15.528059957676595</v>
      </c>
      <c r="R7" s="54">
        <f>_xlfn.STDEV.S(F7,K7,P7)</f>
        <v>1.6887493887734857</v>
      </c>
    </row>
    <row r="8" spans="1:18" x14ac:dyDescent="0.3">
      <c r="A8" s="42">
        <v>0.05</v>
      </c>
      <c r="B8" s="29">
        <v>8665.2250000000004</v>
      </c>
      <c r="C8" s="28">
        <v>3810.6689999999999</v>
      </c>
      <c r="D8" s="28">
        <v>4820.9620000000004</v>
      </c>
      <c r="E8" s="28">
        <f>SUM(B8:D8)</f>
        <v>17296.856</v>
      </c>
      <c r="F8" s="31">
        <f>(C8/E8)*100</f>
        <v>22.030992221939062</v>
      </c>
      <c r="G8" s="29">
        <v>8912.4470000000001</v>
      </c>
      <c r="H8" s="28">
        <v>3387.6689999999999</v>
      </c>
      <c r="I8" s="28">
        <v>3816.1840000000002</v>
      </c>
      <c r="J8" s="28">
        <f>SUM(G8:I8)</f>
        <v>16116.3</v>
      </c>
      <c r="K8" s="31">
        <f>(H8/J8)*100</f>
        <v>21.020141099383853</v>
      </c>
      <c r="L8" s="29">
        <v>2459.0830000000001</v>
      </c>
      <c r="M8" s="28">
        <v>2741.1840000000002</v>
      </c>
      <c r="N8" s="28">
        <v>3716.6689999999999</v>
      </c>
      <c r="O8" s="28">
        <f>SUM(L8:N8)</f>
        <v>8916.9359999999997</v>
      </c>
      <c r="P8" s="31">
        <f>(M8/O8)*100</f>
        <v>30.741321906986883</v>
      </c>
      <c r="Q8" s="29">
        <f>(F8+K8+P8)/3</f>
        <v>24.597485076103265</v>
      </c>
      <c r="R8" s="54">
        <f>_xlfn.STDEV.S(F8,K8,P8)</f>
        <v>5.3446705465710975</v>
      </c>
    </row>
    <row r="9" spans="1:18" x14ac:dyDescent="0.3">
      <c r="A9" s="42">
        <v>0.1</v>
      </c>
      <c r="B9" s="29">
        <v>7020.3969999999999</v>
      </c>
      <c r="C9" s="28">
        <v>4508.79</v>
      </c>
      <c r="D9" s="28">
        <v>3175.3049999999998</v>
      </c>
      <c r="E9" s="28">
        <f>SUM(B9:D9)</f>
        <v>14704.492</v>
      </c>
      <c r="F9" s="31">
        <f>(C9/E9)*100</f>
        <v>30.662670971564339</v>
      </c>
      <c r="G9" s="29">
        <v>6656.6189999999997</v>
      </c>
      <c r="H9" s="28">
        <v>3328.2550000000001</v>
      </c>
      <c r="I9" s="28">
        <v>2336.2840000000001</v>
      </c>
      <c r="J9" s="28">
        <f>SUM(G9:I9)</f>
        <v>12321.157999999999</v>
      </c>
      <c r="K9" s="31">
        <f>(H9/J9)*100</f>
        <v>27.01251781691299</v>
      </c>
      <c r="L9" s="29">
        <v>2938.0329999999999</v>
      </c>
      <c r="M9" s="28">
        <v>3385.8409999999999</v>
      </c>
      <c r="N9" s="28">
        <v>3882.0830000000001</v>
      </c>
      <c r="O9" s="28">
        <f>SUM(L9:N9)</f>
        <v>10205.957</v>
      </c>
      <c r="P9" s="31">
        <f>(M9/O9)*100</f>
        <v>33.175144672861151</v>
      </c>
      <c r="Q9" s="29">
        <f>(F9+K9+P9)/3</f>
        <v>30.283444487112828</v>
      </c>
      <c r="R9" s="54">
        <f>_xlfn.STDEV.S(F9,K9,P9)</f>
        <v>3.0987662038778385</v>
      </c>
    </row>
    <row r="10" spans="1:18" x14ac:dyDescent="0.3">
      <c r="A10" s="42">
        <v>0.5</v>
      </c>
      <c r="B10" s="29">
        <v>6380.3969999999999</v>
      </c>
      <c r="C10" s="28">
        <v>7154.0330000000004</v>
      </c>
      <c r="D10" s="28">
        <v>1845.4059999999999</v>
      </c>
      <c r="E10" s="28">
        <f>SUM(B10:D10)</f>
        <v>15379.835999999999</v>
      </c>
      <c r="F10" s="31">
        <f>(C10/E10)*100</f>
        <v>46.515665056506464</v>
      </c>
      <c r="G10" s="29">
        <v>5674.9120000000003</v>
      </c>
      <c r="H10" s="28">
        <v>4748.0619999999999</v>
      </c>
      <c r="I10" s="28">
        <v>1657.991</v>
      </c>
      <c r="J10" s="28">
        <f>SUM(G10:I10)</f>
        <v>12080.965</v>
      </c>
      <c r="K10" s="31">
        <f>(H10/J10)*100</f>
        <v>39.302009400739095</v>
      </c>
      <c r="L10" s="29">
        <v>1704.548</v>
      </c>
      <c r="M10" s="28">
        <v>5746.2049999999999</v>
      </c>
      <c r="N10" s="28">
        <v>1776.4259999999999</v>
      </c>
      <c r="O10" s="28">
        <f>SUM(L10:N10)</f>
        <v>9227.1790000000001</v>
      </c>
      <c r="P10" s="31">
        <f>(M10/O10)*100</f>
        <v>62.274775421610443</v>
      </c>
      <c r="Q10" s="29">
        <f>(F10+K10+P10)/3</f>
        <v>49.364149959618665</v>
      </c>
      <c r="R10" s="54">
        <f>_xlfn.STDEV.S(F10,K10,P10)</f>
        <v>11.748293252420483</v>
      </c>
    </row>
    <row r="11" spans="1:18" x14ac:dyDescent="0.3">
      <c r="A11" s="42">
        <v>1</v>
      </c>
      <c r="B11" s="29">
        <v>4504.9120000000003</v>
      </c>
      <c r="C11" s="28">
        <v>6287.2550000000001</v>
      </c>
      <c r="D11" s="28">
        <v>2157.0619999999999</v>
      </c>
      <c r="E11" s="28">
        <f>SUM(B11:D11)</f>
        <v>12949.229000000001</v>
      </c>
      <c r="F11" s="31">
        <f>(C11/E11)*100</f>
        <v>48.553122351917629</v>
      </c>
      <c r="G11" s="29">
        <v>4243.3760000000002</v>
      </c>
      <c r="H11" s="28">
        <v>5921.6689999999999</v>
      </c>
      <c r="I11" s="28">
        <v>1370.4059999999999</v>
      </c>
      <c r="J11" s="28">
        <f>SUM(G11:I11)</f>
        <v>11535.451000000001</v>
      </c>
      <c r="K11" s="31">
        <f>(H11/J11)*100</f>
        <v>51.334525195417143</v>
      </c>
      <c r="L11" s="29">
        <v>1129.355</v>
      </c>
      <c r="M11" s="28">
        <v>5219.6689999999999</v>
      </c>
      <c r="N11" s="28">
        <v>1291.4770000000001</v>
      </c>
      <c r="O11" s="28">
        <f>SUM(L11:N11)</f>
        <v>7640.5009999999993</v>
      </c>
      <c r="P11" s="31">
        <f>(M11/O11)*100</f>
        <v>68.315794998259932</v>
      </c>
      <c r="Q11" s="29">
        <f>(F11+K11+P11)/3</f>
        <v>56.067814181864911</v>
      </c>
      <c r="R11" s="54">
        <f>_xlfn.STDEV.S(F11,K11,P11)</f>
        <v>10.697842119022942</v>
      </c>
    </row>
    <row r="12" spans="1:18" x14ac:dyDescent="0.3">
      <c r="A12" s="42">
        <v>5</v>
      </c>
      <c r="B12" s="29">
        <v>2598.598</v>
      </c>
      <c r="C12" s="28">
        <v>7635.8109999999997</v>
      </c>
      <c r="D12" s="28">
        <v>2925.4769999999999</v>
      </c>
      <c r="E12" s="28">
        <f>SUM(B12:D12)</f>
        <v>13159.885999999999</v>
      </c>
      <c r="F12" s="31">
        <f>(C12/E12)*100</f>
        <v>58.023382573374882</v>
      </c>
      <c r="G12" s="29">
        <v>4313.79</v>
      </c>
      <c r="H12" s="28">
        <v>5806.79</v>
      </c>
      <c r="I12" s="28">
        <v>3473.77</v>
      </c>
      <c r="J12" s="28">
        <f>SUM(G12:I12)</f>
        <v>13594.35</v>
      </c>
      <c r="K12" s="31">
        <f>(H12/J12)*100</f>
        <v>42.71473075211393</v>
      </c>
      <c r="L12" s="29">
        <v>426.79899999999998</v>
      </c>
      <c r="M12" s="28">
        <v>4628.6689999999999</v>
      </c>
      <c r="N12" s="28">
        <v>1002.941</v>
      </c>
      <c r="O12" s="28">
        <f>SUM(L12:N12)</f>
        <v>6058.4089999999997</v>
      </c>
      <c r="P12" s="31">
        <f>(M12/O12)*100</f>
        <v>76.40073491241678</v>
      </c>
      <c r="Q12" s="29">
        <f>(F12+K12+P12)/3</f>
        <v>59.046282745968533</v>
      </c>
      <c r="R12" s="54">
        <f>_xlfn.STDEV.S(F12,K12,P12)</f>
        <v>16.866281826303766</v>
      </c>
    </row>
    <row r="13" spans="1:18" x14ac:dyDescent="0.3">
      <c r="A13" s="40">
        <v>10</v>
      </c>
      <c r="B13" s="38">
        <v>2063.598</v>
      </c>
      <c r="C13" s="39">
        <v>8045.2759999999998</v>
      </c>
      <c r="D13" s="39">
        <v>5695.3760000000002</v>
      </c>
      <c r="E13" s="39">
        <f>SUM(B13:D13)</f>
        <v>15804.25</v>
      </c>
      <c r="F13" s="57">
        <f>(C13/E13)*100</f>
        <v>50.905775345239412</v>
      </c>
      <c r="G13" s="38">
        <v>2989.962</v>
      </c>
      <c r="H13" s="39">
        <v>6311.9830000000002</v>
      </c>
      <c r="I13" s="39">
        <v>4725.3050000000003</v>
      </c>
      <c r="J13" s="39">
        <f>SUM(G13:I13)</f>
        <v>14027.25</v>
      </c>
      <c r="K13" s="57">
        <f>(H13/J13)*100</f>
        <v>44.998007449785241</v>
      </c>
      <c r="L13" s="38">
        <v>399.62700000000001</v>
      </c>
      <c r="M13" s="39">
        <v>5468.2550000000001</v>
      </c>
      <c r="N13" s="39">
        <v>1527.0619999999999</v>
      </c>
      <c r="O13" s="39">
        <f>SUM(L13:N13)</f>
        <v>7394.9440000000004</v>
      </c>
      <c r="P13" s="57">
        <f>(M13/O13)*100</f>
        <v>73.945860847627785</v>
      </c>
      <c r="Q13" s="38">
        <f>(F13+K13+P13)/3</f>
        <v>56.616547880884148</v>
      </c>
      <c r="R13" s="53">
        <f>_xlfn.STDEV.S(F13,K13,P13)</f>
        <v>15.295562961236543</v>
      </c>
    </row>
    <row r="14" spans="1:18" x14ac:dyDescent="0.3">
      <c r="F14" s="36"/>
    </row>
    <row r="15" spans="1:18" x14ac:dyDescent="0.3">
      <c r="F15" s="36"/>
    </row>
    <row r="16" spans="1:18" x14ac:dyDescent="0.3">
      <c r="F16" s="36"/>
    </row>
    <row r="17" spans="2:16" x14ac:dyDescent="0.3">
      <c r="F17" s="36"/>
    </row>
    <row r="20" spans="2:16" x14ac:dyDescent="0.3">
      <c r="B20" s="56"/>
      <c r="G20" s="56"/>
      <c r="L20" s="56"/>
    </row>
    <row r="21" spans="2:16" x14ac:dyDescent="0.3">
      <c r="K21" s="35"/>
      <c r="P21" s="35"/>
    </row>
    <row r="22" spans="2:16" ht="12.5" x14ac:dyDescent="0.25">
      <c r="F22" s="28"/>
    </row>
    <row r="23" spans="2:16" ht="12.5" x14ac:dyDescent="0.25">
      <c r="F23" s="28"/>
    </row>
    <row r="24" spans="2:16" ht="12.5" x14ac:dyDescent="0.25">
      <c r="F24" s="28"/>
    </row>
    <row r="25" spans="2:16" ht="12.5" x14ac:dyDescent="0.25">
      <c r="F25" s="28"/>
    </row>
    <row r="26" spans="2:16" ht="12.5" x14ac:dyDescent="0.25">
      <c r="F26" s="28"/>
    </row>
    <row r="27" spans="2:16" ht="12.5" x14ac:dyDescent="0.25">
      <c r="F27" s="28"/>
    </row>
    <row r="28" spans="2:16" ht="12.5" x14ac:dyDescent="0.25">
      <c r="F28" s="28"/>
    </row>
    <row r="29" spans="2:16" ht="12.5" x14ac:dyDescent="0.25">
      <c r="F29" s="28"/>
    </row>
    <row r="30" spans="2:16" ht="12.5" x14ac:dyDescent="0.25">
      <c r="F30" s="28"/>
    </row>
    <row r="31" spans="2:16" ht="12.5" x14ac:dyDescent="0.25">
      <c r="F31" s="28"/>
    </row>
  </sheetData>
  <mergeCells count="3">
    <mergeCell ref="B2:D2"/>
    <mergeCell ref="G2:I2"/>
    <mergeCell ref="L2:N2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1D1942-B625-41E9-B236-6C597639724E}">
  <dimension ref="A1:R13"/>
  <sheetViews>
    <sheetView topLeftCell="F1" workbookViewId="0">
      <selection activeCell="W4" sqref="W4"/>
    </sheetView>
  </sheetViews>
  <sheetFormatPr defaultRowHeight="12.5" x14ac:dyDescent="0.25"/>
  <cols>
    <col min="1" max="1" width="11.81640625" style="28" customWidth="1"/>
    <col min="2" max="2" width="13.26953125" style="28" customWidth="1"/>
    <col min="3" max="6" width="8.90625" style="28" bestFit="1" customWidth="1"/>
    <col min="7" max="7" width="13.08984375" style="28" customWidth="1"/>
    <col min="8" max="11" width="8.90625" style="28" bestFit="1" customWidth="1"/>
    <col min="12" max="12" width="13.26953125" style="28" customWidth="1"/>
    <col min="13" max="18" width="8.9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8372.7819999999992</v>
      </c>
      <c r="C4" s="8">
        <v>573.28399999999999</v>
      </c>
      <c r="D4" s="8">
        <v>2737.0619999999999</v>
      </c>
      <c r="E4" s="8">
        <f>SUM(B4:D4)</f>
        <v>11683.127999999999</v>
      </c>
      <c r="F4" s="9">
        <f>(C4/E4)*100</f>
        <v>4.9069393059803854</v>
      </c>
      <c r="G4" s="7">
        <v>8824.7610000000004</v>
      </c>
      <c r="H4" s="8">
        <v>230.971</v>
      </c>
      <c r="I4" s="8">
        <v>2639.6480000000001</v>
      </c>
      <c r="J4" s="8">
        <f>SUM(G4:I4)</f>
        <v>11695.380000000001</v>
      </c>
      <c r="K4" s="9">
        <f>(H4/J4)*100</f>
        <v>1.974890939841202</v>
      </c>
      <c r="L4" s="7">
        <v>7894.64</v>
      </c>
      <c r="M4" s="8">
        <v>396.87</v>
      </c>
      <c r="N4" s="8">
        <v>2663.0619999999999</v>
      </c>
      <c r="O4" s="8">
        <f>SUM(L4:N4)</f>
        <v>10954.572</v>
      </c>
      <c r="P4" s="9">
        <f>(M4/O4)*100</f>
        <v>3.6228708889767667</v>
      </c>
      <c r="Q4" s="25">
        <f>(F4+K4+P4)/3</f>
        <v>3.5015670449327847</v>
      </c>
      <c r="R4" s="52">
        <f>_xlfn.STDEV.S(F4,K4,P4)</f>
        <v>1.4697832739148124</v>
      </c>
    </row>
    <row r="5" spans="1:18" ht="13" x14ac:dyDescent="0.3">
      <c r="A5" s="11">
        <v>1E-3</v>
      </c>
      <c r="B5" s="12">
        <v>7693.4179999999997</v>
      </c>
      <c r="C5" s="1">
        <v>575.16300000000001</v>
      </c>
      <c r="D5" s="1">
        <v>2566.1840000000002</v>
      </c>
      <c r="E5" s="1">
        <f>SUM(B5:D5)</f>
        <v>10834.764999999999</v>
      </c>
      <c r="F5" s="14">
        <f>(C5/E5)*100</f>
        <v>5.3084953849945062</v>
      </c>
      <c r="G5" s="12">
        <v>8910.8610000000008</v>
      </c>
      <c r="H5" s="1">
        <v>658.04200000000003</v>
      </c>
      <c r="I5" s="1">
        <v>2679.6480000000001</v>
      </c>
      <c r="J5" s="1">
        <f>SUM(G5:I5)</f>
        <v>12248.550999999999</v>
      </c>
      <c r="K5" s="14">
        <f>(H5/J5)*100</f>
        <v>5.3724069075599239</v>
      </c>
      <c r="L5" s="12">
        <v>7577.8109999999997</v>
      </c>
      <c r="M5" s="1">
        <v>578.28399999999999</v>
      </c>
      <c r="N5" s="1">
        <v>2486.355</v>
      </c>
      <c r="O5" s="1">
        <f>SUM(L5:N5)</f>
        <v>10642.449999999999</v>
      </c>
      <c r="P5" s="14">
        <f>(M5/O5)*100</f>
        <v>5.4337488078403</v>
      </c>
      <c r="Q5" s="26">
        <f>(F5+K5+P5)/3</f>
        <v>5.3715503667982434</v>
      </c>
      <c r="R5" s="49">
        <f>_xlfn.STDEV.S(F5,K5,P5)</f>
        <v>6.2631104334859994E-2</v>
      </c>
    </row>
    <row r="6" spans="1:18" ht="13" x14ac:dyDescent="0.3">
      <c r="A6" s="11">
        <v>5.0000000000000001E-3</v>
      </c>
      <c r="B6" s="12">
        <v>7120.7820000000002</v>
      </c>
      <c r="C6" s="1">
        <v>1606.8910000000001</v>
      </c>
      <c r="D6" s="1">
        <v>2570.3049999999998</v>
      </c>
      <c r="E6" s="1">
        <f>SUM(B6:D6)</f>
        <v>11297.978000000001</v>
      </c>
      <c r="F6" s="14">
        <f>(C6/E6)*100</f>
        <v>14.222819339885421</v>
      </c>
      <c r="G6" s="12">
        <v>8352.3970000000008</v>
      </c>
      <c r="H6" s="1">
        <v>1406.941</v>
      </c>
      <c r="I6" s="1">
        <v>2298.527</v>
      </c>
      <c r="J6" s="1">
        <f>SUM(G6:I6)</f>
        <v>12057.865000000002</v>
      </c>
      <c r="K6" s="14">
        <f>(H6/J6)*100</f>
        <v>11.668243092786325</v>
      </c>
      <c r="L6" s="12">
        <v>6949.3969999999999</v>
      </c>
      <c r="M6" s="1">
        <v>889.47699999999998</v>
      </c>
      <c r="N6" s="1">
        <v>2359.8910000000001</v>
      </c>
      <c r="O6" s="1">
        <f>SUM(L6:N6)</f>
        <v>10198.764999999999</v>
      </c>
      <c r="P6" s="14">
        <f>(M6/O6)*100</f>
        <v>8.7214187207960965</v>
      </c>
      <c r="Q6" s="26">
        <f>(F6+K6+P6)/3</f>
        <v>11.537493717822613</v>
      </c>
      <c r="R6" s="49">
        <f>_xlfn.STDEV.S(F6,K6,P6)</f>
        <v>2.7530299203276347</v>
      </c>
    </row>
    <row r="7" spans="1:18" ht="13" x14ac:dyDescent="0.3">
      <c r="A7" s="11">
        <v>0.01</v>
      </c>
      <c r="B7" s="12">
        <v>6904.7820000000002</v>
      </c>
      <c r="C7" s="1">
        <v>2344.0120000000002</v>
      </c>
      <c r="D7" s="1">
        <v>2115.355</v>
      </c>
      <c r="E7" s="1">
        <f>SUM(B7:D7)</f>
        <v>11364.148999999999</v>
      </c>
      <c r="F7" s="14">
        <f>(C7/E7)*100</f>
        <v>20.626375102966357</v>
      </c>
      <c r="G7" s="12">
        <v>7221.8819999999996</v>
      </c>
      <c r="H7" s="1">
        <v>3373.4259999999999</v>
      </c>
      <c r="I7" s="1">
        <v>1950.6479999999999</v>
      </c>
      <c r="J7" s="1">
        <f>SUM(G7:I7)</f>
        <v>12545.955999999998</v>
      </c>
      <c r="K7" s="14">
        <f>(H7/J7)*100</f>
        <v>26.888552773499285</v>
      </c>
      <c r="L7" s="12">
        <v>6420.2759999999998</v>
      </c>
      <c r="M7" s="1">
        <v>2548.0120000000002</v>
      </c>
      <c r="N7" s="1">
        <v>1952.941</v>
      </c>
      <c r="O7" s="1">
        <f>SUM(L7:N7)</f>
        <v>10921.229000000001</v>
      </c>
      <c r="P7" s="14">
        <f>(M7/O7)*100</f>
        <v>23.330817438220549</v>
      </c>
      <c r="Q7" s="26">
        <f>(F7+K7+P7)/3</f>
        <v>23.615248438228729</v>
      </c>
      <c r="R7" s="49">
        <f>_xlfn.STDEV.S(F7,K7,P7)</f>
        <v>3.1407631301412766</v>
      </c>
    </row>
    <row r="8" spans="1:18" ht="13" x14ac:dyDescent="0.3">
      <c r="A8" s="11">
        <v>0.05</v>
      </c>
      <c r="B8" s="12">
        <v>4326.4679999999998</v>
      </c>
      <c r="C8" s="1">
        <v>4062.0120000000002</v>
      </c>
      <c r="D8" s="1">
        <v>1327.6479999999999</v>
      </c>
      <c r="E8" s="1">
        <f>SUM(B8:D8)</f>
        <v>9716.1279999999988</v>
      </c>
      <c r="F8" s="14">
        <f>(C8/E8)*100</f>
        <v>41.806900855978853</v>
      </c>
      <c r="G8" s="12">
        <v>6231.933</v>
      </c>
      <c r="H8" s="1">
        <v>3846.2339999999999</v>
      </c>
      <c r="I8" s="1">
        <v>1720.527</v>
      </c>
      <c r="J8" s="1">
        <f>SUM(G8:I8)</f>
        <v>11798.694</v>
      </c>
      <c r="K8" s="14">
        <f>(H8/J8)*100</f>
        <v>32.598811359969169</v>
      </c>
      <c r="L8" s="12">
        <v>4573.1540000000005</v>
      </c>
      <c r="M8" s="1">
        <v>3578.1840000000002</v>
      </c>
      <c r="N8" s="1">
        <v>1365.527</v>
      </c>
      <c r="O8" s="1">
        <f>SUM(L8:N8)</f>
        <v>9516.8650000000016</v>
      </c>
      <c r="P8" s="14">
        <f>(M8/O8)*100</f>
        <v>37.598347775239006</v>
      </c>
      <c r="Q8" s="26">
        <f>(F8+K8+P8)/3</f>
        <v>37.334686663729009</v>
      </c>
      <c r="R8" s="49">
        <f>_xlfn.STDEV.S(F8,K8,P8)</f>
        <v>4.6097034533604226</v>
      </c>
    </row>
    <row r="9" spans="1:18" ht="13" x14ac:dyDescent="0.3">
      <c r="A9" s="11">
        <v>0.1</v>
      </c>
      <c r="B9" s="12">
        <v>2892.1750000000002</v>
      </c>
      <c r="C9" s="1">
        <v>5757.6189999999997</v>
      </c>
      <c r="D9" s="1">
        <v>960.23400000000004</v>
      </c>
      <c r="E9" s="1">
        <f>SUM(B9:D9)</f>
        <v>9610.0280000000002</v>
      </c>
      <c r="F9" s="14">
        <f>(C9/E9)*100</f>
        <v>59.912614198418567</v>
      </c>
      <c r="G9" s="12">
        <v>3657.4470000000001</v>
      </c>
      <c r="H9" s="1">
        <v>5758.77</v>
      </c>
      <c r="I9" s="1">
        <v>1470.1130000000001</v>
      </c>
      <c r="J9" s="1">
        <f>SUM(G9:I9)</f>
        <v>10886.33</v>
      </c>
      <c r="K9" s="14">
        <f>(H9/J9)*100</f>
        <v>52.899094552525973</v>
      </c>
      <c r="L9" s="12">
        <v>2468.5479999999998</v>
      </c>
      <c r="M9" s="1">
        <v>5026.598</v>
      </c>
      <c r="N9" s="1">
        <v>951.99099999999999</v>
      </c>
      <c r="O9" s="1">
        <f>SUM(L9:N9)</f>
        <v>8447.1369999999988</v>
      </c>
      <c r="P9" s="14">
        <f>(M9/O9)*100</f>
        <v>59.506528661722911</v>
      </c>
      <c r="Q9" s="26">
        <f>(F9+K9+P9)/3</f>
        <v>57.439412470889152</v>
      </c>
      <c r="R9" s="49">
        <f>_xlfn.STDEV.S(F9,K9,P9)</f>
        <v>3.9372695444477319</v>
      </c>
    </row>
    <row r="10" spans="1:18" ht="13" x14ac:dyDescent="0.3">
      <c r="A10" s="11">
        <v>0.5</v>
      </c>
      <c r="B10" s="12">
        <v>537.69799999999998</v>
      </c>
      <c r="C10" s="1">
        <v>3227.0120000000002</v>
      </c>
      <c r="D10" s="1">
        <v>1008.234</v>
      </c>
      <c r="E10" s="1">
        <f>SUM(B10:D10)</f>
        <v>4772.9440000000004</v>
      </c>
      <c r="F10" s="14">
        <f>(C10/E10)*100</f>
        <v>67.610514600632229</v>
      </c>
      <c r="G10" s="12">
        <v>2011.7190000000001</v>
      </c>
      <c r="H10" s="1">
        <v>6092.4970000000003</v>
      </c>
      <c r="I10" s="1">
        <v>1757.2339999999999</v>
      </c>
      <c r="J10" s="1">
        <f>SUM(G10:I10)</f>
        <v>9861.4500000000007</v>
      </c>
      <c r="K10" s="14">
        <f>(H10/J10)*100</f>
        <v>61.7809449928763</v>
      </c>
      <c r="L10" s="12">
        <v>1552.355</v>
      </c>
      <c r="M10" s="1">
        <v>4676.8909999999996</v>
      </c>
      <c r="N10" s="1">
        <v>1678.941</v>
      </c>
      <c r="O10" s="1">
        <f>SUM(L10:N10)</f>
        <v>7908.186999999999</v>
      </c>
      <c r="P10" s="14">
        <f>(M10/O10)*100</f>
        <v>59.139863536357964</v>
      </c>
      <c r="Q10" s="26">
        <f>(F10+K10+P10)/3</f>
        <v>62.843774376622171</v>
      </c>
      <c r="R10" s="49">
        <f>_xlfn.STDEV.S(F10,K10,P10)</f>
        <v>4.334188169356274</v>
      </c>
    </row>
    <row r="11" spans="1:18" ht="13" x14ac:dyDescent="0.3">
      <c r="A11" s="11">
        <v>1</v>
      </c>
      <c r="B11" s="12">
        <v>293.04199999999997</v>
      </c>
      <c r="C11" s="1">
        <v>3348.962</v>
      </c>
      <c r="D11" s="1">
        <v>1246.941</v>
      </c>
      <c r="E11" s="1">
        <f>SUM(B11:D11)</f>
        <v>4888.9449999999997</v>
      </c>
      <c r="F11" s="14">
        <f>(C11/E11)*100</f>
        <v>68.500709253223349</v>
      </c>
      <c r="G11" s="12">
        <v>274.84899999999999</v>
      </c>
      <c r="H11" s="1">
        <v>3157.355</v>
      </c>
      <c r="I11" s="1">
        <v>1176.6980000000001</v>
      </c>
      <c r="J11" s="1">
        <f>SUM(G11:I11)</f>
        <v>4608.902</v>
      </c>
      <c r="K11" s="14">
        <f>(H11/J11)*100</f>
        <v>68.505578986057841</v>
      </c>
      <c r="L11" s="12">
        <v>788.87</v>
      </c>
      <c r="M11" s="1">
        <v>5752.2250000000004</v>
      </c>
      <c r="N11" s="1">
        <v>2858.2339999999999</v>
      </c>
      <c r="O11" s="1">
        <f>SUM(L11:N11)</f>
        <v>9399.3289999999997</v>
      </c>
      <c r="P11" s="14">
        <f>(M11/O11)*100</f>
        <v>61.198251492207589</v>
      </c>
      <c r="Q11" s="26">
        <f>(F11+K11+P11)/3</f>
        <v>66.068179910496255</v>
      </c>
      <c r="R11" s="49">
        <f>_xlfn.STDEV.S(F11,K11,P11)</f>
        <v>4.2174824277068614</v>
      </c>
    </row>
    <row r="12" spans="1:18" ht="13" x14ac:dyDescent="0.3">
      <c r="A12" s="11">
        <v>5</v>
      </c>
      <c r="B12" s="12">
        <v>111.849</v>
      </c>
      <c r="C12" s="1">
        <v>2603.1129999999998</v>
      </c>
      <c r="D12" s="1">
        <v>1020.941</v>
      </c>
      <c r="E12" s="1">
        <f>SUM(B12:D12)</f>
        <v>3735.9030000000002</v>
      </c>
      <c r="F12" s="14">
        <f>(C12/E12)*100</f>
        <v>69.678281261585212</v>
      </c>
      <c r="G12" s="12">
        <v>351.50599999999997</v>
      </c>
      <c r="H12" s="1">
        <v>4613.4179999999997</v>
      </c>
      <c r="I12" s="1">
        <v>3165.163</v>
      </c>
      <c r="J12" s="1">
        <f>SUM(G12:I12)</f>
        <v>8130.0869999999995</v>
      </c>
      <c r="K12" s="14">
        <f>(H12/J12)*100</f>
        <v>56.745001621753865</v>
      </c>
      <c r="L12" s="12">
        <v>321.26299999999998</v>
      </c>
      <c r="M12" s="1">
        <v>6109.0749999999998</v>
      </c>
      <c r="N12" s="1">
        <v>4253.991</v>
      </c>
      <c r="O12" s="1">
        <f>SUM(L12:N12)</f>
        <v>10684.329</v>
      </c>
      <c r="P12" s="14">
        <f>(M12/O12)*100</f>
        <v>57.177900455891987</v>
      </c>
      <c r="Q12" s="26">
        <f>(F12+K12+P12)/3</f>
        <v>61.20039444641035</v>
      </c>
      <c r="R12" s="49">
        <f>_xlfn.STDEV.S(F12,K12,P12)</f>
        <v>7.3452552023967357</v>
      </c>
    </row>
    <row r="13" spans="1:18" ht="13" x14ac:dyDescent="0.3">
      <c r="A13" s="16">
        <v>10</v>
      </c>
      <c r="B13" s="17">
        <v>0</v>
      </c>
      <c r="C13" s="18">
        <v>4301.9620000000004</v>
      </c>
      <c r="D13" s="18">
        <v>2339.77</v>
      </c>
      <c r="E13" s="18">
        <f>SUM(B13:D13)</f>
        <v>6641.732</v>
      </c>
      <c r="F13" s="19">
        <f>(C13/E13)*100</f>
        <v>64.771689071465104</v>
      </c>
      <c r="G13" s="17">
        <v>297.38499999999999</v>
      </c>
      <c r="H13" s="18">
        <v>4769.0829999999996</v>
      </c>
      <c r="I13" s="18">
        <v>3512.4769999999999</v>
      </c>
      <c r="J13" s="18">
        <f>SUM(G13:I13)</f>
        <v>8578.9449999999997</v>
      </c>
      <c r="K13" s="19">
        <f>(H13/J13)*100</f>
        <v>55.590553383895106</v>
      </c>
      <c r="L13" s="17">
        <v>199.435</v>
      </c>
      <c r="M13" s="18">
        <v>4006.134</v>
      </c>
      <c r="N13" s="18">
        <v>1976.8910000000001</v>
      </c>
      <c r="O13" s="18">
        <f>SUM(L13:N13)</f>
        <v>6182.4600000000009</v>
      </c>
      <c r="P13" s="19">
        <f>(M13/O13)*100</f>
        <v>64.798381226890257</v>
      </c>
      <c r="Q13" s="27">
        <f>(F13+K13+P13)/3</f>
        <v>61.720207894083494</v>
      </c>
      <c r="R13" s="48">
        <f>_xlfn.STDEV.S(F13,K13,P13)</f>
        <v>5.3084532990782636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C1E7D-4945-4483-8EFC-C0E8D38665C8}">
  <dimension ref="A1:R13"/>
  <sheetViews>
    <sheetView topLeftCell="C1" workbookViewId="0">
      <selection activeCell="S4" sqref="S4"/>
    </sheetView>
  </sheetViews>
  <sheetFormatPr defaultRowHeight="12.5" x14ac:dyDescent="0.25"/>
  <cols>
    <col min="1" max="1" width="12" style="28" customWidth="1"/>
    <col min="2" max="2" width="13.26953125" style="28" customWidth="1"/>
    <col min="3" max="6" width="8.90625" style="28" bestFit="1" customWidth="1"/>
    <col min="7" max="7" width="13.08984375" style="28" customWidth="1"/>
    <col min="8" max="11" width="8.90625" style="28" bestFit="1" customWidth="1"/>
    <col min="12" max="12" width="13.1796875" style="28" customWidth="1"/>
    <col min="13" max="18" width="8.9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9277.2250000000004</v>
      </c>
      <c r="C4" s="8">
        <v>584.74900000000002</v>
      </c>
      <c r="D4" s="8">
        <v>2948.7190000000001</v>
      </c>
      <c r="E4" s="8">
        <f>SUM(B4:D4)</f>
        <v>12810.692999999999</v>
      </c>
      <c r="F4" s="9">
        <f>(C4/E4)*100</f>
        <v>4.5645383899216077</v>
      </c>
      <c r="G4" s="7">
        <v>6438.79</v>
      </c>
      <c r="H4" s="8">
        <v>269.26299999999998</v>
      </c>
      <c r="I4" s="8">
        <v>1982.355</v>
      </c>
      <c r="J4" s="8">
        <f>SUM(G4:I4)</f>
        <v>8690.4079999999994</v>
      </c>
      <c r="K4" s="9">
        <f>(H4/J4)*100</f>
        <v>3.0983930788980216</v>
      </c>
      <c r="L4" s="7">
        <v>7635.933</v>
      </c>
      <c r="M4" s="8">
        <v>252.09200000000001</v>
      </c>
      <c r="N4" s="8">
        <v>2119.6480000000001</v>
      </c>
      <c r="O4" s="8">
        <f>SUM(L4:N4)</f>
        <v>10007.672999999999</v>
      </c>
      <c r="P4" s="9">
        <f>(M4/O4)*100</f>
        <v>2.5189871811359148</v>
      </c>
      <c r="Q4" s="7">
        <f>(F4+K4+P4)/3</f>
        <v>3.3939728833185145</v>
      </c>
      <c r="R4" s="10">
        <f>_xlfn.STDEV.S(F4,K4,P4)</f>
        <v>1.0543222953760858</v>
      </c>
    </row>
    <row r="5" spans="1:18" ht="13" x14ac:dyDescent="0.3">
      <c r="A5" s="11">
        <v>1E-3</v>
      </c>
      <c r="B5" s="12">
        <v>7648.5690000000004</v>
      </c>
      <c r="C5" s="1">
        <v>881.16300000000001</v>
      </c>
      <c r="D5" s="1">
        <v>2491.1840000000002</v>
      </c>
      <c r="E5" s="1">
        <f>SUM(B5:D5)</f>
        <v>11020.916000000001</v>
      </c>
      <c r="F5" s="14">
        <f>(C5/E5)*100</f>
        <v>7.9953698948435861</v>
      </c>
      <c r="G5" s="12">
        <v>4769.6689999999999</v>
      </c>
      <c r="H5" s="1">
        <v>673.33500000000004</v>
      </c>
      <c r="I5" s="1">
        <v>1594.0619999999999</v>
      </c>
      <c r="J5" s="1">
        <f>SUM(G5:I5)</f>
        <v>7037.0659999999998</v>
      </c>
      <c r="K5" s="14">
        <f>(H5/J5)*100</f>
        <v>9.5684053553000652</v>
      </c>
      <c r="L5" s="12">
        <v>7217.8609999999999</v>
      </c>
      <c r="M5" s="1">
        <v>399.04199999999997</v>
      </c>
      <c r="N5" s="1">
        <v>2001.6479999999999</v>
      </c>
      <c r="O5" s="1">
        <f>SUM(L5:N5)</f>
        <v>9618.5509999999995</v>
      </c>
      <c r="P5" s="14">
        <f>(M5/O5)*100</f>
        <v>4.1486706261681201</v>
      </c>
      <c r="Q5" s="12">
        <f>(F5+K5+P5)/3</f>
        <v>7.2374819587705899</v>
      </c>
      <c r="R5" s="15">
        <f>_xlfn.STDEV.S(F5,K5,P5)</f>
        <v>2.7882210684006918</v>
      </c>
    </row>
    <row r="6" spans="1:18" ht="13" x14ac:dyDescent="0.3">
      <c r="A6" s="11">
        <v>5.0000000000000001E-3</v>
      </c>
      <c r="B6" s="12">
        <v>7335.8609999999999</v>
      </c>
      <c r="C6" s="1">
        <v>2773.527</v>
      </c>
      <c r="D6" s="1">
        <v>2242.8910000000001</v>
      </c>
      <c r="E6" s="1">
        <f>SUM(B6:D6)</f>
        <v>12352.278999999999</v>
      </c>
      <c r="F6" s="14">
        <f>(C6/E6)*100</f>
        <v>22.453565046579666</v>
      </c>
      <c r="G6" s="12">
        <v>4916.2049999999999</v>
      </c>
      <c r="H6" s="1">
        <v>1457.1130000000001</v>
      </c>
      <c r="I6" s="1">
        <v>1560.6479999999999</v>
      </c>
      <c r="J6" s="1">
        <f>SUM(G6:I6)</f>
        <v>7933.9660000000003</v>
      </c>
      <c r="K6" s="14">
        <f>(H6/J6)*100</f>
        <v>18.365505977716566</v>
      </c>
      <c r="L6" s="12">
        <v>4840.5690000000004</v>
      </c>
      <c r="M6" s="1">
        <v>1178.991</v>
      </c>
      <c r="N6" s="1">
        <v>1603.941</v>
      </c>
      <c r="O6" s="1">
        <f>SUM(L6:N6)</f>
        <v>7623.5010000000002</v>
      </c>
      <c r="P6" s="14">
        <f>(M6/O6)*100</f>
        <v>15.465217358796174</v>
      </c>
      <c r="Q6" s="12">
        <f>(F6+K6+P6)/3</f>
        <v>18.761429461030804</v>
      </c>
      <c r="R6" s="15">
        <f>_xlfn.STDEV.S(F6,K6,P6)</f>
        <v>3.5109567648743401</v>
      </c>
    </row>
    <row r="7" spans="1:18" ht="13" x14ac:dyDescent="0.3">
      <c r="A7" s="11">
        <v>0.01</v>
      </c>
      <c r="B7" s="12">
        <v>5066.0829999999996</v>
      </c>
      <c r="C7" s="1">
        <v>3224.4059999999999</v>
      </c>
      <c r="D7" s="1">
        <v>1523.355</v>
      </c>
      <c r="E7" s="1">
        <f>SUM(B7:D7)</f>
        <v>9813.8439999999991</v>
      </c>
      <c r="F7" s="14">
        <f>(C7/E7)*100</f>
        <v>32.855688352087114</v>
      </c>
      <c r="G7" s="12">
        <v>3887.3760000000002</v>
      </c>
      <c r="H7" s="1">
        <v>2833.0619999999999</v>
      </c>
      <c r="I7" s="1">
        <v>1144.82</v>
      </c>
      <c r="J7" s="1">
        <f>SUM(G7:I7)</f>
        <v>7865.2579999999998</v>
      </c>
      <c r="K7" s="14">
        <f>(H7/J7)*100</f>
        <v>36.019950013082855</v>
      </c>
      <c r="L7" s="12">
        <v>4793.1540000000005</v>
      </c>
      <c r="M7" s="1">
        <v>2825.9409999999998</v>
      </c>
      <c r="N7" s="1">
        <v>1397.527</v>
      </c>
      <c r="O7" s="1">
        <f>SUM(L7:N7)</f>
        <v>9016.6219999999994</v>
      </c>
      <c r="P7" s="14">
        <f>(M7/O7)*100</f>
        <v>31.341460249747634</v>
      </c>
      <c r="Q7" s="12">
        <f>(F7+K7+P7)/3</f>
        <v>33.405699538305868</v>
      </c>
      <c r="R7" s="15">
        <f>_xlfn.STDEV.S(F7,K7,P7)</f>
        <v>2.3872475458427922</v>
      </c>
    </row>
    <row r="8" spans="1:18" ht="13" x14ac:dyDescent="0.3">
      <c r="A8" s="11">
        <v>0.05</v>
      </c>
      <c r="B8" s="12">
        <v>2348.5479999999998</v>
      </c>
      <c r="C8" s="1">
        <v>4462.0619999999999</v>
      </c>
      <c r="D8" s="1">
        <v>512.28399999999999</v>
      </c>
      <c r="E8" s="1">
        <f>SUM(B8:D8)</f>
        <v>7322.8939999999993</v>
      </c>
      <c r="F8" s="14">
        <f>(C8/E8)*100</f>
        <v>60.933040953480969</v>
      </c>
      <c r="G8" s="12">
        <v>1756.8910000000001</v>
      </c>
      <c r="H8" s="1">
        <v>2431.8200000000002</v>
      </c>
      <c r="I8" s="1">
        <v>439.74900000000002</v>
      </c>
      <c r="J8" s="1">
        <f>SUM(G8:I8)</f>
        <v>4628.46</v>
      </c>
      <c r="K8" s="14">
        <f>(H8/J8)*100</f>
        <v>52.540585853610054</v>
      </c>
      <c r="L8" s="12">
        <v>3152.6190000000001</v>
      </c>
      <c r="M8" s="1">
        <v>3108.9409999999998</v>
      </c>
      <c r="N8" s="1">
        <v>538.04200000000003</v>
      </c>
      <c r="O8" s="1">
        <f>SUM(L8:N8)</f>
        <v>6799.6019999999999</v>
      </c>
      <c r="P8" s="14">
        <f>(M8/O8)*100</f>
        <v>45.722396693218222</v>
      </c>
      <c r="Q8" s="12">
        <f>(F8+K8+P8)/3</f>
        <v>53.065341166769748</v>
      </c>
      <c r="R8" s="15">
        <f>_xlfn.STDEV.S(F8,K8,P8)</f>
        <v>7.6188877670617314</v>
      </c>
    </row>
    <row r="9" spans="1:18" ht="13" x14ac:dyDescent="0.3">
      <c r="A9" s="11">
        <v>0.1</v>
      </c>
      <c r="B9" s="12">
        <v>1530.6479999999999</v>
      </c>
      <c r="C9" s="1">
        <v>3625.77</v>
      </c>
      <c r="D9" s="1">
        <v>293.38499999999999</v>
      </c>
      <c r="E9" s="1">
        <f>SUM(B9:D9)</f>
        <v>5449.8029999999999</v>
      </c>
      <c r="F9" s="14">
        <f>(C9/E9)*100</f>
        <v>66.530294764783235</v>
      </c>
      <c r="G9" s="12">
        <v>998.18399999999997</v>
      </c>
      <c r="H9" s="1">
        <v>2499.4769999999999</v>
      </c>
      <c r="I9" s="1">
        <v>316.21300000000002</v>
      </c>
      <c r="J9" s="1">
        <f>SUM(G9:I9)</f>
        <v>3813.8740000000003</v>
      </c>
      <c r="K9" s="14">
        <f>(H9/J9)*100</f>
        <v>65.536433558109152</v>
      </c>
      <c r="L9" s="12">
        <v>1789.7190000000001</v>
      </c>
      <c r="M9" s="1">
        <v>2802.2339999999999</v>
      </c>
      <c r="N9" s="1">
        <v>349.50599999999997</v>
      </c>
      <c r="O9" s="1">
        <f>SUM(L9:N9)</f>
        <v>4941.4589999999998</v>
      </c>
      <c r="P9" s="14">
        <f>(M9/O9)*100</f>
        <v>56.708636052631419</v>
      </c>
      <c r="Q9" s="12">
        <f>(F9+K9+P9)/3</f>
        <v>62.925121458507938</v>
      </c>
      <c r="R9" s="15">
        <f>_xlfn.STDEV.S(F9,K9,P9)</f>
        <v>5.4065199644170097</v>
      </c>
    </row>
    <row r="10" spans="1:18" ht="13" x14ac:dyDescent="0.3">
      <c r="A10" s="11">
        <v>0.5</v>
      </c>
      <c r="B10" s="12">
        <v>0</v>
      </c>
      <c r="C10" s="1">
        <v>932.04200000000003</v>
      </c>
      <c r="D10" s="1">
        <v>195.72800000000001</v>
      </c>
      <c r="E10" s="1">
        <f>SUM(B10:D10)</f>
        <v>1127.77</v>
      </c>
      <c r="F10" s="14">
        <f>(C10/E10)*100</f>
        <v>82.644688189967823</v>
      </c>
      <c r="G10" s="12">
        <v>90.899000000000001</v>
      </c>
      <c r="H10" s="1">
        <v>767.16300000000001</v>
      </c>
      <c r="I10" s="1">
        <v>46.536000000000001</v>
      </c>
      <c r="J10" s="1">
        <f>SUM(G10:I10)</f>
        <v>904.59799999999996</v>
      </c>
      <c r="K10" s="14">
        <f>(H10/J10)*100</f>
        <v>84.80706346907688</v>
      </c>
      <c r="L10" s="12">
        <v>188.607</v>
      </c>
      <c r="M10" s="1">
        <v>1212.6980000000001</v>
      </c>
      <c r="N10" s="1">
        <v>171.84899999999999</v>
      </c>
      <c r="O10" s="1">
        <f>SUM(L10:N10)</f>
        <v>1573.154</v>
      </c>
      <c r="P10" s="14">
        <f>(M10/O10)*100</f>
        <v>77.087049328927748</v>
      </c>
      <c r="Q10" s="12">
        <f>(F10+K10+P10)/3</f>
        <v>81.512933662657488</v>
      </c>
      <c r="R10" s="15">
        <f>_xlfn.STDEV.S(F10,K10,P10)</f>
        <v>3.9824999452091929</v>
      </c>
    </row>
    <row r="11" spans="1:18" ht="13" x14ac:dyDescent="0.3">
      <c r="A11" s="11">
        <v>1</v>
      </c>
      <c r="B11" s="12">
        <v>0</v>
      </c>
      <c r="C11" s="1">
        <v>832.33500000000004</v>
      </c>
      <c r="D11" s="1">
        <v>103.364</v>
      </c>
      <c r="E11" s="1">
        <f>SUM(B11:D11)</f>
        <v>935.69900000000007</v>
      </c>
      <c r="F11" s="14">
        <f>(C11/E11)*100</f>
        <v>88.953285191071046</v>
      </c>
      <c r="G11" s="12">
        <v>0</v>
      </c>
      <c r="H11" s="1">
        <v>1144.4059999999999</v>
      </c>
      <c r="I11" s="1">
        <v>162.435</v>
      </c>
      <c r="J11" s="1">
        <f>SUM(G11:I11)</f>
        <v>1306.8409999999999</v>
      </c>
      <c r="K11" s="14">
        <f>(H11/J11)*100</f>
        <v>87.570408335826627</v>
      </c>
      <c r="L11" s="12">
        <v>209.142</v>
      </c>
      <c r="M11" s="1">
        <v>1346.6980000000001</v>
      </c>
      <c r="N11" s="1">
        <v>203.971</v>
      </c>
      <c r="O11" s="1">
        <f>SUM(L11:N11)</f>
        <v>1759.8110000000001</v>
      </c>
      <c r="P11" s="14">
        <f>(M11/O11)*100</f>
        <v>76.525149575721485</v>
      </c>
      <c r="Q11" s="12">
        <f>(F11+K11+P11)/3</f>
        <v>84.349614367539715</v>
      </c>
      <c r="R11" s="15">
        <f>_xlfn.STDEV.S(F11,K11,P11)</f>
        <v>6.8113709382175811</v>
      </c>
    </row>
    <row r="12" spans="1:18" ht="13" x14ac:dyDescent="0.3">
      <c r="A12" s="11">
        <v>5</v>
      </c>
      <c r="B12" s="12">
        <v>0</v>
      </c>
      <c r="C12" s="1">
        <v>1826.82</v>
      </c>
      <c r="D12" s="1">
        <v>529.74900000000002</v>
      </c>
      <c r="E12" s="1">
        <f>SUM(B12:D12)</f>
        <v>2356.569</v>
      </c>
      <c r="F12" s="14">
        <f>(C12/E12)*100</f>
        <v>77.520327221481736</v>
      </c>
      <c r="G12" s="12">
        <v>190.02099999999999</v>
      </c>
      <c r="H12" s="1">
        <v>1771.4059999999999</v>
      </c>
      <c r="I12" s="1">
        <v>623.16300000000001</v>
      </c>
      <c r="J12" s="1">
        <f>SUM(G12:I12)</f>
        <v>2584.59</v>
      </c>
      <c r="K12" s="14">
        <f>(H12/J12)*100</f>
        <v>68.537214800026305</v>
      </c>
      <c r="L12" s="12">
        <v>144.77799999999999</v>
      </c>
      <c r="M12" s="1">
        <v>1543.82</v>
      </c>
      <c r="N12" s="1">
        <v>358.21300000000002</v>
      </c>
      <c r="O12" s="1">
        <f>SUM(L12:N12)</f>
        <v>2046.8109999999999</v>
      </c>
      <c r="P12" s="14">
        <f>(M12/O12)*100</f>
        <v>75.425625521848389</v>
      </c>
      <c r="Q12" s="12">
        <f>(F12+K12+P12)/3</f>
        <v>73.827722514452134</v>
      </c>
      <c r="R12" s="15">
        <f>_xlfn.STDEV.S(F12,K12,P12)</f>
        <v>4.6998986914518897</v>
      </c>
    </row>
    <row r="13" spans="1:18" ht="13" x14ac:dyDescent="0.3">
      <c r="A13" s="16">
        <v>10</v>
      </c>
      <c r="B13" s="17">
        <v>0</v>
      </c>
      <c r="C13" s="18">
        <v>777.33500000000004</v>
      </c>
      <c r="D13" s="18">
        <v>121.435</v>
      </c>
      <c r="E13" s="18">
        <f>SUM(B13:D13)</f>
        <v>898.77</v>
      </c>
      <c r="F13" s="19">
        <f>(C13/E13)*100</f>
        <v>86.488756856592914</v>
      </c>
      <c r="G13" s="17">
        <v>336.678</v>
      </c>
      <c r="H13" s="18">
        <v>2842.0619999999999</v>
      </c>
      <c r="I13" s="18">
        <v>944.11300000000006</v>
      </c>
      <c r="J13" s="18">
        <f>SUM(G13:I13)</f>
        <v>4122.8530000000001</v>
      </c>
      <c r="K13" s="19">
        <f>(H13/J13)*100</f>
        <v>68.934352013035621</v>
      </c>
      <c r="L13" s="17">
        <v>132.364</v>
      </c>
      <c r="M13" s="18">
        <v>1282.2840000000001</v>
      </c>
      <c r="N13" s="18">
        <v>627.28399999999999</v>
      </c>
      <c r="O13" s="18">
        <f>SUM(L13:N13)</f>
        <v>2041.9320000000002</v>
      </c>
      <c r="P13" s="19">
        <f>(M13/O13)*100</f>
        <v>62.797585815786228</v>
      </c>
      <c r="Q13" s="17">
        <f>(F13+K13+P13)/3</f>
        <v>72.740231561804919</v>
      </c>
      <c r="R13" s="20">
        <f>_xlfn.STDEV.S(F13,K13,P13)</f>
        <v>12.295586024098005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707325-DE27-454F-A114-9D37560AEF32}">
  <dimension ref="A2:R13"/>
  <sheetViews>
    <sheetView topLeftCell="H1" workbookViewId="0">
      <selection activeCell="Y4" sqref="Y4"/>
    </sheetView>
  </sheetViews>
  <sheetFormatPr defaultRowHeight="12.5" x14ac:dyDescent="0.25"/>
  <cols>
    <col min="1" max="1" width="11.90625" style="1" customWidth="1"/>
    <col min="2" max="2" width="13.1796875" style="1" customWidth="1"/>
    <col min="3" max="6" width="8.81640625" style="1" bestFit="1" customWidth="1"/>
    <col min="7" max="7" width="13.1796875" style="1" customWidth="1"/>
    <col min="8" max="11" width="8.81640625" style="1" bestFit="1" customWidth="1"/>
    <col min="12" max="12" width="13.1796875" style="1" customWidth="1"/>
    <col min="13" max="18" width="8.81640625" style="1" bestFit="1" customWidth="1"/>
    <col min="19" max="16384" width="8.7265625" style="1"/>
  </cols>
  <sheetData>
    <row r="2" spans="1:18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5122.9830000000002</v>
      </c>
      <c r="C4" s="8">
        <v>112.19199999999999</v>
      </c>
      <c r="D4" s="8">
        <v>2631.6480000000001</v>
      </c>
      <c r="E4" s="8">
        <f>SUM(B4:D4)</f>
        <v>7866.8230000000003</v>
      </c>
      <c r="F4" s="9">
        <f>(C4/E4)*100</f>
        <v>1.4261411499915531</v>
      </c>
      <c r="G4" s="7">
        <v>6727.8109999999997</v>
      </c>
      <c r="H4" s="8">
        <v>156.02099999999999</v>
      </c>
      <c r="I4" s="8">
        <v>3243.134</v>
      </c>
      <c r="J4" s="8">
        <f>SUM(G4:I4)</f>
        <v>10126.966</v>
      </c>
      <c r="K4" s="9">
        <f>(H4/J4)*100</f>
        <v>1.5406489959579206</v>
      </c>
      <c r="L4" s="7">
        <v>6789.4179999999997</v>
      </c>
      <c r="M4" s="8">
        <v>317.16300000000001</v>
      </c>
      <c r="N4" s="8">
        <v>1995.355</v>
      </c>
      <c r="O4" s="8">
        <f>SUM(L4:N4)</f>
        <v>9101.9359999999997</v>
      </c>
      <c r="P4" s="9">
        <f>(M4/O4)*100</f>
        <v>3.4845663603875048</v>
      </c>
      <c r="Q4" s="25">
        <f>(F4+K4+P4)/3</f>
        <v>2.1504521687789926</v>
      </c>
      <c r="R4" s="10">
        <f>_xlfn.STDEV.S(F4,K4,P4)</f>
        <v>1.1567945015798575</v>
      </c>
    </row>
    <row r="5" spans="1:18" ht="13" x14ac:dyDescent="0.3">
      <c r="A5" s="11">
        <v>1E-3</v>
      </c>
      <c r="B5" s="12">
        <v>2812.69</v>
      </c>
      <c r="C5" s="1">
        <v>180.09200000000001</v>
      </c>
      <c r="D5" s="1">
        <v>1517.941</v>
      </c>
      <c r="E5" s="1">
        <f>SUM(B5:D5)</f>
        <v>4510.723</v>
      </c>
      <c r="F5" s="14">
        <f>(C5/E5)*100</f>
        <v>3.9925306874308184</v>
      </c>
      <c r="G5" s="12">
        <v>4003.3679999999999</v>
      </c>
      <c r="H5" s="1">
        <v>221.33500000000001</v>
      </c>
      <c r="I5" s="1">
        <v>2009.0619999999999</v>
      </c>
      <c r="J5" s="1">
        <f>SUM(G5:I5)</f>
        <v>6233.7649999999994</v>
      </c>
      <c r="K5" s="14">
        <f>(H5/J5)*100</f>
        <v>3.5505829943862177</v>
      </c>
      <c r="L5" s="12">
        <v>2395.8609999999999</v>
      </c>
      <c r="M5" s="1">
        <v>268.678</v>
      </c>
      <c r="N5" s="1">
        <v>1524.527</v>
      </c>
      <c r="O5" s="1">
        <f>SUM(L5:N5)</f>
        <v>4189.0659999999998</v>
      </c>
      <c r="P5" s="14">
        <f>(M5/O5)*100</f>
        <v>6.4137924778458979</v>
      </c>
      <c r="Q5" s="26">
        <f>(F5+K5+P5)/3</f>
        <v>4.6523020532209785</v>
      </c>
      <c r="R5" s="15">
        <f>_xlfn.STDEV.S(F5,K5,P5)</f>
        <v>1.541416824833834</v>
      </c>
    </row>
    <row r="6" spans="1:18" ht="13" x14ac:dyDescent="0.3">
      <c r="A6" s="11">
        <v>5.0000000000000001E-3</v>
      </c>
      <c r="B6" s="12">
        <v>2331.8609999999999</v>
      </c>
      <c r="C6" s="1">
        <v>403.99099999999999</v>
      </c>
      <c r="D6" s="1">
        <v>1218.82</v>
      </c>
      <c r="E6" s="1">
        <f>SUM(B6:D6)</f>
        <v>3954.6719999999996</v>
      </c>
      <c r="F6" s="14">
        <f>(C6/E6)*100</f>
        <v>10.215537470617033</v>
      </c>
      <c r="G6" s="12">
        <v>4459.4390000000003</v>
      </c>
      <c r="H6" s="1">
        <v>384.45600000000002</v>
      </c>
      <c r="I6" s="1">
        <v>1683.4059999999999</v>
      </c>
      <c r="J6" s="1">
        <f>SUM(G6:I6)</f>
        <v>6527.3010000000004</v>
      </c>
      <c r="K6" s="14">
        <f>(H6/J6)*100</f>
        <v>5.8899689167084528</v>
      </c>
      <c r="L6" s="12">
        <v>2638.933</v>
      </c>
      <c r="M6" s="1">
        <v>428.74900000000002</v>
      </c>
      <c r="N6" s="1">
        <v>1543.941</v>
      </c>
      <c r="O6" s="1">
        <f>SUM(L6:N6)</f>
        <v>4611.6229999999996</v>
      </c>
      <c r="P6" s="14">
        <f>(M6/O6)*100</f>
        <v>9.2971389898957497</v>
      </c>
      <c r="Q6" s="26">
        <f>(F6+K6+P6)/3</f>
        <v>8.4675484590737451</v>
      </c>
      <c r="R6" s="15">
        <f>_xlfn.STDEV.S(F6,K6,P6)</f>
        <v>2.2789912604621492</v>
      </c>
    </row>
    <row r="7" spans="1:18" ht="13" x14ac:dyDescent="0.3">
      <c r="A7" s="11">
        <v>0.01</v>
      </c>
      <c r="B7" s="12">
        <v>2630.1039999999998</v>
      </c>
      <c r="C7" s="1">
        <v>720.64800000000002</v>
      </c>
      <c r="D7" s="1">
        <v>1252.941</v>
      </c>
      <c r="E7" s="1">
        <f>SUM(B7:D7)</f>
        <v>4603.6930000000002</v>
      </c>
      <c r="F7" s="14">
        <f>(C7/E7)*100</f>
        <v>15.653693675924959</v>
      </c>
      <c r="G7" s="12">
        <v>4458.7309999999998</v>
      </c>
      <c r="H7" s="1">
        <v>992.47699999999998</v>
      </c>
      <c r="I7" s="1">
        <v>1599.2339999999999</v>
      </c>
      <c r="J7" s="1">
        <f>SUM(G7:I7)</f>
        <v>7050.4419999999991</v>
      </c>
      <c r="K7" s="14">
        <f>(H7/J7)*100</f>
        <v>14.07680539744884</v>
      </c>
      <c r="L7" s="12">
        <v>1977.104</v>
      </c>
      <c r="M7" s="1">
        <v>936.82</v>
      </c>
      <c r="N7" s="1">
        <v>1155.4059999999999</v>
      </c>
      <c r="O7" s="1">
        <f>SUM(L7:N7)</f>
        <v>4069.33</v>
      </c>
      <c r="P7" s="14">
        <f>(M7/O7)*100</f>
        <v>23.02148019452834</v>
      </c>
      <c r="Q7" s="26">
        <f>(F7+K7+P7)/3</f>
        <v>17.583993089300716</v>
      </c>
      <c r="R7" s="15">
        <f>_xlfn.STDEV.S(F7,K7,P7)</f>
        <v>4.7745516727056403</v>
      </c>
    </row>
    <row r="8" spans="1:18" ht="13" x14ac:dyDescent="0.3">
      <c r="A8" s="11">
        <v>0.05</v>
      </c>
      <c r="B8" s="12">
        <v>1955.8610000000001</v>
      </c>
      <c r="C8" s="1">
        <v>2096.5479999999998</v>
      </c>
      <c r="D8" s="1">
        <v>665.99099999999999</v>
      </c>
      <c r="E8" s="1">
        <f>SUM(B8:D8)</f>
        <v>4718.3999999999996</v>
      </c>
      <c r="F8" s="14">
        <f>(C8/E8)*100</f>
        <v>44.433452017633094</v>
      </c>
      <c r="G8" s="12">
        <v>3102.0239999999999</v>
      </c>
      <c r="H8" s="1">
        <v>3368.0830000000001</v>
      </c>
      <c r="I8" s="1">
        <v>822.577</v>
      </c>
      <c r="J8" s="1">
        <f>SUM(G8:I8)</f>
        <v>7292.6840000000002</v>
      </c>
      <c r="K8" s="14">
        <f>(H8/J8)*100</f>
        <v>46.184408922695674</v>
      </c>
      <c r="L8" s="12">
        <v>1960.3969999999999</v>
      </c>
      <c r="M8" s="1">
        <v>1990.527</v>
      </c>
      <c r="N8" s="1">
        <v>964.45600000000002</v>
      </c>
      <c r="O8" s="1">
        <f>SUM(L8:N8)</f>
        <v>4915.38</v>
      </c>
      <c r="P8" s="14">
        <f>(M8/O8)*100</f>
        <v>40.495892484406085</v>
      </c>
      <c r="Q8" s="26">
        <f>(F8+K8+P8)/3</f>
        <v>43.70458447491162</v>
      </c>
      <c r="R8" s="15">
        <f>_xlfn.STDEV.S(F8,K8,P8)</f>
        <v>2.9134585526994119</v>
      </c>
    </row>
    <row r="9" spans="1:18" ht="13" x14ac:dyDescent="0.3">
      <c r="A9" s="11">
        <v>0.1</v>
      </c>
      <c r="B9" s="12">
        <v>1736.326</v>
      </c>
      <c r="C9" s="1">
        <v>2219.0830000000001</v>
      </c>
      <c r="D9" s="1">
        <v>837.82</v>
      </c>
      <c r="E9" s="1">
        <f>SUM(B9:D9)</f>
        <v>4793.2290000000003</v>
      </c>
      <c r="F9" s="14">
        <f>(C9/E9)*100</f>
        <v>46.296202413863391</v>
      </c>
      <c r="G9" s="12">
        <v>2375.7109999999998</v>
      </c>
      <c r="H9" s="1">
        <v>2552.4259999999999</v>
      </c>
      <c r="I9" s="1">
        <v>875.04200000000003</v>
      </c>
      <c r="J9" s="1">
        <f>SUM(G9:I9)</f>
        <v>5803.1790000000001</v>
      </c>
      <c r="K9" s="14">
        <f>(H9/J9)*100</f>
        <v>43.983237463466139</v>
      </c>
      <c r="L9" s="12">
        <v>1772.2760000000001</v>
      </c>
      <c r="M9" s="1">
        <v>2239.527</v>
      </c>
      <c r="N9" s="1">
        <v>934.45600000000002</v>
      </c>
      <c r="O9" s="1">
        <f>SUM(L9:N9)</f>
        <v>4946.259</v>
      </c>
      <c r="P9" s="14">
        <f>(M9/O9)*100</f>
        <v>45.277188275017544</v>
      </c>
      <c r="Q9" s="26">
        <f>(F9+K9+P9)/3</f>
        <v>45.185542717449032</v>
      </c>
      <c r="R9" s="15">
        <f>_xlfn.STDEV.S(F9,K9,P9)</f>
        <v>1.1592026986718387</v>
      </c>
    </row>
    <row r="10" spans="1:18" ht="13" x14ac:dyDescent="0.3">
      <c r="A10" s="11">
        <v>0.5</v>
      </c>
      <c r="B10" s="12">
        <v>332.33499999999998</v>
      </c>
      <c r="C10" s="1">
        <v>1492.4259999999999</v>
      </c>
      <c r="D10" s="1">
        <v>437.45600000000002</v>
      </c>
      <c r="E10" s="1">
        <f>SUM(B10:D10)</f>
        <v>2262.2170000000001</v>
      </c>
      <c r="F10" s="14">
        <f>(C10/E10)*100</f>
        <v>65.971832056783228</v>
      </c>
      <c r="G10" s="12">
        <v>1282.2049999999999</v>
      </c>
      <c r="H10" s="1">
        <v>3435.3969999999999</v>
      </c>
      <c r="I10" s="1">
        <v>1184.163</v>
      </c>
      <c r="J10" s="1">
        <f>SUM(G10:I10)</f>
        <v>5901.7649999999994</v>
      </c>
      <c r="K10" s="14">
        <f>(H10/J10)*100</f>
        <v>58.209654230556453</v>
      </c>
      <c r="L10" s="12">
        <v>689.89099999999996</v>
      </c>
      <c r="M10" s="1">
        <v>2527.0830000000001</v>
      </c>
      <c r="N10" s="1">
        <v>937.45600000000002</v>
      </c>
      <c r="O10" s="1">
        <f>SUM(L10:N10)</f>
        <v>4154.43</v>
      </c>
      <c r="P10" s="14">
        <f>(M10/O10)*100</f>
        <v>60.828633530953702</v>
      </c>
      <c r="Q10" s="26">
        <f>(F10+K10+P10)/3</f>
        <v>61.670039939431128</v>
      </c>
      <c r="R10" s="15">
        <f>_xlfn.STDEV.S(F10,K10,P10)</f>
        <v>3.9489017092935876</v>
      </c>
    </row>
    <row r="11" spans="1:18" ht="13" x14ac:dyDescent="0.3">
      <c r="A11" s="11">
        <v>1</v>
      </c>
      <c r="B11" s="12">
        <v>386.09199999999998</v>
      </c>
      <c r="C11" s="1">
        <v>2247.2840000000001</v>
      </c>
      <c r="D11" s="1">
        <v>871.87</v>
      </c>
      <c r="E11" s="1">
        <f>SUM(B11:D11)</f>
        <v>3505.2460000000001</v>
      </c>
      <c r="F11" s="14">
        <f>(C11/E11)*100</f>
        <v>64.112019527302792</v>
      </c>
      <c r="G11" s="12">
        <v>1968.79</v>
      </c>
      <c r="H11" s="1">
        <v>5137.134</v>
      </c>
      <c r="I11" s="1">
        <v>2361.527</v>
      </c>
      <c r="J11" s="1">
        <f>SUM(G11:I11)</f>
        <v>9467.4510000000009</v>
      </c>
      <c r="K11" s="14">
        <f>(H11/J11)*100</f>
        <v>54.261004361152757</v>
      </c>
      <c r="L11" s="12">
        <v>955.84100000000001</v>
      </c>
      <c r="M11" s="1">
        <v>4643.598</v>
      </c>
      <c r="N11" s="1">
        <v>1245.4059999999999</v>
      </c>
      <c r="O11" s="1">
        <f>SUM(L11:N11)</f>
        <v>6844.8450000000003</v>
      </c>
      <c r="P11" s="14">
        <f>(M11/O11)*100</f>
        <v>67.840805745053387</v>
      </c>
      <c r="Q11" s="26">
        <f>(F11+K11+P11)/3</f>
        <v>62.071276544502979</v>
      </c>
      <c r="R11" s="15">
        <f>_xlfn.STDEV.S(F11,K11,P11)</f>
        <v>7.0161403455127926</v>
      </c>
    </row>
    <row r="12" spans="1:18" ht="13" x14ac:dyDescent="0.3">
      <c r="A12" s="11">
        <v>5</v>
      </c>
      <c r="B12" s="12">
        <v>140.84899999999999</v>
      </c>
      <c r="C12" s="1">
        <v>2209.3049999999998</v>
      </c>
      <c r="D12" s="1">
        <v>993.11300000000006</v>
      </c>
      <c r="E12" s="1">
        <f>SUM(B12:D12)</f>
        <v>3343.2669999999998</v>
      </c>
      <c r="F12" s="14">
        <f>(C12/E12)*100</f>
        <v>66.082218381002775</v>
      </c>
      <c r="G12" s="12">
        <v>522.47699999999998</v>
      </c>
      <c r="H12" s="1">
        <v>3687.2460000000001</v>
      </c>
      <c r="I12" s="1">
        <v>2031.941</v>
      </c>
      <c r="J12" s="1">
        <f>SUM(G12:I12)</f>
        <v>6241.6639999999998</v>
      </c>
      <c r="K12" s="14">
        <f>(H12/J12)*100</f>
        <v>59.074727508561821</v>
      </c>
      <c r="L12" s="12">
        <v>220.577</v>
      </c>
      <c r="M12" s="1">
        <v>3447.1840000000002</v>
      </c>
      <c r="N12" s="1">
        <v>1698.82</v>
      </c>
      <c r="O12" s="1">
        <f>SUM(L12:N12)</f>
        <v>5366.5810000000001</v>
      </c>
      <c r="P12" s="14">
        <f>(M12/O12)*100</f>
        <v>64.234267590482659</v>
      </c>
      <c r="Q12" s="26">
        <f>(F12+K12+P12)/3</f>
        <v>63.13040449334909</v>
      </c>
      <c r="R12" s="15">
        <f>_xlfn.STDEV.S(F12,K12,P12)</f>
        <v>3.6318201200976095</v>
      </c>
    </row>
    <row r="13" spans="1:18" ht="13" x14ac:dyDescent="0.3">
      <c r="A13" s="16">
        <v>10</v>
      </c>
      <c r="B13" s="17">
        <v>114.849</v>
      </c>
      <c r="C13" s="18">
        <v>3395.1840000000002</v>
      </c>
      <c r="D13" s="18">
        <v>1482.527</v>
      </c>
      <c r="E13" s="18">
        <f>SUM(B13:D13)</f>
        <v>4992.5600000000004</v>
      </c>
      <c r="F13" s="19">
        <f>(C13/E13)*100</f>
        <v>68.004871248417643</v>
      </c>
      <c r="G13" s="17">
        <v>225.941</v>
      </c>
      <c r="H13" s="18">
        <v>3129.7190000000001</v>
      </c>
      <c r="I13" s="18">
        <v>1774.4059999999999</v>
      </c>
      <c r="J13" s="18">
        <f>SUM(G13:I13)</f>
        <v>5130.0659999999998</v>
      </c>
      <c r="K13" s="19">
        <f>(H13/J13)*100</f>
        <v>61.007382751021147</v>
      </c>
      <c r="L13" s="17">
        <v>231.79900000000001</v>
      </c>
      <c r="M13" s="18">
        <v>2849.82</v>
      </c>
      <c r="N13" s="18">
        <v>2003.184</v>
      </c>
      <c r="O13" s="18">
        <f>SUM(L13:N13)</f>
        <v>5084.8029999999999</v>
      </c>
      <c r="P13" s="19">
        <f>(M13/O13)*100</f>
        <v>56.04582911078365</v>
      </c>
      <c r="Q13" s="27">
        <f>(F13+K13+P13)/3</f>
        <v>61.686027703407483</v>
      </c>
      <c r="R13" s="20">
        <f>_xlfn.STDEV.S(F13,K13,P13)</f>
        <v>6.0083351638349827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33E92-1A1E-460C-961A-86936BE1C1F9}">
  <dimension ref="A1:R13"/>
  <sheetViews>
    <sheetView topLeftCell="C1" workbookViewId="0">
      <selection activeCell="T4" sqref="T4"/>
    </sheetView>
  </sheetViews>
  <sheetFormatPr defaultRowHeight="12.5" x14ac:dyDescent="0.25"/>
  <cols>
    <col min="1" max="1" width="11.90625" style="28" customWidth="1"/>
    <col min="2" max="2" width="13.08984375" style="28" customWidth="1"/>
    <col min="3" max="6" width="8.81640625" style="28" bestFit="1" customWidth="1"/>
    <col min="7" max="7" width="13" style="28" customWidth="1"/>
    <col min="8" max="11" width="8.81640625" style="28" bestFit="1" customWidth="1"/>
    <col min="12" max="12" width="13.26953125" style="28" customWidth="1"/>
    <col min="13" max="18" width="8.8164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6974.4179999999997</v>
      </c>
      <c r="C4" s="8">
        <v>274.971</v>
      </c>
      <c r="D4" s="8">
        <v>2306.4769999999999</v>
      </c>
      <c r="E4" s="8">
        <f>SUM(B4:D4)</f>
        <v>9555.8659999999982</v>
      </c>
      <c r="F4" s="9">
        <f>(C4/E4)*100</f>
        <v>2.8775100027564227</v>
      </c>
      <c r="G4" s="7">
        <v>4044.4969999999998</v>
      </c>
      <c r="H4" s="8">
        <v>131.48500000000001</v>
      </c>
      <c r="I4" s="8">
        <v>1306.1130000000001</v>
      </c>
      <c r="J4" s="8">
        <f>SUM(G4:I4)</f>
        <v>5482.0950000000003</v>
      </c>
      <c r="K4" s="9">
        <f>(H4/J4)*100</f>
        <v>2.3984443903288799</v>
      </c>
      <c r="L4" s="25">
        <v>5796.3969999999999</v>
      </c>
      <c r="M4" s="60">
        <v>180.02099999999999</v>
      </c>
      <c r="N4" s="60">
        <v>1997.0619999999999</v>
      </c>
      <c r="O4" s="8">
        <f>SUM(L4:N4)</f>
        <v>7973.48</v>
      </c>
      <c r="P4" s="9">
        <f>(M4/O4)*100</f>
        <v>2.2577469310765186</v>
      </c>
      <c r="Q4" s="25">
        <f>(F4+K4+P4)/3</f>
        <v>2.511233774720607</v>
      </c>
      <c r="R4" s="10">
        <f>_xlfn.STDEV.S(F4,K4,P4)</f>
        <v>0.32491175752521684</v>
      </c>
    </row>
    <row r="5" spans="1:18" ht="13" x14ac:dyDescent="0.3">
      <c r="A5" s="11">
        <v>1E-3</v>
      </c>
      <c r="B5" s="12">
        <v>5619.933</v>
      </c>
      <c r="C5" s="1">
        <v>247.84899999999999</v>
      </c>
      <c r="D5" s="1">
        <v>1895.1130000000001</v>
      </c>
      <c r="E5" s="1">
        <f>SUM(B5:D5)</f>
        <v>7762.8950000000004</v>
      </c>
      <c r="F5" s="14">
        <f>(C5/E5)*100</f>
        <v>3.1927393066632996</v>
      </c>
      <c r="G5" s="12">
        <v>3837.6689999999999</v>
      </c>
      <c r="H5" s="1">
        <v>103.77800000000001</v>
      </c>
      <c r="I5" s="1">
        <v>1514.1130000000001</v>
      </c>
      <c r="J5" s="1">
        <f>SUM(G5:I5)</f>
        <v>5455.5599999999995</v>
      </c>
      <c r="K5" s="14">
        <f>(H5/J5)*100</f>
        <v>1.9022428494966608</v>
      </c>
      <c r="L5" s="26">
        <v>5618.69</v>
      </c>
      <c r="M5" s="2">
        <v>251.435</v>
      </c>
      <c r="N5" s="2">
        <v>1963.184</v>
      </c>
      <c r="O5" s="1">
        <f>SUM(L5:N5)</f>
        <v>7833.3090000000002</v>
      </c>
      <c r="P5" s="14">
        <f>(M5/O5)*100</f>
        <v>3.2098184815637936</v>
      </c>
      <c r="Q5" s="26">
        <f>(F5+K5+P5)/3</f>
        <v>2.7682668792412515</v>
      </c>
      <c r="R5" s="15">
        <f>_xlfn.STDEV.S(F5,K5,P5)</f>
        <v>0.7500474249173259</v>
      </c>
    </row>
    <row r="6" spans="1:18" ht="13" x14ac:dyDescent="0.3">
      <c r="A6" s="11">
        <v>5.0000000000000001E-3</v>
      </c>
      <c r="B6" s="12">
        <v>5200.8609999999999</v>
      </c>
      <c r="C6" s="1">
        <v>366.21300000000002</v>
      </c>
      <c r="D6" s="1">
        <v>1750.1130000000001</v>
      </c>
      <c r="E6" s="1">
        <f>SUM(B6:D6)</f>
        <v>7317.1869999999999</v>
      </c>
      <c r="F6" s="14">
        <f>(C6/E6)*100</f>
        <v>5.0048331414790956</v>
      </c>
      <c r="G6" s="12">
        <v>4672.2049999999999</v>
      </c>
      <c r="H6" s="1">
        <v>201.26300000000001</v>
      </c>
      <c r="I6" s="1">
        <v>1411.4059999999999</v>
      </c>
      <c r="J6" s="1">
        <f>SUM(G6:I6)</f>
        <v>6284.8739999999998</v>
      </c>
      <c r="K6" s="14">
        <f>(H6/J6)*100</f>
        <v>3.2023394581975708</v>
      </c>
      <c r="L6" s="26">
        <v>6422.518</v>
      </c>
      <c r="M6" s="2">
        <v>237.84899999999999</v>
      </c>
      <c r="N6" s="2">
        <v>2189.8910000000001</v>
      </c>
      <c r="O6" s="1">
        <f>SUM(L6:N6)</f>
        <v>8850.2579999999998</v>
      </c>
      <c r="P6" s="14">
        <f>(M6/O6)*100</f>
        <v>2.6874809751308946</v>
      </c>
      <c r="Q6" s="26">
        <f>(F6+K6+P6)/3</f>
        <v>3.6315511916025205</v>
      </c>
      <c r="R6" s="15">
        <f>_xlfn.STDEV.S(F6,K6,P6)</f>
        <v>1.2168390607590767</v>
      </c>
    </row>
    <row r="7" spans="1:18" ht="13" x14ac:dyDescent="0.3">
      <c r="A7" s="11">
        <v>0.01</v>
      </c>
      <c r="B7" s="12">
        <v>5593.8609999999999</v>
      </c>
      <c r="C7" s="1">
        <v>420.04199999999997</v>
      </c>
      <c r="D7" s="1">
        <v>1847.6479999999999</v>
      </c>
      <c r="E7" s="1">
        <f>SUM(B7:D7)</f>
        <v>7861.5510000000004</v>
      </c>
      <c r="F7" s="14">
        <f>(C7/E7)*100</f>
        <v>5.3429914783991093</v>
      </c>
      <c r="G7" s="12">
        <v>5557.79</v>
      </c>
      <c r="H7" s="1">
        <v>278.50599999999997</v>
      </c>
      <c r="I7" s="1">
        <v>1471.6980000000001</v>
      </c>
      <c r="J7" s="1">
        <f>SUM(G7:I7)</f>
        <v>7307.9940000000006</v>
      </c>
      <c r="K7" s="14">
        <f>(H7/J7)*100</f>
        <v>3.810977403648661</v>
      </c>
      <c r="L7" s="26">
        <v>8123.69</v>
      </c>
      <c r="M7" s="2">
        <v>448.87</v>
      </c>
      <c r="N7" s="2">
        <v>2574.3049999999998</v>
      </c>
      <c r="O7" s="1">
        <f>SUM(L7:N7)</f>
        <v>11146.865</v>
      </c>
      <c r="P7" s="14">
        <f>(M7/O7)*100</f>
        <v>4.0268721295180301</v>
      </c>
      <c r="Q7" s="26">
        <f>(F7+K7+P7)/3</f>
        <v>4.3936136705219333</v>
      </c>
      <c r="R7" s="15">
        <f>_xlfn.STDEV.S(F7,K7,P7)</f>
        <v>0.82924140015547243</v>
      </c>
    </row>
    <row r="8" spans="1:18" ht="13" x14ac:dyDescent="0.3">
      <c r="A8" s="11">
        <v>0.05</v>
      </c>
      <c r="B8" s="12">
        <v>4407.0330000000004</v>
      </c>
      <c r="C8" s="1">
        <v>946.11300000000006</v>
      </c>
      <c r="D8" s="1">
        <v>1359.6980000000001</v>
      </c>
      <c r="E8" s="1">
        <f>SUM(B8:D8)</f>
        <v>6712.844000000001</v>
      </c>
      <c r="F8" s="14">
        <f>(C8/E8)*100</f>
        <v>14.094071007757664</v>
      </c>
      <c r="G8" s="12">
        <v>4056.962</v>
      </c>
      <c r="H8" s="1">
        <v>842.87</v>
      </c>
      <c r="I8" s="1">
        <v>1277.8699999999999</v>
      </c>
      <c r="J8" s="1">
        <f>SUM(G8:I8)</f>
        <v>6177.7020000000002</v>
      </c>
      <c r="K8" s="14">
        <f>(H8/J8)*100</f>
        <v>13.643746493437202</v>
      </c>
      <c r="L8" s="26">
        <v>6214.5690000000004</v>
      </c>
      <c r="M8" s="2">
        <v>638.74900000000002</v>
      </c>
      <c r="N8" s="2">
        <v>2178.0120000000002</v>
      </c>
      <c r="O8" s="1">
        <f>SUM(L8:N8)</f>
        <v>9031.33</v>
      </c>
      <c r="P8" s="14">
        <f>(M8/O8)*100</f>
        <v>7.072590637259407</v>
      </c>
      <c r="Q8" s="26">
        <f>(F8+K8+P8)/3</f>
        <v>11.603469379484759</v>
      </c>
      <c r="R8" s="15">
        <f>_xlfn.STDEV.S(F8,K8,P8)</f>
        <v>3.930311014997617</v>
      </c>
    </row>
    <row r="9" spans="1:18" ht="13" x14ac:dyDescent="0.3">
      <c r="A9" s="11">
        <v>0.1</v>
      </c>
      <c r="B9" s="12">
        <v>5264.8609999999999</v>
      </c>
      <c r="C9" s="1">
        <v>1429.941</v>
      </c>
      <c r="D9" s="1">
        <v>1495.2840000000001</v>
      </c>
      <c r="E9" s="1">
        <f>SUM(B9:D9)</f>
        <v>8190.0859999999993</v>
      </c>
      <c r="F9" s="14">
        <f>(C9/E9)*100</f>
        <v>17.459413735093872</v>
      </c>
      <c r="G9" s="12">
        <v>3640.8409999999999</v>
      </c>
      <c r="H9" s="1">
        <v>1296.82</v>
      </c>
      <c r="I9" s="1">
        <v>1348.2840000000001</v>
      </c>
      <c r="J9" s="1">
        <f>SUM(G9:I9)</f>
        <v>6285.9449999999997</v>
      </c>
      <c r="K9" s="14">
        <f>(H9/J9)*100</f>
        <v>20.630470040701915</v>
      </c>
      <c r="L9" s="26">
        <v>5334.5690000000004</v>
      </c>
      <c r="M9" s="2">
        <v>1053.1130000000001</v>
      </c>
      <c r="N9" s="2">
        <v>1746.0619999999999</v>
      </c>
      <c r="O9" s="1">
        <f>SUM(L9:N9)</f>
        <v>8133.7440000000006</v>
      </c>
      <c r="P9" s="14">
        <f>(M9/O9)*100</f>
        <v>12.947456915290179</v>
      </c>
      <c r="Q9" s="26">
        <f>(F9+K9+P9)/3</f>
        <v>17.012446897028653</v>
      </c>
      <c r="R9" s="15">
        <f>_xlfn.STDEV.S(F9,K9,P9)</f>
        <v>3.8609593609697432</v>
      </c>
    </row>
    <row r="10" spans="1:18" ht="13" x14ac:dyDescent="0.3">
      <c r="A10" s="11">
        <v>0.5</v>
      </c>
      <c r="B10" s="12">
        <v>1894.8409999999999</v>
      </c>
      <c r="C10" s="1">
        <v>2356.2339999999999</v>
      </c>
      <c r="D10" s="1">
        <v>752.74900000000002</v>
      </c>
      <c r="E10" s="1">
        <f>SUM(B10:D10)</f>
        <v>5003.8239999999996</v>
      </c>
      <c r="F10" s="14">
        <f>(C10/E10)*100</f>
        <v>47.088666587793661</v>
      </c>
      <c r="G10" s="12">
        <v>2382.7190000000001</v>
      </c>
      <c r="H10" s="1">
        <v>3348.598</v>
      </c>
      <c r="I10" s="1">
        <v>916.99099999999999</v>
      </c>
      <c r="J10" s="1">
        <f>SUM(G10:I10)</f>
        <v>6648.308</v>
      </c>
      <c r="K10" s="14">
        <f>(H10/J10)*100</f>
        <v>50.367672496520925</v>
      </c>
      <c r="L10" s="26">
        <v>2891.2049999999999</v>
      </c>
      <c r="M10" s="2">
        <v>3834.4969999999998</v>
      </c>
      <c r="N10" s="2">
        <v>1024.1130000000001</v>
      </c>
      <c r="O10" s="1">
        <f>SUM(L10:N10)</f>
        <v>7749.8149999999996</v>
      </c>
      <c r="P10" s="14">
        <f>(M10/O10)*100</f>
        <v>49.478561746312657</v>
      </c>
      <c r="Q10" s="26">
        <f>(F10+K10+P10)/3</f>
        <v>48.97830027687575</v>
      </c>
      <c r="R10" s="15">
        <f>_xlfn.STDEV.S(F10,K10,P10)</f>
        <v>1.6957789038431452</v>
      </c>
    </row>
    <row r="11" spans="1:18" ht="13" x14ac:dyDescent="0.3">
      <c r="A11" s="11">
        <v>1</v>
      </c>
      <c r="B11" s="12">
        <v>1702.134</v>
      </c>
      <c r="C11" s="1">
        <v>3632.8910000000001</v>
      </c>
      <c r="D11" s="1">
        <v>486.92</v>
      </c>
      <c r="E11" s="1">
        <f>SUM(B11:D11)</f>
        <v>5821.9449999999997</v>
      </c>
      <c r="F11" s="14">
        <f>(C11/E11)*100</f>
        <v>62.399953967273824</v>
      </c>
      <c r="G11" s="12">
        <v>2469.7190000000001</v>
      </c>
      <c r="H11" s="1">
        <v>3511.4259999999999</v>
      </c>
      <c r="I11" s="1">
        <v>1194.1130000000001</v>
      </c>
      <c r="J11" s="1">
        <f>SUM(G11:I11)</f>
        <v>7175.2580000000007</v>
      </c>
      <c r="K11" s="14">
        <f>(H11/J11)*100</f>
        <v>48.937975470707805</v>
      </c>
      <c r="L11" s="26">
        <v>2187.962</v>
      </c>
      <c r="M11" s="2">
        <v>4506.79</v>
      </c>
      <c r="N11" s="2">
        <v>1157.2339999999999</v>
      </c>
      <c r="O11" s="1">
        <f>SUM(L11:N11)</f>
        <v>7851.9860000000008</v>
      </c>
      <c r="P11" s="14">
        <f>(M11/O11)*100</f>
        <v>57.396816550615334</v>
      </c>
      <c r="Q11" s="26">
        <f>(F11+K11+P11)/3</f>
        <v>56.244915329532319</v>
      </c>
      <c r="R11" s="15">
        <f>_xlfn.STDEV.S(F11,K11,P11)</f>
        <v>6.8045112666414829</v>
      </c>
    </row>
    <row r="12" spans="1:18" ht="13" x14ac:dyDescent="0.3">
      <c r="A12" s="11">
        <v>5</v>
      </c>
      <c r="B12" s="12">
        <v>379.50599999999997</v>
      </c>
      <c r="C12" s="1">
        <v>1989.6479999999999</v>
      </c>
      <c r="D12" s="1">
        <v>286.678</v>
      </c>
      <c r="E12" s="1">
        <f>SUM(B12:D12)</f>
        <v>2655.8319999999999</v>
      </c>
      <c r="F12" s="14">
        <f>(C12/E12)*100</f>
        <v>74.916184457450612</v>
      </c>
      <c r="G12" s="12">
        <v>493.79899999999998</v>
      </c>
      <c r="H12" s="1">
        <v>1954.4770000000001</v>
      </c>
      <c r="I12" s="1">
        <v>309.09199999999998</v>
      </c>
      <c r="J12" s="1">
        <f>SUM(G12:I12)</f>
        <v>2757.3679999999999</v>
      </c>
      <c r="K12" s="14">
        <f>(H12/J12)*100</f>
        <v>70.881978756553352</v>
      </c>
      <c r="L12" s="26">
        <v>791.16300000000001</v>
      </c>
      <c r="M12" s="2">
        <v>3684.962</v>
      </c>
      <c r="N12" s="2">
        <v>419.62700000000001</v>
      </c>
      <c r="O12" s="1">
        <f>SUM(L12:N12)</f>
        <v>4895.7520000000004</v>
      </c>
      <c r="P12" s="14">
        <f>(M12/O12)*100</f>
        <v>75.268559355130719</v>
      </c>
      <c r="Q12" s="26">
        <f>(F12+K12+P12)/3</f>
        <v>73.688907523044904</v>
      </c>
      <c r="R12" s="15">
        <f>_xlfn.STDEV.S(F12,K12,P12)</f>
        <v>2.4372482110460285</v>
      </c>
    </row>
    <row r="13" spans="1:18" ht="13" x14ac:dyDescent="0.3">
      <c r="A13" s="16">
        <v>10</v>
      </c>
      <c r="B13" s="17">
        <v>635.11300000000006</v>
      </c>
      <c r="C13" s="18">
        <v>2425.8910000000001</v>
      </c>
      <c r="D13" s="18">
        <v>369.62700000000001</v>
      </c>
      <c r="E13" s="18">
        <f>SUM(B13:D13)</f>
        <v>3430.6309999999999</v>
      </c>
      <c r="F13" s="19">
        <f>(C13/E13)*100</f>
        <v>70.712676472637256</v>
      </c>
      <c r="G13" s="17">
        <v>173.19200000000001</v>
      </c>
      <c r="H13" s="18">
        <v>1146.6479999999999</v>
      </c>
      <c r="I13" s="18">
        <v>84.778000000000006</v>
      </c>
      <c r="J13" s="18">
        <f>SUM(G13:I13)</f>
        <v>1404.6179999999999</v>
      </c>
      <c r="K13" s="19">
        <f>(H13/J13)*100</f>
        <v>81.63415248843458</v>
      </c>
      <c r="L13" s="27">
        <v>340.84899999999999</v>
      </c>
      <c r="M13" s="59">
        <v>2118.598</v>
      </c>
      <c r="N13" s="59">
        <v>134.19200000000001</v>
      </c>
      <c r="O13" s="18">
        <f>SUM(L13:N13)</f>
        <v>2593.6390000000001</v>
      </c>
      <c r="P13" s="19">
        <f>(M13/O13)*100</f>
        <v>81.684382444896912</v>
      </c>
      <c r="Q13" s="27">
        <f>(F13+K13+P13)/3</f>
        <v>78.010403801989582</v>
      </c>
      <c r="R13" s="20">
        <f>_xlfn.STDEV.S(F13,K13,P13)</f>
        <v>6.320067158845184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3C12C5-12AE-46A2-BB3A-E920D151560C}">
  <dimension ref="A1:R13"/>
  <sheetViews>
    <sheetView tabSelected="1" topLeftCell="F1" workbookViewId="0">
      <selection activeCell="W4" sqref="W4"/>
    </sheetView>
  </sheetViews>
  <sheetFormatPr defaultRowHeight="12.5" x14ac:dyDescent="0.25"/>
  <cols>
    <col min="1" max="1" width="12" style="28" customWidth="1"/>
    <col min="2" max="2" width="13.08984375" style="28" customWidth="1"/>
    <col min="3" max="6" width="8.90625" style="28" bestFit="1" customWidth="1"/>
    <col min="7" max="7" width="13.1796875" style="28" customWidth="1"/>
    <col min="8" max="11" width="8.90625" style="28" bestFit="1" customWidth="1"/>
    <col min="12" max="12" width="13.08984375" style="28" customWidth="1"/>
    <col min="13" max="18" width="8.90625" style="28" bestFit="1" customWidth="1"/>
    <col min="19" max="16384" width="8.7265625" style="28"/>
  </cols>
  <sheetData>
    <row r="1" spans="1:18" s="1" customFormat="1" x14ac:dyDescent="0.25"/>
    <row r="2" spans="1:18" s="1" customFormat="1" ht="13" x14ac:dyDescent="0.3">
      <c r="B2" s="32" t="s">
        <v>7</v>
      </c>
      <c r="C2" s="32"/>
      <c r="D2" s="32"/>
      <c r="E2" s="2"/>
      <c r="F2" s="2"/>
      <c r="G2" s="32" t="s">
        <v>7</v>
      </c>
      <c r="H2" s="32"/>
      <c r="I2" s="32"/>
      <c r="J2" s="2"/>
      <c r="K2" s="2"/>
      <c r="L2" s="32" t="s">
        <v>7</v>
      </c>
      <c r="M2" s="32"/>
      <c r="N2" s="32"/>
      <c r="P2" s="2"/>
    </row>
    <row r="3" spans="1:18" s="5" customFormat="1" ht="52" x14ac:dyDescent="0.3">
      <c r="A3" s="3" t="s">
        <v>8</v>
      </c>
      <c r="B3" s="4" t="s">
        <v>4</v>
      </c>
      <c r="C3" s="4" t="s">
        <v>3</v>
      </c>
      <c r="D3" s="4" t="s">
        <v>1</v>
      </c>
      <c r="E3" s="4" t="s">
        <v>2</v>
      </c>
      <c r="F3" s="4" t="s">
        <v>5</v>
      </c>
      <c r="G3" s="4" t="s">
        <v>4</v>
      </c>
      <c r="H3" s="4" t="s">
        <v>3</v>
      </c>
      <c r="I3" s="4" t="s">
        <v>1</v>
      </c>
      <c r="J3" s="4" t="s">
        <v>2</v>
      </c>
      <c r="K3" s="4" t="s">
        <v>5</v>
      </c>
      <c r="L3" s="4" t="s">
        <v>4</v>
      </c>
      <c r="M3" s="4" t="s">
        <v>3</v>
      </c>
      <c r="N3" s="4" t="s">
        <v>1</v>
      </c>
      <c r="O3" s="4" t="s">
        <v>2</v>
      </c>
      <c r="P3" s="4" t="s">
        <v>5</v>
      </c>
      <c r="Q3" s="4" t="s">
        <v>6</v>
      </c>
      <c r="R3" s="4" t="s">
        <v>0</v>
      </c>
    </row>
    <row r="4" spans="1:18" ht="13" x14ac:dyDescent="0.3">
      <c r="A4" s="6">
        <v>0</v>
      </c>
      <c r="B4" s="7">
        <v>2664.0830000000001</v>
      </c>
      <c r="C4" s="8">
        <v>852.16300000000001</v>
      </c>
      <c r="D4" s="8">
        <v>1289.8699999999999</v>
      </c>
      <c r="E4" s="8">
        <f>SUM(B4:D4)</f>
        <v>4806.116</v>
      </c>
      <c r="F4" s="9">
        <f>(C4/E4)*100</f>
        <v>17.730803834114699</v>
      </c>
      <c r="G4" s="7">
        <v>4143.518</v>
      </c>
      <c r="H4" s="8">
        <v>1071.163</v>
      </c>
      <c r="I4" s="8">
        <v>1917.1130000000001</v>
      </c>
      <c r="J4" s="8">
        <f>SUM(G4:I4)</f>
        <v>7131.7940000000008</v>
      </c>
      <c r="K4" s="9">
        <f>(H4/J4)*100</f>
        <v>15.01954487187936</v>
      </c>
      <c r="L4" s="7">
        <v>2478.326</v>
      </c>
      <c r="M4" s="8">
        <v>882.577</v>
      </c>
      <c r="N4" s="8">
        <v>1940.6479999999999</v>
      </c>
      <c r="O4" s="8">
        <f>SUM(L4:N4)</f>
        <v>5301.5510000000004</v>
      </c>
      <c r="P4" s="9">
        <f>(M4/O4)*100</f>
        <v>16.647524469725933</v>
      </c>
      <c r="Q4" s="7">
        <f>(F4+K4+P4)/3</f>
        <v>16.465957725239999</v>
      </c>
      <c r="R4" s="10">
        <f>_xlfn.STDEV.S(F4,K4,P4)</f>
        <v>1.364718341674493</v>
      </c>
    </row>
    <row r="5" spans="1:18" ht="13" x14ac:dyDescent="0.3">
      <c r="A5" s="11">
        <v>1E-3</v>
      </c>
      <c r="B5" s="12">
        <v>2099.0830000000001</v>
      </c>
      <c r="C5" s="1">
        <v>498.74900000000002</v>
      </c>
      <c r="D5" s="1">
        <v>1033.749</v>
      </c>
      <c r="E5" s="1">
        <f>SUM(B5:D5)</f>
        <v>3631.5810000000001</v>
      </c>
      <c r="F5" s="14">
        <f>(C5/E5)*100</f>
        <v>13.733660353438351</v>
      </c>
      <c r="G5" s="12">
        <v>3910.761</v>
      </c>
      <c r="H5" s="1">
        <v>936.87</v>
      </c>
      <c r="I5" s="1">
        <v>1449.2840000000001</v>
      </c>
      <c r="J5" s="1">
        <f>SUM(G5:I5)</f>
        <v>6296.9150000000009</v>
      </c>
      <c r="K5" s="14">
        <f>(H5/J5)*100</f>
        <v>14.878237994319438</v>
      </c>
      <c r="L5" s="12">
        <v>2012.326</v>
      </c>
      <c r="M5" s="1">
        <v>1035.3050000000001</v>
      </c>
      <c r="N5" s="1">
        <v>1926.598</v>
      </c>
      <c r="O5" s="1">
        <f>SUM(L5:N5)</f>
        <v>4974.2290000000003</v>
      </c>
      <c r="P5" s="14">
        <f>(M5/O5)*100</f>
        <v>20.813376304146832</v>
      </c>
      <c r="Q5" s="12">
        <f>(F5+K5+P5)/3</f>
        <v>16.475091550634872</v>
      </c>
      <c r="R5" s="15">
        <f>_xlfn.STDEV.S(F5,K5,P5)</f>
        <v>3.8004013532674539</v>
      </c>
    </row>
    <row r="6" spans="1:18" ht="13" x14ac:dyDescent="0.3">
      <c r="A6" s="11">
        <v>5.0000000000000001E-3</v>
      </c>
      <c r="B6" s="12">
        <v>1879.962</v>
      </c>
      <c r="C6" s="1">
        <v>544.45600000000002</v>
      </c>
      <c r="D6" s="1">
        <v>820.33500000000004</v>
      </c>
      <c r="E6" s="1">
        <f>SUM(B6:D6)</f>
        <v>3244.7530000000002</v>
      </c>
      <c r="F6" s="14">
        <f>(C6/E6)*100</f>
        <v>16.779582297943787</v>
      </c>
      <c r="G6" s="12">
        <v>3881.2249999999999</v>
      </c>
      <c r="H6" s="1">
        <v>1048.335</v>
      </c>
      <c r="I6" s="1">
        <v>1557.577</v>
      </c>
      <c r="J6" s="1">
        <f>SUM(G6:I6)</f>
        <v>6487.1369999999997</v>
      </c>
      <c r="K6" s="14">
        <f>(H6/J6)*100</f>
        <v>16.16021058288117</v>
      </c>
      <c r="L6" s="12">
        <v>1973.6189999999999</v>
      </c>
      <c r="M6" s="1">
        <v>963.89099999999996</v>
      </c>
      <c r="N6" s="1">
        <v>1706.6479999999999</v>
      </c>
      <c r="O6" s="1">
        <f>SUM(L6:N6)</f>
        <v>4644.1579999999994</v>
      </c>
      <c r="P6" s="14">
        <f>(M6/O6)*100</f>
        <v>20.754914023166311</v>
      </c>
      <c r="Q6" s="12">
        <f>(F6+K6+P6)/3</f>
        <v>17.898235634663752</v>
      </c>
      <c r="R6" s="15">
        <f>_xlfn.STDEV.S(F6,K6,P6)</f>
        <v>2.4932637028317282</v>
      </c>
    </row>
    <row r="7" spans="1:18" ht="13" x14ac:dyDescent="0.3">
      <c r="A7" s="11">
        <v>0.01</v>
      </c>
      <c r="B7" s="12">
        <v>2252.6689999999999</v>
      </c>
      <c r="C7" s="1">
        <v>840.45600000000002</v>
      </c>
      <c r="D7" s="1">
        <v>936.74900000000002</v>
      </c>
      <c r="E7" s="1">
        <f>SUM(B7:D7)</f>
        <v>4029.8739999999998</v>
      </c>
      <c r="F7" s="14">
        <f>(C7/E7)*100</f>
        <v>20.855639655234882</v>
      </c>
      <c r="G7" s="12">
        <v>4634.3680000000004</v>
      </c>
      <c r="H7" s="1">
        <v>1527.4059999999999</v>
      </c>
      <c r="I7" s="1">
        <v>1386.87</v>
      </c>
      <c r="J7" s="1">
        <f>SUM(G7:I7)</f>
        <v>7548.6440000000002</v>
      </c>
      <c r="K7" s="14">
        <f>(H7/J7)*100</f>
        <v>20.234177158175694</v>
      </c>
      <c r="L7" s="12">
        <v>2143.9119999999998</v>
      </c>
      <c r="M7" s="1">
        <v>1370.184</v>
      </c>
      <c r="N7" s="1">
        <v>1780.941</v>
      </c>
      <c r="O7" s="1">
        <f>SUM(L7:N7)</f>
        <v>5295.0369999999994</v>
      </c>
      <c r="P7" s="14">
        <f>(M7/O7)*100</f>
        <v>25.876759690253348</v>
      </c>
      <c r="Q7" s="12">
        <f>(F7+K7+P7)/3</f>
        <v>22.322192167887977</v>
      </c>
      <c r="R7" s="15">
        <f>_xlfn.STDEV.S(F7,K7,P7)</f>
        <v>3.0939887866803417</v>
      </c>
    </row>
    <row r="8" spans="1:18" ht="13" x14ac:dyDescent="0.3">
      <c r="A8" s="11">
        <v>0.05</v>
      </c>
      <c r="B8" s="12">
        <v>1864.0830000000001</v>
      </c>
      <c r="C8" s="1">
        <v>1141.6980000000001</v>
      </c>
      <c r="D8" s="1">
        <v>625.21299999999997</v>
      </c>
      <c r="E8" s="1">
        <f>SUM(B8:D8)</f>
        <v>3630.9939999999997</v>
      </c>
      <c r="F8" s="14">
        <f>(C8/E8)*100</f>
        <v>31.443125491256669</v>
      </c>
      <c r="G8" s="12">
        <v>3586.1039999999998</v>
      </c>
      <c r="H8" s="1">
        <v>2056.527</v>
      </c>
      <c r="I8" s="1">
        <v>1217.2840000000001</v>
      </c>
      <c r="J8" s="1">
        <f>SUM(G8:I8)</f>
        <v>6859.9149999999991</v>
      </c>
      <c r="K8" s="14">
        <f>(H8/J8)*100</f>
        <v>29.978899155456013</v>
      </c>
      <c r="L8" s="12">
        <v>2130.9119999999998</v>
      </c>
      <c r="M8" s="1">
        <v>2048.3049999999998</v>
      </c>
      <c r="N8" s="1">
        <v>1660.0619999999999</v>
      </c>
      <c r="O8" s="1">
        <f>SUM(L8:N8)</f>
        <v>5839.2789999999995</v>
      </c>
      <c r="P8" s="14">
        <f>(M8/O8)*100</f>
        <v>35.078046450597753</v>
      </c>
      <c r="Q8" s="12">
        <f>(F8+K8+P8)/3</f>
        <v>32.166690365770144</v>
      </c>
      <c r="R8" s="15">
        <f>_xlfn.STDEV.S(F8,K8,P8)</f>
        <v>2.6254495577158035</v>
      </c>
    </row>
    <row r="9" spans="1:18" ht="13" x14ac:dyDescent="0.3">
      <c r="A9" s="11">
        <v>0.1</v>
      </c>
      <c r="B9" s="12">
        <v>1544.376</v>
      </c>
      <c r="C9" s="1">
        <v>1692.577</v>
      </c>
      <c r="D9" s="1">
        <v>506.79899999999998</v>
      </c>
      <c r="E9" s="1">
        <f>SUM(B9:D9)</f>
        <v>3743.752</v>
      </c>
      <c r="F9" s="14">
        <f>(C9/E9)*100</f>
        <v>45.210713743859102</v>
      </c>
      <c r="G9" s="12">
        <v>2867.3470000000002</v>
      </c>
      <c r="H9" s="1">
        <v>2419.527</v>
      </c>
      <c r="I9" s="1">
        <v>812.87</v>
      </c>
      <c r="J9" s="1">
        <f>SUM(G9:I9)</f>
        <v>6099.7439999999997</v>
      </c>
      <c r="K9" s="14">
        <f>(H9/J9)*100</f>
        <v>39.666041722406717</v>
      </c>
      <c r="L9" s="12">
        <v>1919.79</v>
      </c>
      <c r="M9" s="1">
        <v>3238.8409999999999</v>
      </c>
      <c r="N9" s="1">
        <v>1451.355</v>
      </c>
      <c r="O9" s="1">
        <f>SUM(L9:N9)</f>
        <v>6609.985999999999</v>
      </c>
      <c r="P9" s="14">
        <f>(M9/O9)*100</f>
        <v>48.999211193488165</v>
      </c>
      <c r="Q9" s="12">
        <f>(F9+K9+P9)/3</f>
        <v>44.625322219917997</v>
      </c>
      <c r="R9" s="15">
        <f>_xlfn.STDEV.S(F9,K9,P9)</f>
        <v>4.6940414912107729</v>
      </c>
    </row>
    <row r="10" spans="1:18" ht="13" x14ac:dyDescent="0.3">
      <c r="A10" s="11">
        <v>0.5</v>
      </c>
      <c r="B10" s="12">
        <v>785.59799999999996</v>
      </c>
      <c r="C10" s="1">
        <v>2255.8200000000002</v>
      </c>
      <c r="D10" s="1">
        <v>403.79899999999998</v>
      </c>
      <c r="E10" s="1">
        <f>SUM(B10:D10)</f>
        <v>3445.2170000000001</v>
      </c>
      <c r="F10" s="14">
        <f>(C10/E10)*100</f>
        <v>65.476862560471517</v>
      </c>
      <c r="G10" s="12">
        <v>2140.7399999999998</v>
      </c>
      <c r="H10" s="1">
        <v>5203.8609999999999</v>
      </c>
      <c r="I10" s="1">
        <v>1227.2840000000001</v>
      </c>
      <c r="J10" s="1">
        <f>SUM(G10:I10)</f>
        <v>8571.8850000000002</v>
      </c>
      <c r="K10" s="14">
        <f>(H10/J10)*100</f>
        <v>60.708478940163104</v>
      </c>
      <c r="L10" s="12">
        <v>920.18399999999997</v>
      </c>
      <c r="M10" s="1">
        <v>4258.8909999999996</v>
      </c>
      <c r="N10" s="1">
        <v>1025.82</v>
      </c>
      <c r="O10" s="1">
        <f>SUM(L10:N10)</f>
        <v>6204.8949999999995</v>
      </c>
      <c r="P10" s="14">
        <f>(M10/O10)*100</f>
        <v>68.637599830456438</v>
      </c>
      <c r="Q10" s="12">
        <f>(F10+K10+P10)/3</f>
        <v>64.940980443697015</v>
      </c>
      <c r="R10" s="15">
        <f>_xlfn.STDEV.S(F10,K10,P10)</f>
        <v>3.9916308390845181</v>
      </c>
    </row>
    <row r="11" spans="1:18" ht="13" x14ac:dyDescent="0.3">
      <c r="A11" s="11">
        <v>1</v>
      </c>
      <c r="B11" s="12">
        <v>419.577</v>
      </c>
      <c r="C11" s="1">
        <v>2375.1129999999998</v>
      </c>
      <c r="D11" s="1">
        <v>553.21299999999997</v>
      </c>
      <c r="E11" s="1">
        <f>SUM(B11:D11)</f>
        <v>3347.9029999999993</v>
      </c>
      <c r="F11" s="14">
        <f>(C11/E11)*100</f>
        <v>70.943303912926993</v>
      </c>
      <c r="G11" s="12">
        <v>1418.2049999999999</v>
      </c>
      <c r="H11" s="1">
        <v>5889.2759999999998</v>
      </c>
      <c r="I11" s="1">
        <v>1417.2840000000001</v>
      </c>
      <c r="J11" s="1">
        <f>SUM(G11:I11)</f>
        <v>8724.7649999999994</v>
      </c>
      <c r="K11" s="14">
        <f>(H11/J11)*100</f>
        <v>67.500683399495571</v>
      </c>
      <c r="L11" s="12">
        <v>496.99099999999999</v>
      </c>
      <c r="M11" s="1">
        <v>4038.2339999999999</v>
      </c>
      <c r="N11" s="1">
        <v>1245.941</v>
      </c>
      <c r="O11" s="1">
        <f>SUM(L11:N11)</f>
        <v>5781.1660000000002</v>
      </c>
      <c r="P11" s="14">
        <f>(M11/O11)*100</f>
        <v>69.85154897818191</v>
      </c>
      <c r="Q11" s="12">
        <f>(F11+K11+P11)/3</f>
        <v>69.431845430201491</v>
      </c>
      <c r="R11" s="15">
        <f>_xlfn.STDEV.S(F11,K11,P11)</f>
        <v>1.7592675467407508</v>
      </c>
    </row>
    <row r="12" spans="1:18" ht="13" x14ac:dyDescent="0.3">
      <c r="A12" s="11">
        <v>5</v>
      </c>
      <c r="B12" s="12">
        <v>206.971</v>
      </c>
      <c r="C12" s="1">
        <v>2479.4769999999999</v>
      </c>
      <c r="D12" s="1">
        <v>752.09199999999998</v>
      </c>
      <c r="E12" s="1">
        <f>SUM(B12:D12)</f>
        <v>3438.54</v>
      </c>
      <c r="F12" s="14">
        <f>(C12/E12)*100</f>
        <v>72.108423924107328</v>
      </c>
      <c r="G12" s="12">
        <v>811.47699999999998</v>
      </c>
      <c r="H12" s="1">
        <v>5273.9120000000003</v>
      </c>
      <c r="I12" s="1">
        <v>2404.5770000000002</v>
      </c>
      <c r="J12" s="1">
        <f>SUM(G12:I12)</f>
        <v>8489.9660000000003</v>
      </c>
      <c r="K12" s="14">
        <f>(H12/J12)*100</f>
        <v>62.11935359929592</v>
      </c>
      <c r="L12" s="12">
        <v>330.33499999999998</v>
      </c>
      <c r="M12" s="1">
        <v>4565.8609999999999</v>
      </c>
      <c r="N12" s="1">
        <v>1837.577</v>
      </c>
      <c r="O12" s="1">
        <f>SUM(L12:N12)</f>
        <v>6733.7730000000001</v>
      </c>
      <c r="P12" s="14">
        <f>(M12/O12)*100</f>
        <v>67.805389341161344</v>
      </c>
      <c r="Q12" s="12">
        <f>(F12+K12+P12)/3</f>
        <v>67.344388954854864</v>
      </c>
      <c r="R12" s="15">
        <f>_xlfn.STDEV.S(F12,K12,P12)</f>
        <v>5.0104662962281274</v>
      </c>
    </row>
    <row r="13" spans="1:18" ht="13" x14ac:dyDescent="0.3">
      <c r="A13" s="16">
        <v>10</v>
      </c>
      <c r="B13" s="17">
        <v>276.21300000000002</v>
      </c>
      <c r="C13" s="18">
        <v>2752.8409999999999</v>
      </c>
      <c r="D13" s="18">
        <v>1270.4559999999999</v>
      </c>
      <c r="E13" s="18">
        <f>SUM(B13:D13)</f>
        <v>4299.51</v>
      </c>
      <c r="F13" s="19">
        <f>(C13/E13)*100</f>
        <v>64.026854222923063</v>
      </c>
      <c r="G13" s="17">
        <v>440.577</v>
      </c>
      <c r="H13" s="18">
        <v>3356.7190000000001</v>
      </c>
      <c r="I13" s="18">
        <v>2169.8200000000002</v>
      </c>
      <c r="J13" s="18">
        <f>SUM(G13:I13)</f>
        <v>5967.116</v>
      </c>
      <c r="K13" s="19">
        <f>(H13/J13)*100</f>
        <v>56.253624028760299</v>
      </c>
      <c r="L13" s="17">
        <v>729.69799999999998</v>
      </c>
      <c r="M13" s="18">
        <v>4499.0749999999998</v>
      </c>
      <c r="N13" s="18">
        <v>2970.991</v>
      </c>
      <c r="O13" s="18">
        <f>SUM(L13:N13)</f>
        <v>8199.7639999999992</v>
      </c>
      <c r="P13" s="19">
        <f>(M13/O13)*100</f>
        <v>54.868347430487027</v>
      </c>
      <c r="Q13" s="17">
        <f>(F13+K13+P13)/3</f>
        <v>58.382941894056792</v>
      </c>
      <c r="R13" s="20">
        <f>_xlfn.STDEV.S(F13,K13,P13)</f>
        <v>4.9366038523844891</v>
      </c>
    </row>
  </sheetData>
  <mergeCells count="3">
    <mergeCell ref="B2:D2"/>
    <mergeCell ref="G2:I2"/>
    <mergeCell ref="L2:N2"/>
  </mergeCells>
  <pageMargins left="0.7" right="0.7" top="0.75" bottom="0.75" header="0.3" footer="0.3"/>
  <ignoredErrors>
    <ignoredError sqref="E4:E13" formulaRange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24</vt:i4>
      </vt:variant>
    </vt:vector>
  </HeadingPairs>
  <TitlesOfParts>
    <vt:vector size="24" baseType="lpstr">
      <vt:lpstr>WT Gyrase Albicidin</vt:lpstr>
      <vt:lpstr>GyrA-A67Q Albicidin</vt:lpstr>
      <vt:lpstr>GyrA-I74M Albicidin</vt:lpstr>
      <vt:lpstr>GyrA-V70A Albicidin</vt:lpstr>
      <vt:lpstr>GyrA-M120A Albicidin</vt:lpstr>
      <vt:lpstr>GyrA-S83L Albicidin</vt:lpstr>
      <vt:lpstr>GyrB-K447W Albicidin</vt:lpstr>
      <vt:lpstr>WT Gyrase Albi-1</vt:lpstr>
      <vt:lpstr>GyrA-A67Q Albi-1</vt:lpstr>
      <vt:lpstr>GyrA-V70A Albi-1</vt:lpstr>
      <vt:lpstr>GyrA-I74M Albi-1</vt:lpstr>
      <vt:lpstr>GyrA-M120A Albi-1</vt:lpstr>
      <vt:lpstr>GyrA-S83L Albi-1</vt:lpstr>
      <vt:lpstr>GyrB-K447W Albi-1</vt:lpstr>
      <vt:lpstr>WT Gyrase Albi-2</vt:lpstr>
      <vt:lpstr>GyrA-S83L Albi-2</vt:lpstr>
      <vt:lpstr>GyrA-V70A Albi-2</vt:lpstr>
      <vt:lpstr>GyrB-K447W Albi-2</vt:lpstr>
      <vt:lpstr>GyrA-M120A Albi-2</vt:lpstr>
      <vt:lpstr>WT Gyrase Albi-3</vt:lpstr>
      <vt:lpstr>GyrA-S83L Albi-3</vt:lpstr>
      <vt:lpstr>GyrA-V70A Albi-3</vt:lpstr>
      <vt:lpstr>GyrA-A67Q Albi-3</vt:lpstr>
      <vt:lpstr>GyrB-K447W Albi-3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Lizzi</dc:creator>
  <cp:lastModifiedBy>Lizzi</cp:lastModifiedBy>
  <dcterms:created xsi:type="dcterms:W3CDTF">2022-01-26T09:35:54Z</dcterms:created>
  <dcterms:modified xsi:type="dcterms:W3CDTF">2022-11-12T16:14:21Z</dcterms:modified>
</cp:coreProperties>
</file>