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\C3G_Revision\Final Upload_200525\새 폴더\"/>
    </mc:Choice>
  </mc:AlternateContent>
  <xr:revisionPtr revIDLastSave="0" documentId="8_{3CB70C30-F747-447E-BC89-9814ECF629A3}" xr6:coauthVersionLast="45" xr6:coauthVersionMax="45" xr10:uidLastSave="{00000000-0000-0000-0000-000000000000}"/>
  <bookViews>
    <workbookView xWindow="1560" yWindow="1560" windowWidth="25230" windowHeight="13275" xr2:uid="{00000000-000D-0000-FFFF-FFFF00000000}"/>
  </bookViews>
  <sheets>
    <sheet name="Fig 1a" sheetId="1" r:id="rId1"/>
    <sheet name="Fig1c" sheetId="2" r:id="rId2"/>
    <sheet name="Fig 1d" sheetId="3" r:id="rId3"/>
    <sheet name="Fig 1e" sheetId="4" r:id="rId4"/>
    <sheet name="Fig1f" sheetId="79" r:id="rId5"/>
    <sheet name="Fig 1g" sheetId="5" r:id="rId6"/>
    <sheet name="Fig 2a" sheetId="6" r:id="rId7"/>
    <sheet name="Fig 2b" sheetId="7" r:id="rId8"/>
    <sheet name="Fig 2c" sheetId="8" r:id="rId9"/>
    <sheet name="Fig 2d" sheetId="9" r:id="rId10"/>
    <sheet name="Fig 2e" sheetId="10" r:id="rId11"/>
    <sheet name="Fig 2f" sheetId="11" r:id="rId12"/>
    <sheet name="Fig 2g" sheetId="12" r:id="rId13"/>
    <sheet name="Fig 3a" sheetId="13" r:id="rId14"/>
    <sheet name="Fig 3b" sheetId="14" r:id="rId15"/>
    <sheet name="Fig 3c" sheetId="37" r:id="rId16"/>
    <sheet name="Fig 4a-1" sheetId="15" r:id="rId17"/>
    <sheet name="Fig 4a-2" sheetId="16" r:id="rId18"/>
    <sheet name="Fig 4a-3" sheetId="17" r:id="rId19"/>
    <sheet name="Fig 4b" sheetId="36" r:id="rId20"/>
    <sheet name="Fig 5b" sheetId="40" r:id="rId21"/>
    <sheet name="Fig 5c" sheetId="41" r:id="rId22"/>
    <sheet name="Fig6a" sheetId="81" r:id="rId23"/>
    <sheet name="Fig6b" sheetId="82" r:id="rId24"/>
    <sheet name="Fig6c" sheetId="83" r:id="rId25"/>
    <sheet name="Fig6d" sheetId="84" r:id="rId26"/>
    <sheet name="Fig6e" sheetId="85" r:id="rId27"/>
    <sheet name="Table1" sheetId="80" r:id="rId2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1" i="41" l="1"/>
  <c r="K21" i="41"/>
  <c r="G21" i="41"/>
  <c r="F21" i="41"/>
  <c r="L20" i="41"/>
  <c r="K20" i="41"/>
  <c r="G20" i="41"/>
  <c r="F20" i="41"/>
  <c r="L19" i="41"/>
  <c r="K19" i="41"/>
  <c r="G19" i="41"/>
  <c r="F19" i="41"/>
  <c r="L13" i="41"/>
  <c r="K13" i="41"/>
  <c r="G13" i="41"/>
  <c r="F13" i="41"/>
  <c r="L12" i="41"/>
  <c r="K12" i="41"/>
  <c r="G12" i="41"/>
  <c r="F12" i="41"/>
  <c r="L11" i="41"/>
  <c r="K11" i="41"/>
  <c r="G11" i="41"/>
  <c r="F11" i="41"/>
  <c r="L6" i="41"/>
  <c r="L5" i="41"/>
  <c r="L4" i="41"/>
  <c r="G5" i="41"/>
  <c r="G6" i="41"/>
  <c r="G4" i="41"/>
  <c r="K6" i="41"/>
  <c r="F6" i="41"/>
  <c r="K5" i="41"/>
  <c r="F5" i="41"/>
  <c r="K4" i="41"/>
  <c r="F4" i="41"/>
  <c r="O18" i="40"/>
  <c r="N18" i="40"/>
  <c r="K18" i="40"/>
  <c r="J18" i="40"/>
  <c r="G18" i="40"/>
  <c r="F18" i="40"/>
  <c r="O17" i="40"/>
  <c r="N17" i="40"/>
  <c r="K17" i="40"/>
  <c r="J17" i="40"/>
  <c r="G17" i="40"/>
  <c r="F17" i="40"/>
  <c r="O8" i="40" l="1"/>
  <c r="N8" i="40"/>
  <c r="K8" i="40"/>
  <c r="J8" i="40"/>
  <c r="G8" i="40"/>
  <c r="F8" i="40"/>
  <c r="O7" i="40"/>
  <c r="N7" i="40"/>
  <c r="K7" i="40"/>
  <c r="J7" i="40"/>
  <c r="G7" i="40"/>
  <c r="F7" i="40"/>
  <c r="Q8" i="36"/>
  <c r="P8" i="36"/>
  <c r="Q7" i="36"/>
  <c r="P7" i="36"/>
  <c r="M8" i="36"/>
  <c r="L8" i="36"/>
  <c r="I8" i="36"/>
  <c r="H8" i="36"/>
  <c r="M7" i="36"/>
  <c r="L7" i="36"/>
  <c r="I7" i="36"/>
  <c r="H7" i="36"/>
  <c r="D9" i="37"/>
  <c r="E9" i="37"/>
  <c r="F9" i="37"/>
  <c r="G9" i="37"/>
  <c r="H9" i="37"/>
  <c r="I9" i="37"/>
  <c r="J9" i="37"/>
  <c r="C9" i="37"/>
  <c r="D8" i="37"/>
  <c r="E8" i="37"/>
  <c r="F8" i="37"/>
  <c r="G8" i="37"/>
  <c r="H8" i="37"/>
  <c r="I8" i="37"/>
  <c r="J8" i="37"/>
  <c r="C8" i="37"/>
  <c r="J10" i="14"/>
  <c r="I10" i="14"/>
  <c r="J9" i="14"/>
  <c r="I9" i="14"/>
  <c r="F10" i="14"/>
  <c r="E10" i="14"/>
  <c r="F9" i="14"/>
  <c r="E9" i="14"/>
  <c r="P12" i="12" l="1"/>
  <c r="O12" i="12"/>
  <c r="N12" i="12"/>
  <c r="M12" i="12"/>
  <c r="L12" i="12"/>
  <c r="K12" i="12"/>
  <c r="P11" i="12"/>
  <c r="O11" i="12"/>
  <c r="N11" i="12"/>
  <c r="M11" i="12"/>
  <c r="L11" i="12"/>
  <c r="K11" i="12"/>
  <c r="D12" i="12"/>
  <c r="E12" i="12"/>
  <c r="F12" i="12"/>
  <c r="G12" i="12"/>
  <c r="H12" i="12"/>
  <c r="D11" i="12"/>
  <c r="E11" i="12"/>
  <c r="F11" i="12"/>
  <c r="G11" i="12"/>
  <c r="H11" i="12"/>
  <c r="C12" i="12"/>
  <c r="C11" i="12"/>
  <c r="H11" i="11"/>
  <c r="H10" i="11"/>
  <c r="G11" i="11"/>
  <c r="G10" i="11"/>
  <c r="D11" i="11"/>
  <c r="C11" i="11"/>
  <c r="D10" i="11"/>
  <c r="C10" i="11"/>
  <c r="N5" i="10"/>
  <c r="N6" i="10"/>
  <c r="N7" i="10"/>
  <c r="N8" i="10"/>
  <c r="N9" i="10"/>
  <c r="N4" i="10"/>
  <c r="M5" i="10"/>
  <c r="M6" i="10"/>
  <c r="M7" i="10"/>
  <c r="M8" i="10"/>
  <c r="M9" i="10"/>
  <c r="M4" i="10"/>
  <c r="H5" i="10"/>
  <c r="H6" i="10"/>
  <c r="H7" i="10"/>
  <c r="H8" i="10"/>
  <c r="H9" i="10"/>
  <c r="H4" i="10"/>
  <c r="G5" i="10"/>
  <c r="G6" i="10"/>
  <c r="G7" i="10"/>
  <c r="G8" i="10"/>
  <c r="G9" i="10"/>
  <c r="G4" i="10"/>
  <c r="C20" i="10"/>
  <c r="B20" i="10"/>
  <c r="C19" i="10"/>
  <c r="B19" i="10"/>
  <c r="C20" i="9"/>
  <c r="B20" i="9"/>
  <c r="C19" i="9"/>
  <c r="B19" i="9"/>
  <c r="U6" i="9"/>
  <c r="U7" i="9"/>
  <c r="U8" i="9"/>
  <c r="U9" i="9"/>
  <c r="U5" i="9"/>
  <c r="U4" i="9"/>
  <c r="T6" i="9"/>
  <c r="T7" i="9"/>
  <c r="T8" i="9"/>
  <c r="T9" i="9"/>
  <c r="T5" i="9"/>
  <c r="M6" i="9"/>
  <c r="M7" i="9"/>
  <c r="M8" i="9"/>
  <c r="M9" i="9"/>
  <c r="L6" i="9"/>
  <c r="L7" i="9"/>
  <c r="L8" i="9"/>
  <c r="L9" i="9"/>
  <c r="M5" i="9"/>
  <c r="L5" i="9"/>
  <c r="L4" i="9"/>
  <c r="T4" i="9"/>
  <c r="M4" i="9"/>
  <c r="C8" i="8"/>
  <c r="C7" i="8"/>
  <c r="D8" i="8"/>
  <c r="D7" i="8"/>
  <c r="H12" i="7"/>
  <c r="H11" i="7"/>
  <c r="G12" i="7"/>
  <c r="G11" i="7"/>
  <c r="D10" i="7"/>
  <c r="C10" i="7"/>
  <c r="D9" i="7"/>
  <c r="C9" i="7"/>
  <c r="K11" i="6"/>
  <c r="J11" i="6"/>
  <c r="K10" i="6"/>
  <c r="J10" i="6"/>
  <c r="G14" i="6"/>
  <c r="G15" i="6"/>
  <c r="F15" i="6"/>
  <c r="F14" i="6"/>
  <c r="D84" i="5"/>
  <c r="C84" i="5"/>
  <c r="D83" i="5"/>
  <c r="C83" i="5"/>
  <c r="D82" i="5" l="1"/>
  <c r="C82" i="5"/>
  <c r="W5" i="79"/>
  <c r="W6" i="79"/>
  <c r="W7" i="79"/>
  <c r="W8" i="79"/>
  <c r="W9" i="79"/>
  <c r="W10" i="79"/>
  <c r="W11" i="79"/>
  <c r="W12" i="79"/>
  <c r="W4" i="79"/>
  <c r="N5" i="79"/>
  <c r="N6" i="79"/>
  <c r="N7" i="79"/>
  <c r="N8" i="79"/>
  <c r="N9" i="79"/>
  <c r="N10" i="79"/>
  <c r="N11" i="79"/>
  <c r="N12" i="79"/>
  <c r="N4" i="79"/>
  <c r="V5" i="79"/>
  <c r="V6" i="79"/>
  <c r="V7" i="79"/>
  <c r="V8" i="79"/>
  <c r="V9" i="79"/>
  <c r="V10" i="79"/>
  <c r="V11" i="79"/>
  <c r="V12" i="79"/>
  <c r="V4" i="79"/>
  <c r="M5" i="79"/>
  <c r="M6" i="79"/>
  <c r="M7" i="79"/>
  <c r="M8" i="79"/>
  <c r="M9" i="79"/>
  <c r="M10" i="79"/>
  <c r="M11" i="79"/>
  <c r="M12" i="79"/>
  <c r="M4" i="79"/>
  <c r="J8" i="4"/>
  <c r="K8" i="4"/>
  <c r="I8" i="4"/>
  <c r="J7" i="4"/>
  <c r="K7" i="4"/>
  <c r="I7" i="4"/>
  <c r="D9" i="4"/>
  <c r="E9" i="4"/>
  <c r="F9" i="4"/>
  <c r="D8" i="4"/>
  <c r="E8" i="4"/>
  <c r="F8" i="4"/>
  <c r="C9" i="4"/>
  <c r="C8" i="4"/>
  <c r="J9" i="3"/>
  <c r="I9" i="3"/>
  <c r="J8" i="3"/>
  <c r="I8" i="3"/>
  <c r="D13" i="3"/>
  <c r="E13" i="3"/>
  <c r="F13" i="3"/>
  <c r="D12" i="3"/>
  <c r="E12" i="3"/>
  <c r="F12" i="3"/>
  <c r="C13" i="3"/>
  <c r="C12" i="3"/>
  <c r="L9" i="15" l="1"/>
  <c r="K9" i="15"/>
  <c r="J9" i="15"/>
  <c r="I9" i="15"/>
  <c r="H9" i="15"/>
  <c r="G9" i="15"/>
  <c r="F9" i="15"/>
  <c r="E9" i="15"/>
  <c r="D9" i="15"/>
  <c r="C9" i="15"/>
  <c r="L8" i="15"/>
  <c r="K8" i="15"/>
  <c r="J8" i="15"/>
  <c r="I8" i="15"/>
  <c r="H8" i="15"/>
  <c r="G8" i="15"/>
  <c r="F8" i="15"/>
  <c r="E8" i="15"/>
  <c r="D8" i="15"/>
  <c r="C8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C18" i="15"/>
  <c r="C17" i="15"/>
  <c r="C9" i="16"/>
  <c r="C8" i="16"/>
  <c r="C18" i="16"/>
  <c r="N18" i="16"/>
  <c r="M18" i="16"/>
  <c r="L18" i="16"/>
  <c r="K18" i="16"/>
  <c r="J18" i="16"/>
  <c r="I18" i="16"/>
  <c r="H18" i="16"/>
  <c r="G18" i="16"/>
  <c r="F18" i="16"/>
  <c r="E18" i="16"/>
  <c r="D18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N9" i="16"/>
  <c r="M9" i="16"/>
  <c r="L9" i="16"/>
  <c r="K9" i="16"/>
  <c r="J9" i="16"/>
  <c r="I9" i="16"/>
  <c r="H9" i="16"/>
  <c r="G9" i="16"/>
  <c r="F9" i="16"/>
  <c r="E9" i="16"/>
  <c r="D9" i="16"/>
  <c r="N8" i="16"/>
  <c r="M8" i="16"/>
  <c r="L8" i="16"/>
  <c r="K8" i="16"/>
  <c r="J8" i="16"/>
  <c r="I8" i="16"/>
  <c r="H8" i="16"/>
  <c r="G8" i="16"/>
  <c r="F8" i="16"/>
  <c r="E8" i="16"/>
  <c r="D8" i="16"/>
  <c r="N18" i="17"/>
  <c r="M18" i="17"/>
  <c r="L18" i="17"/>
  <c r="K18" i="17"/>
  <c r="J18" i="17"/>
  <c r="I18" i="17"/>
  <c r="H18" i="17"/>
  <c r="G18" i="17"/>
  <c r="F18" i="17"/>
  <c r="E18" i="17"/>
  <c r="D18" i="17"/>
  <c r="N17" i="17"/>
  <c r="M17" i="17"/>
  <c r="L17" i="17"/>
  <c r="K17" i="17"/>
  <c r="J17" i="17"/>
  <c r="I17" i="17"/>
  <c r="H17" i="17"/>
  <c r="G17" i="17"/>
  <c r="F17" i="17"/>
  <c r="E17" i="17"/>
  <c r="D17" i="17"/>
  <c r="C18" i="17"/>
  <c r="C17" i="17"/>
  <c r="N9" i="17"/>
  <c r="M9" i="17"/>
  <c r="L9" i="17"/>
  <c r="K9" i="17"/>
  <c r="J9" i="17"/>
  <c r="I9" i="17"/>
  <c r="H9" i="17"/>
  <c r="G9" i="17"/>
  <c r="F9" i="17"/>
  <c r="E9" i="17"/>
  <c r="D9" i="17"/>
  <c r="N8" i="17"/>
  <c r="M8" i="17"/>
  <c r="L8" i="17"/>
  <c r="K8" i="17"/>
  <c r="J8" i="17"/>
  <c r="I8" i="17"/>
  <c r="H8" i="17"/>
  <c r="G8" i="17"/>
  <c r="F8" i="17"/>
  <c r="E8" i="17"/>
  <c r="D8" i="17"/>
  <c r="C9" i="17"/>
  <c r="C8" i="17"/>
  <c r="H10" i="85"/>
  <c r="G10" i="85"/>
  <c r="H9" i="85"/>
  <c r="G9" i="85"/>
  <c r="D10" i="85"/>
  <c r="D9" i="85"/>
  <c r="C10" i="85"/>
  <c r="C9" i="85"/>
  <c r="D8" i="84"/>
  <c r="H8" i="84"/>
  <c r="G8" i="84"/>
  <c r="H7" i="84"/>
  <c r="G7" i="84"/>
  <c r="C8" i="84"/>
  <c r="D7" i="84"/>
  <c r="C7" i="84"/>
  <c r="Q12" i="83"/>
  <c r="P12" i="83"/>
  <c r="Q11" i="83"/>
  <c r="P11" i="83"/>
  <c r="Q10" i="83"/>
  <c r="P10" i="83"/>
  <c r="Q9" i="83"/>
  <c r="P9" i="83"/>
  <c r="Q8" i="83"/>
  <c r="P8" i="83"/>
  <c r="Q7" i="83"/>
  <c r="P7" i="83"/>
  <c r="Q6" i="83"/>
  <c r="P6" i="83"/>
  <c r="Q5" i="83"/>
  <c r="P5" i="83"/>
  <c r="Q4" i="83"/>
  <c r="P4" i="83"/>
  <c r="I12" i="83"/>
  <c r="I11" i="83"/>
  <c r="I10" i="83"/>
  <c r="I9" i="83"/>
  <c r="I8" i="83"/>
  <c r="I7" i="83"/>
  <c r="I6" i="83"/>
  <c r="I5" i="83"/>
  <c r="I4" i="83"/>
  <c r="H12" i="83"/>
  <c r="H11" i="83"/>
  <c r="H10" i="83"/>
  <c r="H9" i="83"/>
  <c r="H8" i="83"/>
  <c r="H7" i="83"/>
  <c r="H6" i="83"/>
  <c r="H5" i="83"/>
  <c r="H4" i="83"/>
  <c r="I9" i="82"/>
  <c r="I8" i="82"/>
  <c r="H9" i="82"/>
  <c r="G9" i="82"/>
  <c r="H8" i="82"/>
  <c r="G8" i="82"/>
  <c r="C7" i="82"/>
  <c r="D7" i="82"/>
  <c r="C8" i="82"/>
  <c r="D8" i="82"/>
  <c r="H10" i="81"/>
  <c r="G10" i="81"/>
  <c r="H9" i="81"/>
  <c r="G9" i="81"/>
  <c r="D10" i="81"/>
  <c r="D9" i="81"/>
  <c r="C10" i="81"/>
  <c r="C9" i="81"/>
  <c r="G12" i="2" l="1"/>
  <c r="F12" i="2"/>
  <c r="E12" i="2"/>
  <c r="D12" i="2"/>
  <c r="G11" i="2"/>
  <c r="F11" i="2"/>
  <c r="E11" i="2"/>
  <c r="D11" i="2"/>
  <c r="C12" i="2" l="1"/>
  <c r="C11" i="2"/>
  <c r="H13" i="1"/>
  <c r="G13" i="1"/>
  <c r="G12" i="1"/>
  <c r="H12" i="1"/>
  <c r="D15" i="1"/>
  <c r="C15" i="1"/>
  <c r="D14" i="1"/>
  <c r="C14" i="1"/>
</calcChain>
</file>

<file path=xl/sharedStrings.xml><?xml version="1.0" encoding="utf-8"?>
<sst xmlns="http://schemas.openxmlformats.org/spreadsheetml/2006/main" count="642" uniqueCount="196">
  <si>
    <t>PPARa</t>
  </si>
  <si>
    <t>HFD</t>
  </si>
  <si>
    <t>C3G</t>
  </si>
  <si>
    <t>SEM.</t>
  </si>
  <si>
    <t>Plasma triglyceride</t>
  </si>
  <si>
    <t>Hepatic triglyceride</t>
  </si>
  <si>
    <t>Intracellular triglyceride</t>
  </si>
  <si>
    <t>Lipid</t>
  </si>
  <si>
    <t>C3G (uM)</t>
  </si>
  <si>
    <t>GW7657 (uM)</t>
  </si>
  <si>
    <t>-</t>
  </si>
  <si>
    <t>+</t>
  </si>
  <si>
    <t>GW7647</t>
    <phoneticPr fontId="1" type="noConversion"/>
  </si>
  <si>
    <t>GW7647</t>
  </si>
  <si>
    <t>Troglitazone</t>
  </si>
  <si>
    <t>GW0742</t>
  </si>
  <si>
    <t>stdev</t>
  </si>
  <si>
    <t>PPARg</t>
  </si>
  <si>
    <t>PPARd</t>
  </si>
  <si>
    <t>Glycolysis</t>
  </si>
  <si>
    <t>Glucose 6-phosphate</t>
  </si>
  <si>
    <t>Fructose 6-phosphate</t>
  </si>
  <si>
    <t>Fructose 1,6-diphosphate</t>
  </si>
  <si>
    <t>Dihydroxyacetone phosphate</t>
  </si>
  <si>
    <t>3-Phosphoglyceric acid</t>
  </si>
  <si>
    <t>2-Phosphoglyceric acid</t>
  </si>
  <si>
    <t>Phosphoenolpyruvic acid</t>
  </si>
  <si>
    <t>Pyruvic acid</t>
  </si>
  <si>
    <t>Lactic acid</t>
  </si>
  <si>
    <t>Fructose 1-phosphate</t>
  </si>
  <si>
    <t>Glycerol 3-phosphate</t>
  </si>
  <si>
    <t>2,3-Diphosphoglyceric acid</t>
  </si>
  <si>
    <t>8WK_HFD-1</t>
  </si>
  <si>
    <t>8WK_HFD-2</t>
  </si>
  <si>
    <t>8WK_HFD-3</t>
  </si>
  <si>
    <t>8WK_C3G-1</t>
  </si>
  <si>
    <t>8WK_C3G-2</t>
  </si>
  <si>
    <t>8WK_C3G-3</t>
  </si>
  <si>
    <t>TCA cycle</t>
  </si>
  <si>
    <t>Acetyl CoA</t>
  </si>
  <si>
    <t>CoA</t>
  </si>
  <si>
    <t>Citric acid</t>
  </si>
  <si>
    <t>2-Hydroxyglutaric acid</t>
  </si>
  <si>
    <t>Succinic acid</t>
  </si>
  <si>
    <t>Fumaric acid</t>
  </si>
  <si>
    <t>Malic acid</t>
  </si>
  <si>
    <t>SD</t>
  </si>
  <si>
    <t>nd</t>
  </si>
  <si>
    <t>Pentose phosphate pathway</t>
  </si>
  <si>
    <t>6-Phosphogluconic acid</t>
  </si>
  <si>
    <t>Ribose 5-phosphate</t>
  </si>
  <si>
    <t>UDP-glucose</t>
  </si>
  <si>
    <t>ADP-ribose</t>
  </si>
  <si>
    <t>Galactose 1-phosphate</t>
  </si>
  <si>
    <t>Glucose 1-phosphate</t>
  </si>
  <si>
    <t>Ribose 1-phosphate</t>
  </si>
  <si>
    <t>Glutathione-metabolism</t>
  </si>
  <si>
    <t>Glutathione (GSH)</t>
  </si>
  <si>
    <t>Glutathione (GSSG)</t>
  </si>
  <si>
    <t>Cystathionine</t>
  </si>
  <si>
    <t>Homoserine</t>
  </si>
  <si>
    <t>Threonine</t>
  </si>
  <si>
    <t>Carnitine-and-choline-metabolism</t>
  </si>
  <si>
    <t>Carnitine</t>
  </si>
  <si>
    <t>Choline</t>
  </si>
  <si>
    <t>Betaine aldehyde</t>
  </si>
  <si>
    <t>Betaine</t>
  </si>
  <si>
    <t>Folic acid</t>
  </si>
  <si>
    <t>S-Adenosylhomocysteine</t>
  </si>
  <si>
    <t>Var ID (Primary)</t>
  </si>
  <si>
    <t>M1.pc(corr)[1]</t>
  </si>
  <si>
    <t>M1.pc(corr)[2]</t>
  </si>
  <si>
    <t>Obs ID (Primary)</t>
  </si>
  <si>
    <t>M1.t(corr)[1]</t>
  </si>
  <si>
    <t>M1.t(corr)[2]</t>
  </si>
  <si>
    <t>NAD+</t>
  </si>
  <si>
    <t>cGMP</t>
  </si>
  <si>
    <t>Xanthine</t>
  </si>
  <si>
    <t>Mevalonic acid</t>
  </si>
  <si>
    <t>Uric acid</t>
  </si>
  <si>
    <t>IMP</t>
  </si>
  <si>
    <t>NADP+</t>
  </si>
  <si>
    <t>XMP</t>
  </si>
  <si>
    <t>Adenylosuccinic acid</t>
  </si>
  <si>
    <t>N-Carbamoylaspartic acid</t>
  </si>
  <si>
    <t>GMP</t>
  </si>
  <si>
    <t>AMP</t>
  </si>
  <si>
    <t>GDP</t>
  </si>
  <si>
    <t>ADP</t>
  </si>
  <si>
    <t>GTP</t>
  </si>
  <si>
    <t>ATP</t>
  </si>
  <si>
    <t>Glycolic acid</t>
  </si>
  <si>
    <t>N-Acetylglutamic acid</t>
  </si>
  <si>
    <t>Urea</t>
  </si>
  <si>
    <t>Gly</t>
  </si>
  <si>
    <t>Putrescine</t>
  </si>
  <si>
    <t>Sarcosine</t>
  </si>
  <si>
    <t>Ala</t>
  </si>
  <si>
    <t>¥â-Al</t>
  </si>
  <si>
    <t>¥ã-Aminobutyric aci</t>
  </si>
  <si>
    <t>N,N-Dimethylglycine</t>
  </si>
  <si>
    <t>Ser</t>
  </si>
  <si>
    <t>Creatinine</t>
  </si>
  <si>
    <t>Pro</t>
  </si>
  <si>
    <t>Val</t>
  </si>
  <si>
    <t>Thr</t>
  </si>
  <si>
    <t>Cys</t>
  </si>
  <si>
    <t>Hydroxyproline</t>
  </si>
  <si>
    <t>Creatine</t>
  </si>
  <si>
    <t>Ile</t>
  </si>
  <si>
    <t>Leu</t>
  </si>
  <si>
    <t>Asn</t>
  </si>
  <si>
    <t>Ornithine</t>
  </si>
  <si>
    <t>Asp</t>
  </si>
  <si>
    <t>Adenine</t>
  </si>
  <si>
    <t>Hypoxanthine</t>
  </si>
  <si>
    <t>Spermidine</t>
  </si>
  <si>
    <t>Gln</t>
  </si>
  <si>
    <t>Lys</t>
  </si>
  <si>
    <t>Glu</t>
  </si>
  <si>
    <t>Met</t>
  </si>
  <si>
    <t>His</t>
  </si>
  <si>
    <t>Phe</t>
  </si>
  <si>
    <t>Arg</t>
  </si>
  <si>
    <t>Citrulline</t>
  </si>
  <si>
    <t>Tyr</t>
  </si>
  <si>
    <t>Trp</t>
  </si>
  <si>
    <t>Adenosine</t>
  </si>
  <si>
    <t>Inosine</t>
  </si>
  <si>
    <t>Guanosine</t>
  </si>
  <si>
    <t>Argininosuccinic acid</t>
  </si>
  <si>
    <t>cholesterol</t>
  </si>
  <si>
    <t>glucose</t>
  </si>
  <si>
    <t>TG</t>
  </si>
  <si>
    <t>HDL</t>
  </si>
  <si>
    <t>LDL</t>
  </si>
  <si>
    <t>Plasma glucose</t>
  </si>
  <si>
    <t>Fatty acid synthesis</t>
  </si>
  <si>
    <t xml:space="preserve"> </t>
  </si>
  <si>
    <t>weeks</t>
  </si>
  <si>
    <t>SEM</t>
  </si>
  <si>
    <t>Ucp2</t>
  </si>
  <si>
    <t>Acox1</t>
  </si>
  <si>
    <t>Malonyl CoA</t>
  </si>
  <si>
    <t>Body weight</t>
  </si>
  <si>
    <t>Liver β-oxidation</t>
  </si>
  <si>
    <t>Stdev</t>
  </si>
  <si>
    <t>N</t>
  </si>
  <si>
    <t>Fatty acid oxidation</t>
    <phoneticPr fontId="2" type="noConversion"/>
  </si>
  <si>
    <r>
      <t xml:space="preserve">Liver </t>
    </r>
    <r>
      <rPr>
        <b/>
        <sz val="11"/>
        <color theme="1"/>
        <rFont val="맑은 고딕"/>
        <family val="3"/>
        <charset val="129"/>
      </rPr>
      <t>β</t>
    </r>
    <r>
      <rPr>
        <b/>
        <sz val="11"/>
        <color theme="1"/>
        <rFont val="Arial"/>
        <family val="2"/>
      </rPr>
      <t>-oxidation</t>
    </r>
    <phoneticPr fontId="2" type="noConversion"/>
  </si>
  <si>
    <t>Fatty acid synthesis</t>
    <phoneticPr fontId="2" type="noConversion"/>
  </si>
  <si>
    <t>Bddy weight</t>
    <phoneticPr fontId="18" type="noConversion"/>
  </si>
  <si>
    <t>HFD</t>
    <phoneticPr fontId="18" type="noConversion"/>
  </si>
  <si>
    <t>C3G</t>
    <phoneticPr fontId="18" type="noConversion"/>
  </si>
  <si>
    <t>Weeks</t>
    <phoneticPr fontId="18" type="noConversion"/>
  </si>
  <si>
    <t>Adipocyte size</t>
    <phoneticPr fontId="2" type="noConversion"/>
  </si>
  <si>
    <t>Min.</t>
    <phoneticPr fontId="2" type="noConversion"/>
  </si>
  <si>
    <t>Max.</t>
    <phoneticPr fontId="2" type="noConversion"/>
  </si>
  <si>
    <t>Plasma glucose</t>
    <phoneticPr fontId="2" type="noConversion"/>
  </si>
  <si>
    <t>Plasma insulin</t>
    <phoneticPr fontId="2" type="noConversion"/>
  </si>
  <si>
    <t>Adiponectin</t>
    <phoneticPr fontId="2" type="noConversion"/>
  </si>
  <si>
    <t>Hepatic FGF21</t>
    <phoneticPr fontId="2" type="noConversion"/>
  </si>
  <si>
    <t>Glycogen</t>
    <phoneticPr fontId="2" type="noConversion"/>
  </si>
  <si>
    <t>OGTT</t>
    <phoneticPr fontId="18" type="noConversion"/>
  </si>
  <si>
    <t>Time (min)</t>
    <phoneticPr fontId="18" type="noConversion"/>
  </si>
  <si>
    <t>AUC of OGTT</t>
    <phoneticPr fontId="18" type="noConversion"/>
  </si>
  <si>
    <t>ITT</t>
    <phoneticPr fontId="18" type="noConversion"/>
  </si>
  <si>
    <t>AUC of ITT</t>
    <phoneticPr fontId="18" type="noConversion"/>
  </si>
  <si>
    <t>HOMA-IR</t>
    <phoneticPr fontId="18" type="noConversion"/>
  </si>
  <si>
    <t>Insulin-senstive index</t>
    <phoneticPr fontId="18" type="noConversion"/>
  </si>
  <si>
    <t>2-NBDG of C2C12 myotubes</t>
    <phoneticPr fontId="2" type="noConversion"/>
  </si>
  <si>
    <t>Insulin (100nM)</t>
    <phoneticPr fontId="2" type="noConversion"/>
  </si>
  <si>
    <t>2-NBDG of HepG2</t>
    <phoneticPr fontId="2" type="noConversion"/>
  </si>
  <si>
    <t xml:space="preserve">Malonyl CoA </t>
    <phoneticPr fontId="2" type="noConversion"/>
  </si>
  <si>
    <t>β-Hydroxybutyrate</t>
    <phoneticPr fontId="2" type="noConversion"/>
  </si>
  <si>
    <t>Relative protein expression</t>
    <phoneticPr fontId="2" type="noConversion"/>
  </si>
  <si>
    <t>PDK4</t>
    <phoneticPr fontId="2" type="noConversion"/>
  </si>
  <si>
    <r>
      <t>PDH1</t>
    </r>
    <r>
      <rPr>
        <sz val="11"/>
        <color rgb="FF006100"/>
        <rFont val="맑은 고딕"/>
        <family val="3"/>
        <charset val="129"/>
      </rPr>
      <t>α</t>
    </r>
    <phoneticPr fontId="2" type="noConversion"/>
  </si>
  <si>
    <r>
      <t>p-PDH1</t>
    </r>
    <r>
      <rPr>
        <sz val="11"/>
        <color rgb="FF006100"/>
        <rFont val="맑은 고딕"/>
        <family val="3"/>
        <charset val="129"/>
      </rPr>
      <t>α</t>
    </r>
    <phoneticPr fontId="2" type="noConversion"/>
  </si>
  <si>
    <r>
      <t>p-PDH1</t>
    </r>
    <r>
      <rPr>
        <sz val="11"/>
        <color rgb="FF006100"/>
        <rFont val="맑은 고딕"/>
        <family val="3"/>
        <charset val="129"/>
      </rPr>
      <t>α</t>
    </r>
    <r>
      <rPr>
        <sz val="11"/>
        <color rgb="FF006100"/>
        <rFont val="맑은 고딕"/>
        <family val="2"/>
        <charset val="129"/>
      </rPr>
      <t>/PDH1</t>
    </r>
    <r>
      <rPr>
        <sz val="11"/>
        <color rgb="FF006100"/>
        <rFont val="맑은 고딕"/>
        <family val="3"/>
        <charset val="129"/>
      </rPr>
      <t>α</t>
    </r>
    <phoneticPr fontId="2" type="noConversion"/>
  </si>
  <si>
    <t>Ppara</t>
    <phoneticPr fontId="2" type="noConversion"/>
  </si>
  <si>
    <t>Acox1</t>
    <phoneticPr fontId="2" type="noConversion"/>
  </si>
  <si>
    <t>Ucp2</t>
    <phoneticPr fontId="2" type="noConversion"/>
  </si>
  <si>
    <r>
      <t>PPAR</t>
    </r>
    <r>
      <rPr>
        <b/>
        <sz val="10"/>
        <color theme="1"/>
        <rFont val="맑은 고딕"/>
        <family val="3"/>
        <charset val="129"/>
      </rPr>
      <t>α</t>
    </r>
    <phoneticPr fontId="2" type="noConversion"/>
  </si>
  <si>
    <r>
      <t>PGC-1</t>
    </r>
    <r>
      <rPr>
        <b/>
        <sz val="10"/>
        <color theme="1"/>
        <rFont val="맑은 고딕"/>
        <family val="3"/>
        <charset val="129"/>
      </rPr>
      <t>α</t>
    </r>
    <phoneticPr fontId="2" type="noConversion"/>
  </si>
  <si>
    <t>UCP1</t>
    <phoneticPr fontId="2" type="noConversion"/>
  </si>
  <si>
    <t>C57/BL6J mice</t>
    <phoneticPr fontId="2" type="noConversion"/>
  </si>
  <si>
    <t>PPARα KO mice</t>
    <phoneticPr fontId="2" type="noConversion"/>
  </si>
  <si>
    <t>Total</t>
    <phoneticPr fontId="18" type="noConversion"/>
  </si>
  <si>
    <t>Light</t>
    <phoneticPr fontId="18" type="noConversion"/>
  </si>
  <si>
    <t>Dark</t>
    <phoneticPr fontId="18" type="noConversion"/>
  </si>
  <si>
    <r>
      <t>VO</t>
    </r>
    <r>
      <rPr>
        <b/>
        <vertAlign val="subscript"/>
        <sz val="11"/>
        <color theme="1"/>
        <rFont val="Calibri"/>
        <family val="3"/>
        <charset val="129"/>
        <scheme val="minor"/>
      </rPr>
      <t>2</t>
    </r>
    <phoneticPr fontId="2" type="noConversion"/>
  </si>
  <si>
    <t>Respiratory quotient</t>
    <phoneticPr fontId="2" type="noConversion"/>
  </si>
  <si>
    <t>Energy Expenditure</t>
    <phoneticPr fontId="2" type="noConversion"/>
  </si>
  <si>
    <t>β-Hydroxybutyrate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</si>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</sst>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;[Red]\(0\)"/>
    <numFmt numFmtId="165" formatCode="0.000"/>
    <numFmt numFmtId="166" formatCode="0.0"/>
  </numFmts>
  <fonts count="2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name val="Arial"/>
      <family val="2"/>
    </font>
    <font>
      <sz val="11"/>
      <color rgb="FF006100"/>
      <name val="Calibri"/>
      <family val="2"/>
      <charset val="129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MS Gothic"/>
      <family val="3"/>
    </font>
    <font>
      <sz val="10"/>
      <color theme="1"/>
      <name val="Calibri"/>
      <family val="2"/>
      <charset val="129"/>
      <scheme val="minor"/>
    </font>
    <font>
      <sz val="10.5"/>
      <color theme="1"/>
      <name val="MS Gothic"/>
      <family val="3"/>
    </font>
    <font>
      <sz val="11"/>
      <color theme="1"/>
      <name val="Calibri"/>
      <family val="3"/>
      <charset val="129"/>
      <scheme val="minor"/>
    </font>
    <font>
      <b/>
      <sz val="11"/>
      <color theme="1"/>
      <name val="Calibri"/>
      <family val="3"/>
      <charset val="129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rgb="FF006100"/>
      <name val="Calibri"/>
      <family val="2"/>
      <charset val="129"/>
      <scheme val="minor"/>
    </font>
    <font>
      <sz val="11"/>
      <color rgb="FF006100"/>
      <name val="Calibri"/>
      <family val="2"/>
      <scheme val="minor"/>
    </font>
    <font>
      <b/>
      <i/>
      <sz val="10"/>
      <color theme="1"/>
      <name val="Arial"/>
      <family val="2"/>
    </font>
    <font>
      <sz val="8"/>
      <name val="Calibri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006100"/>
      <name val="맑은 고딕"/>
      <family val="2"/>
      <charset val="129"/>
    </font>
    <font>
      <b/>
      <sz val="10"/>
      <color theme="1"/>
      <name val="맑은 고딕"/>
      <family val="3"/>
      <charset val="129"/>
    </font>
    <font>
      <b/>
      <vertAlign val="subscript"/>
      <sz val="11"/>
      <color theme="1"/>
      <name val="Calibri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1EAA3C"/>
        <bgColor indexed="64"/>
      </patternFill>
    </fill>
    <fill>
      <patternFill patternType="solid">
        <fgColor rgb="FFC0C0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4" fillId="2" borderId="0" applyNumberFormat="0" applyBorder="0" applyAlignment="0" applyProtection="0"/>
    <xf numFmtId="0" fontId="10" fillId="0" borderId="0">
      <alignment vertical="center"/>
    </xf>
  </cellStyleXfs>
  <cellXfs count="99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1" xfId="0" applyBorder="1"/>
    <xf numFmtId="0" fontId="3" fillId="0" borderId="1" xfId="0" applyFont="1" applyBorder="1"/>
    <xf numFmtId="164" fontId="0" fillId="0" borderId="0" xfId="0" applyNumberFormat="1"/>
    <xf numFmtId="0" fontId="0" fillId="0" borderId="0" xfId="0" applyAlignment="1">
      <alignment vertical="center"/>
    </xf>
    <xf numFmtId="0" fontId="0" fillId="0" borderId="0" xfId="0" applyFont="1"/>
    <xf numFmtId="0" fontId="5" fillId="0" borderId="1" xfId="0" applyFont="1" applyBorder="1"/>
    <xf numFmtId="0" fontId="4" fillId="2" borderId="1" xfId="1" applyBorder="1" applyAlignment="1">
      <alignment horizontal="center"/>
    </xf>
    <xf numFmtId="0" fontId="5" fillId="0" borderId="2" xfId="0" applyFont="1" applyBorder="1"/>
    <xf numFmtId="0" fontId="6" fillId="0" borderId="0" xfId="0" applyFont="1"/>
    <xf numFmtId="0" fontId="4" fillId="2" borderId="1" xfId="1" applyBorder="1"/>
    <xf numFmtId="0" fontId="7" fillId="0" borderId="0" xfId="0" applyFont="1" applyAlignment="1">
      <alignment vertical="center"/>
    </xf>
    <xf numFmtId="0" fontId="8" fillId="0" borderId="0" xfId="0" applyFont="1"/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10" xfId="0" applyFont="1" applyBorder="1"/>
    <xf numFmtId="0" fontId="0" fillId="0" borderId="0" xfId="0"/>
    <xf numFmtId="0" fontId="9" fillId="0" borderId="0" xfId="0" applyFont="1" applyAlignment="1">
      <alignment vertical="center"/>
    </xf>
    <xf numFmtId="0" fontId="3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6" xfId="0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3" fillId="0" borderId="9" xfId="0" applyFont="1" applyBorder="1"/>
    <xf numFmtId="0" fontId="0" fillId="0" borderId="9" xfId="0" applyBorder="1"/>
    <xf numFmtId="0" fontId="0" fillId="0" borderId="10" xfId="0" applyBorder="1"/>
    <xf numFmtId="0" fontId="3" fillId="0" borderId="0" xfId="0" applyFont="1" applyAlignment="1">
      <alignment horizontal="center"/>
    </xf>
    <xf numFmtId="0" fontId="13" fillId="0" borderId="0" xfId="2" applyFont="1">
      <alignment vertical="center"/>
    </xf>
    <xf numFmtId="0" fontId="12" fillId="0" borderId="1" xfId="2" applyFont="1" applyBorder="1" applyAlignment="1">
      <alignment horizontal="center" vertical="center"/>
    </xf>
    <xf numFmtId="165" fontId="12" fillId="0" borderId="1" xfId="2" applyNumberFormat="1" applyFont="1" applyBorder="1" applyAlignment="1">
      <alignment horizontal="right" vertical="center" indent="1"/>
    </xf>
    <xf numFmtId="0" fontId="14" fillId="0" borderId="0" xfId="2" applyFont="1">
      <alignment vertical="center"/>
    </xf>
    <xf numFmtId="0" fontId="12" fillId="0" borderId="0" xfId="2" applyFont="1">
      <alignment vertical="center"/>
    </xf>
    <xf numFmtId="0" fontId="12" fillId="0" borderId="0" xfId="0" applyFont="1"/>
    <xf numFmtId="165" fontId="12" fillId="0" borderId="1" xfId="2" applyNumberFormat="1" applyFont="1" applyFill="1" applyBorder="1" applyAlignment="1">
      <alignment horizontal="right" vertical="center" indent="1"/>
    </xf>
    <xf numFmtId="0" fontId="4" fillId="2" borderId="1" xfId="1" applyBorder="1" applyAlignment="1">
      <alignment vertical="center"/>
    </xf>
    <xf numFmtId="0" fontId="15" fillId="2" borderId="1" xfId="1" applyFont="1" applyBorder="1" applyAlignment="1">
      <alignment vertical="center"/>
    </xf>
    <xf numFmtId="49" fontId="15" fillId="2" borderId="1" xfId="1" applyNumberFormat="1" applyFont="1" applyBorder="1" applyAlignment="1">
      <alignment horizontal="left" vertical="center" wrapText="1"/>
    </xf>
    <xf numFmtId="0" fontId="10" fillId="0" borderId="0" xfId="2">
      <alignment vertical="center"/>
    </xf>
    <xf numFmtId="0" fontId="10" fillId="0" borderId="0" xfId="2" applyAlignment="1">
      <alignment vertical="center" wrapText="1"/>
    </xf>
    <xf numFmtId="0" fontId="11" fillId="3" borderId="0" xfId="2" applyFont="1" applyFill="1" applyAlignment="1">
      <alignment horizontal="right" vertical="center" wrapText="1"/>
    </xf>
    <xf numFmtId="0" fontId="10" fillId="0" borderId="0" xfId="2" applyAlignment="1">
      <alignment horizontal="right" vertical="center" wrapText="1"/>
    </xf>
    <xf numFmtId="0" fontId="11" fillId="0" borderId="0" xfId="2" applyFont="1" applyAlignment="1">
      <alignment horizontal="right" vertical="center" wrapText="1"/>
    </xf>
    <xf numFmtId="0" fontId="11" fillId="4" borderId="0" xfId="2" applyFont="1" applyFill="1" applyAlignment="1">
      <alignment horizontal="right" vertical="center" wrapText="1"/>
    </xf>
    <xf numFmtId="0" fontId="10" fillId="4" borderId="0" xfId="2" applyFill="1" applyAlignment="1">
      <alignment vertical="center" wrapText="1"/>
    </xf>
    <xf numFmtId="166" fontId="0" fillId="0" borderId="1" xfId="0" applyNumberFormat="1" applyBorder="1"/>
    <xf numFmtId="0" fontId="0" fillId="0" borderId="11" xfId="0" applyBorder="1"/>
    <xf numFmtId="0" fontId="15" fillId="2" borderId="1" xfId="1" applyFont="1" applyBorder="1" applyAlignment="1">
      <alignment horizontal="center"/>
    </xf>
    <xf numFmtId="0" fontId="15" fillId="2" borderId="1" xfId="1" applyFont="1" applyBorder="1"/>
    <xf numFmtId="0" fontId="16" fillId="2" borderId="1" xfId="1" applyFont="1" applyBorder="1" applyAlignment="1">
      <alignment vertical="center"/>
    </xf>
    <xf numFmtId="49" fontId="16" fillId="2" borderId="1" xfId="1" applyNumberFormat="1" applyFont="1" applyBorder="1" applyAlignment="1">
      <alignment horizontal="left" vertical="center" wrapText="1"/>
    </xf>
    <xf numFmtId="0" fontId="16" fillId="2" borderId="1" xfId="1" applyFont="1" applyBorder="1" applyAlignment="1">
      <alignment vertical="center" wrapText="1"/>
    </xf>
    <xf numFmtId="0" fontId="4" fillId="2" borderId="1" xfId="1" applyFont="1" applyBorder="1" applyAlignment="1">
      <alignment vertical="center"/>
    </xf>
    <xf numFmtId="49" fontId="4" fillId="2" borderId="1" xfId="1" applyNumberFormat="1" applyFont="1" applyBorder="1" applyAlignment="1">
      <alignment horizontal="left" vertical="center" wrapText="1"/>
    </xf>
    <xf numFmtId="0" fontId="14" fillId="0" borderId="0" xfId="0" applyFont="1"/>
    <xf numFmtId="0" fontId="17" fillId="0" borderId="0" xfId="0" applyFont="1"/>
    <xf numFmtId="0" fontId="4" fillId="2" borderId="2" xfId="1" applyBorder="1"/>
    <xf numFmtId="0" fontId="0" fillId="0" borderId="0" xfId="0" applyBorder="1"/>
    <xf numFmtId="0" fontId="0" fillId="0" borderId="2" xfId="0" applyBorder="1"/>
    <xf numFmtId="0" fontId="0" fillId="0" borderId="1" xfId="0" applyFill="1" applyBorder="1"/>
    <xf numFmtId="0" fontId="4" fillId="2" borderId="4" xfId="1" applyBorder="1"/>
    <xf numFmtId="0" fontId="0" fillId="0" borderId="2" xfId="0" applyFill="1" applyBorder="1"/>
    <xf numFmtId="0" fontId="0" fillId="0" borderId="1" xfId="0" applyBorder="1" applyAlignment="1">
      <alignment vertical="center"/>
    </xf>
    <xf numFmtId="0" fontId="4" fillId="2" borderId="11" xfId="1" applyBorder="1" applyAlignment="1">
      <alignment vertical="center"/>
    </xf>
    <xf numFmtId="0" fontId="4" fillId="2" borderId="2" xfId="1" applyBorder="1" applyAlignment="1">
      <alignment vertical="center"/>
    </xf>
    <xf numFmtId="0" fontId="4" fillId="2" borderId="4" xfId="1" applyBorder="1" applyAlignment="1">
      <alignment vertical="center"/>
    </xf>
    <xf numFmtId="0" fontId="3" fillId="0" borderId="0" xfId="0" applyFont="1" applyBorder="1"/>
    <xf numFmtId="0" fontId="0" fillId="0" borderId="5" xfId="0" applyBorder="1" applyAlignment="1">
      <alignment vertical="center"/>
    </xf>
    <xf numFmtId="0" fontId="4" fillId="2" borderId="11" xfId="1" applyBorder="1" applyAlignment="1">
      <alignment horizontal="center"/>
    </xf>
    <xf numFmtId="0" fontId="4" fillId="0" borderId="0" xfId="1" applyFill="1" applyBorder="1" applyAlignment="1">
      <alignment horizontal="center"/>
    </xf>
    <xf numFmtId="0" fontId="4" fillId="2" borderId="11" xfId="1" applyBorder="1"/>
    <xf numFmtId="2" fontId="3" fillId="0" borderId="1" xfId="0" applyNumberFormat="1" applyFont="1" applyBorder="1"/>
    <xf numFmtId="0" fontId="0" fillId="0" borderId="14" xfId="0" applyBorder="1"/>
    <xf numFmtId="0" fontId="4" fillId="2" borderId="1" xfId="1" applyBorder="1" applyAlignment="1">
      <alignment horizontal="center"/>
    </xf>
    <xf numFmtId="0" fontId="6" fillId="0" borderId="0" xfId="0" applyFont="1" applyFill="1" applyBorder="1"/>
    <xf numFmtId="0" fontId="0" fillId="0" borderId="0" xfId="0" applyFill="1" applyBorder="1"/>
    <xf numFmtId="0" fontId="4" fillId="0" borderId="0" xfId="1" applyFill="1" applyBorder="1"/>
    <xf numFmtId="0" fontId="3" fillId="0" borderId="0" xfId="0" applyFont="1" applyFill="1" applyBorder="1"/>
    <xf numFmtId="0" fontId="4" fillId="2" borderId="1" xfId="1" applyBorder="1" applyAlignment="1">
      <alignment horizontal="center"/>
    </xf>
    <xf numFmtId="0" fontId="3" fillId="0" borderId="2" xfId="0" applyFont="1" applyBorder="1"/>
    <xf numFmtId="0" fontId="3" fillId="0" borderId="13" xfId="0" applyFont="1" applyBorder="1"/>
    <xf numFmtId="0" fontId="0" fillId="0" borderId="13" xfId="0" applyBorder="1"/>
    <xf numFmtId="2" fontId="3" fillId="0" borderId="0" xfId="0" applyNumberFormat="1" applyFont="1" applyBorder="1"/>
    <xf numFmtId="0" fontId="3" fillId="0" borderId="15" xfId="0" applyFont="1" applyBorder="1"/>
    <xf numFmtId="0" fontId="1" fillId="0" borderId="0" xfId="0" applyFont="1" applyFill="1" applyBorder="1"/>
    <xf numFmtId="166" fontId="0" fillId="0" borderId="0" xfId="0" applyNumberFormat="1" applyFill="1" applyBorder="1"/>
    <xf numFmtId="0" fontId="11" fillId="0" borderId="0" xfId="0" applyFont="1"/>
    <xf numFmtId="0" fontId="4" fillId="2" borderId="1" xfId="1" applyBorder="1" applyAlignment="1">
      <alignment horizontal="center"/>
    </xf>
    <xf numFmtId="0" fontId="4" fillId="2" borderId="11" xfId="1" applyBorder="1" applyAlignment="1">
      <alignment horizontal="center"/>
    </xf>
    <xf numFmtId="0" fontId="4" fillId="2" borderId="12" xfId="1" applyBorder="1" applyAlignment="1">
      <alignment horizontal="center"/>
    </xf>
    <xf numFmtId="0" fontId="4" fillId="2" borderId="13" xfId="1" applyBorder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1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3">
    <cellStyle name="좋음" xfId="1" builtinId="26"/>
    <cellStyle name="표준" xfId="0" builtinId="0"/>
    <cellStyle name="표준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5"/>
  <sheetViews>
    <sheetView tabSelected="1" workbookViewId="0">
      <selection activeCell="F12" sqref="F12"/>
    </sheetView>
  </sheetViews>
  <sheetFormatPr defaultRowHeight="15"/>
  <sheetData>
    <row r="2" spans="2:8">
      <c r="B2" s="11" t="s">
        <v>4</v>
      </c>
      <c r="F2" s="11" t="s">
        <v>5</v>
      </c>
    </row>
    <row r="3" spans="2:8">
      <c r="C3" s="9" t="s">
        <v>1</v>
      </c>
      <c r="D3" s="9" t="s">
        <v>2</v>
      </c>
      <c r="G3" s="9" t="s">
        <v>1</v>
      </c>
      <c r="H3" s="9" t="s">
        <v>2</v>
      </c>
    </row>
    <row r="4" spans="2:8">
      <c r="C4" s="8">
        <v>77.7</v>
      </c>
      <c r="D4" s="8">
        <v>60.73</v>
      </c>
      <c r="G4" s="4">
        <v>110.84</v>
      </c>
      <c r="H4" s="4">
        <v>36.6</v>
      </c>
    </row>
    <row r="5" spans="2:8">
      <c r="C5" s="8">
        <v>69.260000000000005</v>
      </c>
      <c r="D5" s="8">
        <v>55.13</v>
      </c>
      <c r="G5" s="4">
        <v>108.28</v>
      </c>
      <c r="H5" s="4">
        <v>61.55</v>
      </c>
    </row>
    <row r="6" spans="2:8">
      <c r="C6" s="8">
        <v>85.41</v>
      </c>
      <c r="D6" s="8">
        <v>58.14</v>
      </c>
      <c r="G6" s="4">
        <v>85.76</v>
      </c>
      <c r="H6" s="4">
        <v>64.92</v>
      </c>
    </row>
    <row r="7" spans="2:8">
      <c r="C7" s="8">
        <v>64.930000000000007</v>
      </c>
      <c r="D7" s="8">
        <v>61.92</v>
      </c>
      <c r="G7" s="4">
        <v>76.09</v>
      </c>
      <c r="H7" s="4">
        <v>88.92</v>
      </c>
    </row>
    <row r="8" spans="2:8">
      <c r="C8" s="8">
        <v>75.19</v>
      </c>
      <c r="D8" s="8">
        <v>67.89</v>
      </c>
      <c r="G8" s="4">
        <v>105.37</v>
      </c>
      <c r="H8" s="4">
        <v>68.17</v>
      </c>
    </row>
    <row r="9" spans="2:8">
      <c r="C9" s="8">
        <v>117.01</v>
      </c>
      <c r="D9" s="8">
        <v>63.82</v>
      </c>
      <c r="G9" s="4">
        <v>63.68</v>
      </c>
      <c r="H9" s="4">
        <v>37.33</v>
      </c>
    </row>
    <row r="10" spans="2:8">
      <c r="C10" s="8">
        <v>72.09</v>
      </c>
      <c r="G10" s="4">
        <v>113.21</v>
      </c>
      <c r="H10" s="2"/>
    </row>
    <row r="11" spans="2:8">
      <c r="C11" s="8">
        <v>84.58</v>
      </c>
      <c r="G11" s="4">
        <v>99.46</v>
      </c>
      <c r="H11" s="2"/>
    </row>
    <row r="12" spans="2:8">
      <c r="C12" s="8">
        <v>123.04</v>
      </c>
      <c r="F12" s="3" t="s">
        <v>195</v>
      </c>
      <c r="G12" s="3">
        <f>AVERAGE(G4:G11)</f>
        <v>95.336250000000007</v>
      </c>
      <c r="H12" s="3">
        <f>AVERAGE(H4:H9)</f>
        <v>59.581666666666671</v>
      </c>
    </row>
    <row r="13" spans="2:8">
      <c r="C13" s="10">
        <v>183.44</v>
      </c>
      <c r="F13" s="3" t="s">
        <v>3</v>
      </c>
      <c r="G13" s="3">
        <f>STDEV(G4:G11)/SQRT(8)</f>
        <v>6.4216433526173109</v>
      </c>
      <c r="H13" s="3">
        <f>STDEV(H4:H9)/SQRT(6)</f>
        <v>8.1448615362352506</v>
      </c>
    </row>
    <row r="14" spans="2:8">
      <c r="B14" s="3" t="s">
        <v>195</v>
      </c>
      <c r="C14" s="3">
        <f>AVERAGE(C4:C13)</f>
        <v>95.265000000000015</v>
      </c>
      <c r="D14" s="3">
        <f>AVERAGE(D4:D13)</f>
        <v>61.271666666666668</v>
      </c>
    </row>
    <row r="15" spans="2:8">
      <c r="B15" s="3" t="s">
        <v>3</v>
      </c>
      <c r="C15" s="3">
        <f>STDEV(C4:C13)/SQRT(10)</f>
        <v>11.583275419519483</v>
      </c>
      <c r="D15" s="3">
        <f>STDEV(D4:D9)/SQRT(6)</f>
        <v>1.8123417938616815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W20"/>
  <sheetViews>
    <sheetView workbookViewId="0">
      <selection activeCell="T3" sqref="T3"/>
    </sheetView>
  </sheetViews>
  <sheetFormatPr defaultRowHeight="15"/>
  <cols>
    <col min="1" max="1" width="10.7109375" customWidth="1"/>
    <col min="5" max="5" width="9.140625" style="1"/>
    <col min="10" max="10" width="9.140625" style="1"/>
  </cols>
  <sheetData>
    <row r="2" spans="1:23">
      <c r="A2" s="11" t="s">
        <v>163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"/>
      <c r="P2" s="19"/>
      <c r="Q2" s="19"/>
      <c r="R2" s="19"/>
      <c r="S2" s="19"/>
      <c r="T2" s="19"/>
      <c r="U2" s="19"/>
      <c r="V2" s="19"/>
    </row>
    <row r="3" spans="1:23">
      <c r="A3" s="12" t="s">
        <v>164</v>
      </c>
      <c r="B3" s="92" t="s">
        <v>152</v>
      </c>
      <c r="C3" s="92"/>
      <c r="D3" s="92"/>
      <c r="E3" s="92"/>
      <c r="F3" s="92"/>
      <c r="G3" s="92"/>
      <c r="H3" s="92"/>
      <c r="I3" s="92"/>
      <c r="J3" s="92"/>
      <c r="K3" s="92"/>
      <c r="L3" s="3" t="s">
        <v>195</v>
      </c>
      <c r="M3" s="3" t="s">
        <v>3</v>
      </c>
      <c r="N3" s="93" t="s">
        <v>153</v>
      </c>
      <c r="O3" s="94"/>
      <c r="P3" s="94"/>
      <c r="Q3" s="94"/>
      <c r="R3" s="94"/>
      <c r="S3" s="95"/>
      <c r="T3" s="3" t="s">
        <v>195</v>
      </c>
      <c r="U3" s="3" t="s">
        <v>3</v>
      </c>
    </row>
    <row r="4" spans="1:23">
      <c r="A4" s="12">
        <v>0</v>
      </c>
      <c r="B4" s="4">
        <v>194.95</v>
      </c>
      <c r="C4" s="4">
        <v>244.63</v>
      </c>
      <c r="D4" s="4">
        <v>211.17</v>
      </c>
      <c r="E4" s="4">
        <v>134.46</v>
      </c>
      <c r="F4" s="4">
        <v>223.93</v>
      </c>
      <c r="G4" s="4">
        <v>183.74</v>
      </c>
      <c r="H4" s="4">
        <v>185.45</v>
      </c>
      <c r="I4" s="4">
        <v>202.68</v>
      </c>
      <c r="J4" s="4">
        <v>330.89</v>
      </c>
      <c r="K4" s="4">
        <v>282.64</v>
      </c>
      <c r="L4" s="4">
        <f>AVERAGE(B4:K4)</f>
        <v>219.45400000000001</v>
      </c>
      <c r="M4" s="3">
        <f>STDEV(B4:K4)/SQRT(10)</f>
        <v>17.534251509545545</v>
      </c>
      <c r="N4" s="4">
        <v>110.6</v>
      </c>
      <c r="O4" s="4">
        <v>157.16999999999999</v>
      </c>
      <c r="P4" s="4">
        <v>159.46</v>
      </c>
      <c r="Q4" s="4">
        <v>157.94</v>
      </c>
      <c r="R4" s="4">
        <v>188.04</v>
      </c>
      <c r="S4" s="4">
        <v>173.23</v>
      </c>
      <c r="T4" s="3">
        <f>AVERAGE(N4:S4)</f>
        <v>157.74</v>
      </c>
      <c r="U4" s="3">
        <f>STDEV(N4:S4)/SQRT(6)</f>
        <v>10.620001569365808</v>
      </c>
    </row>
    <row r="5" spans="1:23">
      <c r="A5" s="12">
        <v>15</v>
      </c>
      <c r="B5" s="4">
        <v>331</v>
      </c>
      <c r="C5" s="4">
        <v>336</v>
      </c>
      <c r="D5" s="4">
        <v>347</v>
      </c>
      <c r="E5" s="4">
        <v>384</v>
      </c>
      <c r="F5" s="4">
        <v>336</v>
      </c>
      <c r="G5" s="21"/>
      <c r="H5" s="21"/>
      <c r="I5" s="21"/>
      <c r="J5" s="21"/>
      <c r="K5" s="21"/>
      <c r="L5" s="4">
        <f>AVERAGE(B5:F5)</f>
        <v>346.8</v>
      </c>
      <c r="M5" s="3">
        <f>STDEV(B5:F5)/SQRT(5)</f>
        <v>9.6612628574115504</v>
      </c>
      <c r="N5" s="4">
        <v>267</v>
      </c>
      <c r="O5" s="4">
        <v>317</v>
      </c>
      <c r="P5" s="4">
        <v>293</v>
      </c>
      <c r="Q5" s="88">
        <v>292</v>
      </c>
      <c r="R5" s="21"/>
      <c r="S5" s="21"/>
      <c r="T5" s="3">
        <f>AVERAGE(N5:Q5)</f>
        <v>292.25</v>
      </c>
      <c r="U5" s="3">
        <f>STDEV(N5:Q5)/SQRT(4)</f>
        <v>10.209268664633459</v>
      </c>
    </row>
    <row r="6" spans="1:23">
      <c r="A6" s="12">
        <v>30</v>
      </c>
      <c r="B6" s="4">
        <v>388</v>
      </c>
      <c r="C6" s="4">
        <v>334</v>
      </c>
      <c r="D6" s="4">
        <v>335</v>
      </c>
      <c r="E6" s="4">
        <v>320</v>
      </c>
      <c r="F6" s="4">
        <v>299</v>
      </c>
      <c r="G6" s="21"/>
      <c r="H6" s="21"/>
      <c r="I6" s="21"/>
      <c r="J6" s="21"/>
      <c r="K6" s="21"/>
      <c r="L6" s="4">
        <f t="shared" ref="L6:L9" si="0">AVERAGE(B6:F6)</f>
        <v>335.2</v>
      </c>
      <c r="M6" s="3">
        <f t="shared" ref="M6:M9" si="1">STDEV(B6:F6)/SQRT(5)</f>
        <v>14.715298162116865</v>
      </c>
      <c r="N6" s="4">
        <v>298</v>
      </c>
      <c r="O6" s="4">
        <v>229</v>
      </c>
      <c r="P6" s="4">
        <v>246</v>
      </c>
      <c r="Q6" s="4">
        <v>258</v>
      </c>
      <c r="R6" s="21"/>
      <c r="S6" s="21"/>
      <c r="T6" s="3">
        <f t="shared" ref="T6:T9" si="2">AVERAGE(N6:Q6)</f>
        <v>257.75</v>
      </c>
      <c r="U6" s="3">
        <f t="shared" ref="U6:U9" si="3">STDEV(N6:Q6)/SQRT(4)</f>
        <v>14.676369896310645</v>
      </c>
    </row>
    <row r="7" spans="1:23">
      <c r="A7" s="12">
        <v>60</v>
      </c>
      <c r="B7" s="4">
        <v>309</v>
      </c>
      <c r="C7" s="4">
        <v>242</v>
      </c>
      <c r="D7" s="4">
        <v>249</v>
      </c>
      <c r="E7" s="4">
        <v>170</v>
      </c>
      <c r="F7" s="4">
        <v>275</v>
      </c>
      <c r="G7" s="21"/>
      <c r="H7" s="21"/>
      <c r="I7" s="21"/>
      <c r="J7" s="21"/>
      <c r="K7" s="21"/>
      <c r="L7" s="4">
        <f t="shared" si="0"/>
        <v>249</v>
      </c>
      <c r="M7" s="3">
        <f t="shared" si="1"/>
        <v>22.984777571253545</v>
      </c>
      <c r="N7" s="4">
        <v>141</v>
      </c>
      <c r="O7" s="4">
        <v>153</v>
      </c>
      <c r="P7" s="4">
        <v>142</v>
      </c>
      <c r="Q7" s="4">
        <v>145</v>
      </c>
      <c r="R7" s="21"/>
      <c r="S7" s="21"/>
      <c r="T7" s="3">
        <f t="shared" si="2"/>
        <v>145.25</v>
      </c>
      <c r="U7" s="3">
        <f t="shared" si="3"/>
        <v>2.7195281453467866</v>
      </c>
    </row>
    <row r="8" spans="1:23">
      <c r="A8" s="12">
        <v>90</v>
      </c>
      <c r="B8" s="4">
        <v>240</v>
      </c>
      <c r="C8" s="4">
        <v>172</v>
      </c>
      <c r="D8" s="4">
        <v>181</v>
      </c>
      <c r="E8" s="4">
        <v>140</v>
      </c>
      <c r="F8" s="4">
        <v>172</v>
      </c>
      <c r="G8" s="21"/>
      <c r="H8" s="21"/>
      <c r="I8" s="21"/>
      <c r="J8" s="21"/>
      <c r="K8" s="21"/>
      <c r="L8" s="4">
        <f t="shared" si="0"/>
        <v>181</v>
      </c>
      <c r="M8" s="3">
        <f t="shared" si="1"/>
        <v>16.315636671610459</v>
      </c>
      <c r="N8" s="4">
        <v>147</v>
      </c>
      <c r="O8" s="4">
        <v>144</v>
      </c>
      <c r="P8" s="4">
        <v>128</v>
      </c>
      <c r="Q8" s="4">
        <v>140</v>
      </c>
      <c r="R8" s="21"/>
      <c r="S8" s="21"/>
      <c r="T8" s="3">
        <f t="shared" si="2"/>
        <v>139.75</v>
      </c>
      <c r="U8" s="3">
        <f t="shared" si="3"/>
        <v>4.1708312520807329</v>
      </c>
    </row>
    <row r="9" spans="1:23">
      <c r="A9" s="12">
        <v>120</v>
      </c>
      <c r="B9" s="4">
        <v>194</v>
      </c>
      <c r="C9" s="4">
        <v>153</v>
      </c>
      <c r="D9" s="4">
        <v>163</v>
      </c>
      <c r="E9" s="4">
        <v>151</v>
      </c>
      <c r="F9" s="4">
        <v>153</v>
      </c>
      <c r="G9" s="21"/>
      <c r="H9" s="21"/>
      <c r="I9" s="21"/>
      <c r="J9" s="21"/>
      <c r="K9" s="21"/>
      <c r="L9" s="4">
        <f t="shared" si="0"/>
        <v>162.80000000000001</v>
      </c>
      <c r="M9" s="3">
        <f t="shared" si="1"/>
        <v>8.0771282025234683</v>
      </c>
      <c r="N9" s="4">
        <v>125</v>
      </c>
      <c r="O9" s="4">
        <v>137</v>
      </c>
      <c r="P9" s="4">
        <v>119</v>
      </c>
      <c r="Q9" s="4">
        <v>127</v>
      </c>
      <c r="R9" s="21"/>
      <c r="S9" s="21"/>
      <c r="T9" s="3">
        <f t="shared" si="2"/>
        <v>127</v>
      </c>
      <c r="U9" s="3">
        <f t="shared" si="3"/>
        <v>3.7416573867739413</v>
      </c>
    </row>
    <row r="10" spans="1:23">
      <c r="A10" s="81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0"/>
      <c r="N10" s="82"/>
      <c r="O10" s="82"/>
      <c r="P10" s="82"/>
      <c r="Q10" s="82"/>
      <c r="R10" s="82"/>
      <c r="S10" s="82"/>
      <c r="T10" s="82"/>
      <c r="U10" s="80"/>
      <c r="V10" s="80"/>
      <c r="W10" s="80"/>
    </row>
    <row r="11" spans="1:23">
      <c r="A11" s="81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0"/>
      <c r="N11" s="82"/>
      <c r="O11" s="82"/>
      <c r="P11" s="82"/>
      <c r="Q11" s="82"/>
      <c r="R11" s="82"/>
      <c r="S11" s="82"/>
      <c r="T11" s="82"/>
      <c r="U11" s="80"/>
      <c r="V11" s="80"/>
      <c r="W11" s="80"/>
    </row>
    <row r="12" spans="1:23">
      <c r="A12" s="11" t="s">
        <v>165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0"/>
      <c r="N12" s="82"/>
      <c r="O12" s="82"/>
      <c r="P12" s="82"/>
      <c r="Q12" s="82"/>
      <c r="R12" s="82"/>
      <c r="S12" s="82"/>
      <c r="T12" s="82"/>
      <c r="U12" s="80"/>
      <c r="V12" s="80"/>
      <c r="W12" s="80"/>
    </row>
    <row r="13" spans="1:23">
      <c r="A13" s="19"/>
      <c r="B13" s="78" t="s">
        <v>1</v>
      </c>
      <c r="C13" s="73" t="s">
        <v>2</v>
      </c>
      <c r="D13" s="74"/>
      <c r="E13" s="74"/>
    </row>
    <row r="14" spans="1:23">
      <c r="A14" s="19"/>
      <c r="B14" s="4">
        <v>1430</v>
      </c>
      <c r="C14" s="4">
        <v>967.5</v>
      </c>
      <c r="D14" s="82"/>
      <c r="E14" s="82"/>
    </row>
    <row r="15" spans="1:23">
      <c r="A15" s="19"/>
      <c r="B15" s="4">
        <v>1228</v>
      </c>
      <c r="C15" s="4">
        <v>980</v>
      </c>
      <c r="D15" s="82"/>
      <c r="E15" s="82"/>
    </row>
    <row r="16" spans="1:23">
      <c r="A16" s="19"/>
      <c r="B16" s="4">
        <v>1260</v>
      </c>
      <c r="C16" s="4">
        <v>921</v>
      </c>
      <c r="D16" s="82"/>
      <c r="E16" s="82"/>
    </row>
    <row r="17" spans="1:5">
      <c r="A17" s="19"/>
      <c r="B17" s="4">
        <v>1163</v>
      </c>
      <c r="C17" s="85">
        <v>956</v>
      </c>
      <c r="D17" s="82"/>
      <c r="E17" s="82"/>
    </row>
    <row r="18" spans="1:5">
      <c r="A18" s="62"/>
      <c r="B18" s="4">
        <v>1220</v>
      </c>
      <c r="C18" s="71"/>
      <c r="D18" s="82"/>
      <c r="E18" s="82"/>
    </row>
    <row r="19" spans="1:5">
      <c r="A19" s="3" t="s">
        <v>195</v>
      </c>
      <c r="B19" s="3">
        <f>AVERAGE(B14:B18)</f>
        <v>1260.2</v>
      </c>
      <c r="C19" s="3">
        <f>AVERAGE(C14:C17)</f>
        <v>956.125</v>
      </c>
      <c r="D19" s="80"/>
      <c r="E19" s="80"/>
    </row>
    <row r="20" spans="1:5">
      <c r="A20" s="3" t="s">
        <v>3</v>
      </c>
      <c r="B20" s="3">
        <f>STDEV(B14:B18)/SQRT(5)</f>
        <v>45.239805481456258</v>
      </c>
      <c r="C20" s="3">
        <f>STDEV(C14:C17)/SQRT(4)</f>
        <v>12.692476446042093</v>
      </c>
      <c r="D20" s="80"/>
      <c r="E20" s="80"/>
    </row>
  </sheetData>
  <mergeCells count="2">
    <mergeCell ref="B3:K3"/>
    <mergeCell ref="N3:S3"/>
  </mergeCells>
  <phoneticPr fontId="2" type="noConversion"/>
  <pageMargins left="0.7" right="0.7" top="0.75" bottom="0.75" header="0.3" footer="0.3"/>
  <ignoredErrors>
    <ignoredError sqref="L4:M4 L5:M9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V22"/>
  <sheetViews>
    <sheetView workbookViewId="0">
      <selection activeCell="M19" sqref="M19"/>
    </sheetView>
  </sheetViews>
  <sheetFormatPr defaultRowHeight="15"/>
  <cols>
    <col min="1" max="1" width="10.42578125" customWidth="1"/>
    <col min="5" max="5" width="9.140625" style="1"/>
    <col min="10" max="10" width="9.140625" style="1"/>
  </cols>
  <sheetData>
    <row r="2" spans="1:22">
      <c r="A2" s="11" t="s">
        <v>166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"/>
      <c r="P2" s="19"/>
      <c r="Q2" s="19"/>
      <c r="R2" s="19"/>
      <c r="S2" s="19"/>
      <c r="T2" s="19"/>
      <c r="U2" s="19"/>
      <c r="V2" s="19"/>
    </row>
    <row r="3" spans="1:22">
      <c r="A3" s="12" t="s">
        <v>164</v>
      </c>
      <c r="B3" s="92" t="s">
        <v>152</v>
      </c>
      <c r="C3" s="92"/>
      <c r="D3" s="92"/>
      <c r="E3" s="92"/>
      <c r="F3" s="92"/>
      <c r="G3" s="3" t="s">
        <v>195</v>
      </c>
      <c r="H3" s="3" t="s">
        <v>3</v>
      </c>
      <c r="I3" s="93" t="s">
        <v>153</v>
      </c>
      <c r="J3" s="94"/>
      <c r="K3" s="94"/>
      <c r="L3" s="95"/>
      <c r="M3" s="3" t="s">
        <v>195</v>
      </c>
      <c r="N3" s="3" t="s">
        <v>3</v>
      </c>
      <c r="O3" s="74"/>
      <c r="P3" s="74"/>
      <c r="Q3" s="74"/>
      <c r="R3" s="74"/>
      <c r="S3" s="74"/>
      <c r="T3" s="80"/>
      <c r="U3" s="80"/>
      <c r="V3" s="19"/>
    </row>
    <row r="4" spans="1:22">
      <c r="A4" s="12">
        <v>0</v>
      </c>
      <c r="B4" s="4">
        <v>263</v>
      </c>
      <c r="C4" s="4">
        <v>288</v>
      </c>
      <c r="D4" s="4">
        <v>281</v>
      </c>
      <c r="E4" s="4">
        <v>282</v>
      </c>
      <c r="F4" s="4">
        <v>283</v>
      </c>
      <c r="G4" s="4">
        <f>AVERAGE(B4:F4)</f>
        <v>279.39999999999998</v>
      </c>
      <c r="H4" s="3">
        <f>STDEV(B4:F4)/SQRT(5)</f>
        <v>4.273172123844299</v>
      </c>
      <c r="I4" s="4">
        <v>110.6</v>
      </c>
      <c r="J4" s="4">
        <v>157.16999999999999</v>
      </c>
      <c r="K4" s="4">
        <v>159.46</v>
      </c>
      <c r="L4" s="4">
        <v>157.94</v>
      </c>
      <c r="M4" s="3">
        <f>AVERAGE(I4:L4)</f>
        <v>146.29250000000002</v>
      </c>
      <c r="N4" s="3">
        <f>STDEV(I4:L4)/SQRT(4)</f>
        <v>11.907007303124701</v>
      </c>
      <c r="O4" s="82"/>
      <c r="P4" s="82"/>
      <c r="Q4" s="82"/>
      <c r="R4" s="82"/>
      <c r="S4" s="82"/>
      <c r="T4" s="80"/>
      <c r="U4" s="80"/>
      <c r="V4" s="19"/>
    </row>
    <row r="5" spans="1:22">
      <c r="A5" s="12">
        <v>15</v>
      </c>
      <c r="B5" s="4">
        <v>223</v>
      </c>
      <c r="C5" s="4">
        <v>297</v>
      </c>
      <c r="D5" s="4">
        <v>236</v>
      </c>
      <c r="E5" s="4">
        <v>258</v>
      </c>
      <c r="F5" s="4">
        <v>232</v>
      </c>
      <c r="G5" s="4">
        <f t="shared" ref="G5:G9" si="0">AVERAGE(B5:F5)</f>
        <v>249.2</v>
      </c>
      <c r="H5" s="3">
        <f t="shared" ref="H5:H9" si="1">STDEV(B5:F5)/SQRT(5)</f>
        <v>13.264237633576963</v>
      </c>
      <c r="I5" s="4">
        <v>267</v>
      </c>
      <c r="J5" s="4">
        <v>317</v>
      </c>
      <c r="K5" s="4">
        <v>293</v>
      </c>
      <c r="L5" s="88">
        <v>292</v>
      </c>
      <c r="M5" s="3">
        <f t="shared" ref="M5:M9" si="2">AVERAGE(I5:L5)</f>
        <v>292.25</v>
      </c>
      <c r="N5" s="3">
        <f t="shared" ref="N5:N9" si="3">STDEV(I5:L5)/SQRT(4)</f>
        <v>10.209268664633459</v>
      </c>
      <c r="O5" s="82"/>
      <c r="P5" s="82"/>
      <c r="Q5" s="82"/>
      <c r="R5" s="82"/>
      <c r="S5" s="82"/>
      <c r="T5" s="80"/>
      <c r="U5" s="80"/>
      <c r="V5" s="19"/>
    </row>
    <row r="6" spans="1:22">
      <c r="A6" s="12">
        <v>30</v>
      </c>
      <c r="B6" s="4">
        <v>210</v>
      </c>
      <c r="C6" s="4">
        <v>256</v>
      </c>
      <c r="D6" s="4">
        <v>226</v>
      </c>
      <c r="E6" s="4">
        <v>227</v>
      </c>
      <c r="F6" s="4">
        <v>237</v>
      </c>
      <c r="G6" s="4">
        <f t="shared" si="0"/>
        <v>231.2</v>
      </c>
      <c r="H6" s="3">
        <f t="shared" si="1"/>
        <v>7.5591004755857023</v>
      </c>
      <c r="I6" s="4">
        <v>298</v>
      </c>
      <c r="J6" s="4">
        <v>229</v>
      </c>
      <c r="K6" s="4">
        <v>246</v>
      </c>
      <c r="L6" s="4">
        <v>258</v>
      </c>
      <c r="M6" s="3">
        <f t="shared" si="2"/>
        <v>257.75</v>
      </c>
      <c r="N6" s="3">
        <f t="shared" si="3"/>
        <v>14.676369896310645</v>
      </c>
      <c r="O6" s="82"/>
      <c r="P6" s="82"/>
      <c r="Q6" s="82"/>
      <c r="R6" s="82"/>
      <c r="S6" s="82"/>
      <c r="T6" s="80"/>
      <c r="U6" s="80"/>
      <c r="V6" s="19"/>
    </row>
    <row r="7" spans="1:22">
      <c r="A7" s="12">
        <v>60</v>
      </c>
      <c r="B7" s="4">
        <v>209</v>
      </c>
      <c r="C7" s="4">
        <v>296</v>
      </c>
      <c r="D7" s="4">
        <v>235</v>
      </c>
      <c r="E7" s="4">
        <v>252</v>
      </c>
      <c r="F7" s="4">
        <v>215</v>
      </c>
      <c r="G7" s="4">
        <f t="shared" si="0"/>
        <v>241.4</v>
      </c>
      <c r="H7" s="3">
        <f t="shared" si="1"/>
        <v>15.622419786960039</v>
      </c>
      <c r="I7" s="4">
        <v>141</v>
      </c>
      <c r="J7" s="4">
        <v>153</v>
      </c>
      <c r="K7" s="4">
        <v>142</v>
      </c>
      <c r="L7" s="4">
        <v>145</v>
      </c>
      <c r="M7" s="3">
        <f t="shared" si="2"/>
        <v>145.25</v>
      </c>
      <c r="N7" s="3">
        <f t="shared" si="3"/>
        <v>2.7195281453467866</v>
      </c>
      <c r="O7" s="82"/>
      <c r="P7" s="82"/>
      <c r="Q7" s="82"/>
      <c r="R7" s="82"/>
      <c r="S7" s="82"/>
      <c r="T7" s="80"/>
      <c r="U7" s="80"/>
      <c r="V7" s="19"/>
    </row>
    <row r="8" spans="1:22">
      <c r="A8" s="12">
        <v>90</v>
      </c>
      <c r="B8" s="4">
        <v>235</v>
      </c>
      <c r="C8" s="4">
        <v>284</v>
      </c>
      <c r="D8" s="4">
        <v>222</v>
      </c>
      <c r="E8" s="4">
        <v>259</v>
      </c>
      <c r="F8" s="4">
        <v>243</v>
      </c>
      <c r="G8" s="4">
        <f t="shared" si="0"/>
        <v>248.6</v>
      </c>
      <c r="H8" s="3">
        <f t="shared" si="1"/>
        <v>10.689246933250256</v>
      </c>
      <c r="I8" s="4">
        <v>147</v>
      </c>
      <c r="J8" s="4">
        <v>144</v>
      </c>
      <c r="K8" s="4">
        <v>128</v>
      </c>
      <c r="L8" s="4">
        <v>140</v>
      </c>
      <c r="M8" s="3">
        <f t="shared" si="2"/>
        <v>139.75</v>
      </c>
      <c r="N8" s="3">
        <f t="shared" si="3"/>
        <v>4.1708312520807329</v>
      </c>
      <c r="O8" s="82"/>
      <c r="P8" s="82"/>
      <c r="Q8" s="82"/>
      <c r="R8" s="82"/>
      <c r="S8" s="82"/>
      <c r="T8" s="80"/>
      <c r="U8" s="80"/>
      <c r="V8" s="19"/>
    </row>
    <row r="9" spans="1:22">
      <c r="A9" s="12">
        <v>120</v>
      </c>
      <c r="B9" s="4">
        <v>232</v>
      </c>
      <c r="C9" s="4">
        <v>320</v>
      </c>
      <c r="D9" s="4">
        <v>245</v>
      </c>
      <c r="E9" s="4">
        <v>238</v>
      </c>
      <c r="F9" s="4">
        <v>224</v>
      </c>
      <c r="G9" s="4">
        <f t="shared" si="0"/>
        <v>251.8</v>
      </c>
      <c r="H9" s="3">
        <f t="shared" si="1"/>
        <v>17.39655138238609</v>
      </c>
      <c r="I9" s="4">
        <v>125</v>
      </c>
      <c r="J9" s="4">
        <v>137</v>
      </c>
      <c r="K9" s="4">
        <v>119</v>
      </c>
      <c r="L9" s="4">
        <v>127</v>
      </c>
      <c r="M9" s="3">
        <f t="shared" si="2"/>
        <v>127</v>
      </c>
      <c r="N9" s="3">
        <f t="shared" si="3"/>
        <v>3.7416573867739413</v>
      </c>
      <c r="O9" s="82"/>
      <c r="P9" s="82"/>
      <c r="Q9" s="82"/>
      <c r="R9" s="82"/>
      <c r="S9" s="82"/>
      <c r="T9" s="80"/>
      <c r="U9" s="80"/>
      <c r="V9" s="19"/>
    </row>
    <row r="10" spans="1:22">
      <c r="A10" s="81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0"/>
      <c r="N10" s="82"/>
      <c r="O10" s="82"/>
      <c r="P10" s="82"/>
      <c r="Q10" s="82"/>
      <c r="R10" s="82"/>
      <c r="S10" s="82"/>
      <c r="T10" s="82"/>
      <c r="U10" s="80"/>
      <c r="V10" s="80"/>
    </row>
    <row r="11" spans="1:22">
      <c r="A11" s="81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0"/>
      <c r="N11" s="82"/>
      <c r="O11" s="82"/>
      <c r="P11" s="82"/>
      <c r="Q11" s="82"/>
      <c r="R11" s="82"/>
      <c r="S11" s="82"/>
      <c r="T11" s="82"/>
      <c r="U11" s="80"/>
      <c r="V11" s="80"/>
    </row>
    <row r="12" spans="1:22">
      <c r="A12" s="11" t="s">
        <v>167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0"/>
      <c r="N12" s="82"/>
      <c r="O12" s="82"/>
      <c r="P12" s="82"/>
      <c r="Q12" s="82"/>
      <c r="R12" s="82"/>
      <c r="S12" s="82"/>
      <c r="T12" s="82"/>
      <c r="U12" s="80"/>
      <c r="V12" s="80"/>
    </row>
    <row r="13" spans="1:22">
      <c r="A13" s="19"/>
      <c r="B13" s="78" t="s">
        <v>1</v>
      </c>
      <c r="C13" s="78" t="s">
        <v>2</v>
      </c>
      <c r="D13" s="74"/>
      <c r="E13" s="74"/>
      <c r="F13" s="19"/>
      <c r="G13" s="19"/>
      <c r="H13" s="19"/>
      <c r="I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</row>
    <row r="14" spans="1:22">
      <c r="A14" s="19"/>
      <c r="B14" s="4">
        <v>1125</v>
      </c>
      <c r="C14" s="4">
        <v>841.5</v>
      </c>
      <c r="D14" s="82"/>
      <c r="E14" s="82"/>
      <c r="F14" s="19"/>
      <c r="G14" s="19"/>
      <c r="H14" s="19"/>
      <c r="I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1:22">
      <c r="A15" s="19"/>
      <c r="B15" s="4">
        <v>1437</v>
      </c>
      <c r="C15" s="4">
        <v>1014</v>
      </c>
      <c r="D15" s="82"/>
      <c r="E15" s="82"/>
      <c r="F15" s="19"/>
      <c r="G15" s="19"/>
      <c r="H15" s="19"/>
      <c r="I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spans="1:22">
      <c r="A16" s="19"/>
      <c r="B16" s="4">
        <v>1182</v>
      </c>
      <c r="C16" s="4">
        <v>950.5</v>
      </c>
      <c r="D16" s="82"/>
      <c r="E16" s="82"/>
      <c r="F16" s="19"/>
      <c r="G16" s="19"/>
      <c r="H16" s="19"/>
      <c r="I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</row>
    <row r="17" spans="1:22">
      <c r="A17" s="19"/>
      <c r="B17" s="4">
        <v>1256</v>
      </c>
      <c r="C17" s="4">
        <v>908</v>
      </c>
      <c r="D17" s="82"/>
      <c r="E17" s="82"/>
      <c r="F17" s="19"/>
      <c r="G17" s="19"/>
      <c r="H17" s="19"/>
      <c r="I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:22">
      <c r="A18" s="62"/>
      <c r="B18" s="4">
        <v>1181</v>
      </c>
      <c r="C18" s="71"/>
      <c r="D18" s="82"/>
      <c r="E18" s="82"/>
      <c r="F18" s="19"/>
      <c r="G18" s="19"/>
      <c r="H18" s="19"/>
      <c r="I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:22">
      <c r="A19" s="3" t="s">
        <v>195</v>
      </c>
      <c r="B19" s="3">
        <f>AVERAGE(B14:B18)</f>
        <v>1236.2</v>
      </c>
      <c r="C19" s="3">
        <f>AVERAGE(C14:C17)</f>
        <v>928.5</v>
      </c>
      <c r="D19" s="80"/>
      <c r="E19" s="80"/>
      <c r="F19" s="19"/>
      <c r="G19" s="19"/>
      <c r="H19" s="19"/>
      <c r="I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:22">
      <c r="A20" s="3" t="s">
        <v>3</v>
      </c>
      <c r="B20" s="3">
        <f>STDEV(B14:B18)/SQRT(5)</f>
        <v>54.342800811147008</v>
      </c>
      <c r="C20" s="3">
        <f>STDEV(C14:C17)/SQRT(4)</f>
        <v>36.266950060167268</v>
      </c>
      <c r="D20" s="80"/>
      <c r="E20" s="80"/>
      <c r="F20" s="19"/>
      <c r="G20" s="19"/>
      <c r="H20" s="19"/>
      <c r="I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:22">
      <c r="A21" s="19"/>
      <c r="B21" s="19"/>
      <c r="C21" s="19"/>
      <c r="D21" s="19"/>
      <c r="F21" s="19"/>
      <c r="G21" s="19"/>
      <c r="H21" s="19"/>
      <c r="I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:22">
      <c r="A22" s="19"/>
      <c r="B22" s="19"/>
      <c r="C22" s="19"/>
      <c r="D22" s="19"/>
      <c r="F22" s="19"/>
      <c r="G22" s="19"/>
      <c r="H22" s="19"/>
      <c r="I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</sheetData>
  <mergeCells count="2">
    <mergeCell ref="B3:F3"/>
    <mergeCell ref="I3:L3"/>
  </mergeCells>
  <phoneticPr fontId="2" type="noConversion"/>
  <pageMargins left="0.7" right="0.7" top="0.75" bottom="0.75" header="0.3" footer="0.3"/>
  <ignoredErrors>
    <ignoredError sqref="G4:H9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L11"/>
  <sheetViews>
    <sheetView workbookViewId="0">
      <selection activeCell="F10" sqref="F10"/>
    </sheetView>
  </sheetViews>
  <sheetFormatPr defaultRowHeight="15"/>
  <cols>
    <col min="6" max="6" width="9.140625" style="1"/>
    <col min="12" max="12" width="9.140625" style="1"/>
  </cols>
  <sheetData>
    <row r="2" spans="2:8">
      <c r="B2" s="11" t="s">
        <v>168</v>
      </c>
      <c r="C2" s="82"/>
      <c r="D2" s="82"/>
      <c r="F2" s="11" t="s">
        <v>169</v>
      </c>
      <c r="G2" s="82"/>
      <c r="H2" s="82"/>
    </row>
    <row r="3" spans="2:8">
      <c r="B3" s="19"/>
      <c r="C3" s="78" t="s">
        <v>1</v>
      </c>
      <c r="D3" s="78" t="s">
        <v>2</v>
      </c>
      <c r="F3" s="19"/>
      <c r="G3" s="78" t="s">
        <v>1</v>
      </c>
      <c r="H3" s="78" t="s">
        <v>2</v>
      </c>
    </row>
    <row r="4" spans="2:8">
      <c r="B4" s="19"/>
      <c r="C4" s="4">
        <v>12.4945</v>
      </c>
      <c r="D4" s="4">
        <v>2.2781940000000001</v>
      </c>
      <c r="F4" s="19"/>
      <c r="G4" s="4">
        <v>0.26996569999999998</v>
      </c>
      <c r="H4" s="4">
        <v>0.33726289999999998</v>
      </c>
    </row>
    <row r="5" spans="2:8">
      <c r="B5" s="19"/>
      <c r="C5" s="4">
        <v>10.69844</v>
      </c>
      <c r="D5" s="4">
        <v>2.4599449999999998</v>
      </c>
      <c r="F5" s="19"/>
      <c r="G5" s="4">
        <v>0.27496890000000002</v>
      </c>
      <c r="H5" s="4">
        <v>0.33351340000000002</v>
      </c>
    </row>
    <row r="6" spans="2:8">
      <c r="B6" s="19"/>
      <c r="C6" s="4">
        <v>11.13517</v>
      </c>
      <c r="D6" s="4">
        <v>8.5333909999999999</v>
      </c>
      <c r="F6" s="19"/>
      <c r="G6" s="4">
        <v>0.2736613</v>
      </c>
      <c r="H6" s="4">
        <v>0.2825995</v>
      </c>
    </row>
    <row r="7" spans="2:8">
      <c r="B7" s="19"/>
      <c r="C7" s="4">
        <v>3.9826039999999998</v>
      </c>
      <c r="D7" s="4">
        <v>3.5009839999999999</v>
      </c>
      <c r="F7" s="19"/>
      <c r="G7" s="4">
        <v>0.31175740000000002</v>
      </c>
      <c r="H7" s="4">
        <v>0.31729459999999998</v>
      </c>
    </row>
    <row r="8" spans="2:8">
      <c r="B8" s="62"/>
      <c r="C8" s="4">
        <v>13.347200000000001</v>
      </c>
      <c r="D8" s="4">
        <v>0</v>
      </c>
      <c r="F8" s="62"/>
      <c r="G8" s="4">
        <v>0.26789220000000002</v>
      </c>
      <c r="H8" s="4">
        <v>0.33603090000000002</v>
      </c>
    </row>
    <row r="9" spans="2:8">
      <c r="B9" s="62"/>
      <c r="C9" s="4">
        <v>7.0256920000000003</v>
      </c>
      <c r="D9" s="4">
        <v>2.3359420000000002</v>
      </c>
      <c r="F9" s="62"/>
      <c r="G9" s="4">
        <v>0.28950730000000002</v>
      </c>
      <c r="H9" s="71"/>
    </row>
    <row r="10" spans="2:8">
      <c r="B10" s="3" t="s">
        <v>195</v>
      </c>
      <c r="C10" s="3">
        <f>AVERAGE(C4:C9)</f>
        <v>9.7806010000000008</v>
      </c>
      <c r="D10" s="3">
        <f>AVERAGE(D4:D9)</f>
        <v>3.1847426666666667</v>
      </c>
      <c r="F10" s="3" t="s">
        <v>195</v>
      </c>
      <c r="G10" s="3">
        <f>AVERAGE(G4:G9)</f>
        <v>0.28129213333333331</v>
      </c>
      <c r="H10" s="3">
        <f>AVERAGE(H4:H8)</f>
        <v>0.32134026000000004</v>
      </c>
    </row>
    <row r="11" spans="2:8">
      <c r="B11" s="51" t="s">
        <v>3</v>
      </c>
      <c r="C11" s="3">
        <f>STDEV(C4:C9)/SQRT(6)</f>
        <v>1.4602448952712692</v>
      </c>
      <c r="D11" s="3">
        <f>STDEV(D4:D9)/SQRT(6)</f>
        <v>1.1678792480651889</v>
      </c>
      <c r="F11" s="51" t="s">
        <v>3</v>
      </c>
      <c r="G11" s="3">
        <f>STDEV(G4:G9)/SQRT(6)</f>
        <v>6.8353996200498637E-3</v>
      </c>
      <c r="H11" s="3">
        <f>STDEV(H4:H9)/SQRT(5)</f>
        <v>1.0331371050959305E-2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P12"/>
  <sheetViews>
    <sheetView workbookViewId="0">
      <selection activeCell="J11" sqref="J11"/>
    </sheetView>
  </sheetViews>
  <sheetFormatPr defaultRowHeight="15"/>
  <cols>
    <col min="2" max="2" width="15.28515625" customWidth="1"/>
    <col min="6" max="6" width="9.140625" style="1"/>
    <col min="10" max="10" width="14.42578125" customWidth="1"/>
    <col min="12" max="12" width="9.140625" style="1"/>
  </cols>
  <sheetData>
    <row r="2" spans="2:16">
      <c r="B2" s="11" t="s">
        <v>170</v>
      </c>
      <c r="C2" s="19"/>
      <c r="D2" s="19"/>
      <c r="E2" s="19"/>
      <c r="F2" s="19"/>
      <c r="G2" s="19"/>
      <c r="J2" s="11" t="s">
        <v>172</v>
      </c>
      <c r="K2" s="19"/>
      <c r="L2" s="19"/>
      <c r="M2" s="19"/>
      <c r="N2" s="19"/>
      <c r="O2" s="19"/>
      <c r="P2" s="19"/>
    </row>
    <row r="3" spans="2:16">
      <c r="B3" s="12" t="s">
        <v>7</v>
      </c>
      <c r="C3" s="78" t="s">
        <v>10</v>
      </c>
      <c r="D3" s="78" t="s">
        <v>10</v>
      </c>
      <c r="E3" s="78" t="s">
        <v>11</v>
      </c>
      <c r="F3" s="78" t="s">
        <v>11</v>
      </c>
      <c r="G3" s="78" t="s">
        <v>11</v>
      </c>
      <c r="H3" s="78" t="s">
        <v>11</v>
      </c>
      <c r="J3" s="12" t="s">
        <v>7</v>
      </c>
      <c r="K3" s="78" t="s">
        <v>10</v>
      </c>
      <c r="L3" s="78" t="s">
        <v>10</v>
      </c>
      <c r="M3" s="78" t="s">
        <v>11</v>
      </c>
      <c r="N3" s="78" t="s">
        <v>11</v>
      </c>
      <c r="O3" s="78" t="s">
        <v>11</v>
      </c>
      <c r="P3" s="78" t="s">
        <v>11</v>
      </c>
    </row>
    <row r="4" spans="2:16">
      <c r="B4" s="12" t="s">
        <v>171</v>
      </c>
      <c r="C4" s="78" t="s">
        <v>10</v>
      </c>
      <c r="D4" s="78" t="s">
        <v>11</v>
      </c>
      <c r="E4" s="78" t="s">
        <v>10</v>
      </c>
      <c r="F4" s="78" t="s">
        <v>10</v>
      </c>
      <c r="G4" s="78" t="s">
        <v>10</v>
      </c>
      <c r="H4" s="78" t="s">
        <v>10</v>
      </c>
      <c r="J4" s="12" t="s">
        <v>171</v>
      </c>
      <c r="K4" s="78" t="s">
        <v>10</v>
      </c>
      <c r="L4" s="78" t="s">
        <v>11</v>
      </c>
      <c r="M4" s="78" t="s">
        <v>10</v>
      </c>
      <c r="N4" s="78" t="s">
        <v>10</v>
      </c>
      <c r="O4" s="78" t="s">
        <v>10</v>
      </c>
      <c r="P4" s="78" t="s">
        <v>10</v>
      </c>
    </row>
    <row r="5" spans="2:16">
      <c r="B5" s="12" t="s">
        <v>8</v>
      </c>
      <c r="C5" s="78" t="s">
        <v>10</v>
      </c>
      <c r="D5" s="78" t="s">
        <v>10</v>
      </c>
      <c r="E5" s="78" t="s">
        <v>10</v>
      </c>
      <c r="F5" s="78" t="s">
        <v>10</v>
      </c>
      <c r="G5" s="78">
        <v>10</v>
      </c>
      <c r="H5" s="78">
        <v>50</v>
      </c>
      <c r="J5" s="12" t="s">
        <v>8</v>
      </c>
      <c r="K5" s="78" t="s">
        <v>10</v>
      </c>
      <c r="L5" s="78" t="s">
        <v>10</v>
      </c>
      <c r="M5" s="78" t="s">
        <v>10</v>
      </c>
      <c r="N5" s="78" t="s">
        <v>10</v>
      </c>
      <c r="O5" s="78">
        <v>10</v>
      </c>
      <c r="P5" s="78">
        <v>50</v>
      </c>
    </row>
    <row r="6" spans="2:16">
      <c r="B6" s="19"/>
      <c r="C6" s="4">
        <v>0.92956099999999997</v>
      </c>
      <c r="D6" s="4">
        <v>0.65640200000000004</v>
      </c>
      <c r="E6" s="4">
        <v>0.97926899999999995</v>
      </c>
      <c r="F6" s="4">
        <v>0.63068100000000005</v>
      </c>
      <c r="G6" s="4">
        <v>0.89402300000000001</v>
      </c>
      <c r="H6" s="4">
        <v>0.96547400000000005</v>
      </c>
      <c r="J6" s="19"/>
      <c r="K6" s="4">
        <v>1.1180870000000001</v>
      </c>
      <c r="L6" s="4">
        <v>0.98176699999999995</v>
      </c>
      <c r="M6" s="4">
        <v>0.92264299999999999</v>
      </c>
      <c r="N6" s="4">
        <v>0.89117100000000005</v>
      </c>
      <c r="O6" s="4">
        <v>1.079277</v>
      </c>
      <c r="P6" s="4">
        <v>1.571374</v>
      </c>
    </row>
    <row r="7" spans="2:16">
      <c r="B7" s="19"/>
      <c r="C7" s="4">
        <v>0.97290399999999999</v>
      </c>
      <c r="D7" s="4">
        <v>0.676705</v>
      </c>
      <c r="E7" s="4">
        <v>0.93015800000000004</v>
      </c>
      <c r="F7" s="4">
        <v>0.57434700000000005</v>
      </c>
      <c r="G7" s="4">
        <v>1.119926</v>
      </c>
      <c r="H7" s="4">
        <v>1.3961159999999999</v>
      </c>
      <c r="J7" s="19"/>
      <c r="K7" s="4">
        <v>1.126031</v>
      </c>
      <c r="L7" s="4">
        <v>0.94914299999999996</v>
      </c>
      <c r="M7" s="4">
        <v>0.79729899999999998</v>
      </c>
      <c r="N7" s="4">
        <v>1.0555060000000001</v>
      </c>
      <c r="O7" s="4">
        <v>1.1713899999999999</v>
      </c>
      <c r="P7" s="4">
        <v>1.390787</v>
      </c>
    </row>
    <row r="8" spans="2:16">
      <c r="B8" s="19"/>
      <c r="C8" s="4">
        <v>0.96413700000000002</v>
      </c>
      <c r="D8" s="4">
        <v>0.67505000000000004</v>
      </c>
      <c r="E8" s="4">
        <v>1.3012999999999999</v>
      </c>
      <c r="F8" s="4">
        <v>0.65163700000000002</v>
      </c>
      <c r="G8" s="4">
        <v>1.017217</v>
      </c>
      <c r="H8" s="4">
        <v>1.2496830000000001</v>
      </c>
      <c r="J8" s="19"/>
      <c r="K8" s="4">
        <v>1.0131790000000001</v>
      </c>
      <c r="L8" s="4">
        <v>0.897235</v>
      </c>
      <c r="M8" s="4">
        <v>0.83295600000000003</v>
      </c>
      <c r="N8" s="4">
        <v>0.89820500000000003</v>
      </c>
      <c r="O8" s="4">
        <v>1.3802350000000001</v>
      </c>
      <c r="P8" s="4">
        <v>1.2952779999999999</v>
      </c>
    </row>
    <row r="9" spans="2:16">
      <c r="B9" s="19"/>
      <c r="C9" s="4">
        <v>0.91669699999999998</v>
      </c>
      <c r="D9" s="4">
        <v>0.681558</v>
      </c>
      <c r="E9" s="4">
        <v>1.1199730000000001</v>
      </c>
      <c r="F9" s="4">
        <v>0.67742899999999995</v>
      </c>
      <c r="G9" s="4">
        <v>0.95093000000000005</v>
      </c>
      <c r="H9" s="4">
        <v>1.594508</v>
      </c>
      <c r="J9" s="19"/>
      <c r="K9" s="4">
        <v>1.0548390000000001</v>
      </c>
      <c r="L9" s="4">
        <v>1.4770779999999999</v>
      </c>
      <c r="M9" s="4">
        <v>0.83416900000000005</v>
      </c>
      <c r="N9" s="4">
        <v>0.98510299999999995</v>
      </c>
      <c r="O9" s="4">
        <v>1.4859309999999999</v>
      </c>
      <c r="P9" s="4">
        <v>1.591628</v>
      </c>
    </row>
    <row r="10" spans="2:16">
      <c r="B10" s="19"/>
      <c r="C10" s="4">
        <v>1.3274349999999999</v>
      </c>
      <c r="D10" s="4">
        <v>0.81557999999999997</v>
      </c>
      <c r="E10" s="4">
        <v>1.2562150000000001</v>
      </c>
      <c r="F10" s="4">
        <v>1.2493609999999999</v>
      </c>
      <c r="G10" s="4">
        <v>0.94057900000000005</v>
      </c>
      <c r="H10" s="4">
        <v>1.4569319999999999</v>
      </c>
      <c r="J10" s="19"/>
      <c r="K10" s="4">
        <v>0.86030499999999999</v>
      </c>
      <c r="L10" s="4">
        <v>1.3093969999999999</v>
      </c>
      <c r="M10" s="4">
        <v>0.94556499999999999</v>
      </c>
      <c r="N10" s="4">
        <v>0.82361700000000004</v>
      </c>
      <c r="O10" s="4">
        <v>1.2653019999999999</v>
      </c>
      <c r="P10" s="4">
        <v>1.3063750000000001</v>
      </c>
    </row>
    <row r="11" spans="2:16">
      <c r="B11" s="3" t="s">
        <v>195</v>
      </c>
      <c r="C11" s="3">
        <f>AVERAGE(C6:C10)</f>
        <v>1.0221468</v>
      </c>
      <c r="D11" s="3">
        <f t="shared" ref="D11:H11" si="0">AVERAGE(D6:D10)</f>
        <v>0.7010590000000001</v>
      </c>
      <c r="E11" s="3">
        <f t="shared" si="0"/>
        <v>1.117383</v>
      </c>
      <c r="F11" s="3">
        <f t="shared" si="0"/>
        <v>0.756691</v>
      </c>
      <c r="G11" s="3">
        <f t="shared" si="0"/>
        <v>0.98453499999999994</v>
      </c>
      <c r="H11" s="3">
        <f t="shared" si="0"/>
        <v>1.3325426</v>
      </c>
      <c r="J11" s="3" t="s">
        <v>195</v>
      </c>
      <c r="K11" s="3">
        <f>AVERAGE(K6:K10)</f>
        <v>1.0344882000000002</v>
      </c>
      <c r="L11" s="3">
        <f t="shared" ref="L11" si="1">AVERAGE(L6:L10)</f>
        <v>1.1229239999999998</v>
      </c>
      <c r="M11" s="3">
        <f t="shared" ref="M11" si="2">AVERAGE(M6:M10)</f>
        <v>0.86652640000000003</v>
      </c>
      <c r="N11" s="3">
        <f t="shared" ref="N11" si="3">AVERAGE(N6:N10)</f>
        <v>0.9307204</v>
      </c>
      <c r="O11" s="3">
        <f t="shared" ref="O11" si="4">AVERAGE(O6:O10)</f>
        <v>1.276427</v>
      </c>
      <c r="P11" s="3">
        <f t="shared" ref="P11" si="5">AVERAGE(P6:P10)</f>
        <v>1.4310883999999999</v>
      </c>
    </row>
    <row r="12" spans="2:16">
      <c r="B12" s="51" t="s">
        <v>3</v>
      </c>
      <c r="C12" s="3">
        <f>STDEV(C6:C10)/SQRT(5)</f>
        <v>7.7033325901456673E-2</v>
      </c>
      <c r="D12" s="3">
        <f t="shared" ref="D12:H12" si="6">STDEV(D6:D10)/SQRT(5)</f>
        <v>2.8947522767932998E-2</v>
      </c>
      <c r="E12" s="3">
        <f t="shared" si="6"/>
        <v>7.322403049341103E-2</v>
      </c>
      <c r="F12" s="3">
        <f t="shared" si="6"/>
        <v>0.12433229485857646</v>
      </c>
      <c r="G12" s="3">
        <f t="shared" si="6"/>
        <v>3.9148872340081513E-2</v>
      </c>
      <c r="H12" s="3">
        <f t="shared" si="6"/>
        <v>0.10717864554919512</v>
      </c>
      <c r="J12" s="51" t="s">
        <v>3</v>
      </c>
      <c r="K12" s="3">
        <f>STDEV(K6:K10)/SQRT(5)</f>
        <v>4.8258091456666624E-2</v>
      </c>
      <c r="L12" s="3">
        <f t="shared" ref="L12:P12" si="7">STDEV(L6:L10)/SQRT(5)</f>
        <v>0.11429302139150939</v>
      </c>
      <c r="M12" s="3">
        <f t="shared" si="7"/>
        <v>2.8602953595039789E-2</v>
      </c>
      <c r="N12" s="3">
        <f t="shared" si="7"/>
        <v>4.0386543377219093E-2</v>
      </c>
      <c r="O12" s="3">
        <f t="shared" si="7"/>
        <v>7.2350772758140322E-2</v>
      </c>
      <c r="P12" s="3">
        <f t="shared" si="7"/>
        <v>6.3669110432453838E-2</v>
      </c>
    </row>
  </sheetData>
  <phoneticPr fontId="2" type="noConversion"/>
  <pageMargins left="0.7" right="0.7" top="0.75" bottom="0.75" header="0.3" footer="0.3"/>
  <ignoredErrors>
    <ignoredError sqref="G11:H12 O11:P12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E2:K99"/>
  <sheetViews>
    <sheetView topLeftCell="D1" workbookViewId="0">
      <selection activeCell="N23" sqref="N23"/>
    </sheetView>
  </sheetViews>
  <sheetFormatPr defaultRowHeight="15.95" customHeight="1"/>
  <cols>
    <col min="5" max="5" width="28" style="1" customWidth="1"/>
    <col min="6" max="7" width="14.42578125" customWidth="1"/>
    <col min="8" max="8" width="5.28515625" style="19" customWidth="1"/>
    <col min="9" max="9" width="15.42578125" customWidth="1"/>
    <col min="10" max="10" width="14.42578125" customWidth="1"/>
    <col min="11" max="11" width="14.42578125" style="1" customWidth="1"/>
  </cols>
  <sheetData>
    <row r="2" spans="5:11" ht="15.95" customHeight="1">
      <c r="E2" s="45" t="s">
        <v>69</v>
      </c>
      <c r="F2" s="47" t="s">
        <v>70</v>
      </c>
      <c r="G2" s="47" t="s">
        <v>71</v>
      </c>
      <c r="H2" s="47"/>
      <c r="I2" s="48" t="s">
        <v>72</v>
      </c>
      <c r="J2" s="47" t="s">
        <v>73</v>
      </c>
      <c r="K2" s="47" t="s">
        <v>74</v>
      </c>
    </row>
    <row r="3" spans="5:11" ht="15.95" customHeight="1">
      <c r="E3" s="45" t="s">
        <v>75</v>
      </c>
      <c r="F3" s="46">
        <v>0.955457</v>
      </c>
      <c r="G3" s="46">
        <v>-0.25282500000000002</v>
      </c>
      <c r="H3" s="46"/>
      <c r="I3" s="48" t="s">
        <v>32</v>
      </c>
      <c r="J3" s="46">
        <v>-0.65625100000000003</v>
      </c>
      <c r="K3" s="46">
        <v>0.42518499999999998</v>
      </c>
    </row>
    <row r="4" spans="5:11" ht="15.95" customHeight="1">
      <c r="E4" s="45" t="s">
        <v>76</v>
      </c>
      <c r="F4" s="46">
        <v>-0.62238199999999999</v>
      </c>
      <c r="G4" s="46">
        <v>0.72307100000000002</v>
      </c>
      <c r="H4" s="46"/>
      <c r="I4" s="48" t="s">
        <v>33</v>
      </c>
      <c r="J4" s="46">
        <v>-0.58475500000000002</v>
      </c>
      <c r="K4" s="46">
        <v>0.39672800000000003</v>
      </c>
    </row>
    <row r="5" spans="5:11" ht="15.95" customHeight="1">
      <c r="E5" s="45" t="s">
        <v>77</v>
      </c>
      <c r="F5" s="46">
        <v>0.90850500000000001</v>
      </c>
      <c r="G5" s="46">
        <v>-0.39256999999999997</v>
      </c>
      <c r="H5" s="46"/>
      <c r="I5" s="48" t="s">
        <v>34</v>
      </c>
      <c r="J5" s="46">
        <v>-0.53171999999999997</v>
      </c>
      <c r="K5" s="46">
        <v>0.427313</v>
      </c>
    </row>
    <row r="6" spans="5:11" ht="15.95" customHeight="1">
      <c r="E6" s="45" t="s">
        <v>52</v>
      </c>
      <c r="F6" s="46">
        <v>-0.95254899999999998</v>
      </c>
      <c r="G6" s="46">
        <v>4.5497500000000003E-2</v>
      </c>
      <c r="H6" s="46"/>
      <c r="I6" s="48" t="s">
        <v>35</v>
      </c>
      <c r="J6" s="46">
        <v>-0.33328099999999999</v>
      </c>
      <c r="K6" s="46">
        <v>-0.49032700000000001</v>
      </c>
    </row>
    <row r="7" spans="5:11" ht="15.95" customHeight="1">
      <c r="E7" s="45" t="s">
        <v>78</v>
      </c>
      <c r="F7" s="46">
        <v>0.24192900000000001</v>
      </c>
      <c r="G7" s="46">
        <v>0.62575999999999998</v>
      </c>
      <c r="H7" s="46"/>
      <c r="I7" s="48" t="s">
        <v>36</v>
      </c>
      <c r="J7" s="46">
        <v>-0.29699399999999998</v>
      </c>
      <c r="K7" s="46">
        <v>-0.48875999999999997</v>
      </c>
    </row>
    <row r="8" spans="5:11" ht="15.95" customHeight="1">
      <c r="E8" s="45" t="s">
        <v>51</v>
      </c>
      <c r="F8" s="46">
        <v>0.77725599999999995</v>
      </c>
      <c r="G8" s="46">
        <v>0.55393400000000004</v>
      </c>
      <c r="H8" s="46"/>
      <c r="I8" s="48" t="s">
        <v>37</v>
      </c>
      <c r="J8" s="46">
        <v>-0.22902700000000001</v>
      </c>
      <c r="K8" s="46">
        <v>-0.59732300000000005</v>
      </c>
    </row>
    <row r="9" spans="5:11" ht="15.95" customHeight="1">
      <c r="E9" s="45" t="s">
        <v>79</v>
      </c>
      <c r="F9" s="46">
        <v>-0.96775299999999997</v>
      </c>
      <c r="G9" s="46">
        <v>2.16826E-2</v>
      </c>
      <c r="H9" s="46"/>
      <c r="I9" s="49"/>
    </row>
    <row r="10" spans="5:11" ht="15.95" customHeight="1">
      <c r="E10" s="45" t="s">
        <v>80</v>
      </c>
      <c r="F10" s="46">
        <v>0.70533699999999999</v>
      </c>
      <c r="G10" s="46">
        <v>-0.384911</v>
      </c>
      <c r="H10" s="46"/>
      <c r="I10" s="49"/>
    </row>
    <row r="11" spans="5:11" ht="15.95" customHeight="1">
      <c r="E11" s="45" t="s">
        <v>81</v>
      </c>
      <c r="F11" s="46">
        <v>-0.86246299999999998</v>
      </c>
      <c r="G11" s="46">
        <v>-0.48249700000000001</v>
      </c>
      <c r="H11" s="46"/>
      <c r="I11" s="49"/>
    </row>
    <row r="12" spans="5:11" ht="15.95" customHeight="1">
      <c r="E12" s="45" t="s">
        <v>20</v>
      </c>
      <c r="F12" s="46">
        <v>0.95722700000000005</v>
      </c>
      <c r="G12" s="46">
        <v>-0.24998999999999999</v>
      </c>
      <c r="H12" s="46"/>
      <c r="I12" s="49"/>
      <c r="J12" s="44"/>
      <c r="K12" s="44"/>
    </row>
    <row r="13" spans="5:11" ht="15.95" customHeight="1">
      <c r="E13" s="45" t="s">
        <v>21</v>
      </c>
      <c r="F13" s="46">
        <v>0.943716</v>
      </c>
      <c r="G13" s="46">
        <v>-0.26908399999999999</v>
      </c>
      <c r="H13" s="46"/>
      <c r="I13" s="49"/>
      <c r="J13" s="44"/>
      <c r="K13" s="44"/>
    </row>
    <row r="14" spans="5:11" ht="15.95" customHeight="1">
      <c r="E14" s="45" t="s">
        <v>29</v>
      </c>
      <c r="F14" s="46">
        <v>0.349518</v>
      </c>
      <c r="G14" s="46">
        <v>0.41700100000000001</v>
      </c>
      <c r="H14" s="46"/>
      <c r="I14" s="49"/>
      <c r="J14" s="44"/>
      <c r="K14" s="44"/>
    </row>
    <row r="15" spans="5:11" ht="15.95" customHeight="1">
      <c r="E15" s="45" t="s">
        <v>53</v>
      </c>
      <c r="F15" s="46">
        <v>-0.98750300000000002</v>
      </c>
      <c r="G15" s="46">
        <v>5.6936399999999998E-2</v>
      </c>
      <c r="H15" s="46"/>
      <c r="I15" s="49"/>
      <c r="J15" s="44"/>
      <c r="K15" s="44"/>
    </row>
    <row r="16" spans="5:11" ht="15.95" customHeight="1">
      <c r="E16" s="45" t="s">
        <v>54</v>
      </c>
      <c r="F16" s="46">
        <v>0.67600499999999997</v>
      </c>
      <c r="G16" s="46">
        <v>8.8694599999999998E-2</v>
      </c>
      <c r="H16" s="46"/>
      <c r="I16" s="49"/>
      <c r="J16" s="44"/>
      <c r="K16" s="44"/>
    </row>
    <row r="17" spans="5:11" ht="15.95" customHeight="1">
      <c r="E17" s="45" t="s">
        <v>39</v>
      </c>
      <c r="F17" s="46">
        <v>0.956071</v>
      </c>
      <c r="G17" s="46">
        <v>0.22869999999999999</v>
      </c>
      <c r="H17" s="46"/>
      <c r="I17" s="49"/>
      <c r="J17" s="44"/>
      <c r="K17" s="44"/>
    </row>
    <row r="18" spans="5:11" ht="15.95" customHeight="1">
      <c r="E18" s="45" t="s">
        <v>67</v>
      </c>
      <c r="F18" s="46">
        <v>-0.83219900000000002</v>
      </c>
      <c r="G18" s="46">
        <v>0.29495500000000002</v>
      </c>
      <c r="H18" s="46"/>
      <c r="I18" s="49"/>
      <c r="J18" s="44"/>
      <c r="K18" s="44"/>
    </row>
    <row r="19" spans="5:11" ht="15.95" customHeight="1">
      <c r="E19" s="45" t="s">
        <v>50</v>
      </c>
      <c r="F19" s="46">
        <v>-0.51169600000000004</v>
      </c>
      <c r="G19" s="46">
        <v>-0.27960299999999999</v>
      </c>
      <c r="H19" s="46"/>
      <c r="I19" s="49"/>
      <c r="J19" s="44"/>
      <c r="K19" s="44"/>
    </row>
    <row r="20" spans="5:11" ht="15.95" customHeight="1">
      <c r="E20" s="45" t="s">
        <v>40</v>
      </c>
      <c r="F20" s="46">
        <v>0.97901899999999997</v>
      </c>
      <c r="G20" s="46">
        <v>0.15536</v>
      </c>
      <c r="H20" s="46"/>
      <c r="I20" s="49"/>
      <c r="J20" s="44"/>
      <c r="K20" s="44"/>
    </row>
    <row r="21" spans="5:11" ht="15.95" customHeight="1">
      <c r="E21" s="45" t="s">
        <v>55</v>
      </c>
      <c r="F21" s="46">
        <v>0.98082199999999997</v>
      </c>
      <c r="G21" s="46">
        <v>-0.15845999999999999</v>
      </c>
      <c r="H21" s="46"/>
      <c r="I21" s="49"/>
      <c r="J21" s="44"/>
      <c r="K21" s="44"/>
    </row>
    <row r="22" spans="5:11" ht="15.95" customHeight="1">
      <c r="E22" s="45" t="s">
        <v>82</v>
      </c>
      <c r="F22" s="46">
        <v>0.91037699999999999</v>
      </c>
      <c r="G22" s="46">
        <v>-0.17488300000000001</v>
      </c>
      <c r="H22" s="46"/>
      <c r="I22" s="49"/>
      <c r="J22" s="44"/>
      <c r="K22" s="44"/>
    </row>
    <row r="23" spans="5:11" ht="15.95" customHeight="1">
      <c r="E23" s="45" t="s">
        <v>23</v>
      </c>
      <c r="F23" s="46">
        <v>0.97313799999999995</v>
      </c>
      <c r="G23" s="46">
        <v>-0.18836800000000001</v>
      </c>
      <c r="H23" s="46"/>
      <c r="I23" s="49"/>
      <c r="J23" s="44"/>
      <c r="K23" s="44"/>
    </row>
    <row r="24" spans="5:11" ht="15.95" customHeight="1">
      <c r="E24" s="45" t="s">
        <v>83</v>
      </c>
      <c r="F24" s="46">
        <v>-0.67547999999999997</v>
      </c>
      <c r="G24" s="46">
        <v>0.72660899999999995</v>
      </c>
      <c r="H24" s="46"/>
      <c r="I24" s="49"/>
      <c r="J24" s="44"/>
      <c r="K24" s="44"/>
    </row>
    <row r="25" spans="5:11" ht="15.95" customHeight="1">
      <c r="E25" s="45" t="s">
        <v>22</v>
      </c>
      <c r="F25" s="46">
        <v>0.896316</v>
      </c>
      <c r="G25" s="46">
        <v>0.234463</v>
      </c>
      <c r="H25" s="46"/>
      <c r="I25" s="49"/>
      <c r="J25" s="44"/>
      <c r="K25" s="44"/>
    </row>
    <row r="26" spans="5:11" ht="15.95" customHeight="1">
      <c r="E26" s="45" t="s">
        <v>49</v>
      </c>
      <c r="F26" s="46">
        <v>0.98440799999999995</v>
      </c>
      <c r="G26" s="46">
        <v>-0.13716</v>
      </c>
      <c r="H26" s="46"/>
      <c r="I26" s="49"/>
      <c r="J26" s="44"/>
      <c r="K26" s="44"/>
    </row>
    <row r="27" spans="5:11" ht="15.95" customHeight="1">
      <c r="E27" s="45" t="s">
        <v>84</v>
      </c>
      <c r="F27" s="46">
        <v>0.91528600000000004</v>
      </c>
      <c r="G27" s="46">
        <v>-0.38530799999999998</v>
      </c>
      <c r="H27" s="46"/>
      <c r="I27" s="49"/>
      <c r="J27" s="44"/>
      <c r="K27" s="44"/>
    </row>
    <row r="28" spans="5:11" ht="15.95" customHeight="1">
      <c r="E28" s="45" t="s">
        <v>25</v>
      </c>
      <c r="F28" s="46">
        <v>0.87873999999999997</v>
      </c>
      <c r="G28" s="46">
        <v>0.46820299999999998</v>
      </c>
      <c r="H28" s="46"/>
      <c r="I28" s="49"/>
      <c r="J28" s="44"/>
      <c r="K28" s="44"/>
    </row>
    <row r="29" spans="5:11" ht="15.95" customHeight="1">
      <c r="E29" s="45" t="s">
        <v>31</v>
      </c>
      <c r="F29" s="46">
        <v>0.46787400000000001</v>
      </c>
      <c r="G29" s="46">
        <v>0.87919700000000001</v>
      </c>
      <c r="H29" s="46"/>
      <c r="I29" s="49"/>
      <c r="J29" s="44"/>
      <c r="K29" s="44"/>
    </row>
    <row r="30" spans="5:11" ht="15.95" customHeight="1">
      <c r="E30" s="45" t="s">
        <v>24</v>
      </c>
      <c r="F30" s="46">
        <v>0.86007199999999995</v>
      </c>
      <c r="G30" s="46">
        <v>0.50573299999999999</v>
      </c>
      <c r="H30" s="46"/>
      <c r="I30" s="49"/>
      <c r="J30" s="44"/>
      <c r="K30" s="44"/>
    </row>
    <row r="31" spans="5:11" ht="15.95" customHeight="1">
      <c r="E31" s="45" t="s">
        <v>26</v>
      </c>
      <c r="F31" s="46">
        <v>0.87279099999999998</v>
      </c>
      <c r="G31" s="46">
        <v>0.48452299999999998</v>
      </c>
      <c r="H31" s="46"/>
      <c r="I31" s="49"/>
      <c r="J31" s="44"/>
      <c r="K31" s="44"/>
    </row>
    <row r="32" spans="5:11" ht="15.95" customHeight="1">
      <c r="E32" s="45" t="s">
        <v>85</v>
      </c>
      <c r="F32" s="46">
        <v>0.87595400000000001</v>
      </c>
      <c r="G32" s="46">
        <v>0.23316999999999999</v>
      </c>
      <c r="H32" s="46"/>
      <c r="I32" s="49"/>
      <c r="J32" s="44"/>
      <c r="K32" s="44"/>
    </row>
    <row r="33" spans="5:11" ht="15.95" customHeight="1">
      <c r="E33" s="45" t="s">
        <v>86</v>
      </c>
      <c r="F33" s="46">
        <v>-0.60989300000000002</v>
      </c>
      <c r="G33" s="46">
        <v>-0.75769799999999998</v>
      </c>
      <c r="H33" s="46"/>
      <c r="I33" s="49"/>
      <c r="J33" s="44"/>
      <c r="K33" s="44"/>
    </row>
    <row r="34" spans="5:11" ht="15.95" customHeight="1">
      <c r="E34" s="45" t="s">
        <v>87</v>
      </c>
      <c r="F34" s="46">
        <v>-0.111702</v>
      </c>
      <c r="G34" s="46">
        <v>-0.51542699999999997</v>
      </c>
      <c r="H34" s="46"/>
      <c r="I34" s="49"/>
      <c r="J34" s="44"/>
      <c r="K34" s="44"/>
    </row>
    <row r="35" spans="5:11" ht="15.95" customHeight="1">
      <c r="E35" s="45" t="s">
        <v>28</v>
      </c>
      <c r="F35" s="46">
        <v>-0.72773600000000005</v>
      </c>
      <c r="G35" s="46">
        <v>0.60035300000000003</v>
      </c>
      <c r="H35" s="46"/>
      <c r="I35" s="49"/>
      <c r="J35" s="44"/>
      <c r="K35" s="44"/>
    </row>
    <row r="36" spans="5:11" ht="15.95" customHeight="1">
      <c r="E36" s="45" t="s">
        <v>88</v>
      </c>
      <c r="F36" s="46">
        <v>-0.158802</v>
      </c>
      <c r="G36" s="46">
        <v>0.33158700000000002</v>
      </c>
      <c r="H36" s="46"/>
      <c r="I36" s="49"/>
      <c r="J36" s="44"/>
      <c r="K36" s="44"/>
    </row>
    <row r="37" spans="5:11" ht="15.95" customHeight="1">
      <c r="E37" s="45" t="s">
        <v>89</v>
      </c>
      <c r="F37" s="46">
        <v>0.77488500000000005</v>
      </c>
      <c r="G37" s="46">
        <v>0.21154700000000001</v>
      </c>
      <c r="H37" s="46"/>
      <c r="I37" s="49"/>
      <c r="J37" s="44"/>
      <c r="K37" s="44"/>
    </row>
    <row r="38" spans="5:11" ht="15.95" customHeight="1">
      <c r="E38" s="45" t="s">
        <v>90</v>
      </c>
      <c r="F38" s="46">
        <v>0.81262699999999999</v>
      </c>
      <c r="G38" s="46">
        <v>0.48539700000000002</v>
      </c>
      <c r="H38" s="46"/>
      <c r="I38" s="49"/>
      <c r="J38" s="44"/>
      <c r="K38" s="44"/>
    </row>
    <row r="39" spans="5:11" ht="15.95" customHeight="1">
      <c r="E39" s="45" t="s">
        <v>30</v>
      </c>
      <c r="F39" s="46">
        <v>0.96364499999999997</v>
      </c>
      <c r="G39" s="46">
        <v>-0.21962799999999999</v>
      </c>
      <c r="H39" s="46"/>
      <c r="I39" s="49"/>
      <c r="J39" s="44"/>
      <c r="K39" s="44"/>
    </row>
    <row r="40" spans="5:11" ht="15.95" customHeight="1">
      <c r="E40" s="45" t="s">
        <v>91</v>
      </c>
      <c r="F40" s="46">
        <v>0.97747499999999998</v>
      </c>
      <c r="G40" s="46">
        <v>5.8278799999999999E-2</v>
      </c>
      <c r="H40" s="46"/>
      <c r="I40" s="49"/>
      <c r="J40" s="44"/>
      <c r="K40" s="44"/>
    </row>
    <row r="41" spans="5:11" ht="15.95" customHeight="1">
      <c r="E41" s="45" t="s">
        <v>27</v>
      </c>
      <c r="F41" s="46">
        <v>-0.26292500000000002</v>
      </c>
      <c r="G41" s="46">
        <v>0.93720099999999995</v>
      </c>
      <c r="H41" s="46"/>
      <c r="I41" s="49"/>
      <c r="J41" s="44"/>
      <c r="K41" s="44"/>
    </row>
    <row r="42" spans="5:11" ht="15.95" customHeight="1">
      <c r="E42" s="45" t="s">
        <v>92</v>
      </c>
      <c r="F42" s="46">
        <v>0.91129700000000002</v>
      </c>
      <c r="G42" s="46">
        <v>-0.13000500000000001</v>
      </c>
      <c r="H42" s="46"/>
      <c r="I42" s="49"/>
      <c r="J42" s="44"/>
      <c r="K42" s="44"/>
    </row>
    <row r="43" spans="5:11" ht="15.95" customHeight="1">
      <c r="E43" s="45" t="s">
        <v>42</v>
      </c>
      <c r="F43" s="46">
        <v>-0.475329</v>
      </c>
      <c r="G43" s="46">
        <v>0.83027099999999998</v>
      </c>
      <c r="H43" s="46"/>
      <c r="I43" s="49"/>
      <c r="J43" s="44"/>
      <c r="K43" s="44"/>
    </row>
    <row r="44" spans="5:11" ht="15.95" customHeight="1">
      <c r="E44" s="45" t="s">
        <v>43</v>
      </c>
      <c r="F44" s="46">
        <v>0.97565100000000005</v>
      </c>
      <c r="G44" s="46">
        <v>-0.161495</v>
      </c>
      <c r="H44" s="46"/>
      <c r="I44" s="49"/>
      <c r="J44" s="44"/>
      <c r="K44" s="44"/>
    </row>
    <row r="45" spans="5:11" ht="15.95" customHeight="1">
      <c r="E45" s="45" t="s">
        <v>45</v>
      </c>
      <c r="F45" s="46">
        <v>-0.64743600000000001</v>
      </c>
      <c r="G45" s="46">
        <v>0.71534500000000001</v>
      </c>
      <c r="H45" s="46"/>
      <c r="I45" s="49"/>
      <c r="J45" s="44"/>
      <c r="K45" s="44"/>
    </row>
    <row r="46" spans="5:11" ht="15.95" customHeight="1">
      <c r="E46" s="45" t="s">
        <v>44</v>
      </c>
      <c r="F46" s="46">
        <v>-0.78717999999999999</v>
      </c>
      <c r="G46" s="46">
        <v>0.58686400000000005</v>
      </c>
      <c r="H46" s="46"/>
      <c r="I46" s="49"/>
      <c r="J46" s="44"/>
      <c r="K46" s="44"/>
    </row>
    <row r="47" spans="5:11" ht="15.95" customHeight="1">
      <c r="E47" s="45" t="s">
        <v>41</v>
      </c>
      <c r="F47" s="46">
        <v>-0.55574400000000002</v>
      </c>
      <c r="G47" s="46">
        <v>0.81336600000000003</v>
      </c>
      <c r="H47" s="46"/>
      <c r="I47" s="49"/>
      <c r="J47" s="44"/>
      <c r="K47" s="44"/>
    </row>
    <row r="48" spans="5:11" ht="15.95" customHeight="1">
      <c r="E48" s="45" t="s">
        <v>93</v>
      </c>
      <c r="F48" s="46">
        <v>0.93734399999999996</v>
      </c>
      <c r="G48" s="46">
        <v>-0.26927699999999999</v>
      </c>
      <c r="H48" s="46"/>
      <c r="I48" s="49"/>
      <c r="J48" s="44"/>
      <c r="K48" s="44"/>
    </row>
    <row r="49" spans="5:11" ht="15.95" customHeight="1">
      <c r="E49" s="45" t="s">
        <v>94</v>
      </c>
      <c r="F49" s="46">
        <v>0.80716200000000005</v>
      </c>
      <c r="G49" s="46">
        <v>-0.57768399999999998</v>
      </c>
      <c r="H49" s="46"/>
      <c r="I49" s="49"/>
      <c r="J49" s="44"/>
      <c r="K49" s="44"/>
    </row>
    <row r="50" spans="5:11" ht="15.95" customHeight="1">
      <c r="E50" s="45" t="s">
        <v>95</v>
      </c>
      <c r="F50" s="46">
        <v>0.444212</v>
      </c>
      <c r="G50" s="46">
        <v>0.77981299999999998</v>
      </c>
      <c r="H50" s="46"/>
      <c r="I50" s="49"/>
      <c r="J50" s="44"/>
      <c r="K50" s="44"/>
    </row>
    <row r="51" spans="5:11" ht="15.95" customHeight="1">
      <c r="E51" s="45" t="s">
        <v>96</v>
      </c>
      <c r="F51" s="46">
        <v>0.76314700000000002</v>
      </c>
      <c r="G51" s="46">
        <v>3.8348500000000001E-2</v>
      </c>
      <c r="H51" s="46"/>
      <c r="I51" s="49"/>
      <c r="J51" s="44"/>
      <c r="K51" s="44"/>
    </row>
    <row r="52" spans="5:11" ht="15.95" customHeight="1">
      <c r="E52" s="45" t="s">
        <v>97</v>
      </c>
      <c r="F52" s="46">
        <v>0.90216399999999997</v>
      </c>
      <c r="G52" s="46">
        <v>5.21089E-2</v>
      </c>
      <c r="H52" s="46"/>
      <c r="I52" s="49"/>
      <c r="J52" s="44"/>
      <c r="K52" s="44"/>
    </row>
    <row r="53" spans="5:11" ht="15.95" customHeight="1">
      <c r="E53" s="45" t="s">
        <v>98</v>
      </c>
      <c r="F53" s="46">
        <v>0.92885099999999998</v>
      </c>
      <c r="G53" s="46">
        <v>0.30084</v>
      </c>
      <c r="H53" s="46"/>
      <c r="I53" s="49"/>
      <c r="J53" s="44"/>
      <c r="K53" s="44"/>
    </row>
    <row r="54" spans="5:11" ht="15.95" customHeight="1">
      <c r="E54" s="45" t="s">
        <v>99</v>
      </c>
      <c r="F54" s="46">
        <v>0.72959200000000002</v>
      </c>
      <c r="G54" s="46">
        <v>-0.412435</v>
      </c>
      <c r="H54" s="46"/>
      <c r="I54" s="49"/>
      <c r="J54" s="44"/>
      <c r="K54" s="44"/>
    </row>
    <row r="55" spans="5:11" ht="15.95" customHeight="1">
      <c r="E55" s="45" t="s">
        <v>100</v>
      </c>
      <c r="F55" s="46">
        <v>0.97503300000000004</v>
      </c>
      <c r="G55" s="46">
        <v>0.19750899999999999</v>
      </c>
      <c r="H55" s="46"/>
      <c r="I55" s="49"/>
      <c r="J55" s="44"/>
      <c r="K55" s="44"/>
    </row>
    <row r="56" spans="5:11" ht="15.95" customHeight="1">
      <c r="E56" s="45" t="s">
        <v>64</v>
      </c>
      <c r="F56" s="46">
        <v>0.96626599999999996</v>
      </c>
      <c r="G56" s="46">
        <v>-0.23176099999999999</v>
      </c>
      <c r="H56" s="46"/>
      <c r="I56" s="49"/>
      <c r="J56" s="44"/>
      <c r="K56" s="44"/>
    </row>
    <row r="57" spans="5:11" ht="15.95" customHeight="1">
      <c r="E57" s="45" t="s">
        <v>101</v>
      </c>
      <c r="F57" s="46">
        <v>0.91325800000000001</v>
      </c>
      <c r="G57" s="46">
        <v>-0.38894000000000001</v>
      </c>
      <c r="H57" s="46"/>
      <c r="I57" s="49"/>
      <c r="J57" s="44"/>
      <c r="K57" s="44"/>
    </row>
    <row r="58" spans="5:11" ht="15.95" customHeight="1">
      <c r="E58" s="45" t="s">
        <v>102</v>
      </c>
      <c r="F58" s="46">
        <v>-0.89238899999999999</v>
      </c>
      <c r="G58" s="46">
        <v>0.343391</v>
      </c>
      <c r="H58" s="46"/>
      <c r="I58" s="49"/>
      <c r="J58" s="44"/>
      <c r="K58" s="44"/>
    </row>
    <row r="59" spans="5:11" ht="15.95" customHeight="1">
      <c r="E59" s="45" t="s">
        <v>103</v>
      </c>
      <c r="F59" s="46">
        <v>0.78512499999999996</v>
      </c>
      <c r="G59" s="46">
        <v>-0.568523</v>
      </c>
      <c r="H59" s="46"/>
      <c r="I59" s="49"/>
      <c r="J59" s="44"/>
      <c r="K59" s="44"/>
    </row>
    <row r="60" spans="5:11" ht="15.95" customHeight="1">
      <c r="E60" s="45" t="s">
        <v>66</v>
      </c>
      <c r="F60" s="46">
        <v>0.97062099999999996</v>
      </c>
      <c r="G60" s="46">
        <v>0.14507800000000001</v>
      </c>
      <c r="H60" s="46"/>
      <c r="I60" s="49"/>
      <c r="J60" s="44"/>
      <c r="K60" s="44"/>
    </row>
    <row r="61" spans="5:11" ht="15.95" customHeight="1">
      <c r="E61" s="45" t="s">
        <v>104</v>
      </c>
      <c r="F61" s="46">
        <v>0.85362199999999999</v>
      </c>
      <c r="G61" s="46">
        <v>-0.46121499999999999</v>
      </c>
      <c r="H61" s="46"/>
      <c r="I61" s="49"/>
      <c r="J61" s="44"/>
      <c r="K61" s="44"/>
    </row>
    <row r="62" spans="5:11" ht="15.95" customHeight="1">
      <c r="E62" s="45" t="s">
        <v>60</v>
      </c>
      <c r="F62" s="46">
        <v>-0.55937099999999995</v>
      </c>
      <c r="G62" s="46">
        <v>-0.69445800000000002</v>
      </c>
      <c r="H62" s="46"/>
      <c r="I62" s="49"/>
      <c r="J62" s="44"/>
      <c r="K62" s="44"/>
    </row>
    <row r="63" spans="5:11" ht="15.95" customHeight="1">
      <c r="E63" s="45" t="s">
        <v>105</v>
      </c>
      <c r="F63" s="46">
        <v>0.90034199999999998</v>
      </c>
      <c r="G63" s="46">
        <v>-0.424817</v>
      </c>
      <c r="H63" s="46"/>
      <c r="I63" s="49"/>
      <c r="J63" s="44"/>
      <c r="K63" s="44"/>
    </row>
    <row r="64" spans="5:11" ht="15.95" customHeight="1">
      <c r="E64" s="45" t="s">
        <v>65</v>
      </c>
      <c r="F64" s="46">
        <v>0.93516699999999997</v>
      </c>
      <c r="G64" s="46">
        <v>-0.34516799999999997</v>
      </c>
      <c r="H64" s="46"/>
      <c r="I64" s="49"/>
      <c r="J64" s="44"/>
      <c r="K64" s="44"/>
    </row>
    <row r="65" spans="5:11" ht="15.95" customHeight="1">
      <c r="E65" s="45" t="s">
        <v>106</v>
      </c>
      <c r="F65" s="46">
        <v>0.94614799999999999</v>
      </c>
      <c r="G65" s="46">
        <v>-0.25104100000000001</v>
      </c>
      <c r="H65" s="46"/>
      <c r="I65" s="49"/>
      <c r="J65" s="44"/>
      <c r="K65" s="44"/>
    </row>
    <row r="66" spans="5:11" ht="15.95" customHeight="1">
      <c r="E66" s="45" t="s">
        <v>107</v>
      </c>
      <c r="F66" s="46">
        <v>-0.86707299999999998</v>
      </c>
      <c r="G66" s="46">
        <v>0.21895400000000001</v>
      </c>
      <c r="H66" s="46"/>
      <c r="I66" s="49"/>
      <c r="J66" s="44"/>
      <c r="K66" s="44"/>
    </row>
    <row r="67" spans="5:11" ht="15.95" customHeight="1">
      <c r="E67" s="45" t="s">
        <v>108</v>
      </c>
      <c r="F67" s="46">
        <v>-0.51607499999999995</v>
      </c>
      <c r="G67" s="46">
        <v>0.831704</v>
      </c>
      <c r="H67" s="46"/>
      <c r="I67" s="49"/>
      <c r="J67" s="44"/>
      <c r="K67" s="44"/>
    </row>
    <row r="68" spans="5:11" ht="15.95" customHeight="1">
      <c r="E68" s="45" t="s">
        <v>109</v>
      </c>
      <c r="F68" s="46">
        <v>0.89393400000000001</v>
      </c>
      <c r="G68" s="46">
        <v>-0.436394</v>
      </c>
      <c r="H68" s="46"/>
      <c r="I68" s="49"/>
      <c r="J68" s="44"/>
      <c r="K68" s="44"/>
    </row>
    <row r="69" spans="5:11" ht="15.95" customHeight="1">
      <c r="E69" s="45" t="s">
        <v>110</v>
      </c>
      <c r="F69" s="46">
        <v>0.93639700000000003</v>
      </c>
      <c r="G69" s="46">
        <v>-0.34137899999999999</v>
      </c>
      <c r="H69" s="46"/>
      <c r="I69" s="49"/>
      <c r="J69" s="44"/>
      <c r="K69" s="44"/>
    </row>
    <row r="70" spans="5:11" ht="15.95" customHeight="1">
      <c r="E70" s="45" t="s">
        <v>111</v>
      </c>
      <c r="F70" s="46">
        <v>0.99678599999999995</v>
      </c>
      <c r="G70" s="46">
        <v>-1.37515E-2</v>
      </c>
      <c r="H70" s="46"/>
      <c r="I70" s="49"/>
      <c r="J70" s="44"/>
      <c r="K70" s="44"/>
    </row>
    <row r="71" spans="5:11" ht="15.95" customHeight="1">
      <c r="E71" s="45" t="s">
        <v>112</v>
      </c>
      <c r="F71" s="46">
        <v>0.78825900000000004</v>
      </c>
      <c r="G71" s="46">
        <v>-0.57953500000000002</v>
      </c>
      <c r="H71" s="46"/>
      <c r="I71" s="49"/>
      <c r="J71" s="44"/>
      <c r="K71" s="44"/>
    </row>
    <row r="72" spans="5:11" ht="15.95" customHeight="1">
      <c r="E72" s="45" t="s">
        <v>113</v>
      </c>
      <c r="F72" s="46">
        <v>0.60012699999999997</v>
      </c>
      <c r="G72" s="46">
        <v>-0.77540900000000001</v>
      </c>
      <c r="H72" s="46"/>
      <c r="I72" s="49"/>
      <c r="J72" s="44"/>
      <c r="K72" s="44"/>
    </row>
    <row r="73" spans="5:11" ht="15.95" customHeight="1">
      <c r="E73" s="45" t="s">
        <v>114</v>
      </c>
      <c r="F73" s="46">
        <v>0.41604400000000002</v>
      </c>
      <c r="G73" s="46">
        <v>-0.85321100000000005</v>
      </c>
      <c r="H73" s="46"/>
      <c r="I73" s="49"/>
      <c r="J73" s="44"/>
      <c r="K73" s="44"/>
    </row>
    <row r="74" spans="5:11" ht="15.95" customHeight="1">
      <c r="E74" s="45" t="s">
        <v>115</v>
      </c>
      <c r="F74" s="46">
        <v>0.98744799999999999</v>
      </c>
      <c r="G74" s="46">
        <v>-0.14236799999999999</v>
      </c>
      <c r="H74" s="46"/>
      <c r="I74" s="49"/>
      <c r="J74" s="44"/>
      <c r="K74" s="44"/>
    </row>
    <row r="75" spans="5:11" ht="15.95" customHeight="1">
      <c r="E75" s="45" t="s">
        <v>116</v>
      </c>
      <c r="F75" s="46">
        <v>0.42586200000000002</v>
      </c>
      <c r="G75" s="46">
        <v>0.34125299999999997</v>
      </c>
      <c r="H75" s="46"/>
      <c r="I75" s="49"/>
      <c r="J75" s="44"/>
      <c r="K75" s="44"/>
    </row>
    <row r="76" spans="5:11" ht="15.95" customHeight="1">
      <c r="E76" s="45" t="s">
        <v>117</v>
      </c>
      <c r="F76" s="46">
        <v>0.98336100000000004</v>
      </c>
      <c r="G76" s="46">
        <v>0.17121700000000001</v>
      </c>
      <c r="H76" s="46"/>
      <c r="I76" s="49"/>
      <c r="J76" s="44"/>
      <c r="K76" s="44"/>
    </row>
    <row r="77" spans="5:11" ht="15.95" customHeight="1">
      <c r="E77" s="45" t="s">
        <v>118</v>
      </c>
      <c r="F77" s="46">
        <v>0.83914999999999995</v>
      </c>
      <c r="G77" s="46">
        <v>-0.52758099999999997</v>
      </c>
      <c r="H77" s="46"/>
      <c r="I77" s="49"/>
      <c r="J77" s="44"/>
      <c r="K77" s="44"/>
    </row>
    <row r="78" spans="5:11" ht="15.95" customHeight="1">
      <c r="E78" s="45" t="s">
        <v>119</v>
      </c>
      <c r="F78" s="46">
        <v>0.50054200000000004</v>
      </c>
      <c r="G78" s="46">
        <v>-0.72393399999999997</v>
      </c>
      <c r="H78" s="46"/>
      <c r="I78" s="49"/>
      <c r="J78" s="44"/>
      <c r="K78" s="44"/>
    </row>
    <row r="79" spans="5:11" ht="15.95" customHeight="1">
      <c r="E79" s="45" t="s">
        <v>120</v>
      </c>
      <c r="F79" s="46">
        <v>0.89932599999999996</v>
      </c>
      <c r="G79" s="46">
        <v>-0.41686800000000002</v>
      </c>
      <c r="H79" s="46"/>
      <c r="I79" s="49"/>
      <c r="J79" s="44"/>
      <c r="K79" s="44"/>
    </row>
    <row r="80" spans="5:11" ht="15.95" customHeight="1">
      <c r="E80" s="45" t="s">
        <v>121</v>
      </c>
      <c r="F80" s="46">
        <v>0.99882000000000004</v>
      </c>
      <c r="G80" s="46">
        <v>1.19696E-2</v>
      </c>
      <c r="H80" s="46"/>
      <c r="I80" s="49"/>
      <c r="J80" s="44"/>
      <c r="K80" s="44"/>
    </row>
    <row r="81" spans="5:11" ht="15.95" customHeight="1">
      <c r="E81" s="45" t="s">
        <v>63</v>
      </c>
      <c r="F81" s="46">
        <v>0.98807199999999995</v>
      </c>
      <c r="G81" s="46">
        <v>0.131186</v>
      </c>
      <c r="H81" s="46"/>
      <c r="I81" s="49"/>
      <c r="J81" s="44"/>
      <c r="K81" s="44"/>
    </row>
    <row r="82" spans="5:11" ht="15.95" customHeight="1">
      <c r="E82" s="45" t="s">
        <v>122</v>
      </c>
      <c r="F82" s="46">
        <v>0.91909799999999997</v>
      </c>
      <c r="G82" s="46">
        <v>-0.373753</v>
      </c>
      <c r="H82" s="46"/>
      <c r="I82" s="49"/>
      <c r="J82" s="44"/>
      <c r="K82" s="44"/>
    </row>
    <row r="83" spans="5:11" ht="15.95" customHeight="1">
      <c r="E83" s="45" t="s">
        <v>123</v>
      </c>
      <c r="F83" s="46">
        <v>0.34876499999999999</v>
      </c>
      <c r="G83" s="46">
        <v>0.86328700000000003</v>
      </c>
      <c r="H83" s="46"/>
      <c r="I83" s="49"/>
      <c r="J83" s="44"/>
      <c r="K83" s="44"/>
    </row>
    <row r="84" spans="5:11" ht="15.95" customHeight="1">
      <c r="E84" s="45" t="s">
        <v>124</v>
      </c>
      <c r="F84" s="46">
        <v>0.28851199999999999</v>
      </c>
      <c r="G84" s="46">
        <v>-0.83487500000000003</v>
      </c>
      <c r="H84" s="46"/>
      <c r="I84" s="49"/>
      <c r="J84" s="44"/>
      <c r="K84" s="44"/>
    </row>
    <row r="85" spans="5:11" ht="15.95" customHeight="1">
      <c r="E85" s="45" t="s">
        <v>125</v>
      </c>
      <c r="F85" s="46">
        <v>0.86054399999999998</v>
      </c>
      <c r="G85" s="46">
        <v>-0.49448300000000001</v>
      </c>
      <c r="H85" s="46"/>
      <c r="I85" s="49"/>
      <c r="J85" s="44"/>
      <c r="K85" s="44"/>
    </row>
    <row r="86" spans="5:11" ht="15.95" customHeight="1">
      <c r="E86" s="45" t="s">
        <v>126</v>
      </c>
      <c r="F86" s="46">
        <v>0.92165699999999995</v>
      </c>
      <c r="G86" s="46">
        <v>-0.37457000000000001</v>
      </c>
      <c r="H86" s="46"/>
      <c r="I86" s="49"/>
      <c r="J86" s="44"/>
      <c r="K86" s="44"/>
    </row>
    <row r="87" spans="5:11" ht="15.95" customHeight="1">
      <c r="E87" s="45" t="s">
        <v>59</v>
      </c>
      <c r="F87" s="46">
        <v>0.87556400000000001</v>
      </c>
      <c r="G87" s="46">
        <v>0.48019499999999998</v>
      </c>
      <c r="H87" s="46"/>
      <c r="I87" s="49"/>
      <c r="J87" s="44"/>
      <c r="K87" s="44"/>
    </row>
    <row r="88" spans="5:11" ht="15.95" customHeight="1">
      <c r="E88" s="45" t="s">
        <v>127</v>
      </c>
      <c r="F88" s="46">
        <v>-0.15412899999999999</v>
      </c>
      <c r="G88" s="46">
        <v>0.61974399999999996</v>
      </c>
      <c r="H88" s="46"/>
      <c r="I88" s="49"/>
      <c r="J88" s="44"/>
      <c r="K88" s="44"/>
    </row>
    <row r="89" spans="5:11" ht="15.95" customHeight="1">
      <c r="E89" s="45" t="s">
        <v>128</v>
      </c>
      <c r="F89" s="46">
        <v>0.99108200000000002</v>
      </c>
      <c r="G89" s="46">
        <v>-0.115511</v>
      </c>
      <c r="H89" s="46"/>
      <c r="I89" s="49"/>
      <c r="J89" s="44"/>
      <c r="K89" s="44"/>
    </row>
    <row r="90" spans="5:11" ht="15.95" customHeight="1">
      <c r="E90" s="45" t="s">
        <v>129</v>
      </c>
      <c r="F90" s="46">
        <v>0.78699699999999995</v>
      </c>
      <c r="G90" s="46">
        <v>-0.614622</v>
      </c>
      <c r="H90" s="46"/>
      <c r="I90" s="49"/>
      <c r="J90" s="44"/>
      <c r="K90" s="44"/>
    </row>
    <row r="91" spans="5:11" ht="15.95" customHeight="1">
      <c r="E91" s="45" t="s">
        <v>130</v>
      </c>
      <c r="F91" s="46">
        <v>-0.28744700000000001</v>
      </c>
      <c r="G91" s="46">
        <v>0.925956</v>
      </c>
      <c r="H91" s="46"/>
      <c r="I91" s="49"/>
      <c r="J91" s="44"/>
      <c r="K91" s="44"/>
    </row>
    <row r="92" spans="5:11" ht="15.95" customHeight="1">
      <c r="E92" s="45" t="s">
        <v>58</v>
      </c>
      <c r="F92" s="46">
        <v>-3.9863000000000003E-2</v>
      </c>
      <c r="G92" s="46">
        <v>0.96699400000000002</v>
      </c>
      <c r="H92" s="46"/>
      <c r="I92" s="49"/>
      <c r="J92" s="44"/>
      <c r="K92" s="44"/>
    </row>
    <row r="93" spans="5:11" ht="15.95" customHeight="1">
      <c r="E93" s="45" t="s">
        <v>57</v>
      </c>
      <c r="F93" s="46">
        <v>0.99550300000000003</v>
      </c>
      <c r="G93" s="46">
        <v>-3.05934E-2</v>
      </c>
      <c r="H93" s="46"/>
      <c r="I93" s="49"/>
      <c r="J93" s="44"/>
      <c r="K93" s="44"/>
    </row>
    <row r="94" spans="5:11" ht="15.95" customHeight="1">
      <c r="E94" s="45" t="s">
        <v>68</v>
      </c>
      <c r="F94" s="46">
        <v>0.99141800000000002</v>
      </c>
      <c r="G94" s="46">
        <v>-1.53901E-2</v>
      </c>
      <c r="H94" s="46"/>
      <c r="I94" s="49"/>
      <c r="J94" s="44"/>
      <c r="K94" s="44"/>
    </row>
    <row r="95" spans="5:11" ht="15.95" customHeight="1">
      <c r="E95" s="45" t="s">
        <v>131</v>
      </c>
      <c r="F95" s="46">
        <v>0.31275700000000001</v>
      </c>
      <c r="G95" s="46">
        <v>0.94534799999999997</v>
      </c>
      <c r="H95" s="46"/>
      <c r="I95" s="49"/>
      <c r="J95" s="44"/>
      <c r="K95" s="44"/>
    </row>
    <row r="96" spans="5:11" ht="15.95" customHeight="1">
      <c r="E96" s="45" t="s">
        <v>132</v>
      </c>
      <c r="F96" s="46">
        <v>-7.6880900000000002E-2</v>
      </c>
      <c r="G96" s="46">
        <v>0.99310699999999996</v>
      </c>
      <c r="H96" s="46"/>
      <c r="I96" s="49"/>
      <c r="J96" s="44"/>
      <c r="K96" s="44"/>
    </row>
    <row r="97" spans="5:11" ht="15.95" customHeight="1">
      <c r="E97" s="45" t="s">
        <v>133</v>
      </c>
      <c r="F97" s="46">
        <v>-0.83560199999999996</v>
      </c>
      <c r="G97" s="46">
        <v>0.536381</v>
      </c>
      <c r="H97" s="46"/>
      <c r="I97" s="49"/>
      <c r="J97" s="44"/>
      <c r="K97" s="44"/>
    </row>
    <row r="98" spans="5:11" ht="15.95" customHeight="1">
      <c r="E98" s="45" t="s">
        <v>134</v>
      </c>
      <c r="F98" s="46">
        <v>-0.59499800000000003</v>
      </c>
      <c r="G98" s="46">
        <v>-0.79704799999999998</v>
      </c>
      <c r="H98" s="46"/>
      <c r="I98" s="49"/>
      <c r="J98" s="44"/>
      <c r="K98" s="44"/>
    </row>
    <row r="99" spans="5:11" ht="15.95" customHeight="1">
      <c r="E99" s="45" t="s">
        <v>135</v>
      </c>
      <c r="F99" s="46">
        <v>0.74219900000000005</v>
      </c>
      <c r="G99" s="46">
        <v>0.66084699999999996</v>
      </c>
      <c r="H99" s="46"/>
      <c r="I99" s="49"/>
      <c r="J99" s="44"/>
      <c r="K99" s="44"/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D2:J10"/>
  <sheetViews>
    <sheetView topLeftCell="C1" workbookViewId="0">
      <selection activeCell="H9" sqref="H9"/>
    </sheetView>
  </sheetViews>
  <sheetFormatPr defaultRowHeight="15"/>
  <cols>
    <col min="5" max="5" width="9.140625" style="1"/>
    <col min="10" max="10" width="9.140625" style="1"/>
  </cols>
  <sheetData>
    <row r="2" spans="4:10">
      <c r="D2" s="11" t="s">
        <v>173</v>
      </c>
      <c r="E2" s="19"/>
      <c r="F2" s="19"/>
      <c r="H2" s="11" t="s">
        <v>174</v>
      </c>
      <c r="I2" s="19"/>
      <c r="J2" s="19"/>
    </row>
    <row r="3" spans="4:10">
      <c r="D3" s="19"/>
      <c r="E3" s="78" t="s">
        <v>1</v>
      </c>
      <c r="F3" s="78" t="s">
        <v>2</v>
      </c>
      <c r="H3" s="19"/>
      <c r="I3" s="78" t="s">
        <v>1</v>
      </c>
      <c r="J3" s="78" t="s">
        <v>2</v>
      </c>
    </row>
    <row r="4" spans="4:10">
      <c r="D4" s="19"/>
      <c r="E4" s="4">
        <v>3.793167</v>
      </c>
      <c r="F4" s="4">
        <v>2.0554290000000002</v>
      </c>
      <c r="H4" s="19"/>
      <c r="I4" s="4">
        <v>527.98800000000006</v>
      </c>
      <c r="J4" s="4">
        <v>1482.54</v>
      </c>
    </row>
    <row r="5" spans="4:10">
      <c r="D5" s="19"/>
      <c r="E5" s="4">
        <v>2.7363140000000001</v>
      </c>
      <c r="F5" s="4">
        <v>2.0554290000000002</v>
      </c>
      <c r="H5" s="19"/>
      <c r="I5" s="4">
        <v>943.86400000000003</v>
      </c>
      <c r="J5" s="4">
        <v>3126.7719999999999</v>
      </c>
    </row>
    <row r="6" spans="4:10">
      <c r="D6" s="19"/>
      <c r="E6" s="4">
        <v>3.3018169999999998</v>
      </c>
      <c r="F6" s="4">
        <v>0.1692082</v>
      </c>
      <c r="H6" s="19"/>
      <c r="I6" s="4">
        <v>1386.9839999999999</v>
      </c>
      <c r="J6" s="4">
        <v>2178.384</v>
      </c>
    </row>
    <row r="7" spans="4:10">
      <c r="D7" s="62"/>
      <c r="E7" s="4">
        <v>2.1714560000000001</v>
      </c>
      <c r="F7" s="4">
        <v>2.1527099999999999</v>
      </c>
      <c r="H7" s="62"/>
      <c r="I7" s="4">
        <v>999.95600000000002</v>
      </c>
      <c r="J7" s="4">
        <v>2660.3</v>
      </c>
    </row>
    <row r="8" spans="4:10">
      <c r="D8" s="62"/>
      <c r="E8" s="4">
        <v>3.8372730000000002</v>
      </c>
      <c r="F8" s="4">
        <v>1.057328</v>
      </c>
      <c r="H8" s="62"/>
      <c r="I8" s="4">
        <v>851.32</v>
      </c>
      <c r="J8" s="4">
        <v>1945.604</v>
      </c>
    </row>
    <row r="9" spans="4:10">
      <c r="D9" s="3" t="s">
        <v>195</v>
      </c>
      <c r="E9" s="3">
        <f>AVERAGE(E4:E8)</f>
        <v>3.1680053999999997</v>
      </c>
      <c r="F9" s="3">
        <f>AVERAGE(F4:F8)</f>
        <v>1.4980208400000001</v>
      </c>
      <c r="H9" s="3" t="s">
        <v>195</v>
      </c>
      <c r="I9" s="3">
        <f>AVERAGE(I4:I8)</f>
        <v>942.02240000000006</v>
      </c>
      <c r="J9" s="3">
        <f>AVERAGE(J4:J8)</f>
        <v>2278.7199999999998</v>
      </c>
    </row>
    <row r="10" spans="4:10">
      <c r="D10" s="51" t="s">
        <v>3</v>
      </c>
      <c r="E10" s="3">
        <f>STDEV(E4:E8)/SQRT(5)</f>
        <v>0.31907051432976413</v>
      </c>
      <c r="F10" s="3">
        <f>STDEV(F4:F8)/SQRT(5)</f>
        <v>0.38794193001928218</v>
      </c>
      <c r="H10" s="51" t="s">
        <v>3</v>
      </c>
      <c r="I10" s="3">
        <f>STDEV(I4:I8)/SQRT(5)</f>
        <v>138.02208676932838</v>
      </c>
      <c r="J10" s="3">
        <f>STDEV(J4:J8)/SQRT(5)</f>
        <v>284.58141768710118</v>
      </c>
    </row>
  </sheetData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J17"/>
  <sheetViews>
    <sheetView workbookViewId="0">
      <selection activeCell="B8" sqref="B8"/>
    </sheetView>
  </sheetViews>
  <sheetFormatPr defaultRowHeight="15"/>
  <cols>
    <col min="5" max="5" width="9.140625" style="1"/>
    <col min="10" max="10" width="9.140625" style="1"/>
  </cols>
  <sheetData>
    <row r="2" spans="2:10">
      <c r="B2" s="11" t="s">
        <v>175</v>
      </c>
    </row>
    <row r="3" spans="2:10" ht="16.5">
      <c r="C3" s="93" t="s">
        <v>176</v>
      </c>
      <c r="D3" s="95"/>
      <c r="E3" s="93" t="s">
        <v>177</v>
      </c>
      <c r="F3" s="95"/>
      <c r="G3" s="93" t="s">
        <v>178</v>
      </c>
      <c r="H3" s="95"/>
      <c r="I3" s="93" t="s">
        <v>179</v>
      </c>
      <c r="J3" s="95"/>
    </row>
    <row r="4" spans="2:10">
      <c r="C4" s="78" t="s">
        <v>1</v>
      </c>
      <c r="D4" s="78" t="s">
        <v>1</v>
      </c>
      <c r="E4" s="78" t="s">
        <v>1</v>
      </c>
      <c r="F4" s="78" t="s">
        <v>1</v>
      </c>
      <c r="G4" s="78" t="s">
        <v>1</v>
      </c>
      <c r="H4" s="78" t="s">
        <v>1</v>
      </c>
      <c r="I4" s="78" t="s">
        <v>1</v>
      </c>
      <c r="J4" s="78" t="s">
        <v>1</v>
      </c>
    </row>
    <row r="5" spans="2:10">
      <c r="C5" s="4">
        <v>1.069097</v>
      </c>
      <c r="D5" s="4">
        <v>1.469632</v>
      </c>
      <c r="E5" s="4">
        <v>1.145462</v>
      </c>
      <c r="F5" s="4">
        <v>0.78410029999999997</v>
      </c>
      <c r="G5" s="4">
        <v>1.06358</v>
      </c>
      <c r="H5" s="4">
        <v>1.2400679999999999</v>
      </c>
      <c r="I5" s="4">
        <v>0.915412</v>
      </c>
      <c r="J5" s="4">
        <v>1.5591969999999999</v>
      </c>
    </row>
    <row r="6" spans="2:10">
      <c r="C6" s="4">
        <v>1.091594</v>
      </c>
      <c r="D6" s="4">
        <v>1.5173749999999999</v>
      </c>
      <c r="E6" s="4">
        <v>0.83952349999999998</v>
      </c>
      <c r="F6" s="4">
        <v>1.1320790000000001</v>
      </c>
      <c r="G6" s="4">
        <v>1.003449</v>
      </c>
      <c r="H6" s="4">
        <v>1.6351789999999999</v>
      </c>
      <c r="I6" s="4">
        <v>1.178391</v>
      </c>
      <c r="J6" s="4">
        <v>1.4240189999999999</v>
      </c>
    </row>
    <row r="7" spans="2:10">
      <c r="C7" s="4">
        <v>0.83930899999999997</v>
      </c>
      <c r="D7" s="4">
        <v>1.1407499999999999</v>
      </c>
      <c r="E7" s="4">
        <v>1.015015</v>
      </c>
      <c r="F7" s="4">
        <v>1.2555000000000001</v>
      </c>
      <c r="G7" s="4">
        <v>0.93297070000000004</v>
      </c>
      <c r="H7" s="4">
        <v>1.6202399999999999</v>
      </c>
      <c r="I7" s="4">
        <v>0.90619709999999998</v>
      </c>
      <c r="J7" s="4">
        <v>1.2723</v>
      </c>
    </row>
    <row r="8" spans="2:10">
      <c r="B8" s="3" t="s">
        <v>195</v>
      </c>
      <c r="C8" s="3">
        <f>AVERAGE(C5:C7)</f>
        <v>1</v>
      </c>
      <c r="D8" s="3">
        <f t="shared" ref="D8:J8" si="0">AVERAGE(D5:D7)</f>
        <v>1.3759189999999999</v>
      </c>
      <c r="E8" s="3">
        <f t="shared" si="0"/>
        <v>1.0000001666666667</v>
      </c>
      <c r="F8" s="3">
        <f t="shared" si="0"/>
        <v>1.0572264333333334</v>
      </c>
      <c r="G8" s="3">
        <f t="shared" si="0"/>
        <v>0.99999990000000005</v>
      </c>
      <c r="H8" s="3">
        <f t="shared" si="0"/>
        <v>1.4984956666666667</v>
      </c>
      <c r="I8" s="3">
        <f t="shared" si="0"/>
        <v>1.0000000333333332</v>
      </c>
      <c r="J8" s="3">
        <f t="shared" si="0"/>
        <v>1.4185053333333333</v>
      </c>
    </row>
    <row r="9" spans="2:10">
      <c r="B9" s="51" t="s">
        <v>3</v>
      </c>
      <c r="C9" s="3">
        <f>STDEV(C5:C7)/SQRT(3)</f>
        <v>8.0607540720455867E-2</v>
      </c>
      <c r="D9" s="3">
        <f t="shared" ref="D9:J9" si="1">STDEV(D5:D7)/SQRT(3)</f>
        <v>0.11838945959980288</v>
      </c>
      <c r="E9" s="3">
        <f t="shared" si="1"/>
        <v>8.863534915706274E-2</v>
      </c>
      <c r="F9" s="3">
        <f t="shared" si="1"/>
        <v>0.14113421430499362</v>
      </c>
      <c r="G9" s="3">
        <f t="shared" si="1"/>
        <v>3.7743076759100228E-2</v>
      </c>
      <c r="H9" s="3">
        <f t="shared" si="1"/>
        <v>0.12928577854805892</v>
      </c>
      <c r="I9" s="3">
        <f t="shared" si="1"/>
        <v>8.9235141315335248E-2</v>
      </c>
      <c r="J9" s="3">
        <f t="shared" si="1"/>
        <v>8.2865900792250549E-2</v>
      </c>
    </row>
    <row r="14" spans="2:10">
      <c r="B14" s="11"/>
      <c r="C14" s="80"/>
      <c r="D14" s="80"/>
    </row>
    <row r="15" spans="2:10">
      <c r="B15" s="19"/>
      <c r="C15" s="74"/>
      <c r="D15" s="74"/>
    </row>
    <row r="16" spans="2:10">
      <c r="B16" s="19"/>
      <c r="C16" s="82"/>
      <c r="D16" s="82"/>
    </row>
    <row r="17" spans="2:4">
      <c r="B17" s="19"/>
      <c r="C17" s="82"/>
      <c r="D17" s="82"/>
    </row>
  </sheetData>
  <mergeCells count="4">
    <mergeCell ref="C3:D3"/>
    <mergeCell ref="E3:F3"/>
    <mergeCell ref="G3:H3"/>
    <mergeCell ref="I3:J3"/>
  </mergeCells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Y44"/>
  <sheetViews>
    <sheetView workbookViewId="0">
      <selection activeCell="T4" sqref="T4"/>
    </sheetView>
  </sheetViews>
  <sheetFormatPr defaultColWidth="9.140625" defaultRowHeight="15"/>
  <cols>
    <col min="1" max="16384" width="9.140625" style="6"/>
  </cols>
  <sheetData>
    <row r="1" spans="1:51">
      <c r="A1" s="13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</row>
    <row r="2" spans="1:51" s="19" customFormat="1">
      <c r="B2" s="40" t="s">
        <v>0</v>
      </c>
    </row>
    <row r="3" spans="1:51" s="19" customFormat="1">
      <c r="B3" s="68" t="s">
        <v>12</v>
      </c>
      <c r="C3" s="40">
        <v>1000000</v>
      </c>
      <c r="D3" s="40">
        <v>100000</v>
      </c>
      <c r="E3" s="40">
        <v>10000</v>
      </c>
      <c r="F3" s="40">
        <v>1000</v>
      </c>
      <c r="G3" s="40">
        <v>100</v>
      </c>
      <c r="H3" s="40">
        <v>10</v>
      </c>
      <c r="I3" s="40">
        <v>1</v>
      </c>
      <c r="J3" s="40">
        <v>0.1</v>
      </c>
      <c r="K3" s="40">
        <v>0.01</v>
      </c>
      <c r="L3" s="40">
        <v>1E-3</v>
      </c>
      <c r="N3" s="40" t="s">
        <v>0</v>
      </c>
      <c r="S3" s="12" t="s">
        <v>17</v>
      </c>
    </row>
    <row r="4" spans="1:51" s="19" customFormat="1">
      <c r="B4" s="62"/>
      <c r="C4" s="67">
        <v>1.6879435803188547</v>
      </c>
      <c r="D4" s="67">
        <v>1.6704680795523144</v>
      </c>
      <c r="E4" s="67">
        <v>1.1084936096992202</v>
      </c>
      <c r="F4" s="67">
        <v>0.9624225533777091</v>
      </c>
      <c r="G4" s="67">
        <v>0.95762363319198418</v>
      </c>
      <c r="H4" s="67">
        <v>0.41214764120433162</v>
      </c>
      <c r="I4" s="67">
        <v>0.51091956886386658</v>
      </c>
      <c r="J4" s="67">
        <v>0.62491494118790702</v>
      </c>
      <c r="K4" s="67">
        <v>0.454653261690874</v>
      </c>
      <c r="L4" s="67">
        <v>0.83906859194649486</v>
      </c>
      <c r="N4" s="69" t="s">
        <v>12</v>
      </c>
      <c r="O4" s="3" t="s">
        <v>195</v>
      </c>
      <c r="P4" s="63" t="s">
        <v>146</v>
      </c>
      <c r="Q4" s="66" t="s">
        <v>147</v>
      </c>
      <c r="S4" s="61" t="s">
        <v>2</v>
      </c>
      <c r="T4" s="3" t="s">
        <v>195</v>
      </c>
      <c r="U4" s="63" t="s">
        <v>146</v>
      </c>
      <c r="V4" s="66" t="s">
        <v>147</v>
      </c>
    </row>
    <row r="5" spans="1:51" s="19" customFormat="1">
      <c r="B5" s="62"/>
      <c r="C5" s="67">
        <v>1.3583818900274598</v>
      </c>
      <c r="D5" s="67">
        <v>1.2586687043640687</v>
      </c>
      <c r="E5" s="67">
        <v>1.6106244045267586</v>
      </c>
      <c r="F5" s="67">
        <v>1.3729997578286544</v>
      </c>
      <c r="G5" s="67">
        <v>0.91987142312726788</v>
      </c>
      <c r="H5" s="67">
        <v>0.21985898942420681</v>
      </c>
      <c r="I5" s="67">
        <v>0.68726250791640275</v>
      </c>
      <c r="J5" s="67">
        <v>0.66299740875399227</v>
      </c>
      <c r="K5" s="67">
        <v>0.53741995149103983</v>
      </c>
      <c r="L5" s="67">
        <v>0.76323630915304452</v>
      </c>
      <c r="N5" s="67">
        <v>1E-4</v>
      </c>
      <c r="O5" s="4">
        <v>0.64371909999999999</v>
      </c>
      <c r="P5" s="4">
        <v>0.1979717</v>
      </c>
      <c r="Q5" s="4">
        <v>4</v>
      </c>
      <c r="S5" s="67">
        <v>1E-3</v>
      </c>
      <c r="T5" s="67">
        <v>0.5238739586446306</v>
      </c>
      <c r="U5" s="67">
        <v>0.14116040918214293</v>
      </c>
      <c r="V5" s="3">
        <v>4</v>
      </c>
    </row>
    <row r="6" spans="1:51" s="19" customFormat="1">
      <c r="B6" s="62"/>
      <c r="C6" s="67">
        <v>1.6753778382130058</v>
      </c>
      <c r="D6" s="67">
        <v>1.2384923986486487</v>
      </c>
      <c r="E6" s="67">
        <v>1.2762202693667017</v>
      </c>
      <c r="F6" s="67">
        <v>1.2732083920964248</v>
      </c>
      <c r="G6" s="67">
        <v>0.68181563306044635</v>
      </c>
      <c r="H6" s="67">
        <v>0.49018862709873562</v>
      </c>
      <c r="I6" s="67">
        <v>0.50314757332250304</v>
      </c>
      <c r="J6" s="67">
        <v>1.1500018530185672</v>
      </c>
      <c r="K6" s="67">
        <v>0.9837668884855818</v>
      </c>
      <c r="L6" s="67">
        <v>0.57449604915203245</v>
      </c>
      <c r="N6" s="67">
        <v>1E-3</v>
      </c>
      <c r="O6" s="4">
        <v>0.63578950000000001</v>
      </c>
      <c r="P6" s="4">
        <v>0.2368287</v>
      </c>
      <c r="Q6" s="4">
        <v>4</v>
      </c>
      <c r="S6" s="67">
        <v>0.01</v>
      </c>
      <c r="T6" s="67">
        <v>0.61974262015302106</v>
      </c>
      <c r="U6" s="67">
        <v>0.17805075249535027</v>
      </c>
      <c r="V6" s="3">
        <v>4</v>
      </c>
    </row>
    <row r="7" spans="1:51" s="19" customFormat="1">
      <c r="B7" s="62"/>
      <c r="C7" s="67">
        <v>1.3422749343309719</v>
      </c>
      <c r="D7" s="67">
        <v>1.0265352623661623</v>
      </c>
      <c r="E7" s="67">
        <v>1.0019122843483681</v>
      </c>
      <c r="F7" s="67">
        <v>1.2367735716032862</v>
      </c>
      <c r="G7" s="67">
        <v>0.73882986913010007</v>
      </c>
      <c r="H7" s="67">
        <v>0.52439193359448799</v>
      </c>
      <c r="I7" s="67">
        <v>0.54082543643580128</v>
      </c>
      <c r="J7" s="67">
        <v>0.48147513284521382</v>
      </c>
      <c r="K7" s="67">
        <v>0.56731803933188818</v>
      </c>
      <c r="L7" s="67">
        <v>0.39807563777601229</v>
      </c>
      <c r="N7" s="67">
        <v>0.01</v>
      </c>
      <c r="O7" s="4">
        <v>0.72984729999999998</v>
      </c>
      <c r="P7" s="4">
        <v>0.29080250000000002</v>
      </c>
      <c r="Q7" s="4">
        <v>4</v>
      </c>
      <c r="S7" s="67">
        <v>0.1</v>
      </c>
      <c r="T7" s="67">
        <v>0.5545676287533442</v>
      </c>
      <c r="U7" s="67">
        <v>0.19695375440057009</v>
      </c>
      <c r="V7" s="3">
        <v>4</v>
      </c>
    </row>
    <row r="8" spans="1:51" s="19" customFormat="1">
      <c r="B8" s="3" t="s">
        <v>195</v>
      </c>
      <c r="C8" s="3">
        <f t="shared" ref="C8:L8" si="0">AVERAGE(C4:C7)</f>
        <v>1.5159945607225729</v>
      </c>
      <c r="D8" s="3">
        <f t="shared" si="0"/>
        <v>1.2985411112327985</v>
      </c>
      <c r="E8" s="3">
        <f t="shared" si="0"/>
        <v>1.249312641985262</v>
      </c>
      <c r="F8" s="3">
        <f t="shared" si="0"/>
        <v>1.2113510687265185</v>
      </c>
      <c r="G8" s="3">
        <f t="shared" si="0"/>
        <v>0.82453513962744962</v>
      </c>
      <c r="H8" s="3">
        <f t="shared" si="0"/>
        <v>0.4116467978304405</v>
      </c>
      <c r="I8" s="3">
        <f t="shared" si="0"/>
        <v>0.56053877163464338</v>
      </c>
      <c r="J8" s="3">
        <f t="shared" si="0"/>
        <v>0.72984733395141999</v>
      </c>
      <c r="K8" s="3">
        <f t="shared" si="0"/>
        <v>0.63578953524984594</v>
      </c>
      <c r="L8" s="3">
        <f t="shared" si="0"/>
        <v>0.64371914700689603</v>
      </c>
      <c r="N8" s="67">
        <v>0.1</v>
      </c>
      <c r="O8" s="4">
        <v>0.5605388</v>
      </c>
      <c r="P8" s="4">
        <v>8.6029720000000004E-2</v>
      </c>
      <c r="Q8" s="4">
        <v>4</v>
      </c>
      <c r="S8" s="67">
        <v>1</v>
      </c>
      <c r="T8" s="67">
        <v>0.45402274544198795</v>
      </c>
      <c r="U8" s="67">
        <v>9.7582282852028884E-2</v>
      </c>
      <c r="V8" s="3">
        <v>4</v>
      </c>
    </row>
    <row r="9" spans="1:51" s="19" customFormat="1">
      <c r="B9" s="3" t="s">
        <v>146</v>
      </c>
      <c r="C9" s="3">
        <f t="shared" ref="C9:L9" si="1">STDEV(C4:C7)</f>
        <v>0.19147650599225058</v>
      </c>
      <c r="D9" s="3">
        <f t="shared" si="1"/>
        <v>0.26926598268473351</v>
      </c>
      <c r="E9" s="3">
        <f t="shared" si="1"/>
        <v>0.26602452704903135</v>
      </c>
      <c r="F9" s="3">
        <f t="shared" si="1"/>
        <v>0.17565907942110545</v>
      </c>
      <c r="G9" s="3">
        <f t="shared" si="1"/>
        <v>0.13480331971256926</v>
      </c>
      <c r="H9" s="3">
        <f t="shared" si="1"/>
        <v>0.13621441294348521</v>
      </c>
      <c r="I9" s="3">
        <f t="shared" si="1"/>
        <v>8.602971550416319E-2</v>
      </c>
      <c r="J9" s="3">
        <f t="shared" si="1"/>
        <v>0.29080250441658045</v>
      </c>
      <c r="K9" s="3">
        <f t="shared" si="1"/>
        <v>0.23682870654117824</v>
      </c>
      <c r="L9" s="3">
        <f t="shared" si="1"/>
        <v>0.19797165503304195</v>
      </c>
      <c r="N9" s="67">
        <v>1</v>
      </c>
      <c r="O9" s="4">
        <v>0.41164679999999998</v>
      </c>
      <c r="P9" s="4">
        <v>0.13621440000000001</v>
      </c>
      <c r="Q9" s="4">
        <v>4</v>
      </c>
      <c r="S9" s="67">
        <v>10</v>
      </c>
      <c r="T9" s="67">
        <v>0.45909258635811295</v>
      </c>
      <c r="U9" s="67">
        <v>9.4090443760338496E-2</v>
      </c>
      <c r="V9" s="3">
        <v>4</v>
      </c>
    </row>
    <row r="10" spans="1:51" s="19" customFormat="1">
      <c r="N10" s="67">
        <v>10</v>
      </c>
      <c r="O10" s="4">
        <v>0.82453509999999997</v>
      </c>
      <c r="P10" s="4">
        <v>0.13480329999999999</v>
      </c>
      <c r="Q10" s="4">
        <v>4</v>
      </c>
      <c r="S10" s="67">
        <v>100</v>
      </c>
      <c r="T10" s="67">
        <v>0.44806407132914716</v>
      </c>
      <c r="U10" s="67">
        <v>9.9278175349722511E-2</v>
      </c>
      <c r="V10" s="3">
        <v>4</v>
      </c>
    </row>
    <row r="11" spans="1:51" s="19" customFormat="1">
      <c r="B11" s="40" t="s">
        <v>0</v>
      </c>
      <c r="N11" s="67">
        <v>100</v>
      </c>
      <c r="O11" s="4">
        <v>1.2113510000000001</v>
      </c>
      <c r="P11" s="4">
        <v>0.17565910000000001</v>
      </c>
      <c r="Q11" s="4">
        <v>4</v>
      </c>
      <c r="S11" s="67">
        <v>1000</v>
      </c>
      <c r="T11" s="67">
        <v>0.56252108571886605</v>
      </c>
      <c r="U11" s="67">
        <v>0.13442970709030982</v>
      </c>
      <c r="V11" s="3">
        <v>4</v>
      </c>
    </row>
    <row r="12" spans="1:51" s="19" customFormat="1">
      <c r="B12" s="12" t="s">
        <v>2</v>
      </c>
      <c r="C12" s="40">
        <v>1000000</v>
      </c>
      <c r="D12" s="40">
        <v>100000</v>
      </c>
      <c r="E12" s="40">
        <v>10000</v>
      </c>
      <c r="F12" s="40">
        <v>1000</v>
      </c>
      <c r="G12" s="40">
        <v>100</v>
      </c>
      <c r="H12" s="40">
        <v>10</v>
      </c>
      <c r="I12" s="40">
        <v>1</v>
      </c>
      <c r="J12" s="40">
        <v>0.1</v>
      </c>
      <c r="K12" s="40">
        <v>0.01</v>
      </c>
      <c r="L12" s="40">
        <v>1E-3</v>
      </c>
      <c r="N12" s="67">
        <v>1000</v>
      </c>
      <c r="O12" s="4">
        <v>1.2493129999999999</v>
      </c>
      <c r="P12" s="4">
        <v>0.2660245</v>
      </c>
      <c r="Q12" s="4">
        <v>4</v>
      </c>
      <c r="S12" s="67">
        <v>10000</v>
      </c>
      <c r="T12" s="67">
        <v>0.94926116401945593</v>
      </c>
      <c r="U12" s="67">
        <v>0.19437471722408087</v>
      </c>
      <c r="V12" s="3">
        <v>4</v>
      </c>
    </row>
    <row r="13" spans="1:51" s="19" customFormat="1">
      <c r="A13" s="62"/>
      <c r="B13" s="62"/>
      <c r="C13" s="67">
        <v>2.2168008990447645</v>
      </c>
      <c r="D13" s="67">
        <v>1.3244627145535843</v>
      </c>
      <c r="E13" s="67">
        <v>1.2245789145352464</v>
      </c>
      <c r="F13" s="67">
        <v>0.75835742022130748</v>
      </c>
      <c r="G13" s="67">
        <v>0.32700743552250877</v>
      </c>
      <c r="H13" s="67">
        <v>0.50006605310669783</v>
      </c>
      <c r="I13" s="67">
        <v>0.59642776679099807</v>
      </c>
      <c r="J13" s="67">
        <v>0.55508319562008812</v>
      </c>
      <c r="K13" s="67">
        <v>0.73006354936821538</v>
      </c>
      <c r="L13" s="67">
        <v>0.45797176385953869</v>
      </c>
      <c r="N13" s="67">
        <v>10000</v>
      </c>
      <c r="O13" s="4">
        <v>1.2985409999999999</v>
      </c>
      <c r="P13" s="4">
        <v>0.26926600000000001</v>
      </c>
      <c r="Q13" s="4">
        <v>4</v>
      </c>
      <c r="S13" s="67">
        <v>100000</v>
      </c>
      <c r="T13" s="67">
        <v>1.2396761753367909</v>
      </c>
      <c r="U13" s="67">
        <v>0.28345952406526176</v>
      </c>
      <c r="V13" s="3">
        <v>4</v>
      </c>
    </row>
    <row r="14" spans="1:51" s="19" customFormat="1">
      <c r="A14" s="62"/>
      <c r="B14" s="62"/>
      <c r="C14" s="67">
        <v>1.278468815697267</v>
      </c>
      <c r="D14" s="67">
        <v>1.0538495045192204</v>
      </c>
      <c r="E14" s="67">
        <v>0.83825467967308198</v>
      </c>
      <c r="F14" s="67">
        <v>0.46036202128551079</v>
      </c>
      <c r="G14" s="67">
        <v>0.54114857354575774</v>
      </c>
      <c r="H14" s="67">
        <v>0.40208696797129595</v>
      </c>
      <c r="I14" s="67">
        <v>0.41007731791306606</v>
      </c>
      <c r="J14" s="67">
        <v>0.83237592321689802</v>
      </c>
      <c r="K14" s="67">
        <v>0.41706113549645696</v>
      </c>
      <c r="L14" s="67">
        <v>0.41276366233728368</v>
      </c>
      <c r="N14" s="67">
        <v>100000</v>
      </c>
      <c r="O14" s="4">
        <v>1.515995</v>
      </c>
      <c r="P14" s="4">
        <v>0.19147649999999999</v>
      </c>
      <c r="Q14" s="4">
        <v>4</v>
      </c>
      <c r="S14" s="67">
        <v>1000000</v>
      </c>
      <c r="T14" s="67">
        <v>1.4039006252755448</v>
      </c>
      <c r="U14" s="67">
        <v>0.58135951492599625</v>
      </c>
      <c r="V14" s="3">
        <v>4</v>
      </c>
    </row>
    <row r="15" spans="1:51" s="19" customFormat="1">
      <c r="A15" s="62"/>
      <c r="B15" s="62"/>
      <c r="C15" s="67">
        <v>1.2849887877588708</v>
      </c>
      <c r="D15" s="67">
        <v>1.6018234562784917</v>
      </c>
      <c r="E15" s="67">
        <v>0.79054446812633217</v>
      </c>
      <c r="F15" s="67">
        <v>0.49290111376009677</v>
      </c>
      <c r="G15" s="67">
        <v>0.4079307582876065</v>
      </c>
      <c r="H15" s="67">
        <v>0.57079582235850657</v>
      </c>
      <c r="I15" s="67">
        <v>0.4322644725715743</v>
      </c>
      <c r="J15" s="67">
        <v>0.43061332680858005</v>
      </c>
      <c r="K15" s="67">
        <v>0.52882715824940307</v>
      </c>
      <c r="L15" s="67">
        <v>0.49528307541085786</v>
      </c>
      <c r="P15" s="43"/>
      <c r="Q15" s="43"/>
      <c r="R15" s="43"/>
      <c r="S15" s="43"/>
    </row>
    <row r="16" spans="1:51" s="19" customFormat="1">
      <c r="A16" s="62"/>
      <c r="B16" s="62"/>
      <c r="C16" s="67">
        <v>0.83534399860127639</v>
      </c>
      <c r="D16" s="67">
        <v>0.97856902599586748</v>
      </c>
      <c r="E16" s="67">
        <v>0.94366659374316353</v>
      </c>
      <c r="F16" s="67">
        <v>0.53846378760854952</v>
      </c>
      <c r="G16" s="67">
        <v>0.51616951796071553</v>
      </c>
      <c r="H16" s="67">
        <v>0.36342150199595152</v>
      </c>
      <c r="I16" s="67">
        <v>0.37732142449231332</v>
      </c>
      <c r="J16" s="67">
        <v>0.40019806936781049</v>
      </c>
      <c r="K16" s="67">
        <v>0.80301863749800895</v>
      </c>
      <c r="L16" s="67">
        <v>0.72947733297084216</v>
      </c>
      <c r="P16" s="43"/>
      <c r="Q16" s="43"/>
      <c r="R16" s="43"/>
      <c r="S16" s="43"/>
    </row>
    <row r="17" spans="1:20" s="19" customFormat="1">
      <c r="A17" s="62"/>
      <c r="B17" s="3" t="s">
        <v>195</v>
      </c>
      <c r="C17" s="3">
        <f>AVERAGE(C13:C16)</f>
        <v>1.4039006252755446</v>
      </c>
      <c r="D17" s="3">
        <f t="shared" ref="D17:L17" si="2">AVERAGE(D13:D16)</f>
        <v>1.2396761753367911</v>
      </c>
      <c r="E17" s="3">
        <f t="shared" si="2"/>
        <v>0.94926116401945593</v>
      </c>
      <c r="F17" s="3">
        <f t="shared" si="2"/>
        <v>0.56252108571886617</v>
      </c>
      <c r="G17" s="3">
        <f t="shared" si="2"/>
        <v>0.44806407132914711</v>
      </c>
      <c r="H17" s="3">
        <f t="shared" si="2"/>
        <v>0.45909258635811295</v>
      </c>
      <c r="I17" s="3">
        <f t="shared" si="2"/>
        <v>0.45402274544198795</v>
      </c>
      <c r="J17" s="3">
        <f t="shared" si="2"/>
        <v>0.5545676287533442</v>
      </c>
      <c r="K17" s="3">
        <f t="shared" si="2"/>
        <v>0.61974262015302106</v>
      </c>
      <c r="L17" s="3">
        <f t="shared" si="2"/>
        <v>0.5238739586446306</v>
      </c>
    </row>
    <row r="18" spans="1:20" s="19" customFormat="1" ht="15.75" thickBot="1">
      <c r="A18" s="62"/>
      <c r="B18" s="3" t="s">
        <v>146</v>
      </c>
      <c r="C18" s="3">
        <f>STDEV(C13:C16)</f>
        <v>0.58135951492599669</v>
      </c>
      <c r="D18" s="3">
        <f t="shared" ref="D18:L18" si="3">STDEV(D13:D16)</f>
        <v>0.2834595240652607</v>
      </c>
      <c r="E18" s="3">
        <f t="shared" si="3"/>
        <v>0.19437471722408051</v>
      </c>
      <c r="F18" s="3">
        <f t="shared" si="3"/>
        <v>0.13442970709030899</v>
      </c>
      <c r="G18" s="3">
        <f t="shared" si="3"/>
        <v>9.9278175349723247E-2</v>
      </c>
      <c r="H18" s="3">
        <f t="shared" si="3"/>
        <v>9.4090443760338496E-2</v>
      </c>
      <c r="I18" s="3">
        <f t="shared" si="3"/>
        <v>9.758228285202869E-2</v>
      </c>
      <c r="J18" s="3">
        <f t="shared" si="3"/>
        <v>0.19695375440056989</v>
      </c>
      <c r="K18" s="3">
        <f t="shared" si="3"/>
        <v>0.17805075249535046</v>
      </c>
      <c r="L18" s="3">
        <f t="shared" si="3"/>
        <v>0.14116040918214268</v>
      </c>
    </row>
    <row r="19" spans="1:20">
      <c r="N19" s="15"/>
      <c r="O19" s="16"/>
      <c r="P19" s="65" t="s">
        <v>13</v>
      </c>
      <c r="Q19" s="16"/>
      <c r="R19" s="16"/>
      <c r="S19" s="70" t="s">
        <v>2</v>
      </c>
      <c r="T19" s="72"/>
    </row>
    <row r="20" spans="1:20">
      <c r="N20" s="25">
        <v>-4</v>
      </c>
      <c r="O20" s="71">
        <v>0.64371909999999999</v>
      </c>
      <c r="P20" s="71">
        <v>0.1979717</v>
      </c>
      <c r="Q20" s="71">
        <v>4</v>
      </c>
      <c r="R20" s="71">
        <v>0.52387399999999995</v>
      </c>
      <c r="S20" s="71">
        <v>0.14116039999999999</v>
      </c>
      <c r="T20" s="26">
        <v>4</v>
      </c>
    </row>
    <row r="21" spans="1:20">
      <c r="N21" s="25">
        <v>-3</v>
      </c>
      <c r="O21" s="71">
        <v>0.63578950000000001</v>
      </c>
      <c r="P21" s="71">
        <v>0.2368287</v>
      </c>
      <c r="Q21" s="71">
        <v>4</v>
      </c>
      <c r="R21" s="71">
        <v>0.61974260000000003</v>
      </c>
      <c r="S21" s="71">
        <v>0.17805080000000001</v>
      </c>
      <c r="T21" s="26">
        <v>4</v>
      </c>
    </row>
    <row r="22" spans="1:20">
      <c r="B22" s="62"/>
      <c r="C22" s="62"/>
      <c r="D22" s="62"/>
      <c r="E22" s="62"/>
      <c r="N22" s="25">
        <v>-2</v>
      </c>
      <c r="O22" s="71">
        <v>0.72984729999999998</v>
      </c>
      <c r="P22" s="71">
        <v>0.29080250000000002</v>
      </c>
      <c r="Q22" s="71">
        <v>4</v>
      </c>
      <c r="R22" s="71">
        <v>0.55456760000000005</v>
      </c>
      <c r="S22" s="71">
        <v>0.19695380000000001</v>
      </c>
      <c r="T22" s="26">
        <v>4</v>
      </c>
    </row>
    <row r="23" spans="1:20">
      <c r="B23" s="62"/>
      <c r="C23" s="62"/>
      <c r="D23" s="62"/>
      <c r="E23" s="62"/>
      <c r="N23" s="25">
        <v>-1</v>
      </c>
      <c r="O23" s="71">
        <v>0.5605388</v>
      </c>
      <c r="P23" s="71">
        <v>8.6029720000000004E-2</v>
      </c>
      <c r="Q23" s="71">
        <v>4</v>
      </c>
      <c r="R23" s="71">
        <v>0.4540227</v>
      </c>
      <c r="S23" s="71">
        <v>9.7582279999999993E-2</v>
      </c>
      <c r="T23" s="26">
        <v>4</v>
      </c>
    </row>
    <row r="24" spans="1:20">
      <c r="B24" s="62"/>
      <c r="C24" s="62"/>
      <c r="D24" s="62"/>
      <c r="E24" s="62"/>
      <c r="N24" s="25">
        <v>0</v>
      </c>
      <c r="O24" s="71">
        <v>0.41164679999999998</v>
      </c>
      <c r="P24" s="71">
        <v>0.13621440000000001</v>
      </c>
      <c r="Q24" s="71">
        <v>4</v>
      </c>
      <c r="R24" s="71">
        <v>0.45909260000000002</v>
      </c>
      <c r="S24" s="71">
        <v>9.4090450000000006E-2</v>
      </c>
      <c r="T24" s="26">
        <v>4</v>
      </c>
    </row>
    <row r="25" spans="1:20">
      <c r="B25" s="62"/>
      <c r="C25" s="62"/>
      <c r="D25" s="62"/>
      <c r="E25" s="62"/>
      <c r="N25" s="25">
        <v>1</v>
      </c>
      <c r="O25" s="71">
        <v>0.82453509999999997</v>
      </c>
      <c r="P25" s="71">
        <v>0.13480329999999999</v>
      </c>
      <c r="Q25" s="71">
        <v>4</v>
      </c>
      <c r="R25" s="71">
        <v>0.44806410000000002</v>
      </c>
      <c r="S25" s="71">
        <v>9.9278169999999999E-2</v>
      </c>
      <c r="T25" s="26">
        <v>4</v>
      </c>
    </row>
    <row r="26" spans="1:20">
      <c r="B26" s="62"/>
      <c r="C26" s="62"/>
      <c r="D26" s="62"/>
      <c r="E26" s="62"/>
      <c r="N26" s="25">
        <v>2</v>
      </c>
      <c r="O26" s="71">
        <v>1.2113510000000001</v>
      </c>
      <c r="P26" s="71">
        <v>0.17565910000000001</v>
      </c>
      <c r="Q26" s="71">
        <v>4</v>
      </c>
      <c r="R26" s="71">
        <v>0.5625211</v>
      </c>
      <c r="S26" s="71">
        <v>0.13442970000000001</v>
      </c>
      <c r="T26" s="26">
        <v>4</v>
      </c>
    </row>
    <row r="27" spans="1:20">
      <c r="B27" s="62"/>
      <c r="C27" s="62"/>
      <c r="D27" s="62"/>
      <c r="E27" s="62"/>
      <c r="N27" s="25">
        <v>3</v>
      </c>
      <c r="O27" s="71">
        <v>1.2493129999999999</v>
      </c>
      <c r="P27" s="71">
        <v>0.2660245</v>
      </c>
      <c r="Q27" s="71">
        <v>4</v>
      </c>
      <c r="R27" s="71">
        <v>0.94926120000000003</v>
      </c>
      <c r="S27" s="71">
        <v>0.19437470000000001</v>
      </c>
      <c r="T27" s="26">
        <v>4</v>
      </c>
    </row>
    <row r="28" spans="1:20">
      <c r="B28" s="62"/>
      <c r="C28" s="62"/>
      <c r="D28" s="62"/>
      <c r="E28" s="62"/>
      <c r="N28" s="25">
        <v>4</v>
      </c>
      <c r="O28" s="71">
        <v>1.2985409999999999</v>
      </c>
      <c r="P28" s="71">
        <v>0.26926600000000001</v>
      </c>
      <c r="Q28" s="71">
        <v>4</v>
      </c>
      <c r="R28" s="71">
        <v>1.239676</v>
      </c>
      <c r="S28" s="71">
        <v>0.28345949999999998</v>
      </c>
      <c r="T28" s="26">
        <v>4</v>
      </c>
    </row>
    <row r="29" spans="1:20" ht="15.75" thickBot="1">
      <c r="B29" s="62"/>
      <c r="C29" s="62"/>
      <c r="D29" s="62"/>
      <c r="E29" s="62"/>
      <c r="N29" s="28">
        <v>5</v>
      </c>
      <c r="O29" s="29">
        <v>1.515995</v>
      </c>
      <c r="P29" s="29">
        <v>0.19147649999999999</v>
      </c>
      <c r="Q29" s="29">
        <v>4</v>
      </c>
      <c r="R29" s="29">
        <v>1.4039010000000001</v>
      </c>
      <c r="S29" s="29">
        <v>0.28135949999999998</v>
      </c>
      <c r="T29" s="18">
        <v>4</v>
      </c>
    </row>
    <row r="30" spans="1:20">
      <c r="B30" s="62"/>
      <c r="C30" s="62"/>
      <c r="D30" s="62"/>
      <c r="E30" s="62"/>
    </row>
    <row r="31" spans="1:20">
      <c r="B31" s="62"/>
      <c r="C31" s="62"/>
      <c r="D31" s="62"/>
      <c r="E31" s="62"/>
    </row>
    <row r="32" spans="1:20">
      <c r="B32" s="62"/>
      <c r="C32" s="62"/>
      <c r="D32" s="62"/>
      <c r="E32" s="62"/>
    </row>
    <row r="33" spans="2:15">
      <c r="B33" s="62"/>
      <c r="C33" s="62"/>
      <c r="D33" s="62"/>
      <c r="E33" s="62"/>
    </row>
    <row r="34" spans="2:15">
      <c r="L34" s="2"/>
    </row>
    <row r="35" spans="2:15">
      <c r="L35" s="2"/>
      <c r="O35" s="2"/>
    </row>
    <row r="36" spans="2:15">
      <c r="L36" s="2"/>
      <c r="O36" s="2"/>
    </row>
    <row r="37" spans="2:15">
      <c r="L37" s="2"/>
      <c r="O37" s="2"/>
    </row>
    <row r="38" spans="2:15">
      <c r="L38" s="2"/>
      <c r="O38" s="2"/>
    </row>
    <row r="39" spans="2:15">
      <c r="L39" s="2"/>
      <c r="O39" s="2"/>
    </row>
    <row r="40" spans="2:15">
      <c r="L40" s="2"/>
      <c r="O40" s="2"/>
    </row>
    <row r="41" spans="2:15">
      <c r="L41" s="2"/>
      <c r="O41" s="2"/>
    </row>
    <row r="42" spans="2:15">
      <c r="L42" s="2"/>
      <c r="O42" s="2"/>
    </row>
    <row r="43" spans="2:15">
      <c r="L43" s="2"/>
      <c r="O43" s="2"/>
    </row>
    <row r="44" spans="2:15">
      <c r="O44" s="2"/>
    </row>
  </sheetData>
  <phoneticPr fontId="2" type="noConversion"/>
  <pageMargins left="0.7" right="0.7" top="0.75" bottom="0.75" header="0.3" footer="0.3"/>
  <ignoredErrors>
    <ignoredError sqref="D17:L18 C17:C18 C8:L9" formulaRange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83"/>
  <sheetViews>
    <sheetView workbookViewId="0">
      <selection activeCell="V4" sqref="V4"/>
    </sheetView>
  </sheetViews>
  <sheetFormatPr defaultColWidth="9.140625" defaultRowHeight="15"/>
  <cols>
    <col min="1" max="16384" width="9.140625" style="19"/>
  </cols>
  <sheetData>
    <row r="1" spans="1:24">
      <c r="A1" s="20"/>
    </row>
    <row r="2" spans="1:24">
      <c r="B2" s="12" t="s">
        <v>17</v>
      </c>
    </row>
    <row r="3" spans="1:24">
      <c r="B3" s="12" t="s">
        <v>14</v>
      </c>
      <c r="C3" s="12">
        <v>100000</v>
      </c>
      <c r="D3" s="12">
        <v>50000</v>
      </c>
      <c r="E3" s="12">
        <v>10000</v>
      </c>
      <c r="F3" s="12">
        <v>5000</v>
      </c>
      <c r="G3" s="12">
        <v>1000</v>
      </c>
      <c r="H3" s="12">
        <v>500</v>
      </c>
      <c r="I3" s="12">
        <v>100</v>
      </c>
      <c r="J3" s="12">
        <v>50</v>
      </c>
      <c r="K3" s="12">
        <v>10</v>
      </c>
      <c r="L3" s="12">
        <v>5</v>
      </c>
      <c r="M3" s="12">
        <v>1</v>
      </c>
      <c r="N3" s="12">
        <v>0.5</v>
      </c>
      <c r="P3" s="12" t="s">
        <v>17</v>
      </c>
      <c r="U3" s="12" t="s">
        <v>17</v>
      </c>
    </row>
    <row r="4" spans="1:24">
      <c r="B4" s="62"/>
      <c r="C4" s="3">
        <v>1.0020327008278815</v>
      </c>
      <c r="D4" s="3">
        <v>1.5818937536064626</v>
      </c>
      <c r="E4" s="3">
        <v>1.2772654530021839</v>
      </c>
      <c r="F4" s="3">
        <v>1.3078105445290911</v>
      </c>
      <c r="G4" s="3">
        <v>1.3769581512008058</v>
      </c>
      <c r="H4" s="3">
        <v>1.3675894324358489</v>
      </c>
      <c r="I4" s="3">
        <v>1.1088507463931978</v>
      </c>
      <c r="J4" s="3">
        <v>0.80668997532024911</v>
      </c>
      <c r="K4" s="3">
        <v>0.78244819990362779</v>
      </c>
      <c r="L4" s="3">
        <v>0.58015380842267528</v>
      </c>
      <c r="M4" s="3">
        <v>0.73621525900503826</v>
      </c>
      <c r="N4" s="3">
        <v>0.39306450838944962</v>
      </c>
      <c r="P4" s="61" t="s">
        <v>14</v>
      </c>
      <c r="Q4" s="3" t="s">
        <v>195</v>
      </c>
      <c r="R4" s="63" t="s">
        <v>146</v>
      </c>
      <c r="S4" s="66" t="s">
        <v>147</v>
      </c>
      <c r="U4" s="61" t="s">
        <v>2</v>
      </c>
      <c r="V4" s="3" t="s">
        <v>195</v>
      </c>
      <c r="W4" s="63" t="s">
        <v>146</v>
      </c>
      <c r="X4" s="66" t="s">
        <v>147</v>
      </c>
    </row>
    <row r="5" spans="1:24">
      <c r="B5" s="62"/>
      <c r="C5" s="3">
        <v>1.1292768221820801</v>
      </c>
      <c r="D5" s="3">
        <v>1.1160310220597369</v>
      </c>
      <c r="E5" s="3">
        <v>1.4387035593904625</v>
      </c>
      <c r="F5" s="3">
        <v>1.5798748766330439</v>
      </c>
      <c r="G5" s="3">
        <v>1.7371169110539286</v>
      </c>
      <c r="H5" s="3">
        <v>1.3764206588980001</v>
      </c>
      <c r="I5" s="3">
        <v>0.96846269781461947</v>
      </c>
      <c r="J5" s="3">
        <v>0.88482896095112673</v>
      </c>
      <c r="K5" s="3">
        <v>0.63689116211444596</v>
      </c>
      <c r="L5" s="3">
        <v>0.57763970784840768</v>
      </c>
      <c r="M5" s="3">
        <v>0.7031223046403311</v>
      </c>
      <c r="N5" s="3">
        <v>0.56564544678003115</v>
      </c>
      <c r="P5" s="3">
        <v>0.5</v>
      </c>
      <c r="Q5" s="4">
        <v>0.4323612</v>
      </c>
      <c r="R5" s="4">
        <v>8.9764549999999999E-2</v>
      </c>
      <c r="S5" s="4">
        <v>4</v>
      </c>
      <c r="U5" s="3">
        <v>0.5</v>
      </c>
      <c r="V5" s="3">
        <v>0.5042957558027924</v>
      </c>
      <c r="W5" s="3">
        <v>6.1475806303307408E-2</v>
      </c>
      <c r="X5" s="3">
        <v>4</v>
      </c>
    </row>
    <row r="6" spans="1:24">
      <c r="B6" s="62"/>
      <c r="C6" s="3">
        <v>1.3946496687412167</v>
      </c>
      <c r="D6" s="3">
        <v>1.3474541538407874</v>
      </c>
      <c r="E6" s="3">
        <v>1.5319178713735304</v>
      </c>
      <c r="F6" s="3">
        <v>1.715344008575435</v>
      </c>
      <c r="G6" s="3">
        <v>1.7523436333125399</v>
      </c>
      <c r="H6" s="3">
        <v>1.5010028842071359</v>
      </c>
      <c r="I6" s="3">
        <v>1.2385264849905959</v>
      </c>
      <c r="J6" s="3">
        <v>0.65714244845121195</v>
      </c>
      <c r="K6" s="3">
        <v>1.0078227276743048</v>
      </c>
      <c r="L6" s="3">
        <v>0.56446887261992174</v>
      </c>
      <c r="M6" s="3">
        <v>0.76364196479963675</v>
      </c>
      <c r="N6" s="3">
        <v>0.37041312646225832</v>
      </c>
      <c r="P6" s="3">
        <v>1</v>
      </c>
      <c r="Q6" s="4">
        <v>0.67921350000000003</v>
      </c>
      <c r="R6" s="4">
        <v>0.1129691</v>
      </c>
      <c r="S6" s="4">
        <v>4</v>
      </c>
      <c r="U6" s="3">
        <v>1</v>
      </c>
      <c r="V6" s="3">
        <v>0.51033270292448218</v>
      </c>
      <c r="W6" s="3">
        <v>8.8455575267106623E-2</v>
      </c>
      <c r="X6" s="3">
        <v>4</v>
      </c>
    </row>
    <row r="7" spans="1:24">
      <c r="B7" s="62"/>
      <c r="C7" s="3">
        <v>0.91278303173592801</v>
      </c>
      <c r="D7" s="3">
        <v>1.3456701320595674</v>
      </c>
      <c r="E7" s="3">
        <v>1.6332963740160726</v>
      </c>
      <c r="F7" s="3">
        <v>1.4204974239895507</v>
      </c>
      <c r="G7" s="3">
        <v>1.0460567872544508</v>
      </c>
      <c r="H7" s="3">
        <v>1.1305362384599003</v>
      </c>
      <c r="I7" s="3">
        <v>1.1528228249634671</v>
      </c>
      <c r="J7" s="3">
        <v>0.68664215051535715</v>
      </c>
      <c r="K7" s="3">
        <v>0.97828833021493222</v>
      </c>
      <c r="L7" s="3">
        <v>0.59561376294523483</v>
      </c>
      <c r="M7" s="3">
        <v>0.51387422711506558</v>
      </c>
      <c r="N7" s="3">
        <v>0.40032152896904161</v>
      </c>
      <c r="P7" s="3">
        <v>5</v>
      </c>
      <c r="Q7" s="4">
        <v>0.57946900000000001</v>
      </c>
      <c r="R7" s="4">
        <v>1.277331E-2</v>
      </c>
      <c r="S7" s="4">
        <v>4</v>
      </c>
      <c r="U7" s="3">
        <v>5</v>
      </c>
      <c r="V7" s="3">
        <v>0.53179014808043157</v>
      </c>
      <c r="W7" s="3">
        <v>9.9316015604212743E-2</v>
      </c>
      <c r="X7" s="3">
        <v>4</v>
      </c>
    </row>
    <row r="8" spans="1:24">
      <c r="B8" s="3" t="s">
        <v>195</v>
      </c>
      <c r="C8" s="3">
        <f t="shared" ref="C8:N8" si="0">AVERAGE(C4:C7)</f>
        <v>1.1096855558717764</v>
      </c>
      <c r="D8" s="3">
        <f t="shared" si="0"/>
        <v>1.3477622653916383</v>
      </c>
      <c r="E8" s="3">
        <f t="shared" si="0"/>
        <v>1.4702958144455625</v>
      </c>
      <c r="F8" s="3">
        <f t="shared" si="0"/>
        <v>1.5058817134317799</v>
      </c>
      <c r="G8" s="3">
        <f t="shared" si="0"/>
        <v>1.4781188707054314</v>
      </c>
      <c r="H8" s="3">
        <f t="shared" si="0"/>
        <v>1.3438873035002212</v>
      </c>
      <c r="I8" s="3">
        <f t="shared" si="0"/>
        <v>1.1171656885404702</v>
      </c>
      <c r="J8" s="3">
        <f t="shared" si="0"/>
        <v>0.75882588380948623</v>
      </c>
      <c r="K8" s="3">
        <f t="shared" si="0"/>
        <v>0.8513626049768277</v>
      </c>
      <c r="L8" s="3">
        <f t="shared" si="0"/>
        <v>0.57946903795905991</v>
      </c>
      <c r="M8" s="3">
        <f t="shared" si="0"/>
        <v>0.67921343889001795</v>
      </c>
      <c r="N8" s="3">
        <f t="shared" si="0"/>
        <v>0.4323611526501952</v>
      </c>
      <c r="P8" s="3">
        <v>10</v>
      </c>
      <c r="Q8" s="4">
        <v>0.85136259999999997</v>
      </c>
      <c r="R8" s="4">
        <v>0.174487</v>
      </c>
      <c r="S8" s="4">
        <v>4</v>
      </c>
      <c r="U8" s="3">
        <v>10</v>
      </c>
      <c r="V8" s="3">
        <v>0.59497935791132128</v>
      </c>
      <c r="W8" s="3">
        <v>0.13969155049620852</v>
      </c>
      <c r="X8" s="3">
        <v>4</v>
      </c>
    </row>
    <row r="9" spans="1:24">
      <c r="B9" s="3" t="s">
        <v>146</v>
      </c>
      <c r="C9" s="3">
        <f t="shared" ref="C9:N9" si="1">STDEV(C4:C7)</f>
        <v>0.20972053193816437</v>
      </c>
      <c r="D9" s="3">
        <f t="shared" si="1"/>
        <v>0.19019410687018817</v>
      </c>
      <c r="E9" s="3">
        <f t="shared" si="1"/>
        <v>0.15124511158905934</v>
      </c>
      <c r="F9" s="3">
        <f t="shared" si="1"/>
        <v>0.17876624040108174</v>
      </c>
      <c r="G9" s="3">
        <f t="shared" si="1"/>
        <v>0.3362490844884598</v>
      </c>
      <c r="H9" s="3">
        <f t="shared" si="1"/>
        <v>0.15473007979944689</v>
      </c>
      <c r="I9" s="3">
        <f t="shared" si="1"/>
        <v>0.11281488082491896</v>
      </c>
      <c r="J9" s="3">
        <f t="shared" si="1"/>
        <v>0.10601534336099831</v>
      </c>
      <c r="K9" s="3">
        <f t="shared" si="1"/>
        <v>0.17448696680248379</v>
      </c>
      <c r="L9" s="3">
        <f t="shared" si="1"/>
        <v>1.2773311556030694E-2</v>
      </c>
      <c r="M9" s="3">
        <f t="shared" si="1"/>
        <v>0.11296912896233405</v>
      </c>
      <c r="N9" s="3">
        <f t="shared" si="1"/>
        <v>8.9764552666137504E-2</v>
      </c>
      <c r="P9" s="3">
        <v>50</v>
      </c>
      <c r="Q9" s="4">
        <v>0.75882590000000005</v>
      </c>
      <c r="R9" s="4">
        <v>0.10601530000000001</v>
      </c>
      <c r="S9" s="4">
        <v>4</v>
      </c>
      <c r="U9" s="3">
        <v>50</v>
      </c>
      <c r="V9" s="3">
        <v>0.54501451886944097</v>
      </c>
      <c r="W9" s="3">
        <v>0.14328726283943713</v>
      </c>
      <c r="X9" s="3">
        <v>4</v>
      </c>
    </row>
    <row r="10" spans="1:24">
      <c r="P10" s="3">
        <v>100</v>
      </c>
      <c r="Q10" s="4">
        <v>1.1171660000000001</v>
      </c>
      <c r="R10" s="4">
        <v>0.1128149</v>
      </c>
      <c r="S10" s="4">
        <v>4</v>
      </c>
      <c r="U10" s="3">
        <v>100</v>
      </c>
      <c r="V10" s="3">
        <v>0.51566793542158473</v>
      </c>
      <c r="W10" s="3">
        <v>0.22271063837379201</v>
      </c>
      <c r="X10" s="3">
        <v>4</v>
      </c>
    </row>
    <row r="11" spans="1:24">
      <c r="B11" s="12" t="s">
        <v>17</v>
      </c>
      <c r="P11" s="3">
        <v>500</v>
      </c>
      <c r="Q11" s="4">
        <v>1.3438870000000001</v>
      </c>
      <c r="R11" s="4">
        <v>0.15473010000000001</v>
      </c>
      <c r="S11" s="4">
        <v>4</v>
      </c>
      <c r="U11" s="3">
        <v>500</v>
      </c>
      <c r="V11" s="3">
        <v>0.61591985681807127</v>
      </c>
      <c r="W11" s="3">
        <v>0.11965679178427517</v>
      </c>
      <c r="X11" s="3">
        <v>4</v>
      </c>
    </row>
    <row r="12" spans="1:24">
      <c r="B12" s="12" t="s">
        <v>2</v>
      </c>
      <c r="C12" s="12">
        <v>100000</v>
      </c>
      <c r="D12" s="12">
        <v>50000</v>
      </c>
      <c r="E12" s="12">
        <v>10000</v>
      </c>
      <c r="F12" s="12">
        <v>5000</v>
      </c>
      <c r="G12" s="12">
        <v>1000</v>
      </c>
      <c r="H12" s="12">
        <v>500</v>
      </c>
      <c r="I12" s="12">
        <v>100</v>
      </c>
      <c r="J12" s="12">
        <v>50</v>
      </c>
      <c r="K12" s="12">
        <v>10</v>
      </c>
      <c r="L12" s="12">
        <v>5</v>
      </c>
      <c r="M12" s="12">
        <v>1</v>
      </c>
      <c r="N12" s="12">
        <v>0.5</v>
      </c>
      <c r="P12" s="3">
        <v>1000</v>
      </c>
      <c r="Q12" s="4">
        <v>1.478119</v>
      </c>
      <c r="R12" s="4">
        <v>0.33624910000000002</v>
      </c>
      <c r="S12" s="4">
        <v>4</v>
      </c>
      <c r="U12" s="3">
        <v>1000</v>
      </c>
      <c r="V12" s="3">
        <v>0.56321475324859038</v>
      </c>
      <c r="W12" s="3">
        <v>0.11740893841025342</v>
      </c>
      <c r="X12" s="3">
        <v>4</v>
      </c>
    </row>
    <row r="13" spans="1:24">
      <c r="A13" s="62"/>
      <c r="B13" s="62"/>
      <c r="C13" s="3">
        <v>1.3859480269489894</v>
      </c>
      <c r="D13" s="3">
        <v>1.4213594994311716</v>
      </c>
      <c r="E13" s="3">
        <v>1.0587759962573895</v>
      </c>
      <c r="F13" s="3">
        <v>0.83462990316756935</v>
      </c>
      <c r="G13" s="3">
        <v>0.66151830211376528</v>
      </c>
      <c r="H13" s="3">
        <v>0.48656062157125229</v>
      </c>
      <c r="I13" s="3">
        <v>0.69665633546034633</v>
      </c>
      <c r="J13" s="3">
        <v>0.69383956240510802</v>
      </c>
      <c r="K13" s="3">
        <v>0.53734185117363087</v>
      </c>
      <c r="L13" s="3">
        <v>0.43358915966318445</v>
      </c>
      <c r="M13" s="3">
        <v>0.39300390899067861</v>
      </c>
      <c r="N13" s="3">
        <v>0.59028422534367597</v>
      </c>
      <c r="P13" s="3">
        <v>5000</v>
      </c>
      <c r="Q13" s="4">
        <v>1.5058819999999999</v>
      </c>
      <c r="R13" s="4">
        <v>0.17876619999999999</v>
      </c>
      <c r="S13" s="4">
        <v>4</v>
      </c>
      <c r="U13" s="3">
        <v>5000</v>
      </c>
      <c r="V13" s="3">
        <v>0.68136339125760048</v>
      </c>
      <c r="W13" s="3">
        <v>0.14773545422389384</v>
      </c>
      <c r="X13" s="3">
        <v>4</v>
      </c>
    </row>
    <row r="14" spans="1:24">
      <c r="A14" s="62"/>
      <c r="B14" s="62"/>
      <c r="C14" s="3">
        <v>0.81389891696750905</v>
      </c>
      <c r="D14" s="3">
        <v>1.3193689372135167</v>
      </c>
      <c r="E14" s="3">
        <v>1.0178808798936581</v>
      </c>
      <c r="F14" s="3">
        <v>0.65590547288278045</v>
      </c>
      <c r="G14" s="3">
        <v>0.66324516060325545</v>
      </c>
      <c r="H14" s="3">
        <v>0.69619314299048285</v>
      </c>
      <c r="I14" s="3">
        <v>0.71955162750592794</v>
      </c>
      <c r="J14" s="3">
        <v>0.58757809914942483</v>
      </c>
      <c r="K14" s="3">
        <v>0.79564741762248892</v>
      </c>
      <c r="L14" s="3">
        <v>0.667046068918419</v>
      </c>
      <c r="M14" s="3">
        <v>0.59173273855070574</v>
      </c>
      <c r="N14" s="3">
        <v>0.50674701467706762</v>
      </c>
      <c r="P14" s="3">
        <v>10000</v>
      </c>
      <c r="Q14" s="4">
        <v>1.470296</v>
      </c>
      <c r="R14" s="4">
        <v>0.15124509999999999</v>
      </c>
      <c r="S14" s="4">
        <v>4</v>
      </c>
      <c r="U14" s="3">
        <v>10000</v>
      </c>
      <c r="V14" s="3">
        <v>1.0173695127512223</v>
      </c>
      <c r="W14" s="3">
        <v>5.3503362459668628E-2</v>
      </c>
      <c r="X14" s="3">
        <v>4</v>
      </c>
    </row>
    <row r="15" spans="1:24">
      <c r="A15" s="62"/>
      <c r="B15" s="62"/>
      <c r="C15" s="3">
        <v>0.70195569746557573</v>
      </c>
      <c r="D15" s="3">
        <v>2.1678015564202333</v>
      </c>
      <c r="E15" s="3">
        <v>0.94166335960088443</v>
      </c>
      <c r="F15" s="3">
        <v>0.74624388732768354</v>
      </c>
      <c r="G15" s="3">
        <v>0.43229303339878566</v>
      </c>
      <c r="H15" s="3">
        <v>0.73682391282878501</v>
      </c>
      <c r="I15" s="3">
        <v>0.33757519512341683</v>
      </c>
      <c r="J15" s="3">
        <v>0.54760134569989405</v>
      </c>
      <c r="K15" s="3">
        <v>0.57205711552913852</v>
      </c>
      <c r="L15" s="3">
        <v>0.5352499578527723</v>
      </c>
      <c r="M15" s="3">
        <v>0.56319491055534476</v>
      </c>
      <c r="N15" s="3">
        <v>0.45640125305518259</v>
      </c>
      <c r="P15" s="3">
        <v>50000</v>
      </c>
      <c r="Q15" s="4">
        <v>1.3477619999999999</v>
      </c>
      <c r="R15" s="4">
        <v>0.1901941</v>
      </c>
      <c r="S15" s="4">
        <v>4</v>
      </c>
      <c r="U15" s="3">
        <v>50000</v>
      </c>
      <c r="V15" s="3">
        <v>1.8410119343381799</v>
      </c>
      <c r="W15" s="3">
        <v>0.55756268112053287</v>
      </c>
      <c r="X15" s="3">
        <v>4</v>
      </c>
    </row>
    <row r="16" spans="1:24">
      <c r="A16" s="62"/>
      <c r="B16" s="62"/>
      <c r="C16" s="3">
        <v>2.9760406582768639</v>
      </c>
      <c r="D16" s="3">
        <v>2.455517744287798</v>
      </c>
      <c r="E16" s="3">
        <v>1.0511578152529575</v>
      </c>
      <c r="F16" s="3">
        <v>0.48867430165236864</v>
      </c>
      <c r="G16" s="3">
        <v>0.49580251687855498</v>
      </c>
      <c r="H16" s="3">
        <v>0.54410174988176474</v>
      </c>
      <c r="I16" s="3">
        <v>0.30888858359664789</v>
      </c>
      <c r="J16" s="3">
        <v>0.35103906822333703</v>
      </c>
      <c r="K16" s="3">
        <v>0.47487104732002683</v>
      </c>
      <c r="L16" s="3">
        <v>0.49127540588735052</v>
      </c>
      <c r="M16" s="3">
        <v>0.49339925360119985</v>
      </c>
      <c r="N16" s="3">
        <v>0.46375053013524342</v>
      </c>
      <c r="P16" s="3">
        <v>100000</v>
      </c>
      <c r="Q16" s="4">
        <v>1.109686</v>
      </c>
      <c r="R16" s="4">
        <v>0.2097205</v>
      </c>
      <c r="S16" s="4">
        <v>4</v>
      </c>
      <c r="U16" s="3">
        <v>100000</v>
      </c>
      <c r="V16" s="3">
        <v>1.4694608249147345</v>
      </c>
      <c r="W16" s="3">
        <v>1.0481066608460683</v>
      </c>
      <c r="X16" s="3">
        <v>4</v>
      </c>
    </row>
    <row r="17" spans="1:22">
      <c r="A17" s="62"/>
      <c r="B17" s="3" t="s">
        <v>195</v>
      </c>
      <c r="C17" s="3">
        <f t="shared" ref="C17:N17" si="2">AVERAGE(C13:C16)</f>
        <v>1.4694608249147345</v>
      </c>
      <c r="D17" s="3">
        <f t="shared" si="2"/>
        <v>1.8410119343381799</v>
      </c>
      <c r="E17" s="3">
        <f t="shared" si="2"/>
        <v>1.0173695127512223</v>
      </c>
      <c r="F17" s="3">
        <f t="shared" si="2"/>
        <v>0.68136339125760048</v>
      </c>
      <c r="G17" s="3">
        <f t="shared" si="2"/>
        <v>0.56321475324859027</v>
      </c>
      <c r="H17" s="3">
        <f t="shared" si="2"/>
        <v>0.61591985681807127</v>
      </c>
      <c r="I17" s="3">
        <f t="shared" si="2"/>
        <v>0.51566793542158473</v>
      </c>
      <c r="J17" s="3">
        <f t="shared" si="2"/>
        <v>0.54501451886944097</v>
      </c>
      <c r="K17" s="3">
        <f t="shared" si="2"/>
        <v>0.59497935791132128</v>
      </c>
      <c r="L17" s="3">
        <f t="shared" si="2"/>
        <v>0.53179014808043157</v>
      </c>
      <c r="M17" s="3">
        <f t="shared" si="2"/>
        <v>0.51033270292448218</v>
      </c>
      <c r="N17" s="3">
        <f t="shared" si="2"/>
        <v>0.5042957558027924</v>
      </c>
    </row>
    <row r="18" spans="1:22" ht="15.75" thickBot="1">
      <c r="A18" s="62"/>
      <c r="B18" s="3" t="s">
        <v>146</v>
      </c>
      <c r="C18" s="3">
        <f t="shared" ref="C18:N18" si="3">STDEV(C13:C16)</f>
        <v>1.0481066608460683</v>
      </c>
      <c r="D18" s="3">
        <f t="shared" si="3"/>
        <v>0.55756268112053287</v>
      </c>
      <c r="E18" s="3">
        <f t="shared" si="3"/>
        <v>5.3503362459668628E-2</v>
      </c>
      <c r="F18" s="3">
        <f t="shared" si="3"/>
        <v>0.14773545422389409</v>
      </c>
      <c r="G18" s="3">
        <f t="shared" si="3"/>
        <v>0.11740893841025436</v>
      </c>
      <c r="H18" s="3">
        <f t="shared" si="3"/>
        <v>0.11965679178427517</v>
      </c>
      <c r="I18" s="3">
        <f t="shared" si="3"/>
        <v>0.22271063837379201</v>
      </c>
      <c r="J18" s="3">
        <f t="shared" si="3"/>
        <v>0.14328726283943713</v>
      </c>
      <c r="K18" s="3">
        <f t="shared" si="3"/>
        <v>0.13969155049620852</v>
      </c>
      <c r="L18" s="3">
        <f t="shared" si="3"/>
        <v>9.9316015604213118E-2</v>
      </c>
      <c r="M18" s="3">
        <f t="shared" si="3"/>
        <v>8.8455575267106623E-2</v>
      </c>
      <c r="N18" s="3">
        <f t="shared" si="3"/>
        <v>6.1475806303307408E-2</v>
      </c>
    </row>
    <row r="19" spans="1:22">
      <c r="P19" s="22"/>
      <c r="Q19" s="65" t="s">
        <v>2</v>
      </c>
      <c r="R19" s="23"/>
      <c r="S19" s="23"/>
      <c r="T19" s="65" t="s">
        <v>14</v>
      </c>
      <c r="U19" s="23"/>
      <c r="V19" s="24"/>
    </row>
    <row r="20" spans="1:22">
      <c r="P20" s="25">
        <v>-0.30103000000000002</v>
      </c>
      <c r="Q20" s="21">
        <v>0.50429579999999996</v>
      </c>
      <c r="R20" s="21">
        <v>6.1475809999999999E-2</v>
      </c>
      <c r="S20" s="21">
        <v>4</v>
      </c>
      <c r="T20" s="21">
        <v>0.4323612</v>
      </c>
      <c r="U20" s="21">
        <v>8.9764549999999999E-2</v>
      </c>
      <c r="V20" s="26">
        <v>4</v>
      </c>
    </row>
    <row r="21" spans="1:22">
      <c r="P21" s="25">
        <v>0</v>
      </c>
      <c r="Q21" s="21">
        <v>0.51033269999999997</v>
      </c>
      <c r="R21" s="21">
        <v>8.8455569999999997E-2</v>
      </c>
      <c r="S21" s="21">
        <v>4</v>
      </c>
      <c r="T21" s="21">
        <v>0.67921350000000003</v>
      </c>
      <c r="U21" s="21">
        <v>0.1129691</v>
      </c>
      <c r="V21" s="26">
        <v>4</v>
      </c>
    </row>
    <row r="22" spans="1:22">
      <c r="P22" s="25">
        <v>0.69896999999999998</v>
      </c>
      <c r="Q22" s="21">
        <v>0.53179010000000004</v>
      </c>
      <c r="R22" s="21">
        <v>9.9316020000000005E-2</v>
      </c>
      <c r="S22" s="21">
        <v>4</v>
      </c>
      <c r="T22" s="21">
        <v>0.57946900000000001</v>
      </c>
      <c r="U22" s="21">
        <v>1.277331E-2</v>
      </c>
      <c r="V22" s="26">
        <v>4</v>
      </c>
    </row>
    <row r="23" spans="1:22">
      <c r="P23" s="25">
        <v>1</v>
      </c>
      <c r="Q23" s="21">
        <v>0.59497929999999999</v>
      </c>
      <c r="R23" s="21">
        <v>0.1396915</v>
      </c>
      <c r="S23" s="21">
        <v>4</v>
      </c>
      <c r="T23" s="21">
        <v>0.85136259999999997</v>
      </c>
      <c r="U23" s="21">
        <v>0.174487</v>
      </c>
      <c r="V23" s="26">
        <v>4</v>
      </c>
    </row>
    <row r="24" spans="1:22">
      <c r="P24" s="25">
        <v>1.6989700000000001</v>
      </c>
      <c r="Q24" s="21">
        <v>0.54501449999999996</v>
      </c>
      <c r="R24" s="21">
        <v>0.14328730000000001</v>
      </c>
      <c r="S24" s="21">
        <v>4</v>
      </c>
      <c r="T24" s="21">
        <v>0.75882590000000005</v>
      </c>
      <c r="U24" s="21">
        <v>0.10601530000000001</v>
      </c>
      <c r="V24" s="26">
        <v>4</v>
      </c>
    </row>
    <row r="25" spans="1:22">
      <c r="P25" s="25">
        <v>2</v>
      </c>
      <c r="Q25" s="21">
        <v>0.51566789999999996</v>
      </c>
      <c r="R25" s="21">
        <v>0.22271060000000001</v>
      </c>
      <c r="S25" s="21">
        <v>4</v>
      </c>
      <c r="T25" s="21">
        <v>1.1171660000000001</v>
      </c>
      <c r="U25" s="21">
        <v>0.1128149</v>
      </c>
      <c r="V25" s="26">
        <v>4</v>
      </c>
    </row>
    <row r="26" spans="1:22">
      <c r="P26" s="25">
        <v>2.6989700000000001</v>
      </c>
      <c r="Q26" s="21">
        <v>0.61591980000000002</v>
      </c>
      <c r="R26" s="21">
        <v>0.11965679999999999</v>
      </c>
      <c r="S26" s="21">
        <v>4</v>
      </c>
      <c r="T26" s="21">
        <v>1.3438870000000001</v>
      </c>
      <c r="U26" s="21">
        <v>0.15473010000000001</v>
      </c>
      <c r="V26" s="26">
        <v>4</v>
      </c>
    </row>
    <row r="27" spans="1:22">
      <c r="P27" s="25">
        <v>3</v>
      </c>
      <c r="Q27" s="21">
        <v>0.56321480000000002</v>
      </c>
      <c r="R27" s="21">
        <v>0.1174089</v>
      </c>
      <c r="S27" s="21">
        <v>4</v>
      </c>
      <c r="T27" s="21">
        <v>1.478119</v>
      </c>
      <c r="U27" s="21">
        <v>0.33624910000000002</v>
      </c>
      <c r="V27" s="26">
        <v>4</v>
      </c>
    </row>
    <row r="28" spans="1:22">
      <c r="P28" s="25">
        <v>3.6989700000000001</v>
      </c>
      <c r="Q28" s="21">
        <v>0.68136339999999995</v>
      </c>
      <c r="R28" s="21">
        <v>0.14773539999999999</v>
      </c>
      <c r="S28" s="21">
        <v>4</v>
      </c>
      <c r="T28" s="21">
        <v>1.5058819999999999</v>
      </c>
      <c r="U28" s="21">
        <v>0.17876619999999999</v>
      </c>
      <c r="V28" s="26">
        <v>4</v>
      </c>
    </row>
    <row r="29" spans="1:22">
      <c r="P29" s="25">
        <v>4</v>
      </c>
      <c r="Q29" s="21">
        <v>1.0173700000000001</v>
      </c>
      <c r="R29" s="21">
        <v>5.350336E-2</v>
      </c>
      <c r="S29" s="21">
        <v>4</v>
      </c>
      <c r="T29" s="21">
        <v>1.470296</v>
      </c>
      <c r="U29" s="21">
        <v>0.15124509999999999</v>
      </c>
      <c r="V29" s="26">
        <v>4</v>
      </c>
    </row>
    <row r="30" spans="1:22">
      <c r="P30" s="25">
        <v>4.6989700000000001</v>
      </c>
      <c r="Q30" s="21">
        <v>1.8410120000000001</v>
      </c>
      <c r="R30" s="21">
        <v>0.25756269999999998</v>
      </c>
      <c r="S30" s="21">
        <v>4</v>
      </c>
      <c r="T30" s="21">
        <v>1.3477619999999999</v>
      </c>
      <c r="U30" s="21">
        <v>0.1901941</v>
      </c>
      <c r="V30" s="26">
        <v>4</v>
      </c>
    </row>
    <row r="31" spans="1:22" ht="15.75" thickBot="1">
      <c r="P31" s="28">
        <v>5</v>
      </c>
      <c r="Q31" s="29">
        <v>1.4694609999999999</v>
      </c>
      <c r="R31" s="29">
        <v>0.348107</v>
      </c>
      <c r="S31" s="29">
        <v>4</v>
      </c>
      <c r="T31" s="29">
        <v>1.109686</v>
      </c>
      <c r="U31" s="29">
        <v>0.2097205</v>
      </c>
      <c r="V31" s="18">
        <v>4</v>
      </c>
    </row>
    <row r="37" spans="18:24">
      <c r="R37" s="17"/>
      <c r="S37" s="96"/>
      <c r="T37" s="96"/>
      <c r="U37" s="96"/>
      <c r="V37" s="96"/>
      <c r="W37" s="96"/>
      <c r="X37" s="96"/>
    </row>
    <row r="38" spans="18:24">
      <c r="R38" s="21"/>
      <c r="S38" s="21"/>
      <c r="T38" s="21"/>
      <c r="U38" s="21"/>
      <c r="V38" s="21"/>
      <c r="W38" s="21"/>
      <c r="X38" s="21"/>
    </row>
    <row r="39" spans="18:24">
      <c r="R39" s="21"/>
      <c r="S39" s="21"/>
      <c r="T39" s="21"/>
      <c r="U39" s="21"/>
      <c r="V39" s="21"/>
      <c r="W39" s="21"/>
      <c r="X39" s="21"/>
    </row>
    <row r="40" spans="18:24">
      <c r="R40" s="21"/>
      <c r="S40" s="21"/>
      <c r="T40" s="21"/>
      <c r="U40" s="21"/>
      <c r="V40" s="21"/>
      <c r="W40" s="21"/>
      <c r="X40" s="21"/>
    </row>
    <row r="41" spans="18:24">
      <c r="R41" s="21"/>
      <c r="S41" s="21"/>
      <c r="T41" s="21"/>
      <c r="U41" s="21"/>
      <c r="V41" s="21"/>
      <c r="W41" s="21"/>
      <c r="X41" s="21"/>
    </row>
    <row r="42" spans="18:24">
      <c r="R42" s="21"/>
      <c r="S42" s="21"/>
      <c r="T42" s="21"/>
      <c r="U42" s="21"/>
      <c r="V42" s="21"/>
      <c r="W42" s="21"/>
      <c r="X42" s="21"/>
    </row>
    <row r="43" spans="18:24">
      <c r="R43" s="21"/>
      <c r="S43" s="21"/>
      <c r="T43" s="21"/>
      <c r="U43" s="21"/>
      <c r="V43" s="21"/>
      <c r="W43" s="21"/>
      <c r="X43" s="21"/>
    </row>
    <row r="44" spans="18:24">
      <c r="R44" s="21"/>
      <c r="S44" s="21"/>
      <c r="T44" s="21"/>
      <c r="U44" s="21"/>
      <c r="V44" s="21"/>
      <c r="W44" s="21"/>
      <c r="X44" s="21"/>
    </row>
    <row r="45" spans="18:24">
      <c r="R45" s="21"/>
      <c r="S45" s="21"/>
      <c r="T45" s="21"/>
      <c r="U45" s="21"/>
      <c r="V45" s="21"/>
      <c r="W45" s="21"/>
      <c r="X45" s="21"/>
    </row>
    <row r="46" spans="18:24">
      <c r="R46" s="21"/>
      <c r="S46" s="21"/>
      <c r="T46" s="21"/>
      <c r="U46" s="21"/>
      <c r="V46" s="21"/>
      <c r="W46" s="21"/>
      <c r="X46" s="21"/>
    </row>
    <row r="47" spans="18:24">
      <c r="R47" s="21"/>
      <c r="S47" s="21"/>
      <c r="T47" s="21"/>
      <c r="U47" s="21"/>
      <c r="V47" s="21"/>
      <c r="W47" s="21"/>
      <c r="X47" s="21"/>
    </row>
    <row r="73" spans="9:15">
      <c r="I73" s="17"/>
      <c r="J73" s="96"/>
      <c r="K73" s="96"/>
      <c r="L73" s="96"/>
      <c r="M73" s="96"/>
      <c r="N73" s="96"/>
      <c r="O73" s="96"/>
    </row>
    <row r="74" spans="9:15">
      <c r="I74" s="21"/>
      <c r="J74" s="21"/>
      <c r="K74" s="21"/>
      <c r="L74" s="21"/>
      <c r="M74" s="21"/>
      <c r="N74" s="21"/>
      <c r="O74" s="21"/>
    </row>
    <row r="75" spans="9:15">
      <c r="I75" s="21"/>
      <c r="J75" s="21"/>
      <c r="K75" s="21"/>
      <c r="L75" s="21"/>
      <c r="M75" s="21"/>
      <c r="N75" s="21"/>
      <c r="O75" s="21"/>
    </row>
    <row r="76" spans="9:15">
      <c r="I76" s="21"/>
      <c r="J76" s="21"/>
      <c r="K76" s="21"/>
      <c r="L76" s="21"/>
      <c r="M76" s="21"/>
      <c r="N76" s="21"/>
      <c r="O76" s="21"/>
    </row>
    <row r="77" spans="9:15">
      <c r="I77" s="21"/>
      <c r="J77" s="21"/>
      <c r="K77" s="21"/>
      <c r="L77" s="21"/>
      <c r="M77" s="21"/>
      <c r="N77" s="21"/>
      <c r="O77" s="21"/>
    </row>
    <row r="78" spans="9:15">
      <c r="I78" s="21"/>
      <c r="J78" s="21"/>
      <c r="K78" s="21"/>
      <c r="L78" s="21"/>
      <c r="M78" s="21"/>
      <c r="N78" s="21"/>
      <c r="O78" s="21"/>
    </row>
    <row r="79" spans="9:15">
      <c r="I79" s="21"/>
      <c r="J79" s="21"/>
      <c r="K79" s="21"/>
      <c r="L79" s="21"/>
      <c r="M79" s="21"/>
      <c r="N79" s="21"/>
      <c r="O79" s="21"/>
    </row>
    <row r="80" spans="9:15">
      <c r="I80" s="21"/>
      <c r="J80" s="21"/>
      <c r="K80" s="21"/>
      <c r="L80" s="21"/>
      <c r="M80" s="21"/>
      <c r="N80" s="21"/>
      <c r="O80" s="21"/>
    </row>
    <row r="81" spans="9:15">
      <c r="I81" s="21"/>
      <c r="J81" s="21"/>
      <c r="K81" s="21"/>
      <c r="L81" s="21"/>
      <c r="M81" s="21"/>
      <c r="N81" s="21"/>
      <c r="O81" s="21"/>
    </row>
    <row r="82" spans="9:15">
      <c r="I82" s="21"/>
      <c r="J82" s="21"/>
      <c r="K82" s="21"/>
      <c r="L82" s="21"/>
      <c r="M82" s="21"/>
      <c r="N82" s="21"/>
      <c r="O82" s="21"/>
    </row>
    <row r="83" spans="9:15">
      <c r="I83" s="21"/>
      <c r="J83" s="21"/>
      <c r="K83" s="21"/>
      <c r="L83" s="21"/>
      <c r="M83" s="21"/>
      <c r="N83" s="21"/>
      <c r="O83" s="21"/>
    </row>
  </sheetData>
  <mergeCells count="4">
    <mergeCell ref="J73:L73"/>
    <mergeCell ref="M73:O73"/>
    <mergeCell ref="S37:U37"/>
    <mergeCell ref="V37:X37"/>
  </mergeCells>
  <phoneticPr fontId="2" type="noConversion"/>
  <pageMargins left="0.7" right="0.7" top="0.75" bottom="0.75" header="0.3" footer="0.3"/>
  <ignoredErrors>
    <ignoredError sqref="C8:N9 C17:N18" formulaRange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AF54"/>
  <sheetViews>
    <sheetView workbookViewId="0">
      <selection activeCell="V4" sqref="V4"/>
    </sheetView>
  </sheetViews>
  <sheetFormatPr defaultColWidth="9.140625" defaultRowHeight="15"/>
  <cols>
    <col min="1" max="16384" width="9.140625" style="19"/>
  </cols>
  <sheetData>
    <row r="2" spans="1:24">
      <c r="B2" s="12" t="s">
        <v>18</v>
      </c>
    </row>
    <row r="3" spans="1:24">
      <c r="B3" s="12" t="s">
        <v>15</v>
      </c>
      <c r="C3" s="12">
        <v>100000</v>
      </c>
      <c r="D3" s="12">
        <v>50000</v>
      </c>
      <c r="E3" s="12">
        <v>10000</v>
      </c>
      <c r="F3" s="12">
        <v>5000</v>
      </c>
      <c r="G3" s="12">
        <v>1000</v>
      </c>
      <c r="H3" s="12">
        <v>500</v>
      </c>
      <c r="I3" s="12">
        <v>100</v>
      </c>
      <c r="J3" s="12">
        <v>50</v>
      </c>
      <c r="K3" s="12">
        <v>10</v>
      </c>
      <c r="L3" s="12">
        <v>5</v>
      </c>
      <c r="M3" s="12">
        <v>1</v>
      </c>
      <c r="N3" s="12">
        <v>0.5</v>
      </c>
      <c r="P3" s="12" t="s">
        <v>18</v>
      </c>
      <c r="U3" s="12" t="s">
        <v>18</v>
      </c>
    </row>
    <row r="4" spans="1:24">
      <c r="B4" s="62"/>
      <c r="C4" s="3">
        <v>1.2362063007544779</v>
      </c>
      <c r="D4" s="3">
        <v>0.9932596719091441</v>
      </c>
      <c r="E4" s="3">
        <v>0.96941227878523051</v>
      </c>
      <c r="F4" s="3">
        <v>0.81735239714042884</v>
      </c>
      <c r="G4" s="3">
        <v>0.93522751003550131</v>
      </c>
      <c r="H4" s="3">
        <v>0.90528138216934462</v>
      </c>
      <c r="I4" s="3">
        <v>1.0045543074687111</v>
      </c>
      <c r="J4" s="3">
        <v>0.78663800677060758</v>
      </c>
      <c r="K4" s="3">
        <v>0.73323930418429717</v>
      </c>
      <c r="L4" s="3">
        <v>0.64417656866117978</v>
      </c>
      <c r="M4" s="3">
        <v>0.47526277315278104</v>
      </c>
      <c r="N4" s="3">
        <v>0.44973572224117836</v>
      </c>
      <c r="P4" s="61" t="s">
        <v>15</v>
      </c>
      <c r="Q4" s="3" t="s">
        <v>195</v>
      </c>
      <c r="R4" s="63" t="s">
        <v>146</v>
      </c>
      <c r="S4" s="64" t="s">
        <v>147</v>
      </c>
      <c r="U4" s="61" t="s">
        <v>2</v>
      </c>
      <c r="V4" s="3" t="s">
        <v>195</v>
      </c>
      <c r="W4" s="63" t="s">
        <v>146</v>
      </c>
      <c r="X4" s="64" t="s">
        <v>147</v>
      </c>
    </row>
    <row r="5" spans="1:24">
      <c r="B5" s="62"/>
      <c r="C5" s="3">
        <v>1.0623809255397103</v>
      </c>
      <c r="D5" s="3">
        <v>0.91691268027194983</v>
      </c>
      <c r="E5" s="3">
        <v>0.98952127219894326</v>
      </c>
      <c r="F5" s="3">
        <v>1.1355481328879733</v>
      </c>
      <c r="G5" s="3">
        <v>0.91380856310244341</v>
      </c>
      <c r="H5" s="3">
        <v>1.1106737973508374</v>
      </c>
      <c r="I5" s="3">
        <v>1.2553262413403286</v>
      </c>
      <c r="J5" s="3">
        <v>0.85519194303869006</v>
      </c>
      <c r="K5" s="3">
        <v>0.76491119162844912</v>
      </c>
      <c r="L5" s="3">
        <v>0.73070950398663725</v>
      </c>
      <c r="M5" s="3">
        <v>0.40357741425300381</v>
      </c>
      <c r="N5" s="3">
        <v>0.44396092456034858</v>
      </c>
      <c r="P5" s="3">
        <v>0.5</v>
      </c>
      <c r="Q5" s="3">
        <v>0.51981028360691905</v>
      </c>
      <c r="R5" s="3">
        <v>8.441777474316553E-2</v>
      </c>
      <c r="S5" s="3">
        <v>4</v>
      </c>
      <c r="U5" s="3">
        <v>0.5</v>
      </c>
      <c r="V5" s="3">
        <v>0.48624930817653811</v>
      </c>
      <c r="W5" s="3">
        <v>0.11670903252234534</v>
      </c>
      <c r="X5" s="3">
        <v>4</v>
      </c>
    </row>
    <row r="6" spans="1:24">
      <c r="B6" s="62"/>
      <c r="C6" s="3">
        <v>0.98056365403304191</v>
      </c>
      <c r="D6" s="3">
        <v>1.0862944527046927</v>
      </c>
      <c r="E6" s="3">
        <v>1.2418309468089324</v>
      </c>
      <c r="F6" s="3">
        <v>1.0269658876121328</v>
      </c>
      <c r="G6" s="3">
        <v>0.96009000410563761</v>
      </c>
      <c r="H6" s="3">
        <v>0.99533177725908628</v>
      </c>
      <c r="I6" s="3">
        <v>1.1470202885014529</v>
      </c>
      <c r="J6" s="3">
        <v>0.90644268582803322</v>
      </c>
      <c r="K6" s="3">
        <v>0.70516020112305944</v>
      </c>
      <c r="L6" s="3">
        <v>0.60387825385498428</v>
      </c>
      <c r="M6" s="3">
        <v>0.43448776943569872</v>
      </c>
      <c r="N6" s="3">
        <v>0.5986296060665891</v>
      </c>
      <c r="P6" s="3">
        <v>1</v>
      </c>
      <c r="Q6" s="3">
        <v>0.41026606141700173</v>
      </c>
      <c r="R6" s="3">
        <v>6.2362288392178063E-2</v>
      </c>
      <c r="S6" s="3">
        <v>4</v>
      </c>
      <c r="U6" s="3">
        <v>1</v>
      </c>
      <c r="V6" s="3">
        <v>0.39492088392253322</v>
      </c>
      <c r="W6" s="3">
        <v>6.4191523070389445E-2</v>
      </c>
      <c r="X6" s="3">
        <v>4</v>
      </c>
    </row>
    <row r="7" spans="1:24">
      <c r="B7" s="62"/>
      <c r="C7" s="3">
        <v>1.0330215843070936</v>
      </c>
      <c r="D7" s="3">
        <v>0.84245844782402934</v>
      </c>
      <c r="E7" s="3">
        <v>1.0449922594708672</v>
      </c>
      <c r="F7" s="3">
        <v>1.2669909701742117</v>
      </c>
      <c r="G7" s="3">
        <v>0.85348114836750544</v>
      </c>
      <c r="H7" s="3">
        <v>1.0555121341201297</v>
      </c>
      <c r="I7" s="3">
        <v>0.94061603390083892</v>
      </c>
      <c r="J7" s="3">
        <v>0.90506661572990788</v>
      </c>
      <c r="K7" s="3">
        <v>0.75531624667958941</v>
      </c>
      <c r="L7" s="3">
        <v>0.58029221388651742</v>
      </c>
      <c r="M7" s="3">
        <v>0.32773628882652334</v>
      </c>
      <c r="N7" s="3">
        <v>0.58691488155956018</v>
      </c>
      <c r="P7" s="3">
        <v>5</v>
      </c>
      <c r="Q7" s="3">
        <v>0.63976413509732966</v>
      </c>
      <c r="R7" s="3">
        <v>6.6119174166581973E-2</v>
      </c>
      <c r="S7" s="3">
        <v>4</v>
      </c>
      <c r="U7" s="3">
        <v>5</v>
      </c>
      <c r="V7" s="3">
        <v>0.4056069964027128</v>
      </c>
      <c r="W7" s="3">
        <v>6.1831952896928569E-2</v>
      </c>
      <c r="X7" s="3">
        <v>4</v>
      </c>
    </row>
    <row r="8" spans="1:24">
      <c r="B8" s="3" t="s">
        <v>195</v>
      </c>
      <c r="C8" s="3">
        <f>AVERAGE(C4:C7)</f>
        <v>1.0780431161585811</v>
      </c>
      <c r="D8" s="3">
        <f t="shared" ref="D8:N8" si="0">AVERAGE(D4:D7)</f>
        <v>0.95973131317745386</v>
      </c>
      <c r="E8" s="3">
        <f t="shared" si="0"/>
        <v>1.0614391893159933</v>
      </c>
      <c r="F8" s="3">
        <f t="shared" si="0"/>
        <v>1.0617143469536867</v>
      </c>
      <c r="G8" s="3">
        <f t="shared" si="0"/>
        <v>0.91565180640277188</v>
      </c>
      <c r="H8" s="3">
        <f t="shared" si="0"/>
        <v>1.0166997727248495</v>
      </c>
      <c r="I8" s="3">
        <f t="shared" si="0"/>
        <v>1.0868792178028328</v>
      </c>
      <c r="J8" s="3">
        <f t="shared" si="0"/>
        <v>0.86333481284180968</v>
      </c>
      <c r="K8" s="3">
        <f t="shared" si="0"/>
        <v>0.73965673590384873</v>
      </c>
      <c r="L8" s="3">
        <f t="shared" si="0"/>
        <v>0.63976413509732977</v>
      </c>
      <c r="M8" s="3">
        <f t="shared" si="0"/>
        <v>0.41026606141700173</v>
      </c>
      <c r="N8" s="3">
        <f t="shared" si="0"/>
        <v>0.51981028360691905</v>
      </c>
      <c r="P8" s="3">
        <v>10</v>
      </c>
      <c r="Q8" s="3">
        <v>0.73965673590384873</v>
      </c>
      <c r="R8" s="3">
        <v>2.654682751566027E-2</v>
      </c>
      <c r="S8" s="3">
        <v>4</v>
      </c>
      <c r="U8" s="3">
        <v>10</v>
      </c>
      <c r="V8" s="3">
        <v>0.37622666699763058</v>
      </c>
      <c r="W8" s="3">
        <v>8.2702545648633594E-2</v>
      </c>
      <c r="X8" s="3">
        <v>4</v>
      </c>
    </row>
    <row r="9" spans="1:24">
      <c r="B9" s="3" t="s">
        <v>146</v>
      </c>
      <c r="C9" s="3">
        <f>STDEV(C4:C7)</f>
        <v>0.1107400575567795</v>
      </c>
      <c r="D9" s="3">
        <f t="shared" ref="D9:N9" si="1">STDEV(D4:D7)</f>
        <v>0.10444893393158047</v>
      </c>
      <c r="E9" s="3">
        <f t="shared" si="1"/>
        <v>0.12443582916107597</v>
      </c>
      <c r="F9" s="3">
        <f t="shared" si="1"/>
        <v>0.19018424218755198</v>
      </c>
      <c r="G9" s="3">
        <f t="shared" si="1"/>
        <v>4.5557838162778252E-2</v>
      </c>
      <c r="H9" s="3">
        <f t="shared" si="1"/>
        <v>8.7954847669486094E-2</v>
      </c>
      <c r="I9" s="3">
        <f t="shared" si="1"/>
        <v>0.14161174380454009</v>
      </c>
      <c r="J9" s="3">
        <f t="shared" si="1"/>
        <v>5.641671878631252E-2</v>
      </c>
      <c r="K9" s="3">
        <f t="shared" si="1"/>
        <v>2.654682751566027E-2</v>
      </c>
      <c r="L9" s="3">
        <f t="shared" si="1"/>
        <v>6.6119174166581973E-2</v>
      </c>
      <c r="M9" s="3">
        <f t="shared" si="1"/>
        <v>6.2362288392178063E-2</v>
      </c>
      <c r="N9" s="3">
        <f t="shared" si="1"/>
        <v>8.441777474316553E-2</v>
      </c>
      <c r="P9" s="3">
        <v>50</v>
      </c>
      <c r="Q9" s="3">
        <v>0.86333481284180968</v>
      </c>
      <c r="R9" s="3">
        <v>5.641671878631252E-2</v>
      </c>
      <c r="S9" s="3">
        <v>4</v>
      </c>
      <c r="U9" s="3">
        <v>50</v>
      </c>
      <c r="V9" s="3">
        <v>0.3715491489212327</v>
      </c>
      <c r="W9" s="3">
        <v>7.8051821353732537E-2</v>
      </c>
      <c r="X9" s="3">
        <v>4</v>
      </c>
    </row>
    <row r="10" spans="1:24">
      <c r="P10" s="3">
        <v>100</v>
      </c>
      <c r="Q10" s="3">
        <v>1.0868792178028328</v>
      </c>
      <c r="R10" s="3">
        <v>0.14161174380454009</v>
      </c>
      <c r="S10" s="3">
        <v>4</v>
      </c>
      <c r="U10" s="3">
        <v>100</v>
      </c>
      <c r="V10" s="3">
        <v>0.40536183435686618</v>
      </c>
      <c r="W10" s="3">
        <v>8.3696306346777008E-2</v>
      </c>
      <c r="X10" s="3">
        <v>4</v>
      </c>
    </row>
    <row r="11" spans="1:24">
      <c r="B11" s="12" t="s">
        <v>18</v>
      </c>
      <c r="P11" s="3">
        <v>500</v>
      </c>
      <c r="Q11" s="3">
        <v>1.0166997727248495</v>
      </c>
      <c r="R11" s="3">
        <v>8.795484766948608E-2</v>
      </c>
      <c r="S11" s="3">
        <v>4</v>
      </c>
      <c r="U11" s="3">
        <v>500</v>
      </c>
      <c r="V11" s="3">
        <v>0.47160054684940145</v>
      </c>
      <c r="W11" s="3">
        <v>0.11006176113107945</v>
      </c>
      <c r="X11" s="3">
        <v>4</v>
      </c>
    </row>
    <row r="12" spans="1:24">
      <c r="B12" s="12" t="s">
        <v>2</v>
      </c>
      <c r="C12" s="12">
        <v>100000</v>
      </c>
      <c r="D12" s="12">
        <v>50000</v>
      </c>
      <c r="E12" s="12">
        <v>10000</v>
      </c>
      <c r="F12" s="12">
        <v>5000</v>
      </c>
      <c r="G12" s="12">
        <v>1000</v>
      </c>
      <c r="H12" s="12">
        <v>500</v>
      </c>
      <c r="I12" s="12">
        <v>100</v>
      </c>
      <c r="J12" s="12">
        <v>50</v>
      </c>
      <c r="K12" s="12">
        <v>10</v>
      </c>
      <c r="L12" s="12">
        <v>5</v>
      </c>
      <c r="M12" s="12">
        <v>1</v>
      </c>
      <c r="N12" s="12">
        <v>0.5</v>
      </c>
      <c r="P12" s="3">
        <v>1000</v>
      </c>
      <c r="Q12" s="3">
        <v>0.91565180640277188</v>
      </c>
      <c r="R12" s="3">
        <v>4.5557838162778252E-2</v>
      </c>
      <c r="S12" s="3">
        <v>4</v>
      </c>
      <c r="U12" s="3">
        <v>1000</v>
      </c>
      <c r="V12" s="3">
        <v>0.5363185188608145</v>
      </c>
      <c r="W12" s="3">
        <v>5.873101662962945E-2</v>
      </c>
      <c r="X12" s="3">
        <v>4</v>
      </c>
    </row>
    <row r="13" spans="1:24">
      <c r="A13" s="62"/>
      <c r="B13" s="62"/>
      <c r="C13" s="3">
        <v>0.9123899180078956</v>
      </c>
      <c r="D13" s="3">
        <v>1.3789563729683489</v>
      </c>
      <c r="E13" s="3">
        <v>0.78849815208869967</v>
      </c>
      <c r="F13" s="3">
        <v>0.66042351621297346</v>
      </c>
      <c r="G13" s="3">
        <v>0.55180034458442684</v>
      </c>
      <c r="H13" s="3">
        <v>0.34381474564158615</v>
      </c>
      <c r="I13" s="3">
        <v>0.42157608872410318</v>
      </c>
      <c r="J13" s="3">
        <v>0.31033773026375527</v>
      </c>
      <c r="K13" s="3">
        <v>0.37737376205493156</v>
      </c>
      <c r="L13" s="3">
        <v>0.33589963513587107</v>
      </c>
      <c r="M13" s="3">
        <v>0.39441289500544596</v>
      </c>
      <c r="N13" s="3">
        <v>0.40546411776732777</v>
      </c>
      <c r="P13" s="3">
        <v>5000</v>
      </c>
      <c r="Q13" s="3">
        <v>1.0617143469536867</v>
      </c>
      <c r="R13" s="3">
        <v>0.19018424218755198</v>
      </c>
      <c r="S13" s="3">
        <v>4</v>
      </c>
      <c r="U13" s="3">
        <v>5000</v>
      </c>
      <c r="V13" s="3">
        <v>0.77818512065958778</v>
      </c>
      <c r="W13" s="3">
        <v>0.20158921130730312</v>
      </c>
      <c r="X13" s="3">
        <v>4</v>
      </c>
    </row>
    <row r="14" spans="1:24">
      <c r="A14" s="62"/>
      <c r="B14" s="62"/>
      <c r="C14" s="3">
        <v>1.2819500594530322</v>
      </c>
      <c r="D14" s="3">
        <v>1.6544798474945532</v>
      </c>
      <c r="E14" s="3">
        <v>1.7628701180744779</v>
      </c>
      <c r="F14" s="3">
        <v>0.64332897728289862</v>
      </c>
      <c r="G14" s="3">
        <v>0.57660390277302287</v>
      </c>
      <c r="H14" s="3">
        <v>0.58603173182357282</v>
      </c>
      <c r="I14" s="3">
        <v>0.3974901096451855</v>
      </c>
      <c r="J14" s="3">
        <v>0.31842144901340569</v>
      </c>
      <c r="K14" s="3">
        <v>0.2721882515054953</v>
      </c>
      <c r="L14" s="3">
        <v>0.37819838070081363</v>
      </c>
      <c r="M14" s="3">
        <v>0.44544979375035315</v>
      </c>
      <c r="N14" s="3">
        <v>0.49467532001864539</v>
      </c>
      <c r="P14" s="3">
        <v>10000</v>
      </c>
      <c r="Q14" s="3">
        <v>1.0614391893159933</v>
      </c>
      <c r="R14" s="3">
        <v>0.12443582916107597</v>
      </c>
      <c r="S14" s="3">
        <v>4</v>
      </c>
      <c r="U14" s="3">
        <v>10000</v>
      </c>
      <c r="V14" s="3">
        <v>1.0915680991200738</v>
      </c>
      <c r="W14" s="3">
        <v>0.45254867473505672</v>
      </c>
      <c r="X14" s="3">
        <v>4</v>
      </c>
    </row>
    <row r="15" spans="1:24">
      <c r="A15" s="62"/>
      <c r="B15" s="62"/>
      <c r="C15" s="3">
        <v>1.1903849225363361</v>
      </c>
      <c r="D15" s="3">
        <v>0.65061398825413774</v>
      </c>
      <c r="E15" s="3">
        <v>0.95276037459887808</v>
      </c>
      <c r="F15" s="3">
        <v>1.0747185406869031</v>
      </c>
      <c r="G15" s="3">
        <v>0.56730089327996569</v>
      </c>
      <c r="H15" s="3">
        <v>0.53670684527725865</v>
      </c>
      <c r="I15" s="3">
        <v>0.50281623088765359</v>
      </c>
      <c r="J15" s="3">
        <v>0.47956235658400381</v>
      </c>
      <c r="K15" s="3">
        <v>0.38076543254754419</v>
      </c>
      <c r="L15" s="3">
        <v>0.4780759266958774</v>
      </c>
      <c r="M15" s="3">
        <v>0.30449949220647327</v>
      </c>
      <c r="N15" s="3">
        <v>0.64822203079899043</v>
      </c>
      <c r="P15" s="3">
        <v>50000</v>
      </c>
      <c r="Q15" s="3">
        <v>0.95973131317745408</v>
      </c>
      <c r="R15" s="3">
        <v>0.10444893393158047</v>
      </c>
      <c r="S15" s="3">
        <v>4</v>
      </c>
      <c r="U15" s="3">
        <v>50000</v>
      </c>
      <c r="V15" s="3">
        <v>1.1212048050986563</v>
      </c>
      <c r="W15" s="3">
        <v>0.47432511922569592</v>
      </c>
      <c r="X15" s="3">
        <v>4</v>
      </c>
    </row>
    <row r="16" spans="1:24">
      <c r="A16" s="62"/>
      <c r="B16" s="62"/>
      <c r="C16" s="3">
        <v>0.44082125603864736</v>
      </c>
      <c r="D16" s="3">
        <v>0.80076901167758474</v>
      </c>
      <c r="E16" s="3">
        <v>0.8621437517182392</v>
      </c>
      <c r="F16" s="3">
        <v>0.73426944845557596</v>
      </c>
      <c r="G16" s="3">
        <v>0.44956893480584259</v>
      </c>
      <c r="H16" s="3">
        <v>0.41984886465518811</v>
      </c>
      <c r="I16" s="3">
        <v>0.2995649081705225</v>
      </c>
      <c r="J16" s="3">
        <v>0.37787505982376618</v>
      </c>
      <c r="K16" s="3">
        <v>0.47457922188255114</v>
      </c>
      <c r="L16" s="3">
        <v>0.43025404307828913</v>
      </c>
      <c r="M16" s="3">
        <v>0.43532135472786043</v>
      </c>
      <c r="N16" s="3">
        <v>0.39663576412118895</v>
      </c>
      <c r="P16" s="3">
        <v>100000</v>
      </c>
      <c r="Q16" s="3">
        <v>1.0780431161585811</v>
      </c>
      <c r="R16" s="3">
        <v>0.1107400575567795</v>
      </c>
      <c r="S16" s="3">
        <v>4</v>
      </c>
      <c r="U16" s="3">
        <v>100000</v>
      </c>
      <c r="V16" s="3">
        <v>0.95638653900897774</v>
      </c>
      <c r="W16" s="3">
        <v>0.37792861451211168</v>
      </c>
      <c r="X16" s="3">
        <v>4</v>
      </c>
    </row>
    <row r="17" spans="1:22">
      <c r="A17" s="62"/>
      <c r="B17" s="3" t="s">
        <v>195</v>
      </c>
      <c r="C17" s="3">
        <f>AVERAGE(C13:C16)</f>
        <v>0.95638653900897774</v>
      </c>
      <c r="D17" s="3">
        <f t="shared" ref="D17:N17" si="2">AVERAGE(D13:D16)</f>
        <v>1.1212048050986563</v>
      </c>
      <c r="E17" s="3">
        <f t="shared" si="2"/>
        <v>1.0915680991200738</v>
      </c>
      <c r="F17" s="3">
        <f t="shared" si="2"/>
        <v>0.77818512065958778</v>
      </c>
      <c r="G17" s="3">
        <f t="shared" si="2"/>
        <v>0.5363185188608145</v>
      </c>
      <c r="H17" s="3">
        <f t="shared" si="2"/>
        <v>0.47160054684940139</v>
      </c>
      <c r="I17" s="3">
        <f t="shared" si="2"/>
        <v>0.40536183435686618</v>
      </c>
      <c r="J17" s="3">
        <f t="shared" si="2"/>
        <v>0.37154914892123275</v>
      </c>
      <c r="K17" s="3">
        <f t="shared" si="2"/>
        <v>0.37622666699763052</v>
      </c>
      <c r="L17" s="3">
        <f t="shared" si="2"/>
        <v>0.4056069964027128</v>
      </c>
      <c r="M17" s="3">
        <f t="shared" si="2"/>
        <v>0.39492088392253322</v>
      </c>
      <c r="N17" s="3">
        <f t="shared" si="2"/>
        <v>0.48624930817653811</v>
      </c>
    </row>
    <row r="18" spans="1:22" ht="15.75" thickBot="1">
      <c r="A18" s="62"/>
      <c r="B18" s="3" t="s">
        <v>146</v>
      </c>
      <c r="C18" s="3">
        <f>STDEV(C13:C16)</f>
        <v>0.37792861451211168</v>
      </c>
      <c r="D18" s="3">
        <f t="shared" ref="D18:N18" si="3">STDEV(D13:D16)</f>
        <v>0.47432511922569592</v>
      </c>
      <c r="E18" s="3">
        <f t="shared" si="3"/>
        <v>0.45254867473505672</v>
      </c>
      <c r="F18" s="3">
        <f t="shared" si="3"/>
        <v>0.20158921130730276</v>
      </c>
      <c r="G18" s="3">
        <f t="shared" si="3"/>
        <v>5.873101662962945E-2</v>
      </c>
      <c r="H18" s="3">
        <f t="shared" si="3"/>
        <v>0.11006176113107977</v>
      </c>
      <c r="I18" s="3">
        <f t="shared" si="3"/>
        <v>8.3696306346777008E-2</v>
      </c>
      <c r="J18" s="3">
        <f t="shared" si="3"/>
        <v>7.8051821353732065E-2</v>
      </c>
      <c r="K18" s="3">
        <f t="shared" si="3"/>
        <v>8.2702545648633816E-2</v>
      </c>
      <c r="L18" s="3">
        <f t="shared" si="3"/>
        <v>6.1831952896928569E-2</v>
      </c>
      <c r="M18" s="3">
        <f t="shared" si="3"/>
        <v>6.4191523070389445E-2</v>
      </c>
      <c r="N18" s="3">
        <f t="shared" si="3"/>
        <v>0.11670903252234534</v>
      </c>
    </row>
    <row r="19" spans="1:22">
      <c r="P19" s="22"/>
      <c r="Q19" s="12" t="s">
        <v>2</v>
      </c>
      <c r="R19" s="23"/>
      <c r="S19" s="23"/>
      <c r="T19" s="12" t="s">
        <v>15</v>
      </c>
      <c r="U19" s="23"/>
      <c r="V19" s="24"/>
    </row>
    <row r="20" spans="1:22">
      <c r="P20" s="25">
        <v>-0.30103000000000002</v>
      </c>
      <c r="T20" s="21">
        <v>0.51981029999999995</v>
      </c>
      <c r="U20" s="21">
        <v>8.4417779999999998E-2</v>
      </c>
      <c r="V20" s="26">
        <v>4</v>
      </c>
    </row>
    <row r="21" spans="1:22">
      <c r="P21" s="25">
        <v>0</v>
      </c>
      <c r="T21" s="21">
        <v>0.41026610000000002</v>
      </c>
      <c r="U21" s="21">
        <v>6.2362290000000001E-2</v>
      </c>
      <c r="V21" s="26">
        <v>4</v>
      </c>
    </row>
    <row r="22" spans="1:22">
      <c r="P22" s="25">
        <v>0.69896999999999998</v>
      </c>
      <c r="Q22" s="21">
        <v>0.4862493</v>
      </c>
      <c r="R22" s="21">
        <v>0.11670899999999999</v>
      </c>
      <c r="S22" s="21">
        <v>4</v>
      </c>
      <c r="T22" s="21">
        <v>0.63976409999999995</v>
      </c>
      <c r="U22" s="21">
        <v>6.6119170000000005E-2</v>
      </c>
      <c r="V22" s="26">
        <v>4</v>
      </c>
    </row>
    <row r="23" spans="1:22">
      <c r="P23" s="25">
        <v>1</v>
      </c>
      <c r="Q23" s="21">
        <v>0.39492090000000002</v>
      </c>
      <c r="R23" s="21">
        <v>6.4191520000000002E-2</v>
      </c>
      <c r="S23" s="21">
        <v>4</v>
      </c>
      <c r="T23" s="21">
        <v>0.73965669999999994</v>
      </c>
      <c r="U23" s="21">
        <v>2.654683E-2</v>
      </c>
      <c r="V23" s="26">
        <v>4</v>
      </c>
    </row>
    <row r="24" spans="1:22">
      <c r="P24" s="25">
        <v>1.6989700000000001</v>
      </c>
      <c r="Q24" s="21">
        <v>0.405607</v>
      </c>
      <c r="R24" s="21">
        <v>6.1831949999999997E-2</v>
      </c>
      <c r="S24" s="21">
        <v>4</v>
      </c>
      <c r="T24" s="21">
        <v>0.86333479999999996</v>
      </c>
      <c r="U24" s="21">
        <v>5.6416719999999997E-2</v>
      </c>
      <c r="V24" s="26">
        <v>4</v>
      </c>
    </row>
    <row r="25" spans="1:22">
      <c r="P25" s="25">
        <v>2</v>
      </c>
      <c r="Q25" s="21">
        <v>0.37622670000000002</v>
      </c>
      <c r="R25" s="21">
        <v>8.270255E-2</v>
      </c>
      <c r="S25" s="21">
        <v>4</v>
      </c>
      <c r="T25" s="21">
        <v>1.0868789999999999</v>
      </c>
      <c r="U25" s="21">
        <v>0.14161170000000001</v>
      </c>
      <c r="V25" s="26">
        <v>4</v>
      </c>
    </row>
    <row r="26" spans="1:22">
      <c r="P26" s="25">
        <v>2.6989700000000001</v>
      </c>
      <c r="Q26" s="21">
        <v>0.37154920000000002</v>
      </c>
      <c r="R26" s="21">
        <v>7.8051819999999994E-2</v>
      </c>
      <c r="S26" s="21">
        <v>4</v>
      </c>
      <c r="T26" s="21">
        <v>1.0166999999999999</v>
      </c>
      <c r="U26" s="21">
        <v>8.7954850000000001E-2</v>
      </c>
      <c r="V26" s="26">
        <v>4</v>
      </c>
    </row>
    <row r="27" spans="1:22">
      <c r="P27" s="25">
        <v>3</v>
      </c>
      <c r="Q27" s="21">
        <v>0.40536179999999999</v>
      </c>
      <c r="R27" s="21">
        <v>8.3696309999999996E-2</v>
      </c>
      <c r="S27" s="21">
        <v>4</v>
      </c>
      <c r="T27" s="21">
        <v>0.91565180000000002</v>
      </c>
      <c r="U27" s="21">
        <v>4.5557840000000002E-2</v>
      </c>
      <c r="V27" s="26">
        <v>4</v>
      </c>
    </row>
    <row r="28" spans="1:22">
      <c r="P28" s="25">
        <v>3.6989700000000001</v>
      </c>
      <c r="Q28" s="21">
        <v>0.47160049999999998</v>
      </c>
      <c r="R28" s="21">
        <v>0.1100618</v>
      </c>
      <c r="S28" s="21">
        <v>4</v>
      </c>
      <c r="T28" s="21">
        <v>1.061714</v>
      </c>
      <c r="U28" s="21">
        <v>0.1901842</v>
      </c>
      <c r="V28" s="26">
        <v>4</v>
      </c>
    </row>
    <row r="29" spans="1:22">
      <c r="P29" s="25">
        <v>4</v>
      </c>
      <c r="Q29" s="21">
        <v>0.53631850000000003</v>
      </c>
      <c r="R29" s="21">
        <v>5.8731020000000002E-2</v>
      </c>
      <c r="S29" s="21">
        <v>4</v>
      </c>
      <c r="T29" s="21">
        <v>1.061439</v>
      </c>
      <c r="U29" s="21">
        <v>0.1244358</v>
      </c>
      <c r="V29" s="26">
        <v>4</v>
      </c>
    </row>
    <row r="30" spans="1:22">
      <c r="P30" s="25">
        <v>4.6989700000000001</v>
      </c>
      <c r="Q30" s="21">
        <v>0.77818509999999996</v>
      </c>
      <c r="R30" s="21">
        <v>0.2015892</v>
      </c>
      <c r="S30" s="21">
        <v>4</v>
      </c>
      <c r="T30" s="21">
        <v>0.95973129999999995</v>
      </c>
      <c r="U30" s="21">
        <v>0.1044489</v>
      </c>
      <c r="V30" s="26">
        <v>4</v>
      </c>
    </row>
    <row r="31" spans="1:22">
      <c r="P31" s="25">
        <v>5</v>
      </c>
      <c r="Q31" s="21">
        <v>1.0915680000000001</v>
      </c>
      <c r="R31" s="21">
        <v>0.45254870000000003</v>
      </c>
      <c r="S31" s="21">
        <v>4</v>
      </c>
      <c r="T31" s="21">
        <v>1.0780430000000001</v>
      </c>
      <c r="U31" s="21">
        <v>0.11074009999999999</v>
      </c>
      <c r="V31" s="26">
        <v>4</v>
      </c>
    </row>
    <row r="32" spans="1:22">
      <c r="P32" s="25">
        <v>5.6989700000000001</v>
      </c>
      <c r="Q32" s="21">
        <v>1.121205</v>
      </c>
      <c r="R32" s="21">
        <v>0.4743251</v>
      </c>
      <c r="S32" s="21">
        <v>4</v>
      </c>
      <c r="V32" s="27"/>
    </row>
    <row r="33" spans="16:32" ht="15.75" thickBot="1">
      <c r="P33" s="28">
        <v>6</v>
      </c>
      <c r="Q33" s="29">
        <v>0.95638659999999998</v>
      </c>
      <c r="R33" s="29">
        <v>0.3779286</v>
      </c>
      <c r="S33" s="29">
        <v>4</v>
      </c>
      <c r="T33" s="30"/>
      <c r="U33" s="30"/>
      <c r="V33" s="31"/>
    </row>
    <row r="41" spans="16:32">
      <c r="Z41" s="21"/>
      <c r="AA41" s="21"/>
      <c r="AB41" s="21"/>
      <c r="AC41" s="21"/>
      <c r="AD41" s="21"/>
      <c r="AE41" s="21"/>
      <c r="AF41" s="21"/>
    </row>
    <row r="42" spans="16:32">
      <c r="Z42" s="21"/>
      <c r="AA42" s="21"/>
      <c r="AB42" s="21"/>
      <c r="AC42" s="21"/>
      <c r="AD42" s="21"/>
      <c r="AE42" s="21"/>
      <c r="AF42" s="21"/>
    </row>
    <row r="43" spans="16:32">
      <c r="Z43" s="21"/>
      <c r="AA43" s="21"/>
      <c r="AB43" s="21"/>
      <c r="AC43" s="21"/>
      <c r="AD43" s="21"/>
      <c r="AE43" s="21"/>
      <c r="AF43" s="21"/>
    </row>
    <row r="44" spans="16:32">
      <c r="Z44" s="21"/>
      <c r="AA44" s="21"/>
      <c r="AB44" s="21"/>
      <c r="AC44" s="21"/>
      <c r="AD44" s="21"/>
      <c r="AE44" s="21"/>
      <c r="AF44" s="21"/>
    </row>
    <row r="45" spans="16:32">
      <c r="Z45" s="21"/>
      <c r="AA45" s="21"/>
      <c r="AB45" s="21"/>
      <c r="AC45" s="21"/>
      <c r="AD45" s="21"/>
      <c r="AE45" s="21"/>
      <c r="AF45" s="21"/>
    </row>
    <row r="46" spans="16:32">
      <c r="Z46" s="21"/>
      <c r="AA46" s="21"/>
      <c r="AB46" s="21"/>
      <c r="AC46" s="21"/>
      <c r="AD46" s="21"/>
      <c r="AE46" s="21"/>
      <c r="AF46" s="21"/>
    </row>
    <row r="47" spans="16:32">
      <c r="Z47" s="21"/>
      <c r="AA47" s="21"/>
      <c r="AB47" s="21"/>
      <c r="AC47" s="21"/>
      <c r="AD47" s="21"/>
      <c r="AE47" s="21"/>
      <c r="AF47" s="21"/>
    </row>
    <row r="48" spans="16:32">
      <c r="Z48" s="21"/>
      <c r="AA48" s="21"/>
      <c r="AB48" s="21"/>
      <c r="AC48" s="21"/>
      <c r="AD48" s="21"/>
      <c r="AE48" s="21"/>
      <c r="AF48" s="21"/>
    </row>
    <row r="49" spans="26:32">
      <c r="Z49" s="21"/>
      <c r="AA49" s="21"/>
      <c r="AB49" s="21"/>
      <c r="AC49" s="21"/>
      <c r="AD49" s="21"/>
      <c r="AE49" s="21"/>
      <c r="AF49" s="21"/>
    </row>
    <row r="50" spans="26:32">
      <c r="Z50" s="21"/>
      <c r="AA50" s="21"/>
      <c r="AB50" s="21"/>
      <c r="AC50" s="21"/>
      <c r="AD50" s="21"/>
      <c r="AE50" s="21"/>
      <c r="AF50" s="21"/>
    </row>
    <row r="51" spans="26:32">
      <c r="Z51" s="21"/>
      <c r="AA51" s="21"/>
      <c r="AB51" s="21"/>
      <c r="AC51" s="21"/>
      <c r="AD51" s="21"/>
      <c r="AE51" s="21"/>
      <c r="AF51" s="21"/>
    </row>
    <row r="52" spans="26:32">
      <c r="Z52" s="21"/>
      <c r="AA52" s="21"/>
      <c r="AB52" s="21"/>
      <c r="AC52" s="21"/>
      <c r="AD52" s="21"/>
      <c r="AE52" s="21"/>
      <c r="AF52" s="21"/>
    </row>
    <row r="53" spans="26:32">
      <c r="Z53" s="21"/>
      <c r="AA53" s="21"/>
      <c r="AB53" s="21"/>
      <c r="AC53" s="21"/>
      <c r="AD53" s="21"/>
      <c r="AE53" s="21"/>
      <c r="AF53" s="21"/>
    </row>
    <row r="54" spans="26:32">
      <c r="Z54" s="21"/>
      <c r="AA54" s="21"/>
      <c r="AB54" s="21"/>
      <c r="AC54" s="21"/>
      <c r="AD54" s="21"/>
      <c r="AE54" s="21"/>
      <c r="AF54" s="21"/>
    </row>
  </sheetData>
  <phoneticPr fontId="2" type="noConversion"/>
  <pageMargins left="0.7" right="0.7" top="0.75" bottom="0.75" header="0.3" footer="0.3"/>
  <ignoredErrors>
    <ignoredError sqref="C8:N9 C17:N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12"/>
  <sheetViews>
    <sheetView workbookViewId="0">
      <selection activeCell="B11" sqref="B11"/>
    </sheetView>
  </sheetViews>
  <sheetFormatPr defaultRowHeight="15"/>
  <cols>
    <col min="2" max="2" width="13" customWidth="1"/>
  </cols>
  <sheetData>
    <row r="2" spans="2:7">
      <c r="B2" s="11" t="s">
        <v>6</v>
      </c>
    </row>
    <row r="3" spans="2:7">
      <c r="B3" s="12" t="s">
        <v>7</v>
      </c>
      <c r="C3" s="9" t="s">
        <v>10</v>
      </c>
      <c r="D3" s="9" t="s">
        <v>11</v>
      </c>
      <c r="E3" s="9" t="s">
        <v>11</v>
      </c>
      <c r="F3" s="9" t="s">
        <v>11</v>
      </c>
      <c r="G3" s="9" t="s">
        <v>11</v>
      </c>
    </row>
    <row r="4" spans="2:7">
      <c r="B4" s="12" t="s">
        <v>8</v>
      </c>
      <c r="C4" s="9" t="s">
        <v>10</v>
      </c>
      <c r="D4" s="9" t="s">
        <v>10</v>
      </c>
      <c r="E4" s="9" t="s">
        <v>10</v>
      </c>
      <c r="F4" s="9">
        <v>10</v>
      </c>
      <c r="G4" s="9">
        <v>50</v>
      </c>
    </row>
    <row r="5" spans="2:7">
      <c r="B5" s="12" t="s">
        <v>9</v>
      </c>
      <c r="C5" s="9" t="s">
        <v>10</v>
      </c>
      <c r="D5" s="9" t="s">
        <v>10</v>
      </c>
      <c r="E5" s="9">
        <v>1</v>
      </c>
      <c r="F5" s="9" t="s">
        <v>10</v>
      </c>
      <c r="G5" s="9" t="s">
        <v>10</v>
      </c>
    </row>
    <row r="6" spans="2:7">
      <c r="C6" s="4">
        <v>16.45983</v>
      </c>
      <c r="D6" s="4">
        <v>37.648870000000002</v>
      </c>
      <c r="E6" s="4">
        <v>26.372409999999999</v>
      </c>
      <c r="F6" s="4">
        <v>33.491160000000001</v>
      </c>
      <c r="G6" s="4">
        <v>28.430589999999999</v>
      </c>
    </row>
    <row r="7" spans="2:7">
      <c r="C7" s="4">
        <v>18.391259999999999</v>
      </c>
      <c r="D7" s="4">
        <v>38.568420000000003</v>
      </c>
      <c r="E7" s="4">
        <v>35.228360000000002</v>
      </c>
      <c r="F7" s="4">
        <v>32.573189999999997</v>
      </c>
      <c r="G7" s="4">
        <v>30.229019999999998</v>
      </c>
    </row>
    <row r="8" spans="2:7">
      <c r="C8" s="4">
        <v>17.52563</v>
      </c>
      <c r="D8" s="4">
        <v>33.28143</v>
      </c>
      <c r="E8" s="4">
        <v>26.446729999999999</v>
      </c>
      <c r="F8" s="4">
        <v>26.813790000000001</v>
      </c>
      <c r="G8" s="4">
        <v>26.08361</v>
      </c>
    </row>
    <row r="9" spans="2:7">
      <c r="C9" s="4">
        <v>20.8</v>
      </c>
      <c r="D9" s="4">
        <v>36.322769999999998</v>
      </c>
      <c r="E9" s="4">
        <v>24.65859</v>
      </c>
      <c r="F9" s="4">
        <v>29.585090000000001</v>
      </c>
      <c r="G9" s="4">
        <v>26.9682</v>
      </c>
    </row>
    <row r="10" spans="2:7">
      <c r="C10" s="4">
        <v>17.989360000000001</v>
      </c>
      <c r="D10" s="4">
        <v>41.112319999999997</v>
      </c>
      <c r="E10" s="4">
        <v>25.203309999999998</v>
      </c>
      <c r="F10" s="4">
        <v>27.073060000000002</v>
      </c>
      <c r="G10" s="4">
        <v>25.528949999999998</v>
      </c>
    </row>
    <row r="11" spans="2:7">
      <c r="B11" s="3" t="s">
        <v>195</v>
      </c>
      <c r="C11" s="3">
        <f>AVERAGE(C6:C10)</f>
        <v>18.233216000000002</v>
      </c>
      <c r="D11" s="3">
        <f t="shared" ref="D11:G11" si="0">AVERAGE(D6:D10)</f>
        <v>37.386761999999997</v>
      </c>
      <c r="E11" s="3">
        <f t="shared" si="0"/>
        <v>27.581880000000002</v>
      </c>
      <c r="F11" s="3">
        <f t="shared" si="0"/>
        <v>29.907257999999995</v>
      </c>
      <c r="G11" s="3">
        <f t="shared" si="0"/>
        <v>27.448074000000002</v>
      </c>
    </row>
    <row r="12" spans="2:7">
      <c r="B12" s="3" t="s">
        <v>3</v>
      </c>
      <c r="C12" s="3">
        <f>STDEV(C6:C10)/SQRT(5)</f>
        <v>0.71827569949567427</v>
      </c>
      <c r="D12" s="3">
        <f t="shared" ref="D12:G12" si="1">STDEV(D6:D10)/SQRT(5)</f>
        <v>1.2909420678380572</v>
      </c>
      <c r="E12" s="3">
        <f t="shared" si="1"/>
        <v>1.9419482390475749</v>
      </c>
      <c r="F12" s="3">
        <f t="shared" si="1"/>
        <v>1.3721800494956917</v>
      </c>
      <c r="G12" s="3">
        <f t="shared" si="1"/>
        <v>0.85070783279925177</v>
      </c>
    </row>
  </sheetData>
  <phoneticPr fontId="2" type="noConversion"/>
  <pageMargins left="0.7" right="0.7" top="0.75" bottom="0.75" header="0.3" footer="0.3"/>
  <ignoredErrors>
    <ignoredError sqref="E11:E12" formulaRange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G2:Q9"/>
  <sheetViews>
    <sheetView topLeftCell="F1" workbookViewId="0">
      <selection activeCell="O7" sqref="O7"/>
    </sheetView>
  </sheetViews>
  <sheetFormatPr defaultRowHeight="15"/>
  <cols>
    <col min="7" max="7" width="9.140625" style="1"/>
    <col min="14" max="14" width="9.140625" style="1"/>
  </cols>
  <sheetData>
    <row r="2" spans="7:17">
      <c r="G2" s="60" t="s">
        <v>180</v>
      </c>
      <c r="H2" s="38"/>
      <c r="I2" s="38"/>
      <c r="J2" s="38"/>
      <c r="K2" s="60" t="s">
        <v>181</v>
      </c>
      <c r="L2" s="38"/>
      <c r="M2" s="38"/>
      <c r="O2" s="60" t="s">
        <v>182</v>
      </c>
      <c r="P2" s="38"/>
      <c r="Q2" s="38"/>
    </row>
    <row r="3" spans="7:17">
      <c r="G3" s="19"/>
      <c r="H3" s="78" t="s">
        <v>1</v>
      </c>
      <c r="I3" s="78" t="s">
        <v>2</v>
      </c>
      <c r="J3" s="19"/>
      <c r="K3" s="19"/>
      <c r="L3" s="78" t="s">
        <v>1</v>
      </c>
      <c r="M3" s="78" t="s">
        <v>2</v>
      </c>
      <c r="O3" s="19"/>
      <c r="P3" s="78" t="s">
        <v>1</v>
      </c>
      <c r="Q3" s="78" t="s">
        <v>2</v>
      </c>
    </row>
    <row r="4" spans="7:17">
      <c r="G4" s="19"/>
      <c r="H4" s="4">
        <v>0.66019490000000003</v>
      </c>
      <c r="I4" s="4">
        <v>1.6946220000000001</v>
      </c>
      <c r="J4" s="19"/>
      <c r="K4" s="19"/>
      <c r="L4" s="4">
        <v>0.92748200000000003</v>
      </c>
      <c r="M4" s="4">
        <v>1.4859560000000001</v>
      </c>
      <c r="O4" s="19"/>
      <c r="P4" s="4">
        <v>1.090703</v>
      </c>
      <c r="Q4" s="4">
        <v>2.938863</v>
      </c>
    </row>
    <row r="5" spans="7:17">
      <c r="G5" s="19"/>
      <c r="H5" s="4">
        <v>1.1982790000000001</v>
      </c>
      <c r="I5" s="4">
        <v>1.8416049999999999</v>
      </c>
      <c r="J5" s="19"/>
      <c r="K5" s="19"/>
      <c r="L5" s="4">
        <v>0.914713</v>
      </c>
      <c r="M5" s="4">
        <v>1.6717880000000001</v>
      </c>
      <c r="O5" s="19"/>
      <c r="P5" s="4">
        <v>1.0535490000000001</v>
      </c>
      <c r="Q5" s="4">
        <v>2.0212639999999999</v>
      </c>
    </row>
    <row r="6" spans="7:17">
      <c r="G6" s="19"/>
      <c r="H6" s="4">
        <v>1.141526</v>
      </c>
      <c r="I6" s="4">
        <v>1.4151590000000001</v>
      </c>
      <c r="J6" s="19"/>
      <c r="K6" s="19"/>
      <c r="L6" s="4">
        <v>1.1578040000000001</v>
      </c>
      <c r="M6" s="4">
        <v>2.2837290000000001</v>
      </c>
      <c r="O6" s="19"/>
      <c r="P6" s="4">
        <v>0.85574799999999995</v>
      </c>
      <c r="Q6" s="4">
        <v>2.6670739999999999</v>
      </c>
    </row>
    <row r="7" spans="7:17">
      <c r="G7" s="3" t="s">
        <v>195</v>
      </c>
      <c r="H7" s="50">
        <f>AVERAGE(H4:H6)</f>
        <v>0.99999996666666668</v>
      </c>
      <c r="I7" s="3">
        <f>AVERAGE(I4:I6)</f>
        <v>1.6504620000000001</v>
      </c>
      <c r="J7" s="19"/>
      <c r="K7" s="3" t="s">
        <v>195</v>
      </c>
      <c r="L7" s="50">
        <f>AVERAGE(L4:L6)</f>
        <v>0.99999966666666662</v>
      </c>
      <c r="M7" s="3">
        <f>AVERAGE(M4:M6)</f>
        <v>1.8138243333333335</v>
      </c>
      <c r="O7" s="3" t="s">
        <v>195</v>
      </c>
      <c r="P7" s="50">
        <f>AVERAGE(P4:P6)</f>
        <v>1</v>
      </c>
      <c r="Q7" s="3">
        <f>AVERAGE(Q4:Q6)</f>
        <v>2.5424003333333332</v>
      </c>
    </row>
    <row r="8" spans="7:17">
      <c r="G8" s="3" t="s">
        <v>3</v>
      </c>
      <c r="H8" s="50">
        <f>STDEV(H4:H6)/SQRT(3)</f>
        <v>0.17069059557329994</v>
      </c>
      <c r="I8" s="3">
        <f>STDEV(I4:I6)/SQRT(3)</f>
        <v>0.12506881696223537</v>
      </c>
      <c r="J8" s="19"/>
      <c r="K8" s="3" t="s">
        <v>3</v>
      </c>
      <c r="L8" s="50">
        <f>STDEV(L4:L6)/SQRT(3)</f>
        <v>7.898822181045656E-2</v>
      </c>
      <c r="M8" s="3">
        <f>STDEV(M4:M6)/SQRT(3)</f>
        <v>0.24099874126388665</v>
      </c>
      <c r="O8" s="3" t="s">
        <v>3</v>
      </c>
      <c r="P8" s="50">
        <f>STDEV(P4:P6)/SQRT(3)</f>
        <v>7.291909799451253E-2</v>
      </c>
      <c r="Q8" s="3">
        <f>STDEV(Q4:Q6)/SQRT(3)</f>
        <v>0.27212412827625371</v>
      </c>
    </row>
    <row r="9" spans="7:17">
      <c r="G9" s="19"/>
      <c r="H9" s="19"/>
      <c r="I9" s="19"/>
      <c r="J9" s="19"/>
      <c r="K9" s="19"/>
      <c r="L9" s="19"/>
      <c r="M9" s="19"/>
    </row>
  </sheetData>
  <phoneticPr fontId="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E1:R29"/>
  <sheetViews>
    <sheetView topLeftCell="D1" workbookViewId="0">
      <selection activeCell="M17" sqref="M17"/>
    </sheetView>
  </sheetViews>
  <sheetFormatPr defaultRowHeight="15"/>
  <cols>
    <col min="5" max="5" width="9.140625" style="1"/>
    <col min="10" max="10" width="9.140625" style="1"/>
  </cols>
  <sheetData>
    <row r="1" spans="5:15">
      <c r="E1" s="1" t="s">
        <v>186</v>
      </c>
    </row>
    <row r="2" spans="5:15">
      <c r="E2" s="59" t="s">
        <v>183</v>
      </c>
      <c r="F2" s="38"/>
      <c r="G2" s="38"/>
      <c r="H2" s="38"/>
      <c r="I2" s="59" t="s">
        <v>184</v>
      </c>
      <c r="J2" s="38"/>
      <c r="K2" s="38"/>
      <c r="L2" s="1"/>
      <c r="M2" s="59" t="s">
        <v>185</v>
      </c>
      <c r="N2" s="38"/>
      <c r="O2" s="38"/>
    </row>
    <row r="3" spans="5:15">
      <c r="E3" s="19"/>
      <c r="F3" s="83" t="s">
        <v>1</v>
      </c>
      <c r="G3" s="83" t="s">
        <v>2</v>
      </c>
      <c r="H3" s="19"/>
      <c r="I3" s="19"/>
      <c r="J3" s="83" t="s">
        <v>1</v>
      </c>
      <c r="K3" s="83" t="s">
        <v>2</v>
      </c>
      <c r="L3" s="1"/>
      <c r="M3" s="19"/>
      <c r="N3" s="83" t="s">
        <v>1</v>
      </c>
      <c r="O3" s="83" t="s">
        <v>2</v>
      </c>
    </row>
    <row r="4" spans="5:15">
      <c r="E4" s="19"/>
      <c r="F4" s="4">
        <v>1.060535</v>
      </c>
      <c r="G4" s="4">
        <v>1.62991</v>
      </c>
      <c r="H4" s="19"/>
      <c r="I4" s="19"/>
      <c r="J4" s="4">
        <v>0.93528060000000002</v>
      </c>
      <c r="K4" s="4">
        <v>1.61717</v>
      </c>
      <c r="L4" s="1"/>
      <c r="M4" s="19"/>
      <c r="N4" s="4">
        <v>1.3827290000000001</v>
      </c>
      <c r="O4" s="4">
        <v>3.404677</v>
      </c>
    </row>
    <row r="5" spans="5:15">
      <c r="E5" s="19"/>
      <c r="F5" s="4">
        <v>0.93613749999999996</v>
      </c>
      <c r="G5" s="4">
        <v>1.6991259999999999</v>
      </c>
      <c r="H5" s="19"/>
      <c r="I5" s="19"/>
      <c r="J5" s="4">
        <v>0.87264759999999997</v>
      </c>
      <c r="K5" s="4">
        <v>1.2513380000000001</v>
      </c>
      <c r="L5" s="1"/>
      <c r="M5" s="19"/>
      <c r="N5" s="4">
        <v>1.3923460000000001</v>
      </c>
      <c r="O5" s="4">
        <v>3.404677</v>
      </c>
    </row>
    <row r="6" spans="5:15">
      <c r="E6" s="19"/>
      <c r="F6" s="4">
        <v>1.0033270000000001</v>
      </c>
      <c r="G6" s="4">
        <v>2.3050410000000001</v>
      </c>
      <c r="H6" s="19"/>
      <c r="I6" s="19"/>
      <c r="J6" s="4">
        <v>1.192072</v>
      </c>
      <c r="K6" s="4">
        <v>1.4984500000000001</v>
      </c>
      <c r="L6" s="1"/>
      <c r="M6" s="19"/>
      <c r="N6" s="4">
        <v>0.22492529999999999</v>
      </c>
      <c r="O6" s="4">
        <v>2.7846920000000002</v>
      </c>
    </row>
    <row r="7" spans="5:15">
      <c r="E7" s="3" t="s">
        <v>195</v>
      </c>
      <c r="F7" s="50">
        <f>AVERAGE(F4:F6)</f>
        <v>0.99999983333333331</v>
      </c>
      <c r="G7" s="3">
        <f>AVERAGE(G4:G6)</f>
        <v>1.8780256666666666</v>
      </c>
      <c r="H7" s="19"/>
      <c r="I7" s="3" t="s">
        <v>195</v>
      </c>
      <c r="J7" s="50">
        <f>AVERAGE(J4:J6)</f>
        <v>1.0000000666666666</v>
      </c>
      <c r="K7" s="3">
        <f>AVERAGE(K4:K6)</f>
        <v>1.4556526666666667</v>
      </c>
      <c r="L7" s="1"/>
      <c r="M7" s="3" t="s">
        <v>195</v>
      </c>
      <c r="N7" s="50">
        <f>AVERAGE(N4:N6)</f>
        <v>1.0000001000000001</v>
      </c>
      <c r="O7" s="3">
        <f>AVERAGE(O4:O6)</f>
        <v>3.1980153333333337</v>
      </c>
    </row>
    <row r="8" spans="5:15">
      <c r="E8" s="51" t="s">
        <v>3</v>
      </c>
      <c r="F8" s="50">
        <f>STDEV(F4:F6)/SQRT(3)</f>
        <v>3.5948977871808528E-2</v>
      </c>
      <c r="G8" s="3">
        <f>STDEV(G4:G6)/SQRT(3)</f>
        <v>0.21444057828089513</v>
      </c>
      <c r="H8" s="19"/>
      <c r="I8" s="51" t="s">
        <v>3</v>
      </c>
      <c r="J8" s="50">
        <f>STDEV(J4:J6)/SQRT(3)</f>
        <v>9.7723152925416681E-2</v>
      </c>
      <c r="K8" s="3">
        <f>STDEV(K4:K6)/SQRT(3)</f>
        <v>0.10775275999764895</v>
      </c>
      <c r="L8" s="1"/>
      <c r="M8" s="51" t="s">
        <v>3</v>
      </c>
      <c r="N8" s="50">
        <f>STDEV(N4:N6)/SQRT(3)</f>
        <v>0.38754734371795585</v>
      </c>
      <c r="O8" s="3">
        <f>STDEV(O4:O6)/SQRT(3)</f>
        <v>0.2066616666666666</v>
      </c>
    </row>
    <row r="9" spans="5:15">
      <c r="F9" s="19"/>
      <c r="G9" s="19"/>
      <c r="H9" s="19"/>
      <c r="I9" s="19"/>
      <c r="K9" s="19"/>
      <c r="L9" s="19"/>
      <c r="M9" s="19"/>
      <c r="N9" s="19"/>
      <c r="O9" s="19"/>
    </row>
    <row r="10" spans="5:15">
      <c r="E10" s="89"/>
      <c r="F10" s="80"/>
      <c r="G10" s="80"/>
      <c r="H10" s="80"/>
      <c r="I10" s="80"/>
      <c r="J10" s="89"/>
      <c r="K10" s="80"/>
      <c r="L10" s="80"/>
      <c r="M10" s="80"/>
      <c r="N10" s="80"/>
    </row>
    <row r="11" spans="5:15">
      <c r="E11" s="1" t="s">
        <v>187</v>
      </c>
      <c r="F11" s="19"/>
      <c r="G11" s="19"/>
      <c r="H11" s="19"/>
      <c r="I11" s="19"/>
      <c r="K11" s="19"/>
      <c r="L11" s="19"/>
      <c r="M11" s="19"/>
      <c r="N11" s="19"/>
      <c r="O11" s="19"/>
    </row>
    <row r="12" spans="5:15">
      <c r="E12" s="59" t="s">
        <v>183</v>
      </c>
      <c r="F12" s="38"/>
      <c r="G12" s="38"/>
      <c r="H12" s="38"/>
      <c r="I12" s="59" t="s">
        <v>184</v>
      </c>
      <c r="J12" s="38"/>
      <c r="K12" s="38"/>
      <c r="L12" s="1"/>
      <c r="M12" s="59" t="s">
        <v>185</v>
      </c>
      <c r="N12" s="38"/>
      <c r="O12" s="38"/>
    </row>
    <row r="13" spans="5:15">
      <c r="E13" s="19"/>
      <c r="F13" s="83" t="s">
        <v>1</v>
      </c>
      <c r="G13" s="83" t="s">
        <v>2</v>
      </c>
      <c r="H13" s="19"/>
      <c r="I13" s="19"/>
      <c r="J13" s="83" t="s">
        <v>1</v>
      </c>
      <c r="K13" s="83" t="s">
        <v>2</v>
      </c>
      <c r="L13" s="1"/>
      <c r="M13" s="19"/>
      <c r="N13" s="83" t="s">
        <v>1</v>
      </c>
      <c r="O13" s="83" t="s">
        <v>2</v>
      </c>
    </row>
    <row r="14" spans="5:15">
      <c r="E14" s="19"/>
      <c r="F14" s="4">
        <v>0.84185900000000002</v>
      </c>
      <c r="G14" s="4">
        <v>0.67907899999999999</v>
      </c>
      <c r="H14" s="19"/>
      <c r="I14" s="19"/>
      <c r="J14" s="4">
        <v>0.32301099999999999</v>
      </c>
      <c r="K14" s="4">
        <v>0.29313899999999998</v>
      </c>
      <c r="L14" s="1"/>
      <c r="M14" s="19"/>
      <c r="N14" s="4">
        <v>0.90555300000000005</v>
      </c>
      <c r="O14" s="4">
        <v>0.46228999999999998</v>
      </c>
    </row>
    <row r="15" spans="5:15">
      <c r="E15" s="19"/>
      <c r="F15" s="4">
        <v>1.22404</v>
      </c>
      <c r="G15" s="4">
        <v>0.23191200000000001</v>
      </c>
      <c r="H15" s="19"/>
      <c r="I15" s="19"/>
      <c r="J15" s="4">
        <v>0.60695299999999996</v>
      </c>
      <c r="K15" s="4">
        <v>0.28315299999999999</v>
      </c>
      <c r="L15" s="1"/>
      <c r="M15" s="19"/>
      <c r="N15" s="4">
        <v>1.2895529999999999</v>
      </c>
      <c r="O15" s="4">
        <v>0.202623</v>
      </c>
    </row>
    <row r="16" spans="5:15">
      <c r="E16" s="19"/>
      <c r="F16" s="4">
        <v>0.93410099999999996</v>
      </c>
      <c r="G16" s="4">
        <v>0.66050900000000001</v>
      </c>
      <c r="H16" s="19"/>
      <c r="I16" s="19"/>
      <c r="J16" s="4">
        <v>2.070036</v>
      </c>
      <c r="K16" s="4">
        <v>0.35346899999999998</v>
      </c>
      <c r="L16" s="1"/>
      <c r="M16" s="19"/>
      <c r="N16" s="4">
        <v>0.804894</v>
      </c>
      <c r="O16" s="4">
        <v>0.58514699999999997</v>
      </c>
    </row>
    <row r="17" spans="5:18">
      <c r="E17" s="3" t="s">
        <v>195</v>
      </c>
      <c r="F17" s="50">
        <f>AVERAGE(F14:F16)</f>
        <v>1</v>
      </c>
      <c r="G17" s="3">
        <f>AVERAGE(G14:G16)</f>
        <v>0.52383333333333326</v>
      </c>
      <c r="H17" s="19"/>
      <c r="I17" s="3" t="s">
        <v>195</v>
      </c>
      <c r="J17" s="50">
        <f>AVERAGE(J14:J16)</f>
        <v>1</v>
      </c>
      <c r="K17" s="3">
        <f>AVERAGE(K14:K16)</f>
        <v>0.30992033333333335</v>
      </c>
      <c r="L17" s="1"/>
      <c r="M17" s="3" t="s">
        <v>195</v>
      </c>
      <c r="N17" s="50">
        <f>AVERAGE(N14:N16)</f>
        <v>1</v>
      </c>
      <c r="O17" s="3">
        <f>AVERAGE(O14:O16)</f>
        <v>0.41668666666666665</v>
      </c>
    </row>
    <row r="18" spans="5:18">
      <c r="E18" s="51" t="s">
        <v>3</v>
      </c>
      <c r="F18" s="50">
        <f>STDEV(F14:F16)/SQRT(3)</f>
        <v>0.11514134479123188</v>
      </c>
      <c r="G18" s="3">
        <f>STDEV(G14:G16)/SQRT(3)</f>
        <v>0.14605907465398313</v>
      </c>
      <c r="H18" s="19"/>
      <c r="I18" s="51" t="s">
        <v>3</v>
      </c>
      <c r="J18" s="50">
        <f>STDEV(J14:J16)/SQRT(3)</f>
        <v>0.54126042586201828</v>
      </c>
      <c r="K18" s="3">
        <f>STDEV(K14:K16)/SQRT(3)</f>
        <v>2.1964325813565149E-2</v>
      </c>
      <c r="L18" s="1"/>
      <c r="M18" s="51" t="s">
        <v>3</v>
      </c>
      <c r="N18" s="50">
        <f>STDEV(N14:N16)/SQRT(3)</f>
        <v>0.14766376606669629</v>
      </c>
      <c r="O18" s="3">
        <f>STDEV(O14:O16)/SQRT(3)</f>
        <v>0.11275474957081745</v>
      </c>
    </row>
    <row r="19" spans="5:18">
      <c r="F19" s="19"/>
      <c r="G19" s="19"/>
      <c r="H19" s="19"/>
      <c r="I19" s="19"/>
      <c r="K19" s="19"/>
      <c r="L19" s="19"/>
      <c r="M19" s="19"/>
      <c r="N19" s="19"/>
      <c r="O19" s="19"/>
    </row>
    <row r="20" spans="5:18">
      <c r="E20" s="80"/>
      <c r="F20" s="90"/>
      <c r="G20" s="80"/>
      <c r="H20" s="80"/>
      <c r="I20" s="80"/>
      <c r="J20" s="90"/>
      <c r="K20" s="80"/>
      <c r="L20" s="89"/>
      <c r="M20" s="80"/>
      <c r="N20" s="90"/>
      <c r="O20" s="80"/>
    </row>
    <row r="21" spans="5:18">
      <c r="E21" s="80"/>
      <c r="F21" s="90"/>
      <c r="G21" s="80"/>
      <c r="H21" s="80"/>
      <c r="I21" s="80"/>
      <c r="J21" s="90"/>
      <c r="K21" s="80"/>
      <c r="L21" s="89"/>
      <c r="M21" s="80"/>
      <c r="N21" s="90"/>
      <c r="O21" s="80"/>
    </row>
    <row r="22" spans="5:18">
      <c r="E22" s="89"/>
      <c r="F22" s="80"/>
      <c r="G22" s="80"/>
      <c r="H22" s="80"/>
      <c r="I22" s="80"/>
      <c r="J22" s="89"/>
      <c r="K22" s="80"/>
      <c r="L22" s="80"/>
      <c r="M22" s="80"/>
      <c r="N22" s="80"/>
      <c r="O22" s="80"/>
    </row>
    <row r="26" spans="5:18"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</row>
    <row r="27" spans="5:18"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</row>
    <row r="28" spans="5:18"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</row>
    <row r="29" spans="5:18"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L21"/>
  <sheetViews>
    <sheetView workbookViewId="0">
      <selection activeCell="K18" sqref="K18"/>
    </sheetView>
  </sheetViews>
  <sheetFormatPr defaultRowHeight="15"/>
  <cols>
    <col min="5" max="5" width="9.140625" style="1"/>
    <col min="10" max="10" width="9.140625" style="1"/>
  </cols>
  <sheetData>
    <row r="2" spans="2:12" ht="18">
      <c r="B2" s="91" t="s">
        <v>191</v>
      </c>
    </row>
    <row r="3" spans="2:12">
      <c r="B3" s="81"/>
      <c r="C3" s="92" t="s">
        <v>152</v>
      </c>
      <c r="D3" s="92"/>
      <c r="E3" s="92"/>
      <c r="F3" s="3" t="s">
        <v>195</v>
      </c>
      <c r="G3" s="3" t="s">
        <v>3</v>
      </c>
      <c r="H3" s="93" t="s">
        <v>153</v>
      </c>
      <c r="I3" s="94"/>
      <c r="J3" s="95"/>
      <c r="K3" s="3" t="s">
        <v>195</v>
      </c>
      <c r="L3" s="3" t="s">
        <v>3</v>
      </c>
    </row>
    <row r="4" spans="2:12">
      <c r="B4" s="12" t="s">
        <v>188</v>
      </c>
      <c r="C4" s="4">
        <v>23.37819</v>
      </c>
      <c r="D4" s="4">
        <v>23.335550000000001</v>
      </c>
      <c r="E4" s="4">
        <v>23.224519999999998</v>
      </c>
      <c r="F4" s="4">
        <f>AVERAGE(C4:E4)</f>
        <v>23.312753333333333</v>
      </c>
      <c r="G4" s="3">
        <f>STDEV(C4:E4)/SQRT(3)</f>
        <v>4.5801685679799739E-2</v>
      </c>
      <c r="H4" s="4">
        <v>24.103339999999999</v>
      </c>
      <c r="I4" s="4">
        <v>26.2956</v>
      </c>
      <c r="J4" s="4">
        <v>27.562439999999999</v>
      </c>
      <c r="K4" s="3">
        <f>AVERAGE(H4:J4)</f>
        <v>25.987126666666665</v>
      </c>
      <c r="L4" s="3">
        <f>STDEV(H4:J4)/SQRT(3)</f>
        <v>1.0103976198397231</v>
      </c>
    </row>
    <row r="5" spans="2:12">
      <c r="B5" s="12" t="s">
        <v>189</v>
      </c>
      <c r="C5" s="4">
        <v>23.85547</v>
      </c>
      <c r="D5" s="4">
        <v>23.9023</v>
      </c>
      <c r="E5" s="4">
        <v>21.51566</v>
      </c>
      <c r="F5" s="4">
        <f>AVERAGE(C5:E5)</f>
        <v>23.091143333333335</v>
      </c>
      <c r="G5" s="3">
        <f t="shared" ref="G5:G6" si="0">STDEV(C5:E5)/SQRT(3)</f>
        <v>0.78785765686307685</v>
      </c>
      <c r="H5" s="4">
        <v>21.38542</v>
      </c>
      <c r="I5" s="4">
        <v>27.24183</v>
      </c>
      <c r="J5" s="4">
        <v>27.561530000000001</v>
      </c>
      <c r="K5" s="3">
        <f>AVERAGE(H5:J5)</f>
        <v>25.396260000000002</v>
      </c>
      <c r="L5" s="3">
        <f>STDEV(H5:J5)/SQRT(3)</f>
        <v>2.0075424571433733</v>
      </c>
    </row>
    <row r="6" spans="2:12">
      <c r="B6" s="12" t="s">
        <v>190</v>
      </c>
      <c r="C6" s="4">
        <v>22.94069</v>
      </c>
      <c r="D6" s="4">
        <v>22.816040000000001</v>
      </c>
      <c r="E6" s="4">
        <v>24.790980000000001</v>
      </c>
      <c r="F6" s="4">
        <f>AVERAGE(C6:E6)</f>
        <v>23.515903333333338</v>
      </c>
      <c r="G6" s="3">
        <f t="shared" si="0"/>
        <v>0.63855299572114188</v>
      </c>
      <c r="H6" s="4">
        <v>26.59477</v>
      </c>
      <c r="I6" s="4">
        <v>25.428229999999999</v>
      </c>
      <c r="J6" s="4">
        <v>27.563269999999999</v>
      </c>
      <c r="K6" s="3">
        <f>AVERAGE(H6:J6)</f>
        <v>26.528756666666666</v>
      </c>
      <c r="L6" s="3">
        <f>STDEV(H6:J6)/SQRT(3)</f>
        <v>0.61721613462744518</v>
      </c>
    </row>
    <row r="7" spans="2:12">
      <c r="B7" s="81"/>
      <c r="C7" s="82"/>
      <c r="D7" s="82"/>
      <c r="E7" s="82"/>
      <c r="F7" s="82"/>
      <c r="G7" s="80"/>
      <c r="H7" s="82"/>
      <c r="I7" s="82"/>
      <c r="J7" s="82"/>
      <c r="K7" s="80"/>
      <c r="L7" s="80"/>
    </row>
    <row r="8" spans="2:12">
      <c r="B8" s="81"/>
      <c r="C8" s="82"/>
      <c r="D8" s="82"/>
      <c r="E8" s="82"/>
      <c r="F8" s="82"/>
      <c r="G8" s="80"/>
      <c r="H8" s="82"/>
      <c r="I8" s="82"/>
      <c r="J8" s="82"/>
      <c r="K8" s="80"/>
      <c r="L8" s="80"/>
    </row>
    <row r="9" spans="2:12">
      <c r="B9" s="91" t="s">
        <v>192</v>
      </c>
      <c r="C9" s="19"/>
      <c r="D9" s="19"/>
      <c r="F9" s="19"/>
      <c r="G9" s="19"/>
      <c r="H9" s="19"/>
      <c r="I9" s="19"/>
      <c r="K9" s="19"/>
      <c r="L9" s="19"/>
    </row>
    <row r="10" spans="2:12">
      <c r="B10" s="81"/>
      <c r="C10" s="92" t="s">
        <v>152</v>
      </c>
      <c r="D10" s="92"/>
      <c r="E10" s="92"/>
      <c r="F10" s="3" t="s">
        <v>195</v>
      </c>
      <c r="G10" s="3" t="s">
        <v>3</v>
      </c>
      <c r="H10" s="93" t="s">
        <v>153</v>
      </c>
      <c r="I10" s="94"/>
      <c r="J10" s="95"/>
      <c r="K10" s="3" t="s">
        <v>195</v>
      </c>
      <c r="L10" s="3" t="s">
        <v>3</v>
      </c>
    </row>
    <row r="11" spans="2:12">
      <c r="B11" s="12" t="s">
        <v>188</v>
      </c>
      <c r="C11" s="4">
        <v>0.82210150000000004</v>
      </c>
      <c r="D11" s="4">
        <v>0.76365939999999999</v>
      </c>
      <c r="E11" s="4">
        <v>0.73445649999999996</v>
      </c>
      <c r="F11" s="4">
        <f>AVERAGE(C11:E11)</f>
        <v>0.77340579999999992</v>
      </c>
      <c r="G11" s="3">
        <f>STDEV(C11:E11)/SQRT(3)</f>
        <v>2.576597071701358E-2</v>
      </c>
      <c r="H11" s="4">
        <v>0.79155799999999998</v>
      </c>
      <c r="I11" s="4">
        <v>0.78445659999999995</v>
      </c>
      <c r="J11" s="4">
        <v>0.77431159999999999</v>
      </c>
      <c r="K11" s="3">
        <f>AVERAGE(H11:J11)</f>
        <v>0.78344206666666671</v>
      </c>
      <c r="L11" s="3">
        <f>STDEV(H11:J11)/SQRT(3)</f>
        <v>5.0043826343627125E-3</v>
      </c>
    </row>
    <row r="12" spans="2:12">
      <c r="B12" s="12" t="s">
        <v>189</v>
      </c>
      <c r="C12" s="4">
        <v>0.74007579999999995</v>
      </c>
      <c r="D12" s="4">
        <v>0.71537879999999998</v>
      </c>
      <c r="E12" s="4">
        <v>0.74204550000000002</v>
      </c>
      <c r="F12" s="4">
        <f>AVERAGE(C12:E12)</f>
        <v>0.73250003333333336</v>
      </c>
      <c r="G12" s="3">
        <f t="shared" ref="G12:G13" si="1">STDEV(C12:E12)/SQRT(3)</f>
        <v>8.5794794454235098E-3</v>
      </c>
      <c r="H12" s="4">
        <v>0.81393939999999998</v>
      </c>
      <c r="I12" s="4">
        <v>0.70704540000000005</v>
      </c>
      <c r="J12" s="4">
        <v>0.684697</v>
      </c>
      <c r="K12" s="3">
        <f>AVERAGE(H12:J12)</f>
        <v>0.7352272666666666</v>
      </c>
      <c r="L12" s="3">
        <f>STDEV(H12:J12)/SQRT(3)</f>
        <v>3.9881335216921263E-2</v>
      </c>
    </row>
    <row r="13" spans="2:12">
      <c r="B13" s="12" t="s">
        <v>190</v>
      </c>
      <c r="C13" s="4">
        <v>0.89729170000000003</v>
      </c>
      <c r="D13" s="4">
        <v>0.80791659999999998</v>
      </c>
      <c r="E13" s="4">
        <v>0.72750000000000004</v>
      </c>
      <c r="F13" s="4">
        <f>AVERAGE(C13:E13)</f>
        <v>0.81090276666666661</v>
      </c>
      <c r="G13" s="3">
        <f t="shared" si="1"/>
        <v>4.9037377719257286E-2</v>
      </c>
      <c r="H13" s="4">
        <v>0.77104170000000005</v>
      </c>
      <c r="I13" s="4">
        <v>0.85541670000000003</v>
      </c>
      <c r="J13" s="4">
        <v>0.85645830000000001</v>
      </c>
      <c r="K13" s="3">
        <f>AVERAGE(H13:J13)</f>
        <v>0.82763890000000007</v>
      </c>
      <c r="L13" s="3">
        <f>STDEV(H13:J13)/SQRT(3)</f>
        <v>2.8300197399311534E-2</v>
      </c>
    </row>
    <row r="17" spans="2:12">
      <c r="B17" s="91" t="s">
        <v>193</v>
      </c>
      <c r="C17" s="19"/>
      <c r="D17" s="19"/>
      <c r="F17" s="19"/>
      <c r="G17" s="19"/>
      <c r="H17" s="19"/>
      <c r="I17" s="19"/>
      <c r="K17" s="19"/>
      <c r="L17" s="19"/>
    </row>
    <row r="18" spans="2:12">
      <c r="B18" s="81"/>
      <c r="C18" s="92" t="s">
        <v>152</v>
      </c>
      <c r="D18" s="92"/>
      <c r="E18" s="92"/>
      <c r="F18" s="3" t="s">
        <v>195</v>
      </c>
      <c r="G18" s="3" t="s">
        <v>3</v>
      </c>
      <c r="H18" s="93" t="s">
        <v>153</v>
      </c>
      <c r="I18" s="94"/>
      <c r="J18" s="95"/>
      <c r="K18" s="3" t="s">
        <v>195</v>
      </c>
      <c r="L18" s="3" t="s">
        <v>3</v>
      </c>
    </row>
    <row r="19" spans="2:12">
      <c r="B19" s="12" t="s">
        <v>188</v>
      </c>
      <c r="C19" s="4">
        <v>162.3963</v>
      </c>
      <c r="D19" s="4">
        <v>159.72839999999999</v>
      </c>
      <c r="E19" s="4">
        <v>157.8597</v>
      </c>
      <c r="F19" s="4">
        <f>AVERAGE(C19:E19)</f>
        <v>159.99479999999997</v>
      </c>
      <c r="G19" s="3">
        <f>STDEV(C19:E19)/SQRT(3)</f>
        <v>1.3163600837156966</v>
      </c>
      <c r="H19" s="4">
        <v>166.15309999999999</v>
      </c>
      <c r="I19" s="4">
        <v>180.8424</v>
      </c>
      <c r="J19" s="4">
        <v>189.3409</v>
      </c>
      <c r="K19" s="3">
        <f>AVERAGE(H19:J19)</f>
        <v>178.77880000000002</v>
      </c>
      <c r="L19" s="3">
        <f>STDEV(H19:J19)/SQRT(3)</f>
        <v>6.772797327791034</v>
      </c>
    </row>
    <row r="20" spans="2:12">
      <c r="B20" s="12" t="s">
        <v>189</v>
      </c>
      <c r="C20" s="4">
        <v>162.22810000000001</v>
      </c>
      <c r="D20" s="4">
        <v>161.57239999999999</v>
      </c>
      <c r="E20" s="4">
        <v>146.51560000000001</v>
      </c>
      <c r="F20" s="4">
        <f>AVERAGE(C20:E20)</f>
        <v>156.77203333333333</v>
      </c>
      <c r="G20" s="3">
        <f t="shared" ref="G20:G21" si="2">STDEV(C20:E20)/SQRT(3)</f>
        <v>5.1317087525609928</v>
      </c>
      <c r="H20" s="4">
        <v>148.30940000000001</v>
      </c>
      <c r="I20" s="4">
        <v>183.6815</v>
      </c>
      <c r="J20" s="4">
        <v>185.06909999999999</v>
      </c>
      <c r="K20" s="3">
        <f>AVERAGE(H20:J20)</f>
        <v>172.35333333333332</v>
      </c>
      <c r="L20" s="3">
        <f>STDEV(H20:J20)/SQRT(3)</f>
        <v>12.028638133545195</v>
      </c>
    </row>
    <row r="21" spans="2:12">
      <c r="B21" s="12" t="s">
        <v>190</v>
      </c>
      <c r="C21" s="4">
        <v>162.5504</v>
      </c>
      <c r="D21" s="4">
        <v>158.03809999999999</v>
      </c>
      <c r="E21" s="4">
        <v>168.2585</v>
      </c>
      <c r="F21" s="4">
        <f>AVERAGE(C21:E21)</f>
        <v>162.94899999999998</v>
      </c>
      <c r="G21" s="3">
        <f t="shared" si="2"/>
        <v>2.9570991139966916</v>
      </c>
      <c r="H21" s="4">
        <v>182.50970000000001</v>
      </c>
      <c r="I21" s="4">
        <v>178.23990000000001</v>
      </c>
      <c r="J21" s="4">
        <v>193.2567</v>
      </c>
      <c r="K21" s="3">
        <f>AVERAGE(H21:J21)</f>
        <v>184.66876666666667</v>
      </c>
      <c r="L21" s="3">
        <f>STDEV(H21:J21)/SQRT(3)</f>
        <v>4.4673723527122462</v>
      </c>
    </row>
  </sheetData>
  <mergeCells count="6">
    <mergeCell ref="C18:E18"/>
    <mergeCell ref="H18:J18"/>
    <mergeCell ref="C3:E3"/>
    <mergeCell ref="H3:J3"/>
    <mergeCell ref="C10:E10"/>
    <mergeCell ref="H10:J10"/>
  </mergeCells>
  <phoneticPr fontId="2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I22"/>
  <sheetViews>
    <sheetView workbookViewId="0">
      <selection activeCell="F9" sqref="F9"/>
    </sheetView>
  </sheetViews>
  <sheetFormatPr defaultRowHeight="15"/>
  <sheetData>
    <row r="2" spans="2:8" s="38" customFormat="1" ht="12.75">
      <c r="B2" s="59" t="s">
        <v>4</v>
      </c>
      <c r="F2" s="59" t="s">
        <v>136</v>
      </c>
    </row>
    <row r="3" spans="2:8">
      <c r="B3" s="19"/>
      <c r="C3" s="9" t="s">
        <v>1</v>
      </c>
      <c r="D3" s="9" t="s">
        <v>2</v>
      </c>
      <c r="F3" s="19"/>
      <c r="G3" s="9" t="s">
        <v>1</v>
      </c>
      <c r="H3" s="9" t="s">
        <v>2</v>
      </c>
    </row>
    <row r="4" spans="2:8">
      <c r="B4" s="19"/>
      <c r="C4" s="4">
        <v>55.19</v>
      </c>
      <c r="D4" s="4">
        <v>67.95</v>
      </c>
      <c r="F4" s="19"/>
      <c r="G4" s="4">
        <v>84.51</v>
      </c>
      <c r="H4" s="4">
        <v>105.53</v>
      </c>
    </row>
    <row r="5" spans="2:8">
      <c r="B5" s="19"/>
      <c r="C5" s="4">
        <v>55.36</v>
      </c>
      <c r="D5" s="4">
        <v>63.65</v>
      </c>
      <c r="F5" s="19"/>
      <c r="G5" s="4">
        <v>145.18</v>
      </c>
      <c r="H5" s="4">
        <v>71.11</v>
      </c>
    </row>
    <row r="6" spans="2:8">
      <c r="B6" s="19"/>
      <c r="C6" s="4">
        <v>78.760000000000005</v>
      </c>
      <c r="D6" s="4">
        <v>58.26</v>
      </c>
      <c r="F6" s="19"/>
      <c r="G6" s="4">
        <v>86.03</v>
      </c>
      <c r="H6" s="4">
        <v>191.91</v>
      </c>
    </row>
    <row r="7" spans="2:8">
      <c r="B7" s="19"/>
      <c r="C7" s="4">
        <v>64.45</v>
      </c>
      <c r="D7" s="4">
        <v>100.11</v>
      </c>
      <c r="F7" s="19"/>
      <c r="G7" s="4">
        <v>70.739999999999995</v>
      </c>
      <c r="H7" s="4">
        <v>66.150000000000006</v>
      </c>
    </row>
    <row r="8" spans="2:8">
      <c r="B8" s="19"/>
      <c r="C8" s="4">
        <v>72.37</v>
      </c>
      <c r="D8" s="4">
        <v>56.09</v>
      </c>
      <c r="F8" s="19"/>
      <c r="G8" s="4">
        <v>55.49</v>
      </c>
      <c r="H8" s="4">
        <v>124.14</v>
      </c>
    </row>
    <row r="9" spans="2:8">
      <c r="B9" s="3" t="s">
        <v>195</v>
      </c>
      <c r="C9" s="3">
        <f>AVERAGE(C4:C8)</f>
        <v>65.225999999999999</v>
      </c>
      <c r="D9" s="3">
        <f>AVERAGE(D4:D8)</f>
        <v>69.211999999999989</v>
      </c>
      <c r="F9" s="3" t="s">
        <v>195</v>
      </c>
      <c r="G9" s="3">
        <f>AVERAGE(G4:G8)</f>
        <v>88.390000000000015</v>
      </c>
      <c r="H9" s="3">
        <f>AVERAGE(H4:H8)</f>
        <v>111.76799999999999</v>
      </c>
    </row>
    <row r="10" spans="2:8">
      <c r="B10" s="3" t="s">
        <v>3</v>
      </c>
      <c r="C10" s="3">
        <f>STDEV(C4:C8)/SQRT(5)</f>
        <v>4.6522431148855556</v>
      </c>
      <c r="D10" s="3">
        <f>STDEV(D4:D8)/SQRT(5)</f>
        <v>7.9979624905347313</v>
      </c>
      <c r="F10" s="3" t="s">
        <v>3</v>
      </c>
      <c r="G10" s="3">
        <f>STDEV(G4:G8)/SQRT(5)</f>
        <v>15.230989133999122</v>
      </c>
      <c r="H10" s="3">
        <f>STDEV(H4:H8)/SQRT(5)</f>
        <v>22.747301026715256</v>
      </c>
    </row>
    <row r="22" spans="8:9">
      <c r="H22" s="32"/>
      <c r="I22" s="32"/>
    </row>
  </sheetData>
  <phoneticPr fontId="18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M19"/>
  <sheetViews>
    <sheetView workbookViewId="0">
      <selection activeCell="F8" sqref="F8"/>
    </sheetView>
  </sheetViews>
  <sheetFormatPr defaultRowHeight="15"/>
  <cols>
    <col min="8" max="8" width="9.85546875" customWidth="1"/>
    <col min="9" max="9" width="10.140625" customWidth="1"/>
  </cols>
  <sheetData>
    <row r="2" spans="2:13" s="38" customFormat="1" ht="12.75">
      <c r="B2" s="59" t="s">
        <v>145</v>
      </c>
      <c r="F2" s="59" t="s">
        <v>137</v>
      </c>
    </row>
    <row r="3" spans="2:13">
      <c r="B3" s="19"/>
      <c r="C3" s="9" t="s">
        <v>1</v>
      </c>
      <c r="D3" s="9" t="s">
        <v>2</v>
      </c>
      <c r="E3" s="19"/>
      <c r="F3" s="12" t="s">
        <v>7</v>
      </c>
      <c r="G3" s="9" t="s">
        <v>11</v>
      </c>
      <c r="H3" s="9" t="s">
        <v>11</v>
      </c>
      <c r="I3" s="9" t="s">
        <v>11</v>
      </c>
    </row>
    <row r="4" spans="2:13">
      <c r="B4" s="19"/>
      <c r="C4" s="4">
        <v>0.3</v>
      </c>
      <c r="D4" s="4">
        <v>1.4</v>
      </c>
      <c r="E4" s="19"/>
      <c r="F4" s="12" t="s">
        <v>8</v>
      </c>
      <c r="G4" s="9" t="s">
        <v>10</v>
      </c>
      <c r="H4" s="9">
        <v>10</v>
      </c>
      <c r="I4" s="9">
        <v>50</v>
      </c>
    </row>
    <row r="5" spans="2:13">
      <c r="B5" s="19"/>
      <c r="C5" s="4">
        <v>2.4</v>
      </c>
      <c r="D5" s="4">
        <v>3.5</v>
      </c>
      <c r="E5" s="19"/>
      <c r="F5" s="19"/>
      <c r="G5" s="4">
        <v>2.898333</v>
      </c>
      <c r="H5" s="4">
        <v>2.7843749999999998</v>
      </c>
      <c r="I5" s="4">
        <v>2.8879169999999998</v>
      </c>
    </row>
    <row r="6" spans="2:13">
      <c r="B6" s="19"/>
      <c r="C6" s="4">
        <v>2.4</v>
      </c>
      <c r="D6" s="4">
        <v>3.3</v>
      </c>
      <c r="E6" s="19"/>
      <c r="F6" s="19"/>
      <c r="G6" s="4">
        <v>3.5066670000000002</v>
      </c>
      <c r="H6" s="4">
        <v>3.7658330000000002</v>
      </c>
      <c r="I6" s="4">
        <v>3.6254170000000001</v>
      </c>
    </row>
    <row r="7" spans="2:13">
      <c r="B7" s="3" t="s">
        <v>195</v>
      </c>
      <c r="C7" s="50">
        <f>AVERAGE(C4:C6)</f>
        <v>1.7</v>
      </c>
      <c r="D7" s="3">
        <f>AVERAGE(D4:D6)</f>
        <v>2.7333333333333329</v>
      </c>
      <c r="E7" s="19"/>
      <c r="F7" s="19"/>
      <c r="G7" s="4">
        <v>3.7477079999999998</v>
      </c>
      <c r="H7" s="4">
        <v>3.6220829999999999</v>
      </c>
      <c r="I7" s="4">
        <v>4.2081249999999999</v>
      </c>
    </row>
    <row r="8" spans="2:13">
      <c r="B8" s="3" t="s">
        <v>3</v>
      </c>
      <c r="C8" s="50">
        <f>STDEV(C4:C6)/SQRT(3)</f>
        <v>0.7</v>
      </c>
      <c r="D8" s="3">
        <f>STDEV(D4:D6)/SQRT(3)</f>
        <v>0.6691619966628245</v>
      </c>
      <c r="E8" s="19"/>
      <c r="F8" s="3" t="s">
        <v>195</v>
      </c>
      <c r="G8" s="50">
        <f>AVERAGE(G5:G7)</f>
        <v>3.384236</v>
      </c>
      <c r="H8" s="3">
        <f>AVERAGE(H5:H7)</f>
        <v>3.3907636666666665</v>
      </c>
      <c r="I8" s="3">
        <f>AVERAGE(I5:I7)</f>
        <v>3.5738196666666666</v>
      </c>
    </row>
    <row r="9" spans="2:13">
      <c r="E9" s="19"/>
      <c r="F9" s="51" t="s">
        <v>3</v>
      </c>
      <c r="G9" s="50">
        <f>STDEV(G5:G7)/SQRT(3)</f>
        <v>0.25271953161360244</v>
      </c>
      <c r="H9" s="3">
        <f>STDEV(H5:H7)/SQRT(3)</f>
        <v>0.30602092897999411</v>
      </c>
      <c r="I9" s="3">
        <f>STDEV(I5:I7)/SQRT(3)</f>
        <v>0.38198342216267861</v>
      </c>
    </row>
    <row r="10" spans="2:13">
      <c r="E10" s="19"/>
    </row>
    <row r="12" spans="2:13">
      <c r="M12" t="s">
        <v>138</v>
      </c>
    </row>
    <row r="17" spans="2:4">
      <c r="B17" s="21"/>
      <c r="C17" s="21"/>
      <c r="D17" s="21"/>
    </row>
    <row r="18" spans="2:4">
      <c r="B18" s="21"/>
      <c r="C18" s="21"/>
      <c r="D18" s="21"/>
    </row>
    <row r="19" spans="2:4">
      <c r="B19" s="21"/>
      <c r="C19" s="21"/>
      <c r="D19" s="21"/>
    </row>
  </sheetData>
  <phoneticPr fontId="18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1:Q12"/>
  <sheetViews>
    <sheetView workbookViewId="0">
      <selection activeCell="P3" sqref="P3"/>
    </sheetView>
  </sheetViews>
  <sheetFormatPr defaultRowHeight="15"/>
  <sheetData>
    <row r="1" spans="2:17" s="19" customFormat="1"/>
    <row r="2" spans="2:17">
      <c r="B2" s="59" t="s">
        <v>144</v>
      </c>
    </row>
    <row r="3" spans="2:17">
      <c r="B3" s="52" t="s">
        <v>139</v>
      </c>
      <c r="C3" s="97" t="s">
        <v>1</v>
      </c>
      <c r="D3" s="97"/>
      <c r="E3" s="97"/>
      <c r="F3" s="97"/>
      <c r="G3" s="97"/>
      <c r="H3" s="3" t="s">
        <v>195</v>
      </c>
      <c r="I3" s="3" t="s">
        <v>140</v>
      </c>
      <c r="K3" s="9" t="s">
        <v>139</v>
      </c>
      <c r="L3" s="93" t="s">
        <v>2</v>
      </c>
      <c r="M3" s="94"/>
      <c r="N3" s="94"/>
      <c r="O3" s="95"/>
      <c r="P3" s="3" t="s">
        <v>195</v>
      </c>
      <c r="Q3" s="3" t="s">
        <v>140</v>
      </c>
    </row>
    <row r="4" spans="2:17">
      <c r="B4" s="53">
        <v>0</v>
      </c>
      <c r="C4" s="4">
        <v>34.47</v>
      </c>
      <c r="D4" s="4">
        <v>36.79</v>
      </c>
      <c r="E4" s="4">
        <v>41</v>
      </c>
      <c r="F4" s="4">
        <v>37.42</v>
      </c>
      <c r="G4" s="4">
        <v>42.57</v>
      </c>
      <c r="H4" s="50">
        <f>AVERAGE(C4:G4)</f>
        <v>38.450000000000003</v>
      </c>
      <c r="I4" s="3">
        <f>STDEV(C4:G4)/SQRT(5)</f>
        <v>1.4685673290659846</v>
      </c>
      <c r="K4" s="12">
        <v>0</v>
      </c>
      <c r="L4" s="4">
        <v>40.19</v>
      </c>
      <c r="M4" s="4">
        <v>40.57</v>
      </c>
      <c r="N4" s="4">
        <v>44.89</v>
      </c>
      <c r="O4" s="4">
        <v>39.83</v>
      </c>
      <c r="P4" s="50">
        <f>AVERAGE(L4:O4)</f>
        <v>41.37</v>
      </c>
      <c r="Q4" s="3">
        <f>STDEV(L4:O4)/SQRT(4)</f>
        <v>1.1830187375241925</v>
      </c>
    </row>
    <row r="5" spans="2:17">
      <c r="B5" s="53">
        <v>1</v>
      </c>
      <c r="C5" s="4">
        <v>34.4</v>
      </c>
      <c r="D5" s="4">
        <v>39</v>
      </c>
      <c r="E5" s="4">
        <v>41.7</v>
      </c>
      <c r="F5" s="4">
        <v>37.5</v>
      </c>
      <c r="G5" s="4">
        <v>41.8</v>
      </c>
      <c r="H5" s="50">
        <f t="shared" ref="H5:H12" si="0">AVERAGE(C5:G5)</f>
        <v>38.88000000000001</v>
      </c>
      <c r="I5" s="3">
        <f t="shared" ref="I5:I12" si="1">STDEV(C5:G5)/SQRT(5)</f>
        <v>1.3868669727122356</v>
      </c>
      <c r="K5" s="12">
        <v>1</v>
      </c>
      <c r="L5" s="4">
        <v>36.9</v>
      </c>
      <c r="M5" s="4">
        <v>40.1</v>
      </c>
      <c r="N5" s="4">
        <v>44.5</v>
      </c>
      <c r="O5" s="4">
        <v>39.4</v>
      </c>
      <c r="P5" s="50">
        <f t="shared" ref="P5:P12" si="2">AVERAGE(L5:O5)</f>
        <v>40.225000000000001</v>
      </c>
      <c r="Q5" s="3">
        <f t="shared" ref="Q5:Q12" si="3">STDEV(L5:O5)/SQRT(4)</f>
        <v>1.5818633527162413</v>
      </c>
    </row>
    <row r="6" spans="2:17">
      <c r="B6" s="53">
        <v>2</v>
      </c>
      <c r="C6" s="4">
        <v>34.950000000000003</v>
      </c>
      <c r="D6" s="4">
        <v>39.53</v>
      </c>
      <c r="E6" s="4">
        <v>42.57</v>
      </c>
      <c r="F6" s="4">
        <v>39.58</v>
      </c>
      <c r="G6" s="4">
        <v>42.19</v>
      </c>
      <c r="H6" s="50">
        <f t="shared" si="0"/>
        <v>39.763999999999996</v>
      </c>
      <c r="I6" s="3">
        <f t="shared" si="1"/>
        <v>1.3605572387812275</v>
      </c>
      <c r="K6" s="12">
        <v>2</v>
      </c>
      <c r="L6" s="4">
        <v>37.14</v>
      </c>
      <c r="M6" s="4">
        <v>38.89</v>
      </c>
      <c r="N6" s="4">
        <v>45.21</v>
      </c>
      <c r="O6" s="4">
        <v>39.39</v>
      </c>
      <c r="P6" s="50">
        <f t="shared" si="2"/>
        <v>40.157499999999999</v>
      </c>
      <c r="Q6" s="3">
        <f t="shared" si="3"/>
        <v>1.7518722128054889</v>
      </c>
    </row>
    <row r="7" spans="2:17">
      <c r="B7" s="53">
        <v>3</v>
      </c>
      <c r="C7" s="4">
        <v>37.700000000000003</v>
      </c>
      <c r="D7" s="4">
        <v>39.5</v>
      </c>
      <c r="E7" s="4">
        <v>41.5</v>
      </c>
      <c r="F7" s="4">
        <v>41</v>
      </c>
      <c r="G7" s="4">
        <v>44</v>
      </c>
      <c r="H7" s="50">
        <f t="shared" si="0"/>
        <v>40.739999999999995</v>
      </c>
      <c r="I7" s="3">
        <f t="shared" si="1"/>
        <v>1.0500476179678704</v>
      </c>
      <c r="K7" s="12">
        <v>3</v>
      </c>
      <c r="L7" s="4">
        <v>38.9</v>
      </c>
      <c r="M7" s="4">
        <v>39.200000000000003</v>
      </c>
      <c r="N7" s="4">
        <v>46.4</v>
      </c>
      <c r="O7" s="4">
        <v>40.4</v>
      </c>
      <c r="P7" s="50">
        <f t="shared" si="2"/>
        <v>41.225000000000001</v>
      </c>
      <c r="Q7" s="3">
        <f t="shared" si="3"/>
        <v>1.7551709318468098</v>
      </c>
    </row>
    <row r="8" spans="2:17">
      <c r="B8" s="53">
        <v>4</v>
      </c>
      <c r="C8" s="4">
        <v>37.32</v>
      </c>
      <c r="D8" s="4">
        <v>41.2</v>
      </c>
      <c r="E8" s="4">
        <v>42.98</v>
      </c>
      <c r="F8" s="4">
        <v>40.299999999999997</v>
      </c>
      <c r="G8" s="4">
        <v>42.36</v>
      </c>
      <c r="H8" s="50">
        <f t="shared" si="0"/>
        <v>40.832000000000008</v>
      </c>
      <c r="I8" s="3">
        <f t="shared" si="1"/>
        <v>0.99250390427443624</v>
      </c>
      <c r="K8" s="12">
        <v>4</v>
      </c>
      <c r="L8" s="4">
        <v>39.65</v>
      </c>
      <c r="M8" s="4">
        <v>39.549999999999997</v>
      </c>
      <c r="N8" s="4">
        <v>47.89</v>
      </c>
      <c r="O8" s="4">
        <v>39.75</v>
      </c>
      <c r="P8" s="50">
        <f t="shared" si="2"/>
        <v>41.709999999999994</v>
      </c>
      <c r="Q8" s="3">
        <f t="shared" si="3"/>
        <v>2.0604044910324451</v>
      </c>
    </row>
    <row r="9" spans="2:17">
      <c r="B9" s="53">
        <v>5</v>
      </c>
      <c r="C9" s="4">
        <v>38.65</v>
      </c>
      <c r="D9" s="4">
        <v>41.43</v>
      </c>
      <c r="E9" s="4">
        <v>43.52</v>
      </c>
      <c r="F9" s="4">
        <v>42.28</v>
      </c>
      <c r="G9" s="4">
        <v>43.66</v>
      </c>
      <c r="H9" s="50">
        <f t="shared" si="0"/>
        <v>41.908000000000001</v>
      </c>
      <c r="I9" s="3">
        <f t="shared" si="1"/>
        <v>0.91240013152125321</v>
      </c>
      <c r="K9" s="12">
        <v>5</v>
      </c>
      <c r="L9" s="4">
        <v>40.06</v>
      </c>
      <c r="M9" s="4">
        <v>39.56</v>
      </c>
      <c r="N9" s="4">
        <v>49.35</v>
      </c>
      <c r="O9" s="4">
        <v>40.79</v>
      </c>
      <c r="P9" s="50">
        <f t="shared" si="2"/>
        <v>42.44</v>
      </c>
      <c r="Q9" s="3">
        <f t="shared" si="3"/>
        <v>2.3171354441781489</v>
      </c>
    </row>
    <row r="10" spans="2:17">
      <c r="B10" s="53">
        <v>6</v>
      </c>
      <c r="C10" s="4">
        <v>39.4</v>
      </c>
      <c r="D10" s="4">
        <v>44.1</v>
      </c>
      <c r="E10" s="4">
        <v>45.4</v>
      </c>
      <c r="F10" s="4">
        <v>41.8</v>
      </c>
      <c r="G10" s="4">
        <v>43.1</v>
      </c>
      <c r="H10" s="50">
        <f t="shared" si="0"/>
        <v>42.76</v>
      </c>
      <c r="I10" s="3">
        <f t="shared" si="1"/>
        <v>1.0269371937952194</v>
      </c>
      <c r="K10" s="12">
        <v>6</v>
      </c>
      <c r="L10" s="4">
        <v>40.700000000000003</v>
      </c>
      <c r="M10" s="4">
        <v>38.6</v>
      </c>
      <c r="N10" s="4">
        <v>47.7</v>
      </c>
      <c r="O10" s="4">
        <v>38.9</v>
      </c>
      <c r="P10" s="50">
        <f t="shared" si="2"/>
        <v>41.475000000000001</v>
      </c>
      <c r="Q10" s="3">
        <f t="shared" si="3"/>
        <v>2.1261761451018124</v>
      </c>
    </row>
    <row r="11" spans="2:17">
      <c r="B11" s="53">
        <v>7</v>
      </c>
      <c r="C11" s="4">
        <v>39.799999999999997</v>
      </c>
      <c r="D11" s="4">
        <v>45.2</v>
      </c>
      <c r="E11" s="4">
        <v>45.5</v>
      </c>
      <c r="F11" s="4">
        <v>42.1</v>
      </c>
      <c r="G11" s="4">
        <v>43.4</v>
      </c>
      <c r="H11" s="50">
        <f t="shared" si="0"/>
        <v>43.2</v>
      </c>
      <c r="I11" s="3">
        <f t="shared" si="1"/>
        <v>1.0511898020814323</v>
      </c>
      <c r="K11" s="12">
        <v>7</v>
      </c>
      <c r="L11" s="4">
        <v>41.7</v>
      </c>
      <c r="M11" s="4">
        <v>39.9</v>
      </c>
      <c r="N11" s="4">
        <v>45.1</v>
      </c>
      <c r="O11" s="4">
        <v>39.299999999999997</v>
      </c>
      <c r="P11" s="50">
        <f t="shared" si="2"/>
        <v>41.5</v>
      </c>
      <c r="Q11" s="3">
        <f t="shared" si="3"/>
        <v>1.3038404810405306</v>
      </c>
    </row>
    <row r="12" spans="2:17">
      <c r="B12" s="53">
        <v>8</v>
      </c>
      <c r="C12" s="4">
        <v>38.799999999999997</v>
      </c>
      <c r="D12" s="4">
        <v>44.66</v>
      </c>
      <c r="E12" s="4">
        <v>44.9</v>
      </c>
      <c r="F12" s="4">
        <v>40.98</v>
      </c>
      <c r="G12" s="4">
        <v>43.65</v>
      </c>
      <c r="H12" s="50">
        <f t="shared" si="0"/>
        <v>42.597999999999999</v>
      </c>
      <c r="I12" s="3">
        <f t="shared" si="1"/>
        <v>1.1768704261727374</v>
      </c>
      <c r="K12" s="12">
        <v>8</v>
      </c>
      <c r="L12" s="4">
        <v>39.869999999999997</v>
      </c>
      <c r="M12" s="4">
        <v>39.51</v>
      </c>
      <c r="N12" s="4">
        <v>42.54</v>
      </c>
      <c r="O12" s="4">
        <v>38.340000000000003</v>
      </c>
      <c r="P12" s="50">
        <f t="shared" si="2"/>
        <v>40.064999999999998</v>
      </c>
      <c r="Q12" s="3">
        <f t="shared" si="3"/>
        <v>0.88728518527021449</v>
      </c>
    </row>
  </sheetData>
  <mergeCells count="2">
    <mergeCell ref="C3:G3"/>
    <mergeCell ref="L3:O3"/>
  </mergeCells>
  <phoneticPr fontId="18" type="noConversion"/>
  <pageMargins left="0.7" right="0.7" top="0.75" bottom="0.75" header="0.3" footer="0.3"/>
  <ignoredErrors>
    <ignoredError sqref="H4 H5:H12 I4:I12 P4:Q12" formulaRange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H8"/>
  <sheetViews>
    <sheetView workbookViewId="0">
      <selection activeCell="F7" sqref="F7"/>
    </sheetView>
  </sheetViews>
  <sheetFormatPr defaultRowHeight="15"/>
  <sheetData>
    <row r="2" spans="2:8" s="38" customFormat="1" ht="12.75">
      <c r="B2" s="60" t="s">
        <v>142</v>
      </c>
      <c r="F2" s="60" t="s">
        <v>141</v>
      </c>
    </row>
    <row r="3" spans="2:8">
      <c r="B3" s="19"/>
      <c r="C3" s="9" t="s">
        <v>1</v>
      </c>
      <c r="D3" s="9" t="s">
        <v>2</v>
      </c>
      <c r="G3" s="9" t="s">
        <v>1</v>
      </c>
      <c r="H3" s="9" t="s">
        <v>2</v>
      </c>
    </row>
    <row r="4" spans="2:8">
      <c r="B4" s="19"/>
      <c r="C4" s="4">
        <v>0.49</v>
      </c>
      <c r="D4" s="4">
        <v>0.6</v>
      </c>
      <c r="G4" s="4">
        <v>1.5</v>
      </c>
      <c r="H4" s="4">
        <v>0.42</v>
      </c>
    </row>
    <row r="5" spans="2:8">
      <c r="B5" s="19"/>
      <c r="C5" s="4">
        <v>1.56</v>
      </c>
      <c r="D5" s="4">
        <v>0.68</v>
      </c>
      <c r="G5" s="4">
        <v>1.1399999999999999</v>
      </c>
      <c r="H5" s="4">
        <v>0.57999999999999996</v>
      </c>
    </row>
    <row r="6" spans="2:8">
      <c r="B6" s="19"/>
      <c r="C6" s="4">
        <v>0.95</v>
      </c>
      <c r="D6" s="4">
        <v>0.32</v>
      </c>
      <c r="G6" s="4">
        <v>0.36</v>
      </c>
      <c r="H6" s="4">
        <v>0.4</v>
      </c>
    </row>
    <row r="7" spans="2:8">
      <c r="B7" s="3" t="s">
        <v>195</v>
      </c>
      <c r="C7" s="50">
        <f>AVERAGE(C4:C6)</f>
        <v>1</v>
      </c>
      <c r="D7" s="3">
        <f>AVERAGE(D4:D6)</f>
        <v>0.53333333333333333</v>
      </c>
      <c r="F7" s="3" t="s">
        <v>195</v>
      </c>
      <c r="G7" s="50">
        <f>AVERAGE(G4:G6)</f>
        <v>0.99999999999999989</v>
      </c>
      <c r="H7" s="3">
        <f>AVERAGE(H4:H6)</f>
        <v>0.46666666666666662</v>
      </c>
    </row>
    <row r="8" spans="2:8">
      <c r="B8" s="3" t="s">
        <v>3</v>
      </c>
      <c r="C8" s="50">
        <f>STDEV(C4:C6)/SQRT(3)</f>
        <v>0.30989245446337238</v>
      </c>
      <c r="D8" s="3">
        <f>STDEV(D4:D6)/SQRT(3)</f>
        <v>0.10913803695829927</v>
      </c>
      <c r="F8" s="3" t="s">
        <v>3</v>
      </c>
      <c r="G8" s="50">
        <f>STDEV(G4:G6)/SQRT(3)</f>
        <v>0.33645207682521472</v>
      </c>
      <c r="H8" s="3">
        <f>STDEV(H4:H6)/SQRT(3)</f>
        <v>5.6960024968783655E-2</v>
      </c>
    </row>
  </sheetData>
  <phoneticPr fontId="18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H10"/>
  <sheetViews>
    <sheetView workbookViewId="0">
      <selection activeCell="F9" sqref="F9"/>
    </sheetView>
  </sheetViews>
  <sheetFormatPr defaultRowHeight="15"/>
  <sheetData>
    <row r="2" spans="2:8" s="38" customFormat="1" ht="12.75">
      <c r="B2" s="59" t="s">
        <v>143</v>
      </c>
      <c r="F2" s="59" t="s">
        <v>194</v>
      </c>
    </row>
    <row r="3" spans="2:8">
      <c r="B3" s="19"/>
      <c r="C3" s="9" t="s">
        <v>1</v>
      </c>
      <c r="D3" s="9" t="s">
        <v>2</v>
      </c>
      <c r="E3" s="19"/>
      <c r="F3" s="19"/>
      <c r="G3" s="9" t="s">
        <v>1</v>
      </c>
      <c r="H3" s="9" t="s">
        <v>2</v>
      </c>
    </row>
    <row r="4" spans="2:8">
      <c r="B4" s="19"/>
      <c r="C4" s="4">
        <v>0.62941040000000004</v>
      </c>
      <c r="D4" s="4">
        <v>1.055596</v>
      </c>
      <c r="E4" s="19"/>
      <c r="F4" s="19"/>
      <c r="G4" s="4">
        <v>714603.2</v>
      </c>
      <c r="H4" s="4">
        <v>739129.6</v>
      </c>
    </row>
    <row r="5" spans="2:8">
      <c r="B5" s="19"/>
      <c r="C5" s="4">
        <v>2.1436679999999999</v>
      </c>
      <c r="D5" s="4">
        <v>1.1810179999999999</v>
      </c>
      <c r="E5" s="19"/>
      <c r="F5" s="19"/>
      <c r="G5" s="4">
        <v>608840</v>
      </c>
      <c r="H5" s="4">
        <v>395740.8</v>
      </c>
    </row>
    <row r="6" spans="2:8">
      <c r="B6" s="19"/>
      <c r="C6" s="4">
        <v>0.38430049999999999</v>
      </c>
      <c r="D6" s="4">
        <v>2.1100370000000002</v>
      </c>
      <c r="E6" s="19"/>
      <c r="F6" s="19"/>
      <c r="G6" s="4">
        <v>504240</v>
      </c>
      <c r="H6" s="4">
        <v>496350.4</v>
      </c>
    </row>
    <row r="7" spans="2:8" s="19" customFormat="1">
      <c r="C7" s="4">
        <v>0.55549660000000001</v>
      </c>
      <c r="D7" s="4">
        <v>0.33756570000000002</v>
      </c>
      <c r="G7" s="4">
        <v>497537.6</v>
      </c>
      <c r="H7" s="4">
        <v>475456</v>
      </c>
    </row>
    <row r="8" spans="2:8" s="19" customFormat="1">
      <c r="C8" s="4">
        <v>0.84730749999999999</v>
      </c>
      <c r="D8" s="4">
        <v>0.27354060000000002</v>
      </c>
      <c r="G8" s="4">
        <v>491846.40000000002</v>
      </c>
      <c r="H8" s="4">
        <v>566929.6</v>
      </c>
    </row>
    <row r="9" spans="2:8">
      <c r="B9" s="3" t="s">
        <v>195</v>
      </c>
      <c r="C9" s="50">
        <f>AVERAGE(C4:C8)</f>
        <v>0.91203660000000009</v>
      </c>
      <c r="D9" s="50">
        <f>AVERAGE(D4:D8)</f>
        <v>0.99155145999999983</v>
      </c>
      <c r="E9" s="19"/>
      <c r="F9" s="3" t="s">
        <v>195</v>
      </c>
      <c r="G9" s="50">
        <f>AVERAGE(G4:G8)</f>
        <v>563413.43999999994</v>
      </c>
      <c r="H9" s="50">
        <f>AVERAGE(H4:H8)</f>
        <v>534721.28000000003</v>
      </c>
    </row>
    <row r="10" spans="2:8">
      <c r="B10" s="3" t="s">
        <v>3</v>
      </c>
      <c r="C10" s="50">
        <f>STDEV(C4:C8)/SQRT(5)</f>
        <v>0.31674986137506195</v>
      </c>
      <c r="D10" s="50">
        <f>STDEV(D4:D8)/SQRT(5)</f>
        <v>0.33423391101391808</v>
      </c>
      <c r="E10" s="19"/>
      <c r="F10" s="3" t="s">
        <v>3</v>
      </c>
      <c r="G10" s="50">
        <f>STDEV(G4:G8)/SQRT(5)</f>
        <v>43522.913157205046</v>
      </c>
      <c r="H10" s="50">
        <f>STDEV(H4:H8)/SQRT(5)</f>
        <v>57931.169860847782</v>
      </c>
    </row>
  </sheetData>
  <phoneticPr fontId="18" type="noConversion"/>
  <pageMargins left="0.7" right="0.7" top="0.75" bottom="0.75" header="0.3" footer="0.3"/>
  <pageSetup paperSize="9" orientation="portrait" horizontalDpi="360" verticalDpi="36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AB50"/>
  <sheetViews>
    <sheetView zoomScaleNormal="100" workbookViewId="0">
      <selection activeCell="N7" sqref="N7"/>
    </sheetView>
  </sheetViews>
  <sheetFormatPr defaultColWidth="12.7109375" defaultRowHeight="15"/>
  <cols>
    <col min="1" max="1" width="12.7109375" style="7"/>
    <col min="2" max="15" width="12.7109375" style="38"/>
    <col min="16" max="16384" width="12.7109375" style="7"/>
  </cols>
  <sheetData>
    <row r="2" spans="2:28">
      <c r="B2" s="36" t="s">
        <v>19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2:28" ht="38.25">
      <c r="B3" s="41"/>
      <c r="C3" s="42" t="s">
        <v>20</v>
      </c>
      <c r="D3" s="42" t="s">
        <v>21</v>
      </c>
      <c r="E3" s="42" t="s">
        <v>22</v>
      </c>
      <c r="F3" s="42" t="s">
        <v>23</v>
      </c>
      <c r="G3" s="42" t="s">
        <v>24</v>
      </c>
      <c r="H3" s="42" t="s">
        <v>25</v>
      </c>
      <c r="I3" s="42" t="s">
        <v>26</v>
      </c>
      <c r="J3" s="42" t="s">
        <v>27</v>
      </c>
      <c r="K3" s="42" t="s">
        <v>28</v>
      </c>
      <c r="L3" s="42" t="s">
        <v>29</v>
      </c>
      <c r="M3" s="42" t="s">
        <v>30</v>
      </c>
      <c r="N3" s="42" t="s">
        <v>31</v>
      </c>
      <c r="O3" s="37"/>
      <c r="P3" s="41"/>
      <c r="Q3" s="42" t="s">
        <v>20</v>
      </c>
      <c r="R3" s="42" t="s">
        <v>21</v>
      </c>
      <c r="S3" s="42" t="s">
        <v>22</v>
      </c>
      <c r="T3" s="42" t="s">
        <v>23</v>
      </c>
      <c r="U3" s="42" t="s">
        <v>24</v>
      </c>
      <c r="V3" s="42" t="s">
        <v>25</v>
      </c>
      <c r="W3" s="42" t="s">
        <v>26</v>
      </c>
      <c r="X3" s="42" t="s">
        <v>27</v>
      </c>
      <c r="Y3" s="42" t="s">
        <v>28</v>
      </c>
      <c r="Z3" s="42" t="s">
        <v>29</v>
      </c>
      <c r="AA3" s="42" t="s">
        <v>30</v>
      </c>
      <c r="AB3" s="42" t="s">
        <v>31</v>
      </c>
    </row>
    <row r="4" spans="2:28">
      <c r="B4" s="34" t="s">
        <v>32</v>
      </c>
      <c r="C4" s="35">
        <v>24.818000000000001</v>
      </c>
      <c r="D4" s="35">
        <v>8.7829999999999995</v>
      </c>
      <c r="E4" s="35">
        <v>0.57599999999999996</v>
      </c>
      <c r="F4" s="35">
        <v>8.1240000000000006</v>
      </c>
      <c r="G4" s="35">
        <v>69.454999999999998</v>
      </c>
      <c r="H4" s="35">
        <v>7.7430000000000003</v>
      </c>
      <c r="I4" s="35">
        <v>17.448</v>
      </c>
      <c r="J4" s="35">
        <v>53.311</v>
      </c>
      <c r="K4" s="35">
        <v>10185.626</v>
      </c>
      <c r="L4" s="35">
        <v>2.79</v>
      </c>
      <c r="M4" s="35">
        <v>224.22300000000001</v>
      </c>
      <c r="N4" s="35">
        <v>4.8099999999999996</v>
      </c>
      <c r="O4" s="37"/>
      <c r="P4" s="34" t="s">
        <v>35</v>
      </c>
      <c r="Q4" s="35">
        <v>29.468</v>
      </c>
      <c r="R4" s="35">
        <v>10.364000000000001</v>
      </c>
      <c r="S4" s="35">
        <v>0.748</v>
      </c>
      <c r="T4" s="35">
        <v>11.443</v>
      </c>
      <c r="U4" s="35">
        <v>41.609000000000002</v>
      </c>
      <c r="V4" s="35">
        <v>4.8360000000000003</v>
      </c>
      <c r="W4" s="35">
        <v>10.211</v>
      </c>
      <c r="X4" s="35">
        <v>27.277000000000001</v>
      </c>
      <c r="Y4" s="35">
        <v>9424.2710000000006</v>
      </c>
      <c r="Z4" s="35">
        <v>1.8129999999999999</v>
      </c>
      <c r="AA4" s="35">
        <v>806.12</v>
      </c>
      <c r="AB4" s="35">
        <v>0.39</v>
      </c>
    </row>
    <row r="5" spans="2:28">
      <c r="B5" s="34" t="s">
        <v>33</v>
      </c>
      <c r="C5" s="35">
        <v>25.596</v>
      </c>
      <c r="D5" s="35">
        <v>8.4359999999999999</v>
      </c>
      <c r="E5" s="35">
        <v>0.67800000000000005</v>
      </c>
      <c r="F5" s="35">
        <v>8.0259999999999998</v>
      </c>
      <c r="G5" s="35">
        <v>70.260999999999996</v>
      </c>
      <c r="H5" s="35">
        <v>7.9989999999999997</v>
      </c>
      <c r="I5" s="35">
        <v>17.888999999999999</v>
      </c>
      <c r="J5" s="35">
        <v>56.18</v>
      </c>
      <c r="K5" s="35">
        <v>10024.527</v>
      </c>
      <c r="L5" s="35">
        <v>1.2649999999999999</v>
      </c>
      <c r="M5" s="35">
        <v>230.39599999999999</v>
      </c>
      <c r="N5" s="35">
        <v>4.7320000000000002</v>
      </c>
      <c r="O5" s="37"/>
      <c r="P5" s="34" t="s">
        <v>36</v>
      </c>
      <c r="Q5" s="35">
        <v>28.326000000000001</v>
      </c>
      <c r="R5" s="35">
        <v>9.9329999999999998</v>
      </c>
      <c r="S5" s="35">
        <v>0.55800000000000005</v>
      </c>
      <c r="T5" s="35">
        <v>11.458</v>
      </c>
      <c r="U5" s="35">
        <v>39.981000000000002</v>
      </c>
      <c r="V5" s="35">
        <v>4.681</v>
      </c>
      <c r="W5" s="35">
        <v>10.125</v>
      </c>
      <c r="X5" s="35">
        <v>32.750999999999998</v>
      </c>
      <c r="Y5" s="35">
        <v>8879.77</v>
      </c>
      <c r="Z5" s="35">
        <v>1.7330000000000001</v>
      </c>
      <c r="AA5" s="35">
        <v>776.572</v>
      </c>
      <c r="AB5" s="35">
        <v>0.40100000000000002</v>
      </c>
    </row>
    <row r="6" spans="2:28">
      <c r="B6" s="34" t="s">
        <v>34</v>
      </c>
      <c r="C6" s="35">
        <v>25.920999999999999</v>
      </c>
      <c r="D6" s="35">
        <v>8.5540000000000003</v>
      </c>
      <c r="E6" s="35">
        <v>0.70399999999999996</v>
      </c>
      <c r="F6" s="35">
        <v>8.6539999999999999</v>
      </c>
      <c r="G6" s="35">
        <v>71.984999999999999</v>
      </c>
      <c r="H6" s="35">
        <v>8.1259999999999994</v>
      </c>
      <c r="I6" s="35">
        <v>18.109000000000002</v>
      </c>
      <c r="J6" s="35">
        <v>55.134999999999998</v>
      </c>
      <c r="K6" s="35">
        <v>10211.653</v>
      </c>
      <c r="L6" s="35">
        <v>1.776</v>
      </c>
      <c r="M6" s="35">
        <v>236.792</v>
      </c>
      <c r="N6" s="35">
        <v>4.6989999999999998</v>
      </c>
      <c r="O6" s="37"/>
      <c r="P6" s="34" t="s">
        <v>37</v>
      </c>
      <c r="Q6" s="35">
        <v>29.271000000000001</v>
      </c>
      <c r="R6" s="35">
        <v>9.8569999999999993</v>
      </c>
      <c r="S6" s="35">
        <v>0.59799999999999998</v>
      </c>
      <c r="T6" s="35">
        <v>11.282</v>
      </c>
      <c r="U6" s="35">
        <v>41.57</v>
      </c>
      <c r="V6" s="35">
        <v>4.9480000000000004</v>
      </c>
      <c r="W6" s="35">
        <v>10.315</v>
      </c>
      <c r="X6" s="35">
        <v>32.026000000000003</v>
      </c>
      <c r="Y6" s="35">
        <v>8770.0730000000003</v>
      </c>
      <c r="Z6" s="35">
        <v>0.498</v>
      </c>
      <c r="AA6" s="35">
        <v>755.84699999999998</v>
      </c>
      <c r="AB6" s="35">
        <v>0.436</v>
      </c>
    </row>
    <row r="7" spans="2:28">
      <c r="B7" s="98" t="s">
        <v>195</v>
      </c>
      <c r="C7" s="35">
        <v>25.445000000000004</v>
      </c>
      <c r="D7" s="35">
        <v>8.5910000000000011</v>
      </c>
      <c r="E7" s="35">
        <v>0.65266666666666662</v>
      </c>
      <c r="F7" s="35">
        <v>8.2679999999999989</v>
      </c>
      <c r="G7" s="35">
        <v>70.567000000000007</v>
      </c>
      <c r="H7" s="35">
        <v>7.9560000000000004</v>
      </c>
      <c r="I7" s="35">
        <v>17.815333333333335</v>
      </c>
      <c r="J7" s="35">
        <v>54.875333333333337</v>
      </c>
      <c r="K7" s="35">
        <v>10140.601999999999</v>
      </c>
      <c r="L7" s="35">
        <v>1.9436666666666664</v>
      </c>
      <c r="M7" s="35">
        <v>230.47033333333334</v>
      </c>
      <c r="N7" s="35">
        <v>4.7469999999999999</v>
      </c>
      <c r="O7" s="37"/>
      <c r="P7" s="98" t="s">
        <v>195</v>
      </c>
      <c r="Q7" s="35">
        <v>29.021666666666665</v>
      </c>
      <c r="R7" s="35">
        <v>10.051333333333334</v>
      </c>
      <c r="S7" s="35">
        <v>0.6346666666666666</v>
      </c>
      <c r="T7" s="35">
        <v>11.394333333333334</v>
      </c>
      <c r="U7" s="35">
        <v>41.053333333333335</v>
      </c>
      <c r="V7" s="35">
        <v>4.8216666666666663</v>
      </c>
      <c r="W7" s="35">
        <v>10.216999999999999</v>
      </c>
      <c r="X7" s="35">
        <v>30.684666666666669</v>
      </c>
      <c r="Y7" s="35">
        <v>9024.7046666666665</v>
      </c>
      <c r="Z7" s="35">
        <v>1.3480000000000001</v>
      </c>
      <c r="AA7" s="35">
        <v>779.51299999999992</v>
      </c>
      <c r="AB7" s="35">
        <v>0.40900000000000003</v>
      </c>
    </row>
    <row r="8" spans="2:28">
      <c r="B8" s="34" t="s">
        <v>16</v>
      </c>
      <c r="C8" s="35">
        <v>0.56679184891810053</v>
      </c>
      <c r="D8" s="35">
        <v>0.17643412368360009</v>
      </c>
      <c r="E8" s="35">
        <v>6.7655992589964534E-2</v>
      </c>
      <c r="F8" s="35">
        <v>0.33785795831976478</v>
      </c>
      <c r="G8" s="35">
        <v>1.2924596705506917</v>
      </c>
      <c r="H8" s="35">
        <v>0.19508716000803289</v>
      </c>
      <c r="I8" s="35">
        <v>0.33660114874036551</v>
      </c>
      <c r="J8" s="35">
        <v>1.4520193984011827</v>
      </c>
      <c r="K8" s="35">
        <v>101.36274168056043</v>
      </c>
      <c r="L8" s="35">
        <v>0.7762025079406365</v>
      </c>
      <c r="M8" s="35">
        <v>6.2848296980374307</v>
      </c>
      <c r="N8" s="35">
        <v>5.6999999999999822E-2</v>
      </c>
      <c r="O8" s="37"/>
      <c r="P8" s="34" t="s">
        <v>16</v>
      </c>
      <c r="Q8" s="35">
        <v>0.61046403115444337</v>
      </c>
      <c r="R8" s="35">
        <v>0.27343067372431668</v>
      </c>
      <c r="S8" s="35">
        <v>0.1001665280087787</v>
      </c>
      <c r="T8" s="35">
        <v>9.7572195493046701E-2</v>
      </c>
      <c r="U8" s="35">
        <v>0.92887261415833156</v>
      </c>
      <c r="V8" s="35">
        <v>0.13407584917998239</v>
      </c>
      <c r="W8" s="35">
        <v>9.5141999138130096E-2</v>
      </c>
      <c r="X8" s="35">
        <v>2.9733062965885853</v>
      </c>
      <c r="Y8" s="35">
        <v>350.35453329782024</v>
      </c>
      <c r="Z8" s="35">
        <v>0.73720756914182528</v>
      </c>
      <c r="AA8" s="35">
        <v>25.265208152714685</v>
      </c>
      <c r="AB8" s="35">
        <v>2.4020824298928621E-2</v>
      </c>
    </row>
    <row r="9" spans="2:28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37"/>
    </row>
    <row r="10" spans="2:28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37"/>
    </row>
    <row r="11" spans="2:28">
      <c r="B11" s="36" t="s">
        <v>38</v>
      </c>
      <c r="C11" s="37"/>
      <c r="D11" s="37"/>
      <c r="E11" s="37"/>
      <c r="F11" s="37"/>
      <c r="G11" s="37"/>
      <c r="H11" s="37"/>
      <c r="I11" s="37"/>
      <c r="J11" s="7"/>
      <c r="K11" s="7"/>
      <c r="L11" s="7"/>
      <c r="M11" s="7"/>
      <c r="N11" s="7"/>
      <c r="O11" s="37"/>
    </row>
    <row r="12" spans="2:28" ht="45">
      <c r="B12" s="54"/>
      <c r="C12" s="55" t="s">
        <v>39</v>
      </c>
      <c r="D12" s="55" t="s">
        <v>40</v>
      </c>
      <c r="E12" s="55" t="s">
        <v>41</v>
      </c>
      <c r="F12" s="56" t="s">
        <v>42</v>
      </c>
      <c r="G12" s="55" t="s">
        <v>43</v>
      </c>
      <c r="H12" s="55" t="s">
        <v>44</v>
      </c>
      <c r="I12" s="55" t="s">
        <v>45</v>
      </c>
      <c r="J12" s="7"/>
      <c r="K12" s="54"/>
      <c r="L12" s="55" t="s">
        <v>39</v>
      </c>
      <c r="M12" s="55" t="s">
        <v>40</v>
      </c>
      <c r="N12" s="55" t="s">
        <v>41</v>
      </c>
      <c r="O12" s="56" t="s">
        <v>42</v>
      </c>
      <c r="P12" s="55" t="s">
        <v>43</v>
      </c>
      <c r="Q12" s="55" t="s">
        <v>44</v>
      </c>
      <c r="R12" s="55" t="s">
        <v>45</v>
      </c>
    </row>
    <row r="13" spans="2:28">
      <c r="B13" s="34" t="s">
        <v>32</v>
      </c>
      <c r="C13" s="35">
        <v>1.7000000000000001E-2</v>
      </c>
      <c r="D13" s="35">
        <v>0.41499999999999998</v>
      </c>
      <c r="E13" s="35">
        <v>3.9529999999999998</v>
      </c>
      <c r="F13" s="39">
        <v>13.510999999999999</v>
      </c>
      <c r="G13" s="35">
        <v>61.901000000000003</v>
      </c>
      <c r="H13" s="35">
        <v>709.38099999999997</v>
      </c>
      <c r="I13" s="35">
        <v>2111.578</v>
      </c>
      <c r="J13" s="7"/>
      <c r="K13" s="34" t="s">
        <v>35</v>
      </c>
      <c r="L13" s="35">
        <v>1.6E-2</v>
      </c>
      <c r="M13" s="35">
        <v>0.53600000000000003</v>
      </c>
      <c r="N13" s="35" t="s">
        <v>47</v>
      </c>
      <c r="O13" s="39">
        <v>9.6080000000000005</v>
      </c>
      <c r="P13" s="35">
        <v>139.08500000000001</v>
      </c>
      <c r="Q13" s="35">
        <v>617.35199999999998</v>
      </c>
      <c r="R13" s="35">
        <v>1886.4870000000001</v>
      </c>
    </row>
    <row r="14" spans="2:28">
      <c r="B14" s="34" t="s">
        <v>33</v>
      </c>
      <c r="C14" s="35">
        <v>3.5999999999999997E-2</v>
      </c>
      <c r="D14" s="35">
        <v>0.42299999999999999</v>
      </c>
      <c r="E14" s="35">
        <v>3.5619999999999998</v>
      </c>
      <c r="F14" s="39">
        <v>12.794</v>
      </c>
      <c r="G14" s="35">
        <v>61.174999999999997</v>
      </c>
      <c r="H14" s="35">
        <v>690.93</v>
      </c>
      <c r="I14" s="35">
        <v>2076.1959999999999</v>
      </c>
      <c r="J14" s="37"/>
      <c r="K14" s="34" t="s">
        <v>36</v>
      </c>
      <c r="L14" s="35">
        <v>3.5000000000000003E-2</v>
      </c>
      <c r="M14" s="35">
        <v>0.49399999999999999</v>
      </c>
      <c r="N14" s="35" t="s">
        <v>47</v>
      </c>
      <c r="O14" s="39">
        <v>7.9720000000000004</v>
      </c>
      <c r="P14" s="35">
        <v>130.61000000000001</v>
      </c>
      <c r="Q14" s="35">
        <v>585.06299999999999</v>
      </c>
      <c r="R14" s="35">
        <v>1755.386</v>
      </c>
    </row>
    <row r="15" spans="2:28">
      <c r="B15" s="34" t="s">
        <v>34</v>
      </c>
      <c r="C15" s="35">
        <v>4.2999999999999997E-2</v>
      </c>
      <c r="D15" s="35">
        <v>0.39900000000000002</v>
      </c>
      <c r="E15" s="35">
        <v>4.4690000000000003</v>
      </c>
      <c r="F15" s="39">
        <v>12.345000000000001</v>
      </c>
      <c r="G15" s="35">
        <v>63.640999999999998</v>
      </c>
      <c r="H15" s="35">
        <v>702.31100000000004</v>
      </c>
      <c r="I15" s="35">
        <v>2132.5949999999998</v>
      </c>
      <c r="J15" s="37"/>
      <c r="K15" s="34" t="s">
        <v>37</v>
      </c>
      <c r="L15" s="35">
        <v>2.8000000000000001E-2</v>
      </c>
      <c r="M15" s="35">
        <v>0.48299999999999998</v>
      </c>
      <c r="N15" s="35" t="s">
        <v>47</v>
      </c>
      <c r="O15" s="39">
        <v>6.6719999999999997</v>
      </c>
      <c r="P15" s="35">
        <v>137.05099999999999</v>
      </c>
      <c r="Q15" s="35">
        <v>594.76199999999994</v>
      </c>
      <c r="R15" s="35">
        <v>1743.2049999999999</v>
      </c>
    </row>
    <row r="16" spans="2:28">
      <c r="B16" s="98" t="s">
        <v>195</v>
      </c>
      <c r="C16" s="35">
        <v>3.2000000000000001E-2</v>
      </c>
      <c r="D16" s="35">
        <v>0.41233333333333338</v>
      </c>
      <c r="E16" s="35">
        <v>3.9946666666666668</v>
      </c>
      <c r="F16" s="39">
        <v>12.883333333333333</v>
      </c>
      <c r="G16" s="35">
        <v>62.238999999999997</v>
      </c>
      <c r="H16" s="35">
        <v>700.87399999999991</v>
      </c>
      <c r="I16" s="35">
        <v>2106.7896666666661</v>
      </c>
      <c r="J16" s="37"/>
      <c r="K16" s="98" t="s">
        <v>195</v>
      </c>
      <c r="L16" s="35">
        <v>2.6333333333333334E-2</v>
      </c>
      <c r="M16" s="35">
        <v>0.5043333333333333</v>
      </c>
      <c r="N16" s="35" t="s">
        <v>47</v>
      </c>
      <c r="O16" s="39">
        <v>8.0840000000000014</v>
      </c>
      <c r="P16" s="35">
        <v>135.58200000000002</v>
      </c>
      <c r="Q16" s="35">
        <v>599.05899999999997</v>
      </c>
      <c r="R16" s="35">
        <v>1795.0259999999998</v>
      </c>
    </row>
    <row r="17" spans="2:18">
      <c r="B17" s="34" t="s">
        <v>46</v>
      </c>
      <c r="C17" s="35">
        <v>1.34536240470737E-2</v>
      </c>
      <c r="D17" s="35">
        <v>1.2220201853215554E-2</v>
      </c>
      <c r="E17" s="35">
        <v>0.45493332844861295</v>
      </c>
      <c r="F17" s="39">
        <v>0.58811081722183323</v>
      </c>
      <c r="G17" s="35">
        <v>1.2672695056695713</v>
      </c>
      <c r="H17" s="35">
        <v>9.3090588675762653</v>
      </c>
      <c r="I17" s="35">
        <v>28.502770081753997</v>
      </c>
      <c r="J17" s="37"/>
      <c r="K17" s="34" t="s">
        <v>46</v>
      </c>
      <c r="L17" s="35">
        <v>9.6090235369330514E-3</v>
      </c>
      <c r="M17" s="35">
        <v>2.797022226106426E-2</v>
      </c>
      <c r="N17" s="35" t="s">
        <v>47</v>
      </c>
      <c r="O17" s="39">
        <v>1.4712008700378039</v>
      </c>
      <c r="P17" s="35">
        <v>4.4243504608021214</v>
      </c>
      <c r="Q17" s="35">
        <v>16.567831390981741</v>
      </c>
      <c r="R17" s="35">
        <v>79.441362532373603</v>
      </c>
    </row>
    <row r="18" spans="2:18">
      <c r="B18" s="7"/>
      <c r="C18" s="7"/>
      <c r="D18" s="7"/>
      <c r="E18" s="7"/>
      <c r="F18" s="7"/>
      <c r="G18" s="7"/>
      <c r="H18" s="7"/>
      <c r="I18" s="7"/>
      <c r="J18" s="37"/>
      <c r="K18" s="37"/>
      <c r="L18" s="37"/>
      <c r="M18" s="37"/>
      <c r="N18" s="37"/>
      <c r="O18" s="37"/>
    </row>
    <row r="19" spans="2:18">
      <c r="B19" s="7"/>
      <c r="C19" s="7"/>
      <c r="D19" s="7"/>
      <c r="E19" s="7"/>
      <c r="F19" s="7"/>
      <c r="G19" s="7"/>
      <c r="H19" s="7"/>
      <c r="I19" s="7"/>
      <c r="J19" s="37"/>
      <c r="K19" s="37"/>
      <c r="L19" s="37"/>
      <c r="M19" s="37"/>
      <c r="N19" s="37"/>
      <c r="O19" s="37"/>
    </row>
    <row r="20" spans="2:18">
      <c r="B20" s="36" t="s">
        <v>48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</row>
    <row r="21" spans="2:18" ht="45">
      <c r="B21" s="57"/>
      <c r="C21" s="58" t="s">
        <v>49</v>
      </c>
      <c r="D21" s="58" t="s">
        <v>50</v>
      </c>
      <c r="E21" s="58" t="s">
        <v>51</v>
      </c>
      <c r="F21" s="58" t="s">
        <v>52</v>
      </c>
      <c r="G21" s="58" t="s">
        <v>53</v>
      </c>
      <c r="H21" s="58" t="s">
        <v>54</v>
      </c>
      <c r="I21" s="58" t="s">
        <v>55</v>
      </c>
      <c r="J21" s="33"/>
      <c r="K21" s="57"/>
      <c r="L21" s="58" t="s">
        <v>49</v>
      </c>
      <c r="M21" s="58" t="s">
        <v>50</v>
      </c>
      <c r="N21" s="58" t="s">
        <v>51</v>
      </c>
      <c r="O21" s="58" t="s">
        <v>52</v>
      </c>
      <c r="P21" s="58" t="s">
        <v>53</v>
      </c>
      <c r="Q21" s="58" t="s">
        <v>54</v>
      </c>
      <c r="R21" s="58" t="s">
        <v>55</v>
      </c>
    </row>
    <row r="22" spans="2:18">
      <c r="B22" s="34" t="s">
        <v>32</v>
      </c>
      <c r="C22" s="35">
        <v>49.576999999999998</v>
      </c>
      <c r="D22" s="35">
        <v>1.0640000000000001</v>
      </c>
      <c r="E22" s="35">
        <v>0.75600000000000001</v>
      </c>
      <c r="F22" s="35">
        <v>0.47</v>
      </c>
      <c r="G22" s="35">
        <v>51.21</v>
      </c>
      <c r="H22" s="35">
        <v>2.653</v>
      </c>
      <c r="I22" s="35">
        <v>19.658000000000001</v>
      </c>
      <c r="J22" s="37"/>
      <c r="K22" s="34" t="s">
        <v>35</v>
      </c>
      <c r="L22" s="35">
        <v>62.203000000000003</v>
      </c>
      <c r="M22" s="35">
        <v>1.1950000000000001</v>
      </c>
      <c r="N22" s="35">
        <v>0.69899999999999995</v>
      </c>
      <c r="O22" s="35">
        <v>0.45600000000000002</v>
      </c>
      <c r="P22" s="35">
        <v>47.378999999999998</v>
      </c>
      <c r="Q22" s="35">
        <v>0.77</v>
      </c>
      <c r="R22" s="35">
        <v>26.062999999999999</v>
      </c>
    </row>
    <row r="23" spans="2:18">
      <c r="B23" s="34" t="s">
        <v>33</v>
      </c>
      <c r="C23" s="35">
        <v>50.295000000000002</v>
      </c>
      <c r="D23" s="35">
        <v>1.121</v>
      </c>
      <c r="E23" s="35">
        <v>0.77500000000000002</v>
      </c>
      <c r="F23" s="35">
        <v>0.44700000000000001</v>
      </c>
      <c r="G23" s="35">
        <v>51.161000000000001</v>
      </c>
      <c r="H23" s="35">
        <v>1.232</v>
      </c>
      <c r="I23" s="35">
        <v>21.661999999999999</v>
      </c>
      <c r="J23" s="37"/>
      <c r="K23" s="34" t="s">
        <v>36</v>
      </c>
      <c r="L23" s="35">
        <v>59.124000000000002</v>
      </c>
      <c r="M23" s="35">
        <v>0.96499999999999997</v>
      </c>
      <c r="N23" s="35">
        <v>0.59899999999999998</v>
      </c>
      <c r="O23" s="35">
        <v>0.41199999999999998</v>
      </c>
      <c r="P23" s="35">
        <v>44.6</v>
      </c>
      <c r="Q23" s="35">
        <v>2.968</v>
      </c>
      <c r="R23" s="35">
        <v>27.527999999999999</v>
      </c>
    </row>
    <row r="24" spans="2:18">
      <c r="B24" s="34" t="s">
        <v>34</v>
      </c>
      <c r="C24" s="35">
        <v>52.271999999999998</v>
      </c>
      <c r="D24" s="35">
        <v>0.998</v>
      </c>
      <c r="E24" s="35">
        <v>0.81200000000000006</v>
      </c>
      <c r="F24" s="35">
        <v>0.48899999999999999</v>
      </c>
      <c r="G24" s="35">
        <v>50.923999999999999</v>
      </c>
      <c r="H24" s="35">
        <v>2.5369999999999999</v>
      </c>
      <c r="I24" s="35">
        <v>20.545999999999999</v>
      </c>
      <c r="J24" s="37"/>
      <c r="K24" s="34" t="s">
        <v>37</v>
      </c>
      <c r="L24" s="35">
        <v>61.463999999999999</v>
      </c>
      <c r="M24" s="35">
        <v>1.151</v>
      </c>
      <c r="N24" s="35">
        <v>0.63200000000000001</v>
      </c>
      <c r="O24" s="35">
        <v>0.41899999999999998</v>
      </c>
      <c r="P24" s="35">
        <v>47.58</v>
      </c>
      <c r="Q24" s="35">
        <v>2.9769999999999999</v>
      </c>
      <c r="R24" s="35">
        <v>26.928000000000001</v>
      </c>
    </row>
    <row r="25" spans="2:18">
      <c r="B25" s="98" t="s">
        <v>195</v>
      </c>
      <c r="C25" s="35">
        <v>50.714666666666666</v>
      </c>
      <c r="D25" s="35">
        <v>1.0609999999999999</v>
      </c>
      <c r="E25" s="35">
        <v>0.78100000000000003</v>
      </c>
      <c r="F25" s="35">
        <v>0.46866666666666673</v>
      </c>
      <c r="G25" s="35">
        <v>51.098333333333336</v>
      </c>
      <c r="H25" s="35">
        <v>2.1406666666666667</v>
      </c>
      <c r="I25" s="35">
        <v>20.622</v>
      </c>
      <c r="J25" s="37"/>
      <c r="K25" s="98" t="s">
        <v>195</v>
      </c>
      <c r="L25" s="35">
        <v>60.93033333333333</v>
      </c>
      <c r="M25" s="35">
        <v>1.1036666666666666</v>
      </c>
      <c r="N25" s="35">
        <v>0.64333333333333342</v>
      </c>
      <c r="O25" s="35">
        <v>0.42899999999999999</v>
      </c>
      <c r="P25" s="35">
        <v>46.519666666666666</v>
      </c>
      <c r="Q25" s="35">
        <v>2.2383333333333333</v>
      </c>
      <c r="R25" s="35">
        <v>26.839666666666663</v>
      </c>
    </row>
    <row r="26" spans="2:18">
      <c r="B26" s="34" t="s">
        <v>46</v>
      </c>
      <c r="C26" s="35">
        <v>1.3956526549730532</v>
      </c>
      <c r="D26" s="35">
        <v>6.1554853586049577E-2</v>
      </c>
      <c r="E26" s="35">
        <v>2.847806173179631E-2</v>
      </c>
      <c r="F26" s="35">
        <v>2.1031722072463132E-2</v>
      </c>
      <c r="G26" s="35">
        <v>0.15295206220686794</v>
      </c>
      <c r="H26" s="35">
        <v>0.78906294636951047</v>
      </c>
      <c r="I26" s="35">
        <v>1.0041593499041861</v>
      </c>
      <c r="J26" s="37"/>
      <c r="K26" s="34" t="s">
        <v>46</v>
      </c>
      <c r="L26" s="35">
        <v>1.6073768485745128</v>
      </c>
      <c r="M26" s="35">
        <v>0.12208740038731819</v>
      </c>
      <c r="N26" s="35">
        <v>5.0954227825896176E-2</v>
      </c>
      <c r="O26" s="35">
        <v>2.3643180835073802E-2</v>
      </c>
      <c r="P26" s="35">
        <v>1.6655150354569985</v>
      </c>
      <c r="Q26" s="35">
        <v>1.2716219301873222</v>
      </c>
      <c r="R26" s="35">
        <v>0.73648376311588393</v>
      </c>
    </row>
    <row r="27" spans="2:18">
      <c r="B27" s="7"/>
      <c r="C27" s="7"/>
      <c r="D27" s="7"/>
      <c r="E27" s="7"/>
      <c r="F27" s="7"/>
      <c r="G27" s="7"/>
      <c r="H27" s="7"/>
      <c r="I27" s="7"/>
      <c r="J27" s="37"/>
      <c r="K27" s="37"/>
      <c r="L27" s="37"/>
      <c r="M27" s="37"/>
      <c r="N27" s="37"/>
      <c r="O27" s="37"/>
    </row>
    <row r="28" spans="2:18"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</row>
    <row r="29" spans="2:18">
      <c r="B29" s="36" t="s">
        <v>56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  <row r="30" spans="2:18" ht="45">
      <c r="B30" s="57"/>
      <c r="C30" s="58" t="s">
        <v>57</v>
      </c>
      <c r="D30" s="58" t="s">
        <v>58</v>
      </c>
      <c r="E30" s="58" t="s">
        <v>68</v>
      </c>
      <c r="F30" s="58" t="s">
        <v>59</v>
      </c>
      <c r="G30" s="58" t="s">
        <v>60</v>
      </c>
      <c r="H30" s="58" t="s">
        <v>61</v>
      </c>
      <c r="I30" s="33"/>
      <c r="J30" s="57"/>
      <c r="K30" s="58" t="s">
        <v>57</v>
      </c>
      <c r="L30" s="58" t="s">
        <v>58</v>
      </c>
      <c r="M30" s="58" t="s">
        <v>68</v>
      </c>
      <c r="N30" s="58" t="s">
        <v>59</v>
      </c>
      <c r="O30" s="58" t="s">
        <v>60</v>
      </c>
      <c r="P30" s="58" t="s">
        <v>61</v>
      </c>
    </row>
    <row r="31" spans="2:18">
      <c r="B31" s="34" t="s">
        <v>32</v>
      </c>
      <c r="C31" s="35">
        <v>73.617999999999995</v>
      </c>
      <c r="D31" s="35">
        <v>1612.6079999999999</v>
      </c>
      <c r="E31" s="35">
        <v>10.212</v>
      </c>
      <c r="F31" s="35">
        <v>33.656999999999996</v>
      </c>
      <c r="G31" s="35" t="s">
        <v>47</v>
      </c>
      <c r="H31" s="35">
        <v>4657.5770000000002</v>
      </c>
      <c r="I31" s="37"/>
      <c r="J31" s="34" t="s">
        <v>35</v>
      </c>
      <c r="K31" s="35">
        <v>155.45099999999999</v>
      </c>
      <c r="L31" s="35">
        <v>1184.865</v>
      </c>
      <c r="M31" s="35">
        <v>12.124000000000001</v>
      </c>
      <c r="N31" s="35">
        <v>25.887</v>
      </c>
      <c r="O31" s="35">
        <v>8.2560000000000002</v>
      </c>
      <c r="P31" s="35">
        <v>5573.9530000000004</v>
      </c>
    </row>
    <row r="32" spans="2:18">
      <c r="B32" s="34" t="s">
        <v>33</v>
      </c>
      <c r="C32" s="35">
        <v>75.834000000000003</v>
      </c>
      <c r="D32" s="35">
        <v>1613.125</v>
      </c>
      <c r="E32" s="35">
        <v>10.397</v>
      </c>
      <c r="F32" s="35">
        <v>35.450000000000003</v>
      </c>
      <c r="G32" s="35">
        <v>3.875</v>
      </c>
      <c r="H32" s="35">
        <v>4814.9089999999997</v>
      </c>
      <c r="I32" s="37"/>
      <c r="J32" s="34" t="s">
        <v>36</v>
      </c>
      <c r="K32" s="35">
        <v>155.99100000000001</v>
      </c>
      <c r="L32" s="35">
        <v>1180.2070000000001</v>
      </c>
      <c r="M32" s="35">
        <v>11.308</v>
      </c>
      <c r="N32" s="35">
        <v>27.831</v>
      </c>
      <c r="O32" s="35">
        <v>6.468</v>
      </c>
      <c r="P32" s="35">
        <v>5694.6459999999997</v>
      </c>
    </row>
    <row r="33" spans="2:16">
      <c r="B33" s="34" t="s">
        <v>34</v>
      </c>
      <c r="C33" s="35">
        <v>80.307000000000002</v>
      </c>
      <c r="D33" s="35">
        <v>1673.509</v>
      </c>
      <c r="E33" s="35">
        <v>10.173999999999999</v>
      </c>
      <c r="F33" s="35">
        <v>35.948999999999998</v>
      </c>
      <c r="G33" s="35">
        <v>2.8490000000000002</v>
      </c>
      <c r="H33" s="35">
        <v>4921.942</v>
      </c>
      <c r="I33" s="37"/>
      <c r="J33" s="34" t="s">
        <v>37</v>
      </c>
      <c r="K33" s="35">
        <v>165.161</v>
      </c>
      <c r="L33" s="35">
        <v>1228.5640000000001</v>
      </c>
      <c r="M33" s="35">
        <v>12.691000000000001</v>
      </c>
      <c r="N33" s="35">
        <v>27.544</v>
      </c>
      <c r="O33" s="35">
        <v>4.7930000000000001</v>
      </c>
      <c r="P33" s="35">
        <v>5891.1719999999996</v>
      </c>
    </row>
    <row r="34" spans="2:16">
      <c r="B34" s="98" t="s">
        <v>195</v>
      </c>
      <c r="C34" s="35">
        <v>76.586333333333343</v>
      </c>
      <c r="D34" s="35">
        <v>1633.0806666666667</v>
      </c>
      <c r="E34" s="35">
        <v>10.261000000000001</v>
      </c>
      <c r="F34" s="35">
        <v>35.018666666666668</v>
      </c>
      <c r="G34" s="35">
        <v>3.3620000000000001</v>
      </c>
      <c r="H34" s="35">
        <v>4798.1426666666666</v>
      </c>
      <c r="I34" s="37"/>
      <c r="J34" s="98" t="s">
        <v>195</v>
      </c>
      <c r="K34" s="35">
        <v>158.86766666666668</v>
      </c>
      <c r="L34" s="35">
        <v>1197.8786666666667</v>
      </c>
      <c r="M34" s="35">
        <v>12.041000000000002</v>
      </c>
      <c r="N34" s="35">
        <v>27.087333333333333</v>
      </c>
      <c r="O34" s="35">
        <v>6.5056666666666665</v>
      </c>
      <c r="P34" s="35">
        <v>5719.9236666666666</v>
      </c>
    </row>
    <row r="35" spans="2:16">
      <c r="B35" s="34" t="s">
        <v>46</v>
      </c>
      <c r="C35" s="35">
        <v>3.4073720567812011</v>
      </c>
      <c r="D35" s="35">
        <v>35.012917963707842</v>
      </c>
      <c r="E35" s="35">
        <v>0.1193021374494191</v>
      </c>
      <c r="F35" s="35">
        <v>1.2053432429533661</v>
      </c>
      <c r="G35" s="35">
        <v>0.72549155749739958</v>
      </c>
      <c r="H35" s="35">
        <v>132.97761374131096</v>
      </c>
      <c r="I35" s="37"/>
      <c r="J35" s="34" t="s">
        <v>46</v>
      </c>
      <c r="K35" s="35">
        <v>5.4568702873839072</v>
      </c>
      <c r="L35" s="35">
        <v>26.676141069002725</v>
      </c>
      <c r="M35" s="35">
        <v>0.69522586257992491</v>
      </c>
      <c r="N35" s="35">
        <v>1.0493771168332826</v>
      </c>
      <c r="O35" s="35">
        <v>1.7318072448553077</v>
      </c>
      <c r="P35" s="35">
        <v>160.11306572023784</v>
      </c>
    </row>
    <row r="36" spans="2:16">
      <c r="B36" s="7"/>
      <c r="C36" s="7"/>
      <c r="D36" s="7"/>
      <c r="E36" s="7"/>
      <c r="F36" s="7"/>
      <c r="G36" s="7"/>
      <c r="H36" s="7"/>
      <c r="I36" s="37"/>
      <c r="J36" s="37"/>
      <c r="K36" s="37"/>
      <c r="L36" s="37"/>
      <c r="M36" s="37"/>
      <c r="N36" s="37"/>
      <c r="O36" s="37"/>
    </row>
    <row r="37" spans="2:16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</row>
    <row r="38" spans="2:16">
      <c r="B38" s="36" t="s">
        <v>62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</row>
    <row r="39" spans="2:16" ht="30">
      <c r="B39" s="57"/>
      <c r="C39" s="58" t="s">
        <v>63</v>
      </c>
      <c r="D39" s="58" t="s">
        <v>64</v>
      </c>
      <c r="E39" s="58" t="s">
        <v>65</v>
      </c>
      <c r="F39" s="58" t="s">
        <v>66</v>
      </c>
      <c r="G39" s="58" t="s">
        <v>67</v>
      </c>
      <c r="H39" s="33"/>
      <c r="I39" s="57"/>
      <c r="J39" s="58" t="s">
        <v>63</v>
      </c>
      <c r="K39" s="58" t="s">
        <v>64</v>
      </c>
      <c r="L39" s="58" t="s">
        <v>65</v>
      </c>
      <c r="M39" s="58" t="s">
        <v>66</v>
      </c>
      <c r="N39" s="58" t="s">
        <v>67</v>
      </c>
      <c r="O39" s="33"/>
    </row>
    <row r="40" spans="2:16">
      <c r="B40" s="34" t="s">
        <v>32</v>
      </c>
      <c r="C40" s="35">
        <v>298.41000000000003</v>
      </c>
      <c r="D40" s="35">
        <v>2043.6949999999999</v>
      </c>
      <c r="E40" s="35">
        <v>406.08699999999999</v>
      </c>
      <c r="F40" s="35">
        <v>754.71500000000003</v>
      </c>
      <c r="G40" s="35">
        <v>0.22600000000000001</v>
      </c>
      <c r="H40" s="37"/>
      <c r="I40" s="34" t="s">
        <v>35</v>
      </c>
      <c r="J40" s="35">
        <v>327.22699999999998</v>
      </c>
      <c r="K40" s="35">
        <v>2832.2289999999998</v>
      </c>
      <c r="L40" s="35">
        <v>465.36799999999999</v>
      </c>
      <c r="M40" s="35">
        <v>758.91399999999999</v>
      </c>
      <c r="N40" s="35">
        <v>0.189</v>
      </c>
      <c r="O40" s="37"/>
    </row>
    <row r="41" spans="2:16">
      <c r="B41" s="34" t="s">
        <v>33</v>
      </c>
      <c r="C41" s="35">
        <v>305.63400000000001</v>
      </c>
      <c r="D41" s="35">
        <v>2139.0439999999999</v>
      </c>
      <c r="E41" s="35">
        <v>410.65800000000002</v>
      </c>
      <c r="F41" s="35">
        <v>769.11400000000003</v>
      </c>
      <c r="G41" s="35">
        <v>0.224</v>
      </c>
      <c r="H41" s="37"/>
      <c r="I41" s="34" t="s">
        <v>36</v>
      </c>
      <c r="J41" s="35">
        <v>326.01299999999998</v>
      </c>
      <c r="K41" s="35">
        <v>2873.94</v>
      </c>
      <c r="L41" s="35">
        <v>477.39600000000002</v>
      </c>
      <c r="M41" s="35">
        <v>782.31700000000001</v>
      </c>
      <c r="N41" s="35">
        <v>0.19700000000000001</v>
      </c>
      <c r="O41" s="37"/>
    </row>
    <row r="42" spans="2:16">
      <c r="B42" s="34" t="s">
        <v>34</v>
      </c>
      <c r="C42" s="35">
        <v>295.97500000000002</v>
      </c>
      <c r="D42" s="35">
        <v>2268.877</v>
      </c>
      <c r="E42" s="35">
        <v>423.36900000000003</v>
      </c>
      <c r="F42" s="35">
        <v>770.61199999999997</v>
      </c>
      <c r="G42" s="35">
        <v>0.26400000000000001</v>
      </c>
      <c r="H42" s="37"/>
      <c r="I42" s="34" t="s">
        <v>37</v>
      </c>
      <c r="J42" s="35">
        <v>329.83300000000003</v>
      </c>
      <c r="K42" s="35">
        <v>3064.1210000000001</v>
      </c>
      <c r="L42" s="35">
        <v>483.52</v>
      </c>
      <c r="M42" s="35">
        <v>788.32600000000002</v>
      </c>
      <c r="N42" s="35">
        <v>0.20499999999999999</v>
      </c>
      <c r="O42" s="37"/>
    </row>
    <row r="43" spans="2:16">
      <c r="B43" s="98" t="s">
        <v>195</v>
      </c>
      <c r="C43" s="35">
        <v>300.00633333333337</v>
      </c>
      <c r="D43" s="35">
        <v>2150.5386666666668</v>
      </c>
      <c r="E43" s="35">
        <v>413.37133333333333</v>
      </c>
      <c r="F43" s="35">
        <v>764.81366666666679</v>
      </c>
      <c r="G43" s="35">
        <v>0.23799999999999999</v>
      </c>
      <c r="H43" s="37"/>
      <c r="I43" s="98" t="s">
        <v>195</v>
      </c>
      <c r="J43" s="35">
        <v>327.69100000000003</v>
      </c>
      <c r="K43" s="35">
        <v>2923.4300000000003</v>
      </c>
      <c r="L43" s="35">
        <v>475.42800000000005</v>
      </c>
      <c r="M43" s="35">
        <v>776.51899999999989</v>
      </c>
      <c r="N43" s="35">
        <v>0.19699999999999998</v>
      </c>
      <c r="O43" s="37"/>
    </row>
    <row r="44" spans="2:16">
      <c r="B44" s="34" t="s">
        <v>46</v>
      </c>
      <c r="C44" s="35">
        <v>5.0234729354634018</v>
      </c>
      <c r="D44" s="35">
        <v>113.03021190077163</v>
      </c>
      <c r="E44" s="35">
        <v>8.9548039807319988</v>
      </c>
      <c r="F44" s="35">
        <v>8.7777162367744008</v>
      </c>
      <c r="G44" s="35">
        <v>2.2538855339169293E-2</v>
      </c>
      <c r="H44" s="37"/>
      <c r="I44" s="34" t="s">
        <v>46</v>
      </c>
      <c r="J44" s="35">
        <v>1.9518124909939756</v>
      </c>
      <c r="K44" s="35">
        <v>123.61399593492651</v>
      </c>
      <c r="L44" s="35">
        <v>9.2346382712047763</v>
      </c>
      <c r="M44" s="35">
        <v>15.539595844165333</v>
      </c>
      <c r="N44" s="35">
        <v>7.9999999999999932E-3</v>
      </c>
      <c r="O44" s="37"/>
    </row>
    <row r="45" spans="2:16">
      <c r="B45" s="7"/>
      <c r="C45" s="7"/>
      <c r="D45" s="7"/>
      <c r="E45" s="7"/>
      <c r="F45" s="7"/>
      <c r="G45" s="7"/>
      <c r="H45" s="37"/>
      <c r="I45" s="37"/>
      <c r="J45" s="37"/>
      <c r="K45" s="37"/>
      <c r="L45" s="37"/>
      <c r="M45" s="37"/>
      <c r="N45" s="37"/>
      <c r="O45" s="37"/>
    </row>
    <row r="46" spans="2:16">
      <c r="B46" s="7"/>
      <c r="C46" s="7"/>
      <c r="D46" s="7"/>
      <c r="E46" s="7"/>
      <c r="F46" s="7"/>
      <c r="G46" s="7"/>
      <c r="H46" s="37"/>
      <c r="I46" s="37"/>
      <c r="J46" s="37"/>
      <c r="K46" s="37"/>
      <c r="L46" s="37"/>
      <c r="M46" s="37"/>
      <c r="N46" s="37"/>
      <c r="O46" s="37"/>
    </row>
    <row r="47" spans="2:16">
      <c r="B47" s="7"/>
      <c r="C47" s="7"/>
      <c r="D47" s="7"/>
      <c r="E47" s="7"/>
      <c r="F47" s="7"/>
      <c r="G47" s="7"/>
      <c r="H47" s="37"/>
      <c r="I47" s="37"/>
      <c r="J47" s="37"/>
      <c r="K47" s="37"/>
      <c r="L47" s="37"/>
      <c r="M47" s="37"/>
      <c r="N47" s="37"/>
      <c r="O47" s="37"/>
    </row>
    <row r="48" spans="2:16">
      <c r="B48" s="7"/>
      <c r="C48" s="7"/>
      <c r="D48" s="7"/>
      <c r="E48" s="7"/>
      <c r="F48" s="7"/>
      <c r="G48" s="7"/>
      <c r="H48" s="37"/>
      <c r="I48" s="37"/>
      <c r="J48" s="37"/>
      <c r="K48" s="37"/>
      <c r="L48" s="37"/>
      <c r="M48" s="37"/>
      <c r="N48" s="37"/>
      <c r="O48" s="37"/>
    </row>
    <row r="49" spans="2:15">
      <c r="B49" s="7"/>
      <c r="C49" s="7"/>
      <c r="D49" s="7"/>
      <c r="E49" s="7"/>
      <c r="F49" s="7"/>
      <c r="G49" s="7"/>
      <c r="H49" s="37"/>
      <c r="I49" s="37"/>
      <c r="J49" s="37"/>
      <c r="K49" s="37"/>
      <c r="L49" s="37"/>
      <c r="M49" s="37"/>
      <c r="N49" s="37"/>
      <c r="O49" s="37"/>
    </row>
    <row r="50" spans="2:15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</row>
  </sheetData>
  <phoneticPr fontId="18" type="noConversion"/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U50"/>
  <sheetViews>
    <sheetView workbookViewId="0">
      <selection activeCell="H8" sqref="H8"/>
    </sheetView>
  </sheetViews>
  <sheetFormatPr defaultRowHeight="15"/>
  <cols>
    <col min="2" max="2" width="13.42578125" customWidth="1"/>
  </cols>
  <sheetData>
    <row r="2" spans="1:21" ht="16.5">
      <c r="A2" s="5"/>
      <c r="B2" s="11" t="s">
        <v>148</v>
      </c>
      <c r="C2" s="19"/>
      <c r="D2" s="19"/>
      <c r="E2" s="19"/>
      <c r="F2" s="19"/>
      <c r="G2" s="19"/>
      <c r="H2" s="11" t="s">
        <v>149</v>
      </c>
      <c r="I2" s="19"/>
      <c r="J2" s="19"/>
      <c r="L2" s="1"/>
      <c r="U2" s="1"/>
    </row>
    <row r="3" spans="1:21">
      <c r="A3" s="5"/>
      <c r="B3" s="75" t="s">
        <v>7</v>
      </c>
      <c r="C3" s="9" t="s">
        <v>10</v>
      </c>
      <c r="D3" s="9" t="s">
        <v>11</v>
      </c>
      <c r="E3" s="9" t="s">
        <v>11</v>
      </c>
      <c r="F3" s="9" t="s">
        <v>11</v>
      </c>
      <c r="G3" s="74"/>
      <c r="H3" s="19"/>
      <c r="I3" s="9" t="s">
        <v>1</v>
      </c>
      <c r="J3" s="9" t="s">
        <v>2</v>
      </c>
      <c r="L3" s="1"/>
      <c r="U3" s="1"/>
    </row>
    <row r="4" spans="1:21">
      <c r="A4" s="5"/>
      <c r="B4" s="75" t="s">
        <v>8</v>
      </c>
      <c r="C4" s="9" t="s">
        <v>10</v>
      </c>
      <c r="D4" s="9" t="s">
        <v>10</v>
      </c>
      <c r="E4" s="9">
        <v>10</v>
      </c>
      <c r="F4" s="9">
        <v>50</v>
      </c>
      <c r="G4" s="74"/>
      <c r="H4" s="19"/>
      <c r="I4" s="76">
        <v>2.7</v>
      </c>
      <c r="J4" s="76">
        <v>6.3</v>
      </c>
      <c r="L4" s="1"/>
      <c r="U4" s="1"/>
    </row>
    <row r="5" spans="1:21">
      <c r="A5" s="5"/>
      <c r="B5" s="75" t="s">
        <v>9</v>
      </c>
      <c r="C5" s="9" t="s">
        <v>10</v>
      </c>
      <c r="D5" s="9">
        <v>1</v>
      </c>
      <c r="E5" s="9" t="s">
        <v>10</v>
      </c>
      <c r="F5" s="9" t="s">
        <v>10</v>
      </c>
      <c r="G5" s="74"/>
      <c r="H5" s="19"/>
      <c r="I5" s="76">
        <v>1</v>
      </c>
      <c r="J5" s="76">
        <v>5</v>
      </c>
      <c r="L5" s="1"/>
      <c r="U5" s="1"/>
    </row>
    <row r="6" spans="1:21">
      <c r="A6" s="5"/>
      <c r="B6" s="19"/>
      <c r="C6" s="4">
        <v>4.38</v>
      </c>
      <c r="D6" s="4">
        <v>13.8</v>
      </c>
      <c r="E6" s="4">
        <v>4.07</v>
      </c>
      <c r="F6" s="4">
        <v>6.59</v>
      </c>
      <c r="G6" s="71"/>
      <c r="H6" s="19"/>
      <c r="I6" s="76">
        <v>2.7</v>
      </c>
      <c r="J6" s="76">
        <v>3.7</v>
      </c>
      <c r="L6" s="1"/>
      <c r="U6" s="1"/>
    </row>
    <row r="7" spans="1:21">
      <c r="A7" s="5"/>
      <c r="B7" s="19"/>
      <c r="C7" s="4">
        <v>4.8099999999999996</v>
      </c>
      <c r="D7" s="4">
        <v>8</v>
      </c>
      <c r="E7" s="4">
        <v>4.32</v>
      </c>
      <c r="F7" s="4">
        <v>6.11</v>
      </c>
      <c r="G7" s="71"/>
      <c r="H7" s="19"/>
      <c r="I7" s="76">
        <v>1.4</v>
      </c>
      <c r="J7" s="76">
        <v>3.7</v>
      </c>
      <c r="L7" s="1"/>
      <c r="U7" s="1"/>
    </row>
    <row r="8" spans="1:21">
      <c r="A8" s="5"/>
      <c r="B8" s="19"/>
      <c r="C8" s="4">
        <v>4.93</v>
      </c>
      <c r="D8" s="4">
        <v>12.5</v>
      </c>
      <c r="E8" s="4">
        <v>4.3099999999999996</v>
      </c>
      <c r="F8" s="4">
        <v>7.42</v>
      </c>
      <c r="G8" s="71"/>
      <c r="H8" s="3" t="s">
        <v>195</v>
      </c>
      <c r="I8" s="3">
        <f>AVERAGE(I4:I7)</f>
        <v>1.9500000000000002</v>
      </c>
      <c r="J8" s="3">
        <f>AVERAGE(J4:J7)</f>
        <v>4.6749999999999998</v>
      </c>
      <c r="L8" s="1"/>
      <c r="U8" s="1"/>
    </row>
    <row r="9" spans="1:21">
      <c r="A9" s="5"/>
      <c r="B9" s="19"/>
      <c r="C9" s="4">
        <v>5.15</v>
      </c>
      <c r="D9" s="4">
        <v>11.7</v>
      </c>
      <c r="E9" s="4">
        <v>4.7</v>
      </c>
      <c r="F9" s="4">
        <v>6.27</v>
      </c>
      <c r="G9" s="71"/>
      <c r="H9" s="3" t="s">
        <v>3</v>
      </c>
      <c r="I9" s="3">
        <f>STDEV(I4:I7)/SQRT(4)</f>
        <v>0.44064346888007622</v>
      </c>
      <c r="J9" s="3">
        <f>STDEV(J4:J7)/SQRT(4)</f>
        <v>0.62232762004161934</v>
      </c>
      <c r="L9" s="1"/>
      <c r="U9" s="1"/>
    </row>
    <row r="10" spans="1:21">
      <c r="A10" s="5"/>
      <c r="B10" s="19"/>
      <c r="C10" s="4">
        <v>5.09</v>
      </c>
      <c r="D10" s="4">
        <v>11.8</v>
      </c>
      <c r="E10" s="4">
        <v>4.8600000000000003</v>
      </c>
      <c r="F10" s="4">
        <v>9.9499999999999993</v>
      </c>
      <c r="G10" s="71"/>
      <c r="H10" s="19"/>
      <c r="J10" s="1"/>
      <c r="L10" s="1"/>
      <c r="U10" s="1"/>
    </row>
    <row r="11" spans="1:21">
      <c r="A11" s="5"/>
      <c r="B11" s="62"/>
      <c r="C11" s="4">
        <v>5.55</v>
      </c>
      <c r="D11" s="4">
        <v>11.4</v>
      </c>
      <c r="E11" s="4">
        <v>4.8499999999999996</v>
      </c>
      <c r="F11" s="4">
        <v>6.49</v>
      </c>
      <c r="G11" s="62"/>
      <c r="H11" s="19"/>
      <c r="J11" s="1"/>
      <c r="L11" s="1"/>
      <c r="U11" s="1"/>
    </row>
    <row r="12" spans="1:21">
      <c r="A12" s="5"/>
      <c r="B12" s="3" t="s">
        <v>195</v>
      </c>
      <c r="C12" s="3">
        <f>AVERAGE(C6:C11)</f>
        <v>4.9850000000000003</v>
      </c>
      <c r="D12" s="3">
        <f t="shared" ref="D12:F12" si="0">AVERAGE(D6:D11)</f>
        <v>11.533333333333333</v>
      </c>
      <c r="E12" s="3">
        <f t="shared" si="0"/>
        <v>4.5183333333333335</v>
      </c>
      <c r="F12" s="3">
        <f t="shared" si="0"/>
        <v>7.1383333333333328</v>
      </c>
      <c r="G12" s="62"/>
      <c r="H12" s="62"/>
      <c r="J12" s="1"/>
      <c r="L12" s="1"/>
      <c r="U12" s="1"/>
    </row>
    <row r="13" spans="1:21">
      <c r="A13" s="5"/>
      <c r="B13" s="51" t="s">
        <v>3</v>
      </c>
      <c r="C13" s="3">
        <f>STDEV(C6:C11)/SQRT(5)</f>
        <v>0.1740287332597695</v>
      </c>
      <c r="D13" s="3">
        <f t="shared" ref="D13:F13" si="1">STDEV(D6:D11)/SQRT(5)</f>
        <v>0.86425304936305325</v>
      </c>
      <c r="E13" s="3">
        <f t="shared" si="1"/>
        <v>0.1474426442157537</v>
      </c>
      <c r="F13" s="3">
        <f t="shared" si="1"/>
        <v>0.64860722577946339</v>
      </c>
      <c r="G13" s="62"/>
      <c r="H13" s="62"/>
      <c r="J13" s="1"/>
      <c r="L13" s="1"/>
      <c r="U13" s="1"/>
    </row>
    <row r="14" spans="1:21">
      <c r="A14" s="5"/>
      <c r="J14" s="1"/>
      <c r="L14" s="1"/>
      <c r="U14" s="1"/>
    </row>
    <row r="15" spans="1:21">
      <c r="A15" s="5"/>
      <c r="J15" s="1"/>
      <c r="L15" s="1"/>
      <c r="U15" s="1"/>
    </row>
    <row r="16" spans="1:21">
      <c r="A16" s="5"/>
      <c r="J16" s="1"/>
      <c r="L16" s="1"/>
      <c r="U16" s="1"/>
    </row>
    <row r="17" spans="1:21">
      <c r="A17" s="5"/>
      <c r="J17" s="1"/>
      <c r="L17" s="1"/>
      <c r="U17" s="1"/>
    </row>
    <row r="18" spans="1:21">
      <c r="A18" s="5"/>
      <c r="J18" s="1"/>
      <c r="L18" s="1"/>
      <c r="U18" s="1"/>
    </row>
    <row r="19" spans="1:21">
      <c r="A19" s="5"/>
      <c r="J19" s="1"/>
      <c r="L19" s="1"/>
      <c r="U19" s="1"/>
    </row>
    <row r="20" spans="1:21">
      <c r="A20" s="5"/>
      <c r="J20" s="1"/>
      <c r="L20" s="1"/>
      <c r="U20" s="1"/>
    </row>
    <row r="21" spans="1:21">
      <c r="A21" s="5"/>
      <c r="J21" s="1"/>
      <c r="L21" s="1"/>
      <c r="U21" s="1"/>
    </row>
    <row r="22" spans="1:21">
      <c r="A22" s="5"/>
      <c r="J22" s="1"/>
      <c r="L22" s="1"/>
      <c r="U22" s="1"/>
    </row>
    <row r="23" spans="1:21">
      <c r="A23" s="5"/>
      <c r="J23" s="1"/>
      <c r="L23" s="1"/>
      <c r="U23" s="1"/>
    </row>
    <row r="24" spans="1:21">
      <c r="A24" s="5"/>
      <c r="J24" s="1"/>
      <c r="L24" s="1"/>
      <c r="U24" s="1"/>
    </row>
    <row r="25" spans="1:21">
      <c r="A25" s="5"/>
      <c r="J25" s="1"/>
      <c r="L25" s="1"/>
      <c r="U25" s="1"/>
    </row>
    <row r="26" spans="1:21">
      <c r="A26" s="5"/>
      <c r="J26" s="1"/>
      <c r="L26" s="1"/>
      <c r="U26" s="1"/>
    </row>
    <row r="27" spans="1:21">
      <c r="A27" s="5"/>
      <c r="J27" s="1"/>
      <c r="L27" s="1"/>
      <c r="U27" s="1"/>
    </row>
    <row r="28" spans="1:21">
      <c r="A28" s="5"/>
      <c r="J28" s="1"/>
      <c r="L28" s="1"/>
      <c r="U28" s="1"/>
    </row>
    <row r="29" spans="1:21">
      <c r="A29" s="5"/>
      <c r="J29" s="1"/>
      <c r="L29" s="1"/>
      <c r="U29" s="1"/>
    </row>
    <row r="30" spans="1:21">
      <c r="A30" s="5"/>
      <c r="J30" s="1"/>
      <c r="L30" s="1"/>
      <c r="U30" s="1"/>
    </row>
    <row r="31" spans="1:21">
      <c r="A31" s="5"/>
      <c r="J31" s="1"/>
      <c r="L31" s="1"/>
      <c r="U31" s="1"/>
    </row>
    <row r="32" spans="1:21">
      <c r="A32" s="5"/>
      <c r="J32" s="1"/>
      <c r="L32" s="1"/>
      <c r="U32" s="1"/>
    </row>
    <row r="33" spans="1:21">
      <c r="A33" s="5"/>
      <c r="J33" s="1"/>
      <c r="L33" s="1"/>
      <c r="U33" s="1"/>
    </row>
    <row r="34" spans="1:21">
      <c r="A34" s="5"/>
      <c r="J34" s="1"/>
      <c r="L34" s="1"/>
      <c r="U34" s="1"/>
    </row>
    <row r="35" spans="1:21">
      <c r="A35" s="5"/>
      <c r="J35" s="1"/>
      <c r="L35" s="1"/>
      <c r="U35" s="1"/>
    </row>
    <row r="36" spans="1:21">
      <c r="A36" s="5"/>
      <c r="J36" s="1"/>
      <c r="L36" s="1"/>
      <c r="U36" s="1"/>
    </row>
    <row r="37" spans="1:21">
      <c r="A37" s="5"/>
      <c r="J37" s="1"/>
      <c r="L37" s="1"/>
      <c r="U37" s="1"/>
    </row>
    <row r="38" spans="1:21">
      <c r="A38" s="5"/>
      <c r="J38" s="1"/>
      <c r="L38" s="1"/>
      <c r="U38" s="1"/>
    </row>
    <row r="39" spans="1:21">
      <c r="A39" s="5"/>
      <c r="J39" s="1"/>
      <c r="L39" s="1"/>
      <c r="U39" s="1"/>
    </row>
    <row r="40" spans="1:21">
      <c r="A40" s="5"/>
      <c r="J40" s="1"/>
      <c r="L40" s="1"/>
      <c r="U40" s="1"/>
    </row>
    <row r="41" spans="1:21">
      <c r="A41" s="5"/>
      <c r="J41" s="1"/>
      <c r="L41" s="1"/>
      <c r="U41" s="1"/>
    </row>
    <row r="42" spans="1:21">
      <c r="A42" s="5"/>
      <c r="J42" s="1"/>
      <c r="L42" s="1"/>
      <c r="U42" s="1"/>
    </row>
    <row r="43" spans="1:21">
      <c r="A43" s="5"/>
      <c r="J43" s="1"/>
      <c r="L43" s="1"/>
      <c r="U43" s="1"/>
    </row>
    <row r="44" spans="1:21">
      <c r="A44" s="5"/>
      <c r="J44" s="1"/>
      <c r="L44" s="1"/>
      <c r="U44" s="1"/>
    </row>
    <row r="45" spans="1:21">
      <c r="A45" s="5"/>
      <c r="J45" s="1"/>
      <c r="L45" s="1"/>
      <c r="U45" s="1"/>
    </row>
    <row r="46" spans="1:21">
      <c r="A46" s="5"/>
      <c r="J46" s="1"/>
      <c r="L46" s="1"/>
      <c r="U46" s="1"/>
    </row>
    <row r="47" spans="1:21">
      <c r="A47" s="5"/>
      <c r="L47" s="1"/>
      <c r="U47" s="1"/>
    </row>
    <row r="48" spans="1:21">
      <c r="A48" s="5"/>
      <c r="L48" s="1"/>
      <c r="U48" s="1"/>
    </row>
    <row r="49" spans="1:21">
      <c r="A49" s="5"/>
      <c r="L49" s="1"/>
      <c r="U49" s="1"/>
    </row>
    <row r="50" spans="1:21">
      <c r="A50" s="5"/>
      <c r="L50" s="1"/>
      <c r="U50" s="1"/>
    </row>
  </sheetData>
  <phoneticPr fontId="2" type="noConversion"/>
  <pageMargins left="0.7" right="0.7" top="0.75" bottom="0.75" header="0.3" footer="0.3"/>
  <ignoredErrors>
    <ignoredError sqref="D12:D13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L12"/>
  <sheetViews>
    <sheetView workbookViewId="0">
      <selection activeCell="H7" sqref="H7"/>
    </sheetView>
  </sheetViews>
  <sheetFormatPr defaultRowHeight="15"/>
  <cols>
    <col min="2" max="2" width="12.42578125" customWidth="1"/>
  </cols>
  <sheetData>
    <row r="2" spans="2:12">
      <c r="B2" s="11" t="s">
        <v>150</v>
      </c>
      <c r="C2" s="19"/>
      <c r="D2" s="19"/>
      <c r="E2" s="19"/>
      <c r="F2" s="19"/>
      <c r="H2" s="11" t="s">
        <v>150</v>
      </c>
      <c r="I2" s="19"/>
      <c r="J2" s="19"/>
      <c r="K2" s="19"/>
      <c r="L2" s="19"/>
    </row>
    <row r="3" spans="2:12">
      <c r="B3" s="75" t="s">
        <v>8</v>
      </c>
      <c r="C3" s="9" t="s">
        <v>10</v>
      </c>
      <c r="D3" s="9" t="s">
        <v>10</v>
      </c>
      <c r="E3" s="9">
        <v>10</v>
      </c>
      <c r="F3" s="9">
        <v>50</v>
      </c>
      <c r="H3" s="75" t="s">
        <v>8</v>
      </c>
      <c r="I3" s="9" t="s">
        <v>10</v>
      </c>
      <c r="J3" s="9">
        <v>10</v>
      </c>
      <c r="K3" s="9">
        <v>50</v>
      </c>
      <c r="L3" s="71"/>
    </row>
    <row r="4" spans="2:12">
      <c r="B4" s="75" t="s">
        <v>9</v>
      </c>
      <c r="C4" s="9" t="s">
        <v>10</v>
      </c>
      <c r="D4" s="9">
        <v>1</v>
      </c>
      <c r="E4" s="9" t="s">
        <v>10</v>
      </c>
      <c r="F4" s="9" t="s">
        <v>10</v>
      </c>
      <c r="H4" s="19"/>
      <c r="I4" s="76">
        <v>10.39583</v>
      </c>
      <c r="J4" s="76">
        <v>6.9487500000000004</v>
      </c>
      <c r="K4" s="76">
        <v>6.0039579999999999</v>
      </c>
      <c r="L4" s="71"/>
    </row>
    <row r="5" spans="2:12">
      <c r="B5" s="19"/>
      <c r="C5" s="4">
        <v>6.81</v>
      </c>
      <c r="D5" s="4">
        <v>4.79</v>
      </c>
      <c r="E5" s="4">
        <v>6.32</v>
      </c>
      <c r="F5" s="4">
        <v>4.18</v>
      </c>
      <c r="H5" s="19"/>
      <c r="I5" s="76">
        <v>9.1341669999999997</v>
      </c>
      <c r="J5" s="76">
        <v>6.4352080000000003</v>
      </c>
      <c r="K5" s="76">
        <v>4.8820829999999997</v>
      </c>
      <c r="L5" s="71"/>
    </row>
    <row r="6" spans="2:12">
      <c r="B6" s="19"/>
      <c r="C6" s="4">
        <v>6.45</v>
      </c>
      <c r="D6" s="4">
        <v>3.61</v>
      </c>
      <c r="E6" s="4">
        <v>6.21</v>
      </c>
      <c r="F6" s="4">
        <v>4.5</v>
      </c>
      <c r="H6" s="19"/>
      <c r="I6" s="76">
        <v>9.7854170000000007</v>
      </c>
      <c r="J6" s="76">
        <v>6.1237500000000002</v>
      </c>
      <c r="K6" s="76">
        <v>5.4775</v>
      </c>
      <c r="L6" s="71"/>
    </row>
    <row r="7" spans="2:12">
      <c r="B7" s="19"/>
      <c r="C7" s="4">
        <v>6.93</v>
      </c>
      <c r="D7" s="4">
        <v>4.32</v>
      </c>
      <c r="E7" s="4">
        <v>4.62</v>
      </c>
      <c r="F7" s="4">
        <v>5.24</v>
      </c>
      <c r="H7" s="3" t="s">
        <v>195</v>
      </c>
      <c r="I7" s="3">
        <f>AVERAGE(I4:I6)</f>
        <v>9.771804666666668</v>
      </c>
      <c r="J7" s="3">
        <f t="shared" ref="J7:K7" si="0">AVERAGE(J4:J6)</f>
        <v>6.5025693333333336</v>
      </c>
      <c r="K7" s="3">
        <f t="shared" si="0"/>
        <v>5.4545136666666663</v>
      </c>
      <c r="L7" s="71"/>
    </row>
    <row r="8" spans="2:12">
      <c r="B8" s="3" t="s">
        <v>195</v>
      </c>
      <c r="C8" s="3">
        <f>AVERAGE(C5:C7)</f>
        <v>6.7299999999999995</v>
      </c>
      <c r="D8" s="3">
        <f t="shared" ref="D8:F8" si="1">AVERAGE(D5:D7)</f>
        <v>4.24</v>
      </c>
      <c r="E8" s="3">
        <f t="shared" si="1"/>
        <v>5.7166666666666677</v>
      </c>
      <c r="F8" s="3">
        <f t="shared" si="1"/>
        <v>4.6399999999999997</v>
      </c>
      <c r="H8" s="3" t="s">
        <v>3</v>
      </c>
      <c r="I8" s="3">
        <f>STDEV(I4:I6)/SQRT(3)</f>
        <v>0.36427432570629775</v>
      </c>
      <c r="J8" s="3">
        <f t="shared" ref="J8:K8" si="2">STDEV(J4:J6)/SQRT(3)</f>
        <v>0.24052679124602969</v>
      </c>
      <c r="K8" s="3">
        <f t="shared" si="2"/>
        <v>0.32406128923725391</v>
      </c>
      <c r="L8" s="71"/>
    </row>
    <row r="9" spans="2:12">
      <c r="B9" s="51" t="s">
        <v>3</v>
      </c>
      <c r="C9" s="3">
        <f>STDEV(C5:C7)/SQRT(3)</f>
        <v>0.14422205101855942</v>
      </c>
      <c r="D9" s="3">
        <f t="shared" ref="D9:F9" si="3">STDEV(D5:D7)/SQRT(3)</f>
        <v>0.34297716153314289</v>
      </c>
      <c r="E9" s="3">
        <f t="shared" si="3"/>
        <v>0.54925201663514522</v>
      </c>
      <c r="F9" s="3">
        <f t="shared" si="3"/>
        <v>0.31390019645316153</v>
      </c>
      <c r="H9" s="62"/>
      <c r="I9" s="71"/>
      <c r="J9" s="71"/>
      <c r="K9" s="71"/>
      <c r="L9" s="62"/>
    </row>
    <row r="10" spans="2:12">
      <c r="B10" s="62"/>
      <c r="H10" s="62"/>
      <c r="I10" s="62"/>
      <c r="J10" s="62"/>
      <c r="K10" s="62"/>
      <c r="L10" s="62"/>
    </row>
    <row r="11" spans="2:12">
      <c r="B11" s="62"/>
      <c r="H11" s="62"/>
      <c r="I11" s="62"/>
      <c r="J11" s="62"/>
      <c r="K11" s="62"/>
    </row>
    <row r="12" spans="2:12">
      <c r="B12" s="62"/>
    </row>
  </sheetData>
  <phoneticPr fontId="2" type="noConversion"/>
  <pageMargins left="0.7" right="0.7" top="0.75" bottom="0.75" header="0.3" footer="0.3"/>
  <ignoredErrors>
    <ignoredError sqref="J7:K8 D8:D9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W30"/>
  <sheetViews>
    <sheetView topLeftCell="B1" workbookViewId="0">
      <selection activeCell="V3" sqref="V3"/>
    </sheetView>
  </sheetViews>
  <sheetFormatPr defaultRowHeight="15"/>
  <cols>
    <col min="7" max="7" width="9.140625" style="1"/>
    <col min="16" max="16" width="9.140625" style="1"/>
  </cols>
  <sheetData>
    <row r="2" spans="2:23">
      <c r="B2" s="11" t="s">
        <v>151</v>
      </c>
      <c r="C2" s="19"/>
      <c r="D2" s="19"/>
      <c r="E2" s="19"/>
      <c r="F2" s="19"/>
      <c r="G2" s="19"/>
    </row>
    <row r="3" spans="2:23">
      <c r="B3" s="12" t="s">
        <v>154</v>
      </c>
      <c r="C3" s="92" t="s">
        <v>152</v>
      </c>
      <c r="D3" s="92"/>
      <c r="E3" s="92"/>
      <c r="F3" s="92"/>
      <c r="G3" s="92"/>
      <c r="H3" s="92"/>
      <c r="I3" s="92"/>
      <c r="J3" s="92"/>
      <c r="K3" s="92"/>
      <c r="L3" s="92"/>
      <c r="M3" s="3" t="s">
        <v>195</v>
      </c>
      <c r="N3" s="3" t="s">
        <v>3</v>
      </c>
      <c r="O3" s="92" t="s">
        <v>153</v>
      </c>
      <c r="P3" s="92"/>
      <c r="Q3" s="92"/>
      <c r="R3" s="92"/>
      <c r="S3" s="92"/>
      <c r="T3" s="92"/>
      <c r="U3" s="92"/>
      <c r="V3" s="3" t="s">
        <v>195</v>
      </c>
      <c r="W3" s="3" t="s">
        <v>3</v>
      </c>
    </row>
    <row r="4" spans="2:23">
      <c r="B4" s="12">
        <v>0</v>
      </c>
      <c r="C4" s="4">
        <v>32.25</v>
      </c>
      <c r="D4" s="4">
        <v>34.659999999999997</v>
      </c>
      <c r="E4" s="4">
        <v>32.82</v>
      </c>
      <c r="F4" s="4">
        <v>32.979999999999997</v>
      </c>
      <c r="G4" s="4">
        <v>28.87</v>
      </c>
      <c r="H4" s="4">
        <v>28.75</v>
      </c>
      <c r="I4" s="4">
        <v>34.69</v>
      </c>
      <c r="J4" s="4">
        <v>27.96</v>
      </c>
      <c r="K4" s="4">
        <v>31.14</v>
      </c>
      <c r="L4" s="4">
        <v>34.64</v>
      </c>
      <c r="M4" s="4">
        <f>AVERAGE(C4:L4)</f>
        <v>31.875999999999998</v>
      </c>
      <c r="N4" s="3">
        <f>STDEV(C4:L4)/SQRT(10)</f>
        <v>0.81815130358360666</v>
      </c>
      <c r="O4" s="4">
        <v>32.07</v>
      </c>
      <c r="P4" s="4">
        <v>32.72</v>
      </c>
      <c r="Q4" s="4">
        <v>32.97</v>
      </c>
      <c r="R4" s="4">
        <v>31.24</v>
      </c>
      <c r="S4" s="4">
        <v>34.01</v>
      </c>
      <c r="T4" s="4">
        <v>34.479999999999997</v>
      </c>
      <c r="U4" s="4">
        <v>37.25</v>
      </c>
      <c r="V4" s="3">
        <f>AVERAGE(O4:U4)</f>
        <v>33.534285714285708</v>
      </c>
      <c r="W4" s="3">
        <f>STDEV(O4:U4)/SQRT(7)</f>
        <v>0.74508822469895075</v>
      </c>
    </row>
    <row r="5" spans="2:23">
      <c r="B5" s="12">
        <v>1</v>
      </c>
      <c r="C5" s="4">
        <v>30.5</v>
      </c>
      <c r="D5" s="4">
        <v>33.1</v>
      </c>
      <c r="E5" s="4">
        <v>32.200000000000003</v>
      </c>
      <c r="F5" s="4">
        <v>31.3</v>
      </c>
      <c r="G5" s="4">
        <v>32.200000000000003</v>
      </c>
      <c r="H5" s="4">
        <v>30.9</v>
      </c>
      <c r="I5" s="4">
        <v>35.700000000000003</v>
      </c>
      <c r="J5" s="4">
        <v>29.4</v>
      </c>
      <c r="K5" s="4">
        <v>32.6</v>
      </c>
      <c r="L5" s="4">
        <v>33.9</v>
      </c>
      <c r="M5" s="4">
        <f t="shared" ref="M5:M12" si="0">AVERAGE(C5:L5)</f>
        <v>32.18</v>
      </c>
      <c r="N5" s="3">
        <f t="shared" ref="N5:N12" si="1">STDEV(C5:L5)/SQRT(10)</f>
        <v>0.57092517509351071</v>
      </c>
      <c r="O5" s="4">
        <v>31.6</v>
      </c>
      <c r="P5" s="4">
        <v>31.1</v>
      </c>
      <c r="Q5" s="4">
        <v>33.700000000000003</v>
      </c>
      <c r="R5" s="4">
        <v>33.200000000000003</v>
      </c>
      <c r="S5" s="4">
        <v>32.799999999999997</v>
      </c>
      <c r="T5" s="4">
        <v>35.200000000000003</v>
      </c>
      <c r="U5" s="4">
        <v>36.799999999999997</v>
      </c>
      <c r="V5" s="3">
        <f t="shared" ref="V5:V12" si="2">AVERAGE(O5:U5)</f>
        <v>33.485714285714288</v>
      </c>
      <c r="W5" s="3">
        <f t="shared" ref="W5:W12" si="3">STDEV(O5:U5)/SQRT(7)</f>
        <v>0.75227545975323307</v>
      </c>
    </row>
    <row r="6" spans="2:23">
      <c r="B6" s="12">
        <v>2</v>
      </c>
      <c r="C6" s="4">
        <v>34</v>
      </c>
      <c r="D6" s="4">
        <v>36.9</v>
      </c>
      <c r="E6" s="4">
        <v>35.799999999999997</v>
      </c>
      <c r="F6" s="4">
        <v>35</v>
      </c>
      <c r="G6" s="4">
        <v>33</v>
      </c>
      <c r="H6" s="4">
        <v>33</v>
      </c>
      <c r="I6" s="4">
        <v>37</v>
      </c>
      <c r="J6" s="4">
        <v>30.9</v>
      </c>
      <c r="K6" s="4">
        <v>34.5</v>
      </c>
      <c r="L6" s="4">
        <v>35.4</v>
      </c>
      <c r="M6" s="4">
        <f t="shared" si="0"/>
        <v>34.549999999999997</v>
      </c>
      <c r="N6" s="3">
        <f t="shared" si="1"/>
        <v>0.60041652209112295</v>
      </c>
      <c r="O6" s="4">
        <v>34.5</v>
      </c>
      <c r="P6" s="4">
        <v>33.9</v>
      </c>
      <c r="Q6" s="4">
        <v>33.4</v>
      </c>
      <c r="R6" s="4">
        <v>32.299999999999997</v>
      </c>
      <c r="S6" s="4">
        <v>36.299999999999997</v>
      </c>
      <c r="T6" s="4">
        <v>37.200000000000003</v>
      </c>
      <c r="U6" s="4">
        <v>38.700000000000003</v>
      </c>
      <c r="V6" s="3">
        <f t="shared" si="2"/>
        <v>35.18571428571429</v>
      </c>
      <c r="W6" s="3">
        <f t="shared" si="3"/>
        <v>0.86311412130410603</v>
      </c>
    </row>
    <row r="7" spans="2:23">
      <c r="B7" s="12">
        <v>3</v>
      </c>
      <c r="C7" s="4">
        <v>36.86</v>
      </c>
      <c r="D7" s="4">
        <v>39.799999999999997</v>
      </c>
      <c r="E7" s="4">
        <v>38.200000000000003</v>
      </c>
      <c r="F7" s="4">
        <v>37.31</v>
      </c>
      <c r="G7" s="4">
        <v>36.85</v>
      </c>
      <c r="H7" s="4">
        <v>35.6</v>
      </c>
      <c r="I7" s="4">
        <v>39</v>
      </c>
      <c r="J7" s="4">
        <v>32.5</v>
      </c>
      <c r="K7" s="4">
        <v>36.700000000000003</v>
      </c>
      <c r="L7" s="4">
        <v>40.5</v>
      </c>
      <c r="M7" s="4">
        <f t="shared" si="0"/>
        <v>37.332000000000001</v>
      </c>
      <c r="N7" s="3">
        <f t="shared" si="1"/>
        <v>0.72161824317909851</v>
      </c>
      <c r="O7" s="4">
        <v>36.1</v>
      </c>
      <c r="P7" s="4">
        <v>36.9</v>
      </c>
      <c r="Q7" s="4">
        <v>34.6</v>
      </c>
      <c r="R7" s="4">
        <v>38.700000000000003</v>
      </c>
      <c r="S7" s="4">
        <v>34.11</v>
      </c>
      <c r="T7" s="4">
        <v>39.86</v>
      </c>
      <c r="U7" s="4">
        <v>40.700000000000003</v>
      </c>
      <c r="V7" s="3">
        <f t="shared" si="2"/>
        <v>37.281428571428577</v>
      </c>
      <c r="W7" s="3">
        <f t="shared" si="3"/>
        <v>0.96531867072714495</v>
      </c>
    </row>
    <row r="8" spans="2:23">
      <c r="B8" s="12">
        <v>4</v>
      </c>
      <c r="C8" s="4">
        <v>38.14</v>
      </c>
      <c r="D8" s="4">
        <v>41.2</v>
      </c>
      <c r="E8" s="4">
        <v>40.909999999999997</v>
      </c>
      <c r="F8" s="4">
        <v>40.049999999999997</v>
      </c>
      <c r="G8" s="4">
        <v>38.33</v>
      </c>
      <c r="H8" s="4">
        <v>36.840000000000003</v>
      </c>
      <c r="I8" s="4">
        <v>39.799999999999997</v>
      </c>
      <c r="J8" s="4">
        <v>34.36</v>
      </c>
      <c r="K8" s="4">
        <v>38.97</v>
      </c>
      <c r="L8" s="4">
        <v>43.35</v>
      </c>
      <c r="M8" s="4">
        <f t="shared" si="0"/>
        <v>39.195000000000007</v>
      </c>
      <c r="N8" s="3">
        <f t="shared" si="1"/>
        <v>0.78991877219538631</v>
      </c>
      <c r="O8" s="4">
        <v>37.81</v>
      </c>
      <c r="P8" s="4">
        <v>38.479999999999997</v>
      </c>
      <c r="Q8" s="4">
        <v>36.630000000000003</v>
      </c>
      <c r="R8" s="4">
        <v>35.92</v>
      </c>
      <c r="S8" s="4">
        <v>40.24</v>
      </c>
      <c r="T8" s="4">
        <v>41.34</v>
      </c>
      <c r="U8" s="4">
        <v>41.75</v>
      </c>
      <c r="V8" s="3">
        <f t="shared" si="2"/>
        <v>38.881428571428565</v>
      </c>
      <c r="W8" s="3">
        <f t="shared" si="3"/>
        <v>0.86281772221524711</v>
      </c>
    </row>
    <row r="9" spans="2:23">
      <c r="B9" s="12">
        <v>5</v>
      </c>
      <c r="C9" s="4">
        <v>40.200000000000003</v>
      </c>
      <c r="D9" s="4">
        <v>43.3</v>
      </c>
      <c r="E9" s="4">
        <v>43.5</v>
      </c>
      <c r="F9" s="4">
        <v>41.7</v>
      </c>
      <c r="G9" s="4">
        <v>39.700000000000003</v>
      </c>
      <c r="H9" s="4">
        <v>38.9</v>
      </c>
      <c r="I9" s="4">
        <v>39.200000000000003</v>
      </c>
      <c r="J9" s="4">
        <v>33.17</v>
      </c>
      <c r="K9" s="4">
        <v>39</v>
      </c>
      <c r="L9" s="4">
        <v>45.3</v>
      </c>
      <c r="M9" s="4">
        <f t="shared" si="0"/>
        <v>40.397000000000006</v>
      </c>
      <c r="N9" s="3">
        <f t="shared" si="1"/>
        <v>1.0654827283651498</v>
      </c>
      <c r="O9" s="4">
        <v>38.200000000000003</v>
      </c>
      <c r="P9" s="4">
        <v>39.700000000000003</v>
      </c>
      <c r="Q9" s="4">
        <v>38</v>
      </c>
      <c r="R9" s="4">
        <v>37</v>
      </c>
      <c r="S9" s="4">
        <v>42</v>
      </c>
      <c r="T9" s="4">
        <v>42.2</v>
      </c>
      <c r="U9" s="4">
        <v>42.4</v>
      </c>
      <c r="V9" s="3">
        <f t="shared" si="2"/>
        <v>39.928571428571431</v>
      </c>
      <c r="W9" s="3">
        <f t="shared" si="3"/>
        <v>0.85765857501252596</v>
      </c>
    </row>
    <row r="10" spans="2:23">
      <c r="B10" s="12">
        <v>6</v>
      </c>
      <c r="C10" s="4">
        <v>41.1</v>
      </c>
      <c r="D10" s="4">
        <v>43.6</v>
      </c>
      <c r="E10" s="4">
        <v>43.3</v>
      </c>
      <c r="F10" s="4">
        <v>42.5</v>
      </c>
      <c r="G10" s="4">
        <v>41</v>
      </c>
      <c r="H10" s="4">
        <v>38.5</v>
      </c>
      <c r="I10" s="4">
        <v>38.4</v>
      </c>
      <c r="J10" s="4">
        <v>34.200000000000003</v>
      </c>
      <c r="K10" s="4">
        <v>40.5</v>
      </c>
      <c r="L10" s="4">
        <v>46.11</v>
      </c>
      <c r="M10" s="4">
        <f t="shared" si="0"/>
        <v>40.920999999999999</v>
      </c>
      <c r="N10" s="3">
        <f t="shared" si="1"/>
        <v>1.0533527951788566</v>
      </c>
      <c r="O10" s="4">
        <v>35.799999999999997</v>
      </c>
      <c r="P10" s="4">
        <v>40</v>
      </c>
      <c r="Q10" s="4">
        <v>38.700000000000003</v>
      </c>
      <c r="R10" s="4">
        <v>38.5</v>
      </c>
      <c r="S10" s="4">
        <v>42.3</v>
      </c>
      <c r="T10" s="4">
        <v>42.5</v>
      </c>
      <c r="U10" s="4">
        <v>42.7</v>
      </c>
      <c r="V10" s="3">
        <f t="shared" si="2"/>
        <v>40.071428571428569</v>
      </c>
      <c r="W10" s="3">
        <f t="shared" si="3"/>
        <v>0.98045526007401429</v>
      </c>
    </row>
    <row r="11" spans="2:23">
      <c r="B11" s="12">
        <v>7</v>
      </c>
      <c r="C11" s="4">
        <v>43.5</v>
      </c>
      <c r="D11" s="4">
        <v>45.5</v>
      </c>
      <c r="E11" s="4">
        <v>45.4</v>
      </c>
      <c r="F11" s="4">
        <v>44.7</v>
      </c>
      <c r="G11" s="4">
        <v>43.5</v>
      </c>
      <c r="H11" s="4">
        <v>40.200000000000003</v>
      </c>
      <c r="I11" s="4">
        <v>40.700000000000003</v>
      </c>
      <c r="J11" s="4">
        <v>43.7</v>
      </c>
      <c r="K11" s="4">
        <v>42.7</v>
      </c>
      <c r="L11" s="4">
        <v>47.5</v>
      </c>
      <c r="M11" s="4">
        <f t="shared" si="0"/>
        <v>43.739999999999995</v>
      </c>
      <c r="N11" s="3">
        <f t="shared" si="1"/>
        <v>0.69828361000384331</v>
      </c>
      <c r="O11" s="4">
        <v>35.4</v>
      </c>
      <c r="P11" s="4">
        <v>40.799999999999997</v>
      </c>
      <c r="Q11" s="4">
        <v>39.799999999999997</v>
      </c>
      <c r="R11" s="4">
        <v>39.700000000000003</v>
      </c>
      <c r="S11" s="4">
        <v>43.3</v>
      </c>
      <c r="T11" s="4">
        <v>43.6</v>
      </c>
      <c r="U11" s="4">
        <v>44.7</v>
      </c>
      <c r="V11" s="3">
        <f t="shared" si="2"/>
        <v>41.042857142857144</v>
      </c>
      <c r="W11" s="3">
        <f t="shared" si="3"/>
        <v>1.1977870752145479</v>
      </c>
    </row>
    <row r="12" spans="2:23">
      <c r="B12" s="12">
        <v>8</v>
      </c>
      <c r="C12" s="4">
        <v>46.9</v>
      </c>
      <c r="D12" s="4">
        <v>46.7</v>
      </c>
      <c r="E12" s="4">
        <v>43.5</v>
      </c>
      <c r="F12" s="4">
        <v>42.1</v>
      </c>
      <c r="G12" s="4">
        <v>42.58</v>
      </c>
      <c r="H12" s="4">
        <v>37.5</v>
      </c>
      <c r="I12" s="4">
        <v>44.5</v>
      </c>
      <c r="J12" s="4">
        <v>48</v>
      </c>
      <c r="K12" s="4">
        <v>43.3</v>
      </c>
      <c r="L12" s="4">
        <v>45.6</v>
      </c>
      <c r="M12" s="4">
        <f t="shared" si="0"/>
        <v>44.067999999999998</v>
      </c>
      <c r="N12" s="3">
        <f t="shared" si="1"/>
        <v>0.96078763985018512</v>
      </c>
      <c r="O12" s="4">
        <v>36.700000000000003</v>
      </c>
      <c r="P12" s="4">
        <v>37.54</v>
      </c>
      <c r="Q12" s="4">
        <v>41.9</v>
      </c>
      <c r="R12" s="4">
        <v>43.03</v>
      </c>
      <c r="S12" s="4">
        <v>39.17</v>
      </c>
      <c r="T12" s="4">
        <v>34.72</v>
      </c>
      <c r="U12" s="4">
        <v>45.2</v>
      </c>
      <c r="V12" s="3">
        <f t="shared" si="2"/>
        <v>39.751428571428576</v>
      </c>
      <c r="W12" s="3">
        <f t="shared" si="3"/>
        <v>1.4218305246464247</v>
      </c>
    </row>
    <row r="13" spans="2:23">
      <c r="B13" s="77"/>
    </row>
    <row r="14" spans="2:23">
      <c r="B14" s="62"/>
    </row>
    <row r="15" spans="2:23">
      <c r="B15" s="79"/>
      <c r="C15" s="80"/>
      <c r="D15" s="80"/>
      <c r="E15" s="80"/>
      <c r="F15" s="80"/>
    </row>
    <row r="16" spans="2:23">
      <c r="B16" s="81"/>
      <c r="C16" s="74"/>
      <c r="D16" s="74"/>
      <c r="E16" s="74"/>
      <c r="F16" s="74"/>
    </row>
    <row r="17" spans="2:14">
      <c r="B17" s="81"/>
      <c r="C17" s="74"/>
      <c r="D17" s="74"/>
      <c r="E17" s="74"/>
      <c r="F17" s="74"/>
    </row>
    <row r="18" spans="2:14">
      <c r="B18" s="80"/>
      <c r="C18" s="82"/>
      <c r="D18" s="82"/>
      <c r="E18" s="82"/>
      <c r="F18" s="82"/>
    </row>
    <row r="19" spans="2:14">
      <c r="B19" s="80"/>
      <c r="C19" s="82"/>
      <c r="D19" s="82"/>
      <c r="E19" s="82"/>
      <c r="F19" s="82"/>
    </row>
    <row r="20" spans="2:14">
      <c r="B20" s="80"/>
      <c r="C20" s="82"/>
      <c r="D20" s="82"/>
      <c r="E20" s="82"/>
      <c r="F20" s="82"/>
    </row>
    <row r="21" spans="2:14">
      <c r="B21" s="80"/>
      <c r="C21" s="80"/>
      <c r="D21" s="80"/>
      <c r="E21" s="80"/>
      <c r="F21" s="80"/>
    </row>
    <row r="22" spans="2:14">
      <c r="B22" s="80"/>
      <c r="C22" s="80"/>
      <c r="D22" s="80"/>
      <c r="E22" s="80"/>
      <c r="F22" s="80"/>
    </row>
    <row r="23" spans="2:14">
      <c r="B23" s="80"/>
      <c r="C23" s="80"/>
      <c r="D23" s="80"/>
      <c r="E23" s="80"/>
      <c r="F23" s="80"/>
      <c r="I23" s="79"/>
      <c r="J23" s="80"/>
      <c r="K23" s="80"/>
      <c r="L23" s="80"/>
      <c r="M23" s="80"/>
      <c r="N23" s="80"/>
    </row>
    <row r="24" spans="2:14">
      <c r="I24" s="81"/>
      <c r="J24" s="74"/>
      <c r="K24" s="74"/>
      <c r="L24" s="74"/>
      <c r="M24" s="74"/>
      <c r="N24" s="80"/>
    </row>
    <row r="25" spans="2:14">
      <c r="I25" s="81"/>
      <c r="J25" s="74"/>
      <c r="K25" s="74"/>
      <c r="L25" s="74"/>
      <c r="M25" s="74"/>
      <c r="N25" s="80"/>
    </row>
    <row r="26" spans="2:14">
      <c r="I26" s="80"/>
      <c r="J26" s="82"/>
      <c r="K26" s="82"/>
      <c r="L26" s="82"/>
      <c r="M26" s="82"/>
      <c r="N26" s="80"/>
    </row>
    <row r="27" spans="2:14">
      <c r="I27" s="80"/>
      <c r="J27" s="82"/>
      <c r="K27" s="82"/>
      <c r="L27" s="82"/>
      <c r="M27" s="82"/>
      <c r="N27" s="80"/>
    </row>
    <row r="28" spans="2:14">
      <c r="I28" s="80"/>
      <c r="J28" s="82"/>
      <c r="K28" s="82"/>
      <c r="L28" s="82"/>
      <c r="M28" s="82"/>
      <c r="N28" s="80"/>
    </row>
    <row r="29" spans="2:14">
      <c r="I29" s="80"/>
      <c r="J29" s="80"/>
      <c r="K29" s="80"/>
      <c r="L29" s="80"/>
      <c r="M29" s="80"/>
      <c r="N29" s="80"/>
    </row>
    <row r="30" spans="2:14">
      <c r="I30" s="80"/>
      <c r="J30" s="80"/>
      <c r="K30" s="80"/>
      <c r="L30" s="80"/>
      <c r="M30" s="80"/>
      <c r="N30" s="80"/>
    </row>
  </sheetData>
  <mergeCells count="2">
    <mergeCell ref="C3:L3"/>
    <mergeCell ref="O3:U3"/>
  </mergeCells>
  <phoneticPr fontId="18" type="noConversion"/>
  <pageMargins left="0.7" right="0.7" top="0.75" bottom="0.75" header="0.3" footer="0.3"/>
  <pageSetup paperSize="9" orientation="portrait" horizontalDpi="0" verticalDpi="0" r:id="rId1"/>
  <ignoredErrors>
    <ignoredError sqref="M4:N12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P84"/>
  <sheetViews>
    <sheetView topLeftCell="A73" zoomScaleNormal="100" workbookViewId="0">
      <selection activeCell="B82" sqref="B82"/>
    </sheetView>
  </sheetViews>
  <sheetFormatPr defaultRowHeight="15"/>
  <cols>
    <col min="7" max="7" width="9.140625" style="1"/>
    <col min="16" max="16" width="9.140625" style="1"/>
  </cols>
  <sheetData>
    <row r="2" spans="2:4">
      <c r="B2" s="11" t="s">
        <v>155</v>
      </c>
      <c r="C2" s="19"/>
      <c r="D2" s="19"/>
    </row>
    <row r="3" spans="2:4">
      <c r="B3" s="19"/>
      <c r="C3" s="9" t="s">
        <v>1</v>
      </c>
      <c r="D3" s="9" t="s">
        <v>2</v>
      </c>
    </row>
    <row r="4" spans="2:4">
      <c r="B4" s="19"/>
      <c r="C4" s="4">
        <v>936.37</v>
      </c>
      <c r="D4" s="4">
        <v>529.17999999999995</v>
      </c>
    </row>
    <row r="5" spans="2:4">
      <c r="B5" s="19"/>
      <c r="C5" s="4">
        <v>1005.69</v>
      </c>
      <c r="D5" s="4">
        <v>551.96</v>
      </c>
    </row>
    <row r="6" spans="2:4">
      <c r="B6" s="19"/>
      <c r="C6" s="4">
        <v>1122.7</v>
      </c>
      <c r="D6" s="4">
        <v>601.16</v>
      </c>
    </row>
    <row r="7" spans="2:4">
      <c r="B7" s="19"/>
      <c r="C7" s="4">
        <v>1144.8499999999999</v>
      </c>
      <c r="D7" s="4">
        <v>668.55</v>
      </c>
    </row>
    <row r="8" spans="2:4">
      <c r="B8" s="19"/>
      <c r="C8" s="4">
        <v>1170.54</v>
      </c>
      <c r="D8" s="4">
        <v>690.55</v>
      </c>
    </row>
    <row r="9" spans="2:4">
      <c r="B9" s="19"/>
      <c r="C9" s="4">
        <v>1283.3900000000001</v>
      </c>
      <c r="D9" s="4">
        <v>734.8</v>
      </c>
    </row>
    <row r="10" spans="2:4">
      <c r="B10" s="19"/>
      <c r="C10" s="4">
        <v>1313.03</v>
      </c>
      <c r="D10" s="4">
        <v>760.13</v>
      </c>
    </row>
    <row r="11" spans="2:4">
      <c r="B11" s="19"/>
      <c r="C11" s="4">
        <v>1342.67</v>
      </c>
      <c r="D11" s="4">
        <v>764.86</v>
      </c>
    </row>
    <row r="12" spans="2:4">
      <c r="B12" s="19"/>
      <c r="C12" s="4">
        <v>1377.75</v>
      </c>
      <c r="D12" s="4">
        <v>766.89</v>
      </c>
    </row>
    <row r="13" spans="2:4">
      <c r="B13" s="19"/>
      <c r="C13" s="4">
        <v>1404.55</v>
      </c>
      <c r="D13" s="4">
        <v>891.23</v>
      </c>
    </row>
    <row r="14" spans="2:4">
      <c r="B14" s="62"/>
      <c r="C14" s="4">
        <v>1417.66</v>
      </c>
      <c r="D14" s="4">
        <v>915.2</v>
      </c>
    </row>
    <row r="15" spans="2:4">
      <c r="B15" s="62"/>
      <c r="C15" s="4">
        <v>1418.44</v>
      </c>
      <c r="D15" s="4">
        <v>917.65</v>
      </c>
    </row>
    <row r="16" spans="2:4">
      <c r="C16" s="4">
        <v>1498.99</v>
      </c>
      <c r="D16" s="4">
        <v>1053.27</v>
      </c>
    </row>
    <row r="17" spans="3:4">
      <c r="C17" s="4">
        <v>1606.84</v>
      </c>
      <c r="D17" s="4">
        <v>1100.7</v>
      </c>
    </row>
    <row r="18" spans="3:4">
      <c r="C18" s="4">
        <v>1681.68</v>
      </c>
      <c r="D18" s="4">
        <v>1228.3699999999999</v>
      </c>
    </row>
    <row r="19" spans="3:4">
      <c r="C19" s="4">
        <v>1716.94</v>
      </c>
      <c r="D19" s="4">
        <v>1273.8699999999999</v>
      </c>
    </row>
    <row r="20" spans="3:4">
      <c r="C20" s="4">
        <v>1835.45</v>
      </c>
      <c r="D20" s="4">
        <v>1283.5899999999999</v>
      </c>
    </row>
    <row r="21" spans="3:4">
      <c r="C21" s="4">
        <v>1919.75</v>
      </c>
      <c r="D21" s="4">
        <v>1325.61</v>
      </c>
    </row>
    <row r="22" spans="3:4">
      <c r="C22" s="4">
        <v>1934.67</v>
      </c>
      <c r="D22" s="4">
        <v>1435.86</v>
      </c>
    </row>
    <row r="23" spans="3:4">
      <c r="C23" s="4">
        <v>1996.14</v>
      </c>
      <c r="D23" s="4">
        <v>1440.12</v>
      </c>
    </row>
    <row r="24" spans="3:4">
      <c r="C24" s="4">
        <v>2024.38</v>
      </c>
      <c r="D24" s="4">
        <v>1449.95</v>
      </c>
    </row>
    <row r="25" spans="3:4">
      <c r="C25" s="4">
        <v>2103.73</v>
      </c>
      <c r="D25" s="4">
        <v>1637.32</v>
      </c>
    </row>
    <row r="26" spans="3:4">
      <c r="C26" s="4">
        <v>2622.83</v>
      </c>
      <c r="D26" s="4">
        <v>1688.39</v>
      </c>
    </row>
    <row r="27" spans="3:4">
      <c r="C27" s="4">
        <v>2709.21</v>
      </c>
      <c r="D27" s="4">
        <v>1696.5</v>
      </c>
    </row>
    <row r="28" spans="3:4">
      <c r="C28" s="4">
        <v>2725.43</v>
      </c>
      <c r="D28" s="4">
        <v>1721.82</v>
      </c>
    </row>
    <row r="29" spans="3:4">
      <c r="C29" s="4">
        <v>2897.56</v>
      </c>
      <c r="D29" s="4">
        <v>1732.22</v>
      </c>
    </row>
    <row r="30" spans="3:4">
      <c r="C30" s="4">
        <v>2996.63</v>
      </c>
      <c r="D30" s="4">
        <v>1743.46</v>
      </c>
    </row>
    <row r="31" spans="3:4">
      <c r="C31" s="4">
        <v>3156.12</v>
      </c>
      <c r="D31" s="4">
        <v>1780.22</v>
      </c>
    </row>
    <row r="32" spans="3:4">
      <c r="C32" s="4">
        <v>3347.23</v>
      </c>
      <c r="D32" s="4">
        <v>1805.65</v>
      </c>
    </row>
    <row r="33" spans="3:4">
      <c r="C33" s="4">
        <v>3356.49</v>
      </c>
      <c r="D33" s="4">
        <v>1829.83</v>
      </c>
    </row>
    <row r="34" spans="3:4">
      <c r="C34" s="4">
        <v>3359.51</v>
      </c>
      <c r="D34" s="4">
        <v>1841.64</v>
      </c>
    </row>
    <row r="35" spans="3:4">
      <c r="C35" s="4">
        <v>3375.68</v>
      </c>
      <c r="D35" s="4">
        <v>1844.71</v>
      </c>
    </row>
    <row r="36" spans="3:4">
      <c r="C36" s="4">
        <v>3458.1</v>
      </c>
      <c r="D36" s="4">
        <v>1919.64</v>
      </c>
    </row>
    <row r="37" spans="3:4">
      <c r="C37" s="4">
        <v>3471.99</v>
      </c>
      <c r="D37" s="4">
        <v>1922.09</v>
      </c>
    </row>
    <row r="38" spans="3:4">
      <c r="C38" s="4">
        <v>3611.67</v>
      </c>
      <c r="D38" s="4">
        <v>2033.17</v>
      </c>
    </row>
    <row r="39" spans="3:4">
      <c r="C39" s="4">
        <v>3630.59</v>
      </c>
      <c r="D39" s="4">
        <v>2056</v>
      </c>
    </row>
    <row r="40" spans="3:4">
      <c r="C40" s="4">
        <v>3645.21</v>
      </c>
      <c r="D40" s="4">
        <v>2105.14</v>
      </c>
    </row>
    <row r="41" spans="3:4">
      <c r="C41" s="4">
        <v>3735.64</v>
      </c>
      <c r="D41" s="4">
        <v>2244.87</v>
      </c>
    </row>
    <row r="42" spans="3:4">
      <c r="C42" s="4">
        <v>3790.51</v>
      </c>
      <c r="D42" s="4">
        <v>2262.81</v>
      </c>
    </row>
    <row r="43" spans="3:4">
      <c r="C43" s="4">
        <v>3878.5</v>
      </c>
      <c r="D43" s="4">
        <v>2266.56</v>
      </c>
    </row>
    <row r="44" spans="3:4">
      <c r="C44" s="4">
        <v>3891.08</v>
      </c>
      <c r="D44" s="4">
        <v>2267.6999999999998</v>
      </c>
    </row>
    <row r="45" spans="3:4">
      <c r="C45" s="4">
        <v>3969.66</v>
      </c>
      <c r="D45" s="4">
        <v>2372.2800000000002</v>
      </c>
    </row>
    <row r="46" spans="3:4">
      <c r="C46" s="4">
        <v>4020.78</v>
      </c>
      <c r="D46" s="4">
        <v>2407.2199999999998</v>
      </c>
    </row>
    <row r="47" spans="3:4">
      <c r="C47" s="4">
        <v>4150.2700000000004</v>
      </c>
      <c r="D47" s="4">
        <v>2448.0500000000002</v>
      </c>
    </row>
    <row r="48" spans="3:4">
      <c r="C48" s="4">
        <v>4200.03</v>
      </c>
      <c r="D48" s="4">
        <v>2451.17</v>
      </c>
    </row>
    <row r="49" spans="3:4">
      <c r="C49" s="4">
        <v>4594.74</v>
      </c>
      <c r="D49" s="4">
        <v>2497.2399999999998</v>
      </c>
    </row>
    <row r="50" spans="3:4">
      <c r="C50" s="4">
        <v>4733.0600000000004</v>
      </c>
      <c r="D50" s="4">
        <v>2501.56</v>
      </c>
    </row>
    <row r="51" spans="3:4">
      <c r="C51" s="4">
        <v>4773.47</v>
      </c>
      <c r="D51" s="4">
        <v>2630.11</v>
      </c>
    </row>
    <row r="52" spans="3:4">
      <c r="C52" s="4">
        <v>4850.96</v>
      </c>
      <c r="D52" s="4">
        <v>2636.87</v>
      </c>
    </row>
    <row r="53" spans="3:4">
      <c r="C53" s="4">
        <v>4889.8500000000004</v>
      </c>
      <c r="D53" s="4">
        <v>2666.2</v>
      </c>
    </row>
    <row r="54" spans="3:4">
      <c r="C54" s="4">
        <v>4982</v>
      </c>
      <c r="D54" s="4">
        <v>2672.23</v>
      </c>
    </row>
    <row r="55" spans="3:4">
      <c r="C55" s="71"/>
      <c r="D55" s="4">
        <v>2714.82</v>
      </c>
    </row>
    <row r="56" spans="3:4">
      <c r="C56" s="71"/>
      <c r="D56" s="4">
        <v>2809.57</v>
      </c>
    </row>
    <row r="57" spans="3:4">
      <c r="C57" s="71"/>
      <c r="D57" s="4">
        <v>2837.71</v>
      </c>
    </row>
    <row r="58" spans="3:4">
      <c r="C58" s="71"/>
      <c r="D58" s="4">
        <v>2858.92</v>
      </c>
    </row>
    <row r="59" spans="3:4">
      <c r="C59" s="71"/>
      <c r="D59" s="4">
        <v>2909.57</v>
      </c>
    </row>
    <row r="60" spans="3:4">
      <c r="C60" s="71"/>
      <c r="D60" s="4">
        <v>2971.72</v>
      </c>
    </row>
    <row r="61" spans="3:4">
      <c r="C61" s="71"/>
      <c r="D61" s="4">
        <v>3017.79</v>
      </c>
    </row>
    <row r="62" spans="3:4">
      <c r="C62" s="71"/>
      <c r="D62" s="4">
        <v>3055.86</v>
      </c>
    </row>
    <row r="63" spans="3:4">
      <c r="C63" s="71"/>
      <c r="D63" s="4">
        <v>3096.63</v>
      </c>
    </row>
    <row r="64" spans="3:4">
      <c r="C64" s="71"/>
      <c r="D64" s="4">
        <v>3102.97</v>
      </c>
    </row>
    <row r="65" spans="3:4">
      <c r="C65" s="71"/>
      <c r="D65" s="4">
        <v>3249.94</v>
      </c>
    </row>
    <row r="66" spans="3:4">
      <c r="C66" s="71"/>
      <c r="D66" s="4">
        <v>3526.54</v>
      </c>
    </row>
    <row r="67" spans="3:4">
      <c r="C67" s="71"/>
      <c r="D67" s="4">
        <v>3596.69</v>
      </c>
    </row>
    <row r="68" spans="3:4">
      <c r="C68" s="71"/>
      <c r="D68" s="4">
        <v>3646.77</v>
      </c>
    </row>
    <row r="69" spans="3:4">
      <c r="C69" s="71"/>
      <c r="D69" s="4">
        <v>3678.75</v>
      </c>
    </row>
    <row r="70" spans="3:4">
      <c r="C70" s="71"/>
      <c r="D70" s="4">
        <v>3679.27</v>
      </c>
    </row>
    <row r="71" spans="3:4">
      <c r="C71" s="71"/>
      <c r="D71" s="4">
        <v>3791.13</v>
      </c>
    </row>
    <row r="72" spans="3:4">
      <c r="C72" s="71"/>
      <c r="D72" s="4">
        <v>3811.62</v>
      </c>
    </row>
    <row r="73" spans="3:4">
      <c r="C73" s="71"/>
      <c r="D73" s="4">
        <v>3872.2</v>
      </c>
    </row>
    <row r="74" spans="3:4">
      <c r="C74" s="71"/>
      <c r="D74" s="4">
        <v>3896.54</v>
      </c>
    </row>
    <row r="75" spans="3:4">
      <c r="C75" s="71"/>
      <c r="D75" s="4">
        <v>3902.52</v>
      </c>
    </row>
    <row r="76" spans="3:4">
      <c r="C76" s="71"/>
      <c r="D76" s="4">
        <v>4037.94</v>
      </c>
    </row>
    <row r="77" spans="3:4">
      <c r="C77" s="71"/>
      <c r="D77" s="4">
        <v>4043.24</v>
      </c>
    </row>
    <row r="78" spans="3:4">
      <c r="C78" s="71"/>
      <c r="D78" s="4">
        <v>4144.08</v>
      </c>
    </row>
    <row r="79" spans="3:4">
      <c r="C79" s="71"/>
      <c r="D79" s="4">
        <v>4205.6499999999996</v>
      </c>
    </row>
    <row r="80" spans="3:4">
      <c r="C80" s="71"/>
      <c r="D80" s="4">
        <v>4241.0600000000004</v>
      </c>
    </row>
    <row r="81" spans="2:4">
      <c r="C81" s="71"/>
      <c r="D81" s="4">
        <v>4264.46</v>
      </c>
    </row>
    <row r="82" spans="2:4">
      <c r="B82" s="3" t="s">
        <v>195</v>
      </c>
      <c r="C82" s="3">
        <f>AVERAGE(C4:C54)</f>
        <v>2785.9021568627454</v>
      </c>
      <c r="D82" s="3">
        <f>AVERAGE(D4:D81)</f>
        <v>2295.2580769230767</v>
      </c>
    </row>
    <row r="83" spans="2:4">
      <c r="B83" s="3" t="s">
        <v>156</v>
      </c>
      <c r="C83" s="3">
        <f>MIN(C4:C54)</f>
        <v>936.37</v>
      </c>
      <c r="D83" s="3">
        <f>MIN(D4:D81)</f>
        <v>529.17999999999995</v>
      </c>
    </row>
    <row r="84" spans="2:4">
      <c r="B84" s="3" t="s">
        <v>157</v>
      </c>
      <c r="C84" s="3">
        <f>MAX(C4:C54)</f>
        <v>4982</v>
      </c>
      <c r="D84" s="3">
        <f>MAX(D4:D81)</f>
        <v>4264.46</v>
      </c>
    </row>
  </sheetData>
  <phoneticPr fontId="2" type="noConversion"/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E2:X15"/>
  <sheetViews>
    <sheetView topLeftCell="D1" workbookViewId="0">
      <selection activeCell="I10" sqref="I10"/>
    </sheetView>
  </sheetViews>
  <sheetFormatPr defaultRowHeight="15"/>
  <cols>
    <col min="6" max="6" width="9.140625" style="1"/>
    <col min="12" max="12" width="9.140625" style="1"/>
    <col min="18" max="18" width="9.140625" style="1"/>
    <col min="24" max="24" width="9.140625" style="1"/>
  </cols>
  <sheetData>
    <row r="2" spans="5:11">
      <c r="E2" s="11" t="s">
        <v>158</v>
      </c>
      <c r="F2" s="19"/>
      <c r="G2" s="19"/>
      <c r="I2" s="11" t="s">
        <v>159</v>
      </c>
      <c r="J2" s="19"/>
      <c r="K2" s="19"/>
    </row>
    <row r="3" spans="5:11">
      <c r="E3" s="19"/>
      <c r="F3" s="78" t="s">
        <v>1</v>
      </c>
      <c r="G3" s="78" t="s">
        <v>2</v>
      </c>
      <c r="I3" s="19"/>
      <c r="J3" s="78" t="s">
        <v>1</v>
      </c>
      <c r="K3" s="78" t="s">
        <v>2</v>
      </c>
    </row>
    <row r="4" spans="5:11">
      <c r="E4" s="19"/>
      <c r="F4" s="4">
        <v>194.95</v>
      </c>
      <c r="G4" s="4">
        <v>110.6</v>
      </c>
      <c r="I4" s="19"/>
      <c r="J4" s="4">
        <v>1.0382709999999999</v>
      </c>
      <c r="K4" s="4">
        <v>0.35925960000000001</v>
      </c>
    </row>
    <row r="5" spans="5:11">
      <c r="E5" s="19"/>
      <c r="F5" s="4">
        <v>244.63</v>
      </c>
      <c r="G5" s="4">
        <v>157.16999999999999</v>
      </c>
      <c r="I5" s="19"/>
      <c r="J5" s="4">
        <v>0.69876530000000003</v>
      </c>
      <c r="K5" s="4">
        <v>0.27676299999999998</v>
      </c>
    </row>
    <row r="6" spans="5:11">
      <c r="E6" s="19"/>
      <c r="F6" s="4">
        <v>211.17</v>
      </c>
      <c r="G6" s="4">
        <v>159.46</v>
      </c>
      <c r="I6" s="19"/>
      <c r="J6" s="4">
        <v>0.85423979999999999</v>
      </c>
      <c r="K6" s="4">
        <v>0.86693169999999997</v>
      </c>
    </row>
    <row r="7" spans="5:11">
      <c r="E7" s="19"/>
      <c r="F7" s="4">
        <v>134.46</v>
      </c>
      <c r="G7" s="4">
        <v>157.94</v>
      </c>
      <c r="I7" s="19"/>
      <c r="J7" s="4">
        <v>0.47983179999999998</v>
      </c>
      <c r="K7" s="4">
        <v>0.30214659999999999</v>
      </c>
    </row>
    <row r="8" spans="5:11">
      <c r="E8" s="19"/>
      <c r="F8" s="4">
        <v>223.93</v>
      </c>
      <c r="G8" s="4">
        <v>188.04</v>
      </c>
      <c r="I8" s="19"/>
      <c r="J8" s="4">
        <v>1.0668280000000001</v>
      </c>
      <c r="K8" s="4">
        <v>0.21330399999999999</v>
      </c>
    </row>
    <row r="9" spans="5:11">
      <c r="E9" s="19"/>
      <c r="F9" s="4">
        <v>183.74</v>
      </c>
      <c r="G9" s="4">
        <v>173.23</v>
      </c>
      <c r="I9" s="19"/>
      <c r="J9" s="4">
        <v>0.61944160000000004</v>
      </c>
      <c r="K9" s="71"/>
    </row>
    <row r="10" spans="5:11">
      <c r="E10" s="19"/>
      <c r="F10" s="4">
        <v>185.45</v>
      </c>
      <c r="G10" s="62"/>
      <c r="I10" s="3" t="s">
        <v>195</v>
      </c>
      <c r="J10" s="3">
        <f>AVERAGE(J4:J9)</f>
        <v>0.79289625000000008</v>
      </c>
      <c r="K10" s="3">
        <f>AVERAGE(K4:K8)</f>
        <v>0.40368097999999997</v>
      </c>
    </row>
    <row r="11" spans="5:11">
      <c r="E11" s="19"/>
      <c r="F11" s="4">
        <v>202.68</v>
      </c>
      <c r="G11" s="62"/>
      <c r="I11" s="3" t="s">
        <v>3</v>
      </c>
      <c r="J11" s="3">
        <f>STDEV(J4:J9)/SQRT(6)</f>
        <v>9.5910879454236819E-2</v>
      </c>
      <c r="K11" s="3">
        <f>STDEV(K4:K8)/SQRT(5)</f>
        <v>0.11815991009323086</v>
      </c>
    </row>
    <row r="12" spans="5:11">
      <c r="E12" s="19"/>
      <c r="F12" s="4">
        <v>330.89</v>
      </c>
      <c r="G12" s="62"/>
      <c r="I12" s="19"/>
    </row>
    <row r="13" spans="5:11">
      <c r="E13" s="19"/>
      <c r="F13" s="4">
        <v>282.64</v>
      </c>
      <c r="G13" s="62"/>
      <c r="I13" s="19"/>
    </row>
    <row r="14" spans="5:11">
      <c r="E14" s="3" t="s">
        <v>195</v>
      </c>
      <c r="F14" s="3">
        <f>AVERAGE(F4:F13)</f>
        <v>219.45400000000001</v>
      </c>
      <c r="G14" s="3">
        <f>AVERAGE(G4:G9)</f>
        <v>157.74</v>
      </c>
      <c r="I14" s="62"/>
    </row>
    <row r="15" spans="5:11">
      <c r="E15" s="3" t="s">
        <v>3</v>
      </c>
      <c r="F15" s="3">
        <f>STDEV(F4:F13)/SQRT(10)</f>
        <v>17.534251509545545</v>
      </c>
      <c r="G15" s="3">
        <f>STDEV(G4:G9)/SQRT(6)</f>
        <v>10.620001569365808</v>
      </c>
      <c r="I15" s="62"/>
    </row>
  </sheetData>
  <phoneticPr fontId="2" type="noConversion"/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AB12"/>
  <sheetViews>
    <sheetView workbookViewId="0">
      <selection activeCell="F11" sqref="F11"/>
    </sheetView>
  </sheetViews>
  <sheetFormatPr defaultRowHeight="15"/>
  <cols>
    <col min="8" max="8" width="9.140625" style="1"/>
    <col min="14" max="14" width="9.140625" style="1"/>
    <col min="22" max="22" width="9.140625" style="1"/>
    <col min="27" max="27" width="9.140625" style="7"/>
    <col min="28" max="28" width="9.140625" style="1"/>
  </cols>
  <sheetData>
    <row r="2" spans="2:8">
      <c r="B2" s="11" t="s">
        <v>160</v>
      </c>
      <c r="C2" s="19"/>
      <c r="D2" s="19"/>
      <c r="F2" s="11" t="s">
        <v>161</v>
      </c>
      <c r="G2" s="19"/>
      <c r="H2" s="19"/>
    </row>
    <row r="3" spans="2:8">
      <c r="B3" s="19"/>
      <c r="C3" s="78" t="s">
        <v>1</v>
      </c>
      <c r="D3" s="78" t="s">
        <v>2</v>
      </c>
      <c r="F3" s="19"/>
      <c r="G3" s="78" t="s">
        <v>1</v>
      </c>
      <c r="H3" s="78" t="s">
        <v>2</v>
      </c>
    </row>
    <row r="4" spans="2:8">
      <c r="B4" s="19"/>
      <c r="C4" s="4">
        <v>7.6469870000000002</v>
      </c>
      <c r="D4" s="4">
        <v>18.427230000000002</v>
      </c>
      <c r="F4" s="19"/>
      <c r="G4" s="4">
        <v>995.37220000000002</v>
      </c>
      <c r="H4" s="4">
        <v>887.40980000000002</v>
      </c>
    </row>
    <row r="5" spans="2:8">
      <c r="B5" s="19"/>
      <c r="C5" s="4">
        <v>5.8242050000000001</v>
      </c>
      <c r="D5" s="4">
        <v>16.734030000000001</v>
      </c>
      <c r="F5" s="19"/>
      <c r="G5" s="4">
        <v>852.18489999999997</v>
      </c>
      <c r="H5" s="4">
        <v>635.05859999999996</v>
      </c>
    </row>
    <row r="6" spans="2:8">
      <c r="B6" s="19"/>
      <c r="C6" s="4">
        <v>9.1838289999999994</v>
      </c>
      <c r="D6" s="4">
        <v>18.605709999999998</v>
      </c>
      <c r="F6" s="19"/>
      <c r="G6" s="4">
        <v>1034.5830000000001</v>
      </c>
      <c r="H6" s="4">
        <v>823.72450000000003</v>
      </c>
    </row>
    <row r="7" spans="2:8">
      <c r="B7" s="19"/>
      <c r="C7" s="4">
        <v>9.0302199999999999</v>
      </c>
      <c r="D7" s="4">
        <v>15.98516</v>
      </c>
      <c r="F7" s="19"/>
      <c r="G7" s="4">
        <v>743.58699999999999</v>
      </c>
      <c r="H7" s="4">
        <v>1529.0730000000001</v>
      </c>
    </row>
    <row r="8" spans="2:8">
      <c r="B8" s="19"/>
      <c r="C8" s="4">
        <v>11.82784</v>
      </c>
      <c r="D8" s="4">
        <v>23.335470000000001</v>
      </c>
      <c r="F8" s="19"/>
      <c r="G8" s="4">
        <v>1036.9829999999999</v>
      </c>
      <c r="H8" s="4">
        <v>844.01779999999997</v>
      </c>
    </row>
    <row r="9" spans="2:8">
      <c r="B9" s="3" t="s">
        <v>195</v>
      </c>
      <c r="C9" s="3">
        <f>AVERAGE(C4:C8)</f>
        <v>8.7026161999999996</v>
      </c>
      <c r="D9" s="3">
        <f>AVERAGE(D4:D8)</f>
        <v>18.617519999999999</v>
      </c>
      <c r="F9" s="62"/>
      <c r="G9" s="4">
        <v>1045.335</v>
      </c>
      <c r="H9" s="62"/>
    </row>
    <row r="10" spans="2:8">
      <c r="B10" s="3" t="s">
        <v>3</v>
      </c>
      <c r="C10" s="3">
        <f>STDEV(C4:C8)/SQRT(5)</f>
        <v>0.98756057669701502</v>
      </c>
      <c r="D10" s="3">
        <f>STDEV(D4:D8)/SQRT(5)</f>
        <v>1.2800831166842299</v>
      </c>
      <c r="F10" s="62"/>
      <c r="G10" s="84">
        <v>806.24279999999999</v>
      </c>
      <c r="H10" s="62"/>
    </row>
    <row r="11" spans="2:8">
      <c r="B11" s="62"/>
      <c r="C11" s="62"/>
      <c r="D11" s="62"/>
      <c r="F11" s="3" t="s">
        <v>195</v>
      </c>
      <c r="G11" s="3">
        <f>AVERAGE(G4:G10)</f>
        <v>930.61255714285721</v>
      </c>
      <c r="H11" s="3">
        <f>AVERAGE(H4:H8)</f>
        <v>943.85673999999995</v>
      </c>
    </row>
    <row r="12" spans="2:8">
      <c r="F12" s="51" t="s">
        <v>3</v>
      </c>
      <c r="G12" s="3">
        <f>STDEV(G4:G10)/SQRT(7)</f>
        <v>47.828280949593662</v>
      </c>
      <c r="H12" s="86">
        <f>STDEV(H4:H8)/SQRT(5)</f>
        <v>152.54838384901899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R11"/>
  <sheetViews>
    <sheetView workbookViewId="0">
      <selection activeCell="B7" sqref="B7"/>
    </sheetView>
  </sheetViews>
  <sheetFormatPr defaultRowHeight="15"/>
  <cols>
    <col min="6" max="6" width="9.140625" style="1"/>
    <col min="12" max="12" width="9.140625" style="1"/>
    <col min="18" max="18" width="9.140625" style="1"/>
  </cols>
  <sheetData>
    <row r="2" spans="2:5">
      <c r="B2" s="11" t="s">
        <v>162</v>
      </c>
      <c r="C2" s="19"/>
      <c r="D2" s="19"/>
      <c r="E2" s="19"/>
    </row>
    <row r="3" spans="2:5">
      <c r="B3" s="19"/>
      <c r="C3" s="78" t="s">
        <v>1</v>
      </c>
      <c r="D3" s="78" t="s">
        <v>2</v>
      </c>
      <c r="E3" s="74"/>
    </row>
    <row r="4" spans="2:5">
      <c r="B4" s="19"/>
      <c r="C4" s="4">
        <v>39.979170000000003</v>
      </c>
      <c r="D4" s="4">
        <v>40.274120000000003</v>
      </c>
      <c r="E4" s="87"/>
    </row>
    <row r="5" spans="2:5">
      <c r="B5" s="19"/>
      <c r="C5" s="4">
        <v>44.277949999999997</v>
      </c>
      <c r="D5" s="4">
        <v>38.734189999999998</v>
      </c>
      <c r="E5" s="87"/>
    </row>
    <row r="6" spans="2:5">
      <c r="B6" s="19"/>
      <c r="C6" s="4">
        <v>39.254739999999998</v>
      </c>
      <c r="D6" s="4">
        <v>33.577649999999998</v>
      </c>
      <c r="E6" s="87"/>
    </row>
    <row r="7" spans="2:5">
      <c r="B7" s="3" t="s">
        <v>195</v>
      </c>
      <c r="C7" s="3">
        <f>AVERAGE(C4:C6)</f>
        <v>41.17062</v>
      </c>
      <c r="D7" s="3">
        <f>AVERAGE(D3:D6)</f>
        <v>37.528653333333331</v>
      </c>
      <c r="E7" s="62"/>
    </row>
    <row r="8" spans="2:5">
      <c r="B8" s="3" t="s">
        <v>3</v>
      </c>
      <c r="C8" s="3">
        <f>STDEV(C4:C6)/SQRT(3)</f>
        <v>1.567676040396526</v>
      </c>
      <c r="D8" s="3">
        <f>STDEV(D4:D6)/SQRT(3)</f>
        <v>2.0249005412804313</v>
      </c>
      <c r="E8" s="62"/>
    </row>
    <row r="9" spans="2:5">
      <c r="B9" s="62"/>
      <c r="C9" s="71"/>
      <c r="D9" s="71"/>
      <c r="E9" s="71"/>
    </row>
    <row r="10" spans="2:5">
      <c r="B10" s="62"/>
      <c r="C10" s="62"/>
      <c r="D10" s="62"/>
    </row>
    <row r="11" spans="2:5">
      <c r="B11" s="62"/>
      <c r="C11" s="62"/>
      <c r="D11" s="6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28</vt:i4>
      </vt:variant>
    </vt:vector>
  </HeadingPairs>
  <TitlesOfParts>
    <vt:vector size="28" baseType="lpstr">
      <vt:lpstr>Fig 1a</vt:lpstr>
      <vt:lpstr>Fig1c</vt:lpstr>
      <vt:lpstr>Fig 1d</vt:lpstr>
      <vt:lpstr>Fig 1e</vt:lpstr>
      <vt:lpstr>Fig1f</vt:lpstr>
      <vt:lpstr>Fig 1g</vt:lpstr>
      <vt:lpstr>Fig 2a</vt:lpstr>
      <vt:lpstr>Fig 2b</vt:lpstr>
      <vt:lpstr>Fig 2c</vt:lpstr>
      <vt:lpstr>Fig 2d</vt:lpstr>
      <vt:lpstr>Fig 2e</vt:lpstr>
      <vt:lpstr>Fig 2f</vt:lpstr>
      <vt:lpstr>Fig 2g</vt:lpstr>
      <vt:lpstr>Fig 3a</vt:lpstr>
      <vt:lpstr>Fig 3b</vt:lpstr>
      <vt:lpstr>Fig 3c</vt:lpstr>
      <vt:lpstr>Fig 4a-1</vt:lpstr>
      <vt:lpstr>Fig 4a-2</vt:lpstr>
      <vt:lpstr>Fig 4a-3</vt:lpstr>
      <vt:lpstr>Fig 4b</vt:lpstr>
      <vt:lpstr>Fig 5b</vt:lpstr>
      <vt:lpstr>Fig 5c</vt:lpstr>
      <vt:lpstr>Fig6a</vt:lpstr>
      <vt:lpstr>Fig6b</vt:lpstr>
      <vt:lpstr>Fig6c</vt:lpstr>
      <vt:lpstr>Fig6d</vt:lpstr>
      <vt:lpstr>Fig6e</vt:lpstr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Bai, Juli</dc:creator>
  <cp:lastModifiedBy>Ji-Sun, Kim</cp:lastModifiedBy>
  <dcterms:created xsi:type="dcterms:W3CDTF">2020-04-05T02:22:56Z</dcterms:created>
  <dcterms:modified xsi:type="dcterms:W3CDTF">2020-06-04T06:21:31Z</dcterms:modified>
</cp:coreProperties>
</file>