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ckoh/Dropbox/Beth McGraw/COMMSBIO final revision/Supplementary Data/"/>
    </mc:Choice>
  </mc:AlternateContent>
  <xr:revisionPtr revIDLastSave="0" documentId="13_ncr:1_{4259ADDE-455E-4C46-96A6-5A113330A5E9}" xr6:coauthVersionLast="36" xr6:coauthVersionMax="36" xr10:uidLastSave="{00000000-0000-0000-0000-000000000000}"/>
  <bookViews>
    <workbookView xWindow="7260" yWindow="460" windowWidth="26580" windowHeight="20060" tabRatio="500" xr2:uid="{00000000-000D-0000-FFFF-FFFF00000000}"/>
  </bookViews>
  <sheets>
    <sheet name="Normalised expression" sheetId="2" r:id="rId1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X63" i="2" l="1"/>
  <c r="X62" i="2"/>
  <c r="X61" i="2"/>
  <c r="X60" i="2"/>
  <c r="X59" i="2"/>
  <c r="X58" i="2"/>
  <c r="X57" i="2"/>
  <c r="X56" i="2"/>
  <c r="X55" i="2"/>
  <c r="X54" i="2"/>
  <c r="X40" i="2"/>
  <c r="X41" i="2"/>
  <c r="X42" i="2"/>
  <c r="X43" i="2"/>
  <c r="X44" i="2"/>
  <c r="X45" i="2"/>
  <c r="X46" i="2"/>
  <c r="X47" i="2"/>
  <c r="X48" i="2"/>
  <c r="X39" i="2"/>
  <c r="W63" i="2"/>
  <c r="W62" i="2"/>
  <c r="W61" i="2"/>
  <c r="W60" i="2"/>
  <c r="W59" i="2"/>
  <c r="W58" i="2"/>
  <c r="W57" i="2"/>
  <c r="W56" i="2"/>
  <c r="W55" i="2"/>
  <c r="W54" i="2"/>
  <c r="W40" i="2"/>
  <c r="W41" i="2"/>
  <c r="W42" i="2"/>
  <c r="W43" i="2"/>
  <c r="W44" i="2"/>
  <c r="W45" i="2"/>
  <c r="W46" i="2"/>
  <c r="W47" i="2"/>
  <c r="W48" i="2"/>
  <c r="W39" i="2"/>
  <c r="V63" i="2"/>
  <c r="V62" i="2"/>
  <c r="V61" i="2"/>
  <c r="V60" i="2"/>
  <c r="V59" i="2"/>
  <c r="V58" i="2"/>
  <c r="V57" i="2"/>
  <c r="V56" i="2"/>
  <c r="V55" i="2"/>
  <c r="V54" i="2"/>
  <c r="V40" i="2"/>
  <c r="V41" i="2"/>
  <c r="V42" i="2"/>
  <c r="V43" i="2"/>
  <c r="V44" i="2"/>
  <c r="V45" i="2"/>
  <c r="V46" i="2"/>
  <c r="V47" i="2"/>
  <c r="V48" i="2"/>
  <c r="V39" i="2"/>
  <c r="P63" i="2"/>
  <c r="P62" i="2"/>
  <c r="P61" i="2"/>
  <c r="P60" i="2"/>
  <c r="P59" i="2"/>
  <c r="P58" i="2"/>
  <c r="P57" i="2"/>
  <c r="P56" i="2"/>
  <c r="P55" i="2"/>
  <c r="P54" i="2"/>
  <c r="P40" i="2"/>
  <c r="P41" i="2"/>
  <c r="P42" i="2"/>
  <c r="P43" i="2"/>
  <c r="P44" i="2"/>
  <c r="P45" i="2"/>
  <c r="P46" i="2"/>
  <c r="P47" i="2"/>
  <c r="P48" i="2"/>
  <c r="P39" i="2"/>
  <c r="O63" i="2"/>
  <c r="O62" i="2"/>
  <c r="O61" i="2"/>
  <c r="O60" i="2"/>
  <c r="O59" i="2"/>
  <c r="O58" i="2"/>
  <c r="O57" i="2"/>
  <c r="O56" i="2"/>
  <c r="O55" i="2"/>
  <c r="O54" i="2"/>
  <c r="O40" i="2"/>
  <c r="O41" i="2"/>
  <c r="O42" i="2"/>
  <c r="O43" i="2"/>
  <c r="O44" i="2"/>
  <c r="O45" i="2"/>
  <c r="O46" i="2"/>
  <c r="O47" i="2"/>
  <c r="O48" i="2"/>
  <c r="O39" i="2"/>
  <c r="N63" i="2"/>
  <c r="N62" i="2"/>
  <c r="N61" i="2"/>
  <c r="N60" i="2"/>
  <c r="N59" i="2"/>
  <c r="N58" i="2"/>
  <c r="N57" i="2"/>
  <c r="N56" i="2"/>
  <c r="N55" i="2"/>
  <c r="N54" i="2"/>
  <c r="N40" i="2"/>
  <c r="N41" i="2"/>
  <c r="N42" i="2"/>
  <c r="N43" i="2"/>
  <c r="N44" i="2"/>
  <c r="N45" i="2"/>
  <c r="N46" i="2"/>
  <c r="N47" i="2"/>
  <c r="N48" i="2"/>
  <c r="N39" i="2"/>
  <c r="H55" i="2"/>
  <c r="H56" i="2"/>
  <c r="H57" i="2"/>
  <c r="H58" i="2"/>
  <c r="H59" i="2"/>
  <c r="H60" i="2"/>
  <c r="H61" i="2"/>
  <c r="H62" i="2"/>
  <c r="H63" i="2"/>
  <c r="H54" i="2"/>
  <c r="H48" i="2"/>
  <c r="H47" i="2"/>
  <c r="H46" i="2"/>
  <c r="H45" i="2"/>
  <c r="H44" i="2"/>
  <c r="H43" i="2"/>
  <c r="H42" i="2"/>
  <c r="H41" i="2"/>
  <c r="H40" i="2"/>
  <c r="H39" i="2"/>
  <c r="G63" i="2"/>
  <c r="G62" i="2"/>
  <c r="G61" i="2"/>
  <c r="G60" i="2"/>
  <c r="G59" i="2"/>
  <c r="G58" i="2"/>
  <c r="G57" i="2"/>
  <c r="G56" i="2"/>
  <c r="G55" i="2"/>
  <c r="G54" i="2"/>
  <c r="G40" i="2"/>
  <c r="G41" i="2"/>
  <c r="G42" i="2"/>
  <c r="G43" i="2"/>
  <c r="G44" i="2"/>
  <c r="G45" i="2"/>
  <c r="G46" i="2"/>
  <c r="G47" i="2"/>
  <c r="G48" i="2"/>
  <c r="G39" i="2"/>
  <c r="X64" i="2"/>
  <c r="W64" i="2"/>
  <c r="V64" i="2"/>
  <c r="X49" i="2"/>
  <c r="W49" i="2"/>
  <c r="V49" i="2"/>
  <c r="P64" i="2"/>
  <c r="O64" i="2"/>
  <c r="N64" i="2"/>
  <c r="P49" i="2"/>
  <c r="O49" i="2"/>
  <c r="N49" i="2"/>
  <c r="H64" i="2"/>
  <c r="G64" i="2"/>
  <c r="F54" i="2"/>
  <c r="F55" i="2"/>
  <c r="F64" i="2" s="1"/>
  <c r="F56" i="2"/>
  <c r="F57" i="2"/>
  <c r="F58" i="2"/>
  <c r="F59" i="2"/>
  <c r="F60" i="2"/>
  <c r="F61" i="2"/>
  <c r="F62" i="2"/>
  <c r="F63" i="2"/>
  <c r="H49" i="2"/>
  <c r="G49" i="2"/>
  <c r="F39" i="2"/>
  <c r="F49" i="2" s="1"/>
  <c r="F40" i="2"/>
  <c r="F41" i="2"/>
  <c r="F42" i="2"/>
  <c r="F43" i="2"/>
  <c r="F44" i="2"/>
  <c r="F45" i="2"/>
  <c r="F46" i="2"/>
  <c r="F47" i="2"/>
  <c r="F48" i="2"/>
  <c r="AJ32" i="2"/>
  <c r="AJ31" i="2"/>
  <c r="AJ30" i="2"/>
  <c r="AJ29" i="2"/>
  <c r="AJ28" i="2"/>
  <c r="AJ27" i="2"/>
  <c r="AJ26" i="2"/>
  <c r="AJ25" i="2"/>
  <c r="AJ24" i="2"/>
  <c r="AJ23" i="2"/>
  <c r="AJ17" i="2"/>
  <c r="AJ16" i="2"/>
  <c r="AJ15" i="2"/>
  <c r="AJ14" i="2"/>
  <c r="AJ13" i="2"/>
  <c r="AJ12" i="2"/>
  <c r="AJ11" i="2"/>
  <c r="AJ18" i="2" s="1"/>
  <c r="AJ10" i="2"/>
  <c r="AJ9" i="2"/>
  <c r="AJ8" i="2"/>
  <c r="AJ33" i="2"/>
  <c r="AF32" i="2"/>
  <c r="AF31" i="2"/>
  <c r="AF30" i="2"/>
  <c r="AF29" i="2"/>
  <c r="AF28" i="2"/>
  <c r="AF27" i="2"/>
  <c r="AF26" i="2"/>
  <c r="AF33" i="2" s="1"/>
  <c r="AF25" i="2"/>
  <c r="AF24" i="2"/>
  <c r="AF23" i="2"/>
  <c r="AF8" i="2"/>
  <c r="AF18" i="2" s="1"/>
  <c r="AE32" i="2"/>
  <c r="AE31" i="2"/>
  <c r="AE30" i="2"/>
  <c r="AE29" i="2"/>
  <c r="AE28" i="2"/>
  <c r="AE27" i="2"/>
  <c r="AE26" i="2"/>
  <c r="AE25" i="2"/>
  <c r="AE33" i="2" s="1"/>
  <c r="AE24" i="2"/>
  <c r="AE23" i="2"/>
  <c r="AE17" i="2"/>
  <c r="AE16" i="2"/>
  <c r="AE15" i="2"/>
  <c r="AE14" i="2"/>
  <c r="AE13" i="2"/>
  <c r="AE12" i="2"/>
  <c r="AE11" i="2"/>
  <c r="AE10" i="2"/>
  <c r="AE9" i="2"/>
  <c r="AE8" i="2"/>
  <c r="AE18" i="2" s="1"/>
  <c r="AD32" i="2"/>
  <c r="AD31" i="2"/>
  <c r="AD30" i="2"/>
  <c r="AD29" i="2"/>
  <c r="AD28" i="2"/>
  <c r="AD27" i="2"/>
  <c r="AD26" i="2"/>
  <c r="AD25" i="2"/>
  <c r="AD24" i="2"/>
  <c r="AD23" i="2"/>
  <c r="AD17" i="2"/>
  <c r="AD16" i="2"/>
  <c r="AD15" i="2"/>
  <c r="AD14" i="2"/>
  <c r="AD13" i="2"/>
  <c r="AD12" i="2"/>
  <c r="AD11" i="2"/>
  <c r="AD10" i="2"/>
  <c r="AD9" i="2"/>
  <c r="AD8" i="2"/>
  <c r="X32" i="2"/>
  <c r="X31" i="2"/>
  <c r="X30" i="2"/>
  <c r="X29" i="2"/>
  <c r="X28" i="2"/>
  <c r="X27" i="2"/>
  <c r="X26" i="2"/>
  <c r="X25" i="2"/>
  <c r="X33" i="2" s="1"/>
  <c r="X24" i="2"/>
  <c r="X23" i="2"/>
  <c r="X17" i="2"/>
  <c r="X16" i="2"/>
  <c r="X15" i="2"/>
  <c r="X14" i="2"/>
  <c r="X13" i="2"/>
  <c r="X12" i="2"/>
  <c r="X11" i="2"/>
  <c r="X10" i="2"/>
  <c r="X9" i="2"/>
  <c r="X8" i="2"/>
  <c r="W32" i="2"/>
  <c r="W31" i="2"/>
  <c r="W30" i="2"/>
  <c r="W29" i="2"/>
  <c r="W28" i="2"/>
  <c r="W27" i="2"/>
  <c r="W26" i="2"/>
  <c r="W25" i="2"/>
  <c r="W33" i="2" s="1"/>
  <c r="W24" i="2"/>
  <c r="W23" i="2"/>
  <c r="W17" i="2"/>
  <c r="W16" i="2"/>
  <c r="W15" i="2"/>
  <c r="W14" i="2"/>
  <c r="W13" i="2"/>
  <c r="W12" i="2"/>
  <c r="W11" i="2"/>
  <c r="W10" i="2"/>
  <c r="W9" i="2"/>
  <c r="W8" i="2"/>
  <c r="W18" i="2" s="1"/>
  <c r="V32" i="2"/>
  <c r="V31" i="2"/>
  <c r="V30" i="2"/>
  <c r="V29" i="2"/>
  <c r="V28" i="2"/>
  <c r="V27" i="2"/>
  <c r="V26" i="2"/>
  <c r="V25" i="2"/>
  <c r="V33" i="2" s="1"/>
  <c r="V24" i="2"/>
  <c r="V23" i="2"/>
  <c r="V17" i="2"/>
  <c r="V16" i="2"/>
  <c r="V15" i="2"/>
  <c r="V14" i="2"/>
  <c r="V13" i="2"/>
  <c r="V12" i="2"/>
  <c r="V11" i="2"/>
  <c r="V10" i="2"/>
  <c r="V9" i="2"/>
  <c r="V8" i="2"/>
  <c r="V18" i="2" s="1"/>
  <c r="P8" i="2"/>
  <c r="O17" i="2"/>
  <c r="O16" i="2"/>
  <c r="O15" i="2"/>
  <c r="O14" i="2"/>
  <c r="O13" i="2"/>
  <c r="O12" i="2"/>
  <c r="O11" i="2"/>
  <c r="O18" i="2" s="1"/>
  <c r="O10" i="2"/>
  <c r="O9" i="2"/>
  <c r="O8" i="2"/>
  <c r="N17" i="2"/>
  <c r="N16" i="2"/>
  <c r="N15" i="2"/>
  <c r="N14" i="2"/>
  <c r="N13" i="2"/>
  <c r="N12" i="2"/>
  <c r="N11" i="2"/>
  <c r="N10" i="2"/>
  <c r="N9" i="2"/>
  <c r="N18" i="2" s="1"/>
  <c r="N8" i="2"/>
  <c r="AD33" i="2"/>
  <c r="AF9" i="2"/>
  <c r="AF10" i="2"/>
  <c r="AF11" i="2"/>
  <c r="AF12" i="2"/>
  <c r="AF13" i="2"/>
  <c r="AF14" i="2"/>
  <c r="AF15" i="2"/>
  <c r="AF16" i="2"/>
  <c r="AF17" i="2"/>
  <c r="AD18" i="2"/>
  <c r="X18" i="2"/>
  <c r="P23" i="2"/>
  <c r="P24" i="2"/>
  <c r="P25" i="2"/>
  <c r="P26" i="2"/>
  <c r="P27" i="2"/>
  <c r="P28" i="2"/>
  <c r="P29" i="2"/>
  <c r="P33" i="2" s="1"/>
  <c r="P30" i="2"/>
  <c r="P31" i="2"/>
  <c r="P32" i="2"/>
  <c r="O23" i="2"/>
  <c r="O33" i="2" s="1"/>
  <c r="O24" i="2"/>
  <c r="O25" i="2"/>
  <c r="O26" i="2"/>
  <c r="O27" i="2"/>
  <c r="O28" i="2"/>
  <c r="O29" i="2"/>
  <c r="O30" i="2"/>
  <c r="O31" i="2"/>
  <c r="O32" i="2"/>
  <c r="N23" i="2"/>
  <c r="N33" i="2" s="1"/>
  <c r="N24" i="2"/>
  <c r="N25" i="2"/>
  <c r="N26" i="2"/>
  <c r="N27" i="2"/>
  <c r="N28" i="2"/>
  <c r="N29" i="2"/>
  <c r="N30" i="2"/>
  <c r="N31" i="2"/>
  <c r="N32" i="2"/>
  <c r="P9" i="2"/>
  <c r="P10" i="2"/>
  <c r="P11" i="2"/>
  <c r="P12" i="2"/>
  <c r="P13" i="2"/>
  <c r="P14" i="2"/>
  <c r="P15" i="2"/>
  <c r="P16" i="2"/>
  <c r="P17" i="2"/>
  <c r="P18" i="2"/>
  <c r="H23" i="2"/>
  <c r="H24" i="2"/>
  <c r="H33" i="2" s="1"/>
  <c r="H25" i="2"/>
  <c r="H26" i="2"/>
  <c r="H27" i="2"/>
  <c r="H28" i="2"/>
  <c r="H29" i="2"/>
  <c r="H30" i="2"/>
  <c r="H31" i="2"/>
  <c r="H32" i="2"/>
  <c r="G23" i="2"/>
  <c r="G24" i="2"/>
  <c r="G25" i="2"/>
  <c r="G26" i="2"/>
  <c r="G27" i="2"/>
  <c r="G28" i="2"/>
  <c r="G29" i="2"/>
  <c r="G30" i="2"/>
  <c r="G31" i="2"/>
  <c r="G32" i="2"/>
  <c r="G33" i="2"/>
  <c r="F23" i="2"/>
  <c r="F33" i="2" s="1"/>
  <c r="F24" i="2"/>
  <c r="F25" i="2"/>
  <c r="F26" i="2"/>
  <c r="F27" i="2"/>
  <c r="F28" i="2"/>
  <c r="F29" i="2"/>
  <c r="F30" i="2"/>
  <c r="F31" i="2"/>
  <c r="F32" i="2"/>
  <c r="H8" i="2"/>
  <c r="H18" i="2" s="1"/>
  <c r="H9" i="2"/>
  <c r="H10" i="2"/>
  <c r="H11" i="2"/>
  <c r="H12" i="2"/>
  <c r="H13" i="2"/>
  <c r="H14" i="2"/>
  <c r="H15" i="2"/>
  <c r="H16" i="2"/>
  <c r="H17" i="2"/>
  <c r="G8" i="2"/>
  <c r="G9" i="2"/>
  <c r="G18" i="2" s="1"/>
  <c r="G10" i="2"/>
  <c r="G11" i="2"/>
  <c r="G12" i="2"/>
  <c r="G13" i="2"/>
  <c r="G14" i="2"/>
  <c r="G15" i="2"/>
  <c r="G16" i="2"/>
  <c r="G17" i="2"/>
  <c r="F8" i="2"/>
  <c r="F9" i="2"/>
  <c r="F10" i="2"/>
  <c r="F11" i="2"/>
  <c r="F12" i="2"/>
  <c r="F13" i="2"/>
  <c r="F14" i="2"/>
  <c r="F15" i="2"/>
  <c r="F16" i="2"/>
  <c r="F17" i="2"/>
  <c r="F18" i="2"/>
</calcChain>
</file>

<file path=xl/sharedStrings.xml><?xml version="1.0" encoding="utf-8"?>
<sst xmlns="http://schemas.openxmlformats.org/spreadsheetml/2006/main" count="173" uniqueCount="25">
  <si>
    <t>AAEL003651</t>
  </si>
  <si>
    <t>AAEL004414</t>
  </si>
  <si>
    <t>AAEL008386</t>
  </si>
  <si>
    <t>AAEL013170</t>
  </si>
  <si>
    <t>AAEL014551</t>
  </si>
  <si>
    <t>AAEL000757</t>
  </si>
  <si>
    <t>AAEL012654</t>
  </si>
  <si>
    <t>AAEL014198</t>
  </si>
  <si>
    <t>AAEL008789</t>
  </si>
  <si>
    <t>AAEL012704</t>
  </si>
  <si>
    <t>AAEL009955</t>
  </si>
  <si>
    <t>AF355595</t>
  </si>
  <si>
    <t>RPS17</t>
  </si>
  <si>
    <t>Cp</t>
  </si>
  <si>
    <t>NE</t>
  </si>
  <si>
    <t>Wolb -</t>
  </si>
  <si>
    <t>Mean NE</t>
  </si>
  <si>
    <t>AAEL001194</t>
  </si>
  <si>
    <t>Wolb +</t>
  </si>
  <si>
    <t>Denv -</t>
  </si>
  <si>
    <t>Denv +</t>
  </si>
  <si>
    <t>DENV</t>
  </si>
  <si>
    <t>Supplementary Data 5. qRT-PCR source data for candidate gene expression.</t>
  </si>
  <si>
    <t>Primer efficiencies for each gene with the SYBR Graan I Master mix are as follows: AAEL003651, 2.031; AAEL004414, 1.951; AAEL008386, 2.034; AAEL013170, 2.044; AAEL014551, 2.058; AAEL012654, 2.015; AAEL000757, 2.01; AAEL014198, 2.071; AAEL008789, 2.162; AAEL012704, 2.12; AAEL009955, 2.072; AF355595, 2.124; AAEL001194, 1.99; RpS17, 1.96.</t>
  </si>
  <si>
    <t>Cp refers to qRT-PCR Calling point value while NE refers to calculated Normalised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</si>
</sst>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3" fillId="0" borderId="2" xfId="0" applyFont="1" applyBorder="1"/>
    <xf numFmtId="0" fontId="0" fillId="0" borderId="2" xfId="0" applyBorder="1"/>
    <xf numFmtId="0" fontId="0" fillId="0" borderId="3" xfId="0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</cellXfs>
  <cellStyles count="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64"/>
  <sheetViews>
    <sheetView tabSelected="1" zoomScale="90" zoomScaleNormal="90" workbookViewId="0">
      <selection activeCell="D10" sqref="D10"/>
    </sheetView>
  </sheetViews>
  <sheetFormatPr baseColWidth="10" defaultColWidth="8.83203125" defaultRowHeight="16" x14ac:dyDescent="0.2"/>
  <cols>
    <col min="2" max="2" width="11.1640625" customWidth="1"/>
    <col min="3" max="3" width="13" customWidth="1"/>
    <col min="4" max="4" width="11.6640625" customWidth="1"/>
    <col min="5" max="5" width="14.1640625" customWidth="1"/>
    <col min="6" max="6" width="13" customWidth="1"/>
    <col min="7" max="7" width="13.6640625" customWidth="1"/>
    <col min="8" max="8" width="13.33203125" customWidth="1"/>
    <col min="11" max="11" width="13" customWidth="1"/>
    <col min="12" max="12" width="13.1640625" customWidth="1"/>
    <col min="13" max="13" width="12.5" customWidth="1"/>
    <col min="14" max="14" width="12" customWidth="1"/>
    <col min="15" max="15" width="13" customWidth="1"/>
    <col min="16" max="16" width="12" customWidth="1"/>
    <col min="19" max="20" width="12.1640625" customWidth="1"/>
    <col min="21" max="21" width="11.33203125" customWidth="1"/>
    <col min="22" max="22" width="12.6640625" customWidth="1"/>
    <col min="23" max="23" width="13.33203125" customWidth="1"/>
    <col min="24" max="24" width="12.83203125" customWidth="1"/>
    <col min="26" max="26" width="10.5" customWidth="1"/>
    <col min="27" max="27" width="11.6640625" customWidth="1"/>
    <col min="28" max="28" width="12.83203125" customWidth="1"/>
    <col min="29" max="29" width="13.6640625" customWidth="1"/>
    <col min="30" max="30" width="14.83203125" customWidth="1"/>
    <col min="31" max="31" width="13.1640625" customWidth="1"/>
    <col min="32" max="32" width="12.6640625" customWidth="1"/>
    <col min="34" max="34" width="10.6640625" customWidth="1"/>
    <col min="35" max="35" width="13" customWidth="1"/>
    <col min="36" max="36" width="15.1640625" customWidth="1"/>
  </cols>
  <sheetData>
    <row r="1" spans="1:36" x14ac:dyDescent="0.2">
      <c r="A1" s="9" t="s">
        <v>22</v>
      </c>
    </row>
    <row r="2" spans="1:36" x14ac:dyDescent="0.2">
      <c r="A2" t="s">
        <v>23</v>
      </c>
    </row>
    <row r="3" spans="1:36" x14ac:dyDescent="0.2">
      <c r="A3" t="s">
        <v>24</v>
      </c>
    </row>
    <row r="5" spans="1:36" x14ac:dyDescent="0.2">
      <c r="A5" s="11" t="s">
        <v>19</v>
      </c>
      <c r="B5" s="10" t="s">
        <v>15</v>
      </c>
      <c r="C5" s="10"/>
      <c r="D5" s="10"/>
      <c r="E5" s="10"/>
      <c r="F5" s="10"/>
      <c r="G5" s="10"/>
      <c r="H5" s="10"/>
      <c r="J5" s="10" t="s">
        <v>15</v>
      </c>
      <c r="K5" s="10"/>
      <c r="L5" s="10"/>
      <c r="M5" s="10"/>
      <c r="N5" s="10"/>
      <c r="O5" s="10"/>
      <c r="P5" s="10"/>
      <c r="R5" s="10" t="s">
        <v>15</v>
      </c>
      <c r="S5" s="10"/>
      <c r="T5" s="10"/>
      <c r="U5" s="10"/>
      <c r="V5" s="10"/>
      <c r="W5" s="10"/>
      <c r="X5" s="10"/>
      <c r="Z5" s="10" t="s">
        <v>15</v>
      </c>
      <c r="AA5" s="10"/>
      <c r="AB5" s="10"/>
      <c r="AC5" s="10"/>
      <c r="AD5" s="10"/>
      <c r="AE5" s="10"/>
      <c r="AF5" s="10"/>
      <c r="AH5" s="10" t="s">
        <v>15</v>
      </c>
      <c r="AI5" s="10"/>
      <c r="AJ5" s="10"/>
    </row>
    <row r="6" spans="1:36" x14ac:dyDescent="0.2">
      <c r="A6" s="11"/>
      <c r="B6" s="13" t="s">
        <v>13</v>
      </c>
      <c r="C6" s="13"/>
      <c r="D6" s="13"/>
      <c r="E6" s="13"/>
      <c r="F6" s="13" t="s">
        <v>14</v>
      </c>
      <c r="G6" s="13"/>
      <c r="H6" s="13"/>
      <c r="J6" s="10" t="s">
        <v>13</v>
      </c>
      <c r="K6" s="10"/>
      <c r="L6" s="10"/>
      <c r="M6" s="10"/>
      <c r="N6" s="10" t="s">
        <v>14</v>
      </c>
      <c r="O6" s="10"/>
      <c r="P6" s="10"/>
      <c r="R6" s="10" t="s">
        <v>13</v>
      </c>
      <c r="S6" s="10"/>
      <c r="T6" s="10"/>
      <c r="U6" s="10"/>
      <c r="V6" s="10" t="s">
        <v>14</v>
      </c>
      <c r="W6" s="10"/>
      <c r="X6" s="10"/>
      <c r="Z6" s="10" t="s">
        <v>13</v>
      </c>
      <c r="AA6" s="10"/>
      <c r="AB6" s="10"/>
      <c r="AC6" s="10"/>
      <c r="AD6" s="10" t="s">
        <v>14</v>
      </c>
      <c r="AE6" s="10"/>
      <c r="AF6" s="10"/>
      <c r="AH6" s="10" t="s">
        <v>13</v>
      </c>
      <c r="AI6" s="10"/>
      <c r="AJ6" s="1" t="s">
        <v>14</v>
      </c>
    </row>
    <row r="7" spans="1:36" x14ac:dyDescent="0.2">
      <c r="A7" s="11"/>
      <c r="B7" s="1" t="s">
        <v>12</v>
      </c>
      <c r="C7" s="1" t="s">
        <v>0</v>
      </c>
      <c r="D7" s="1" t="s">
        <v>1</v>
      </c>
      <c r="E7" s="1" t="s">
        <v>2</v>
      </c>
      <c r="F7" s="1" t="s">
        <v>0</v>
      </c>
      <c r="G7" s="1" t="s">
        <v>1</v>
      </c>
      <c r="H7" s="1" t="s">
        <v>2</v>
      </c>
      <c r="J7" s="1" t="s">
        <v>12</v>
      </c>
      <c r="K7" s="1" t="s">
        <v>3</v>
      </c>
      <c r="L7" s="1" t="s">
        <v>4</v>
      </c>
      <c r="M7" s="1" t="s">
        <v>6</v>
      </c>
      <c r="N7" s="1" t="s">
        <v>3</v>
      </c>
      <c r="O7" s="1" t="s">
        <v>4</v>
      </c>
      <c r="P7" s="1" t="s">
        <v>6</v>
      </c>
      <c r="R7" s="1" t="s">
        <v>12</v>
      </c>
      <c r="S7" s="1" t="s">
        <v>5</v>
      </c>
      <c r="T7" s="1" t="s">
        <v>7</v>
      </c>
      <c r="U7" s="1" t="s">
        <v>8</v>
      </c>
      <c r="V7" s="1" t="s">
        <v>5</v>
      </c>
      <c r="W7" s="1" t="s">
        <v>7</v>
      </c>
      <c r="X7" s="1" t="s">
        <v>8</v>
      </c>
      <c r="Z7" s="1" t="s">
        <v>12</v>
      </c>
      <c r="AA7" s="1" t="s">
        <v>9</v>
      </c>
      <c r="AB7" s="1" t="s">
        <v>10</v>
      </c>
      <c r="AC7" s="1" t="s">
        <v>11</v>
      </c>
      <c r="AD7" s="1" t="s">
        <v>9</v>
      </c>
      <c r="AE7" s="1" t="s">
        <v>10</v>
      </c>
      <c r="AF7" s="1" t="s">
        <v>11</v>
      </c>
      <c r="AH7" s="1" t="s">
        <v>12</v>
      </c>
      <c r="AI7" s="1" t="s">
        <v>17</v>
      </c>
      <c r="AJ7" s="1" t="s">
        <v>17</v>
      </c>
    </row>
    <row r="8" spans="1:36" x14ac:dyDescent="0.2">
      <c r="A8" s="11"/>
      <c r="B8" s="2">
        <v>17.63</v>
      </c>
      <c r="C8" s="2">
        <v>24.8</v>
      </c>
      <c r="D8" s="2">
        <v>25.02</v>
      </c>
      <c r="E8" s="2">
        <v>27.8</v>
      </c>
      <c r="F8" s="2">
        <f>(1.96^B8)/(2.031^C8)</f>
        <v>3.3209966504907412E-3</v>
      </c>
      <c r="G8" s="2">
        <f>(1.96^B8)/(1.951^D8)</f>
        <v>7.7667201643140506E-3</v>
      </c>
      <c r="H8" s="2">
        <f>(1.96^B8)/(2.034^E8)</f>
        <v>3.8046802789540248E-4</v>
      </c>
      <c r="J8" s="2">
        <v>17.88</v>
      </c>
      <c r="K8" s="2">
        <v>22.59</v>
      </c>
      <c r="L8" s="2">
        <v>25.68</v>
      </c>
      <c r="M8" s="2">
        <v>28.86</v>
      </c>
      <c r="N8" s="2">
        <f>(1.96^J8)/(2.044^K8)</f>
        <v>1.6284529592339791E-2</v>
      </c>
      <c r="O8" s="2">
        <f>(1.96^J8)/(2.058^L8)</f>
        <v>1.5005879107509797E-3</v>
      </c>
      <c r="P8" s="2">
        <f>(1.96^J8)/(2.015^M8)</f>
        <v>2.780741376506693E-4</v>
      </c>
      <c r="R8" s="2">
        <v>17.54</v>
      </c>
      <c r="S8" s="2">
        <v>26.61</v>
      </c>
      <c r="T8" s="2">
        <v>23.94</v>
      </c>
      <c r="U8" s="2">
        <v>26.62</v>
      </c>
      <c r="V8" s="2">
        <f>(1.96^R8)/(2.01^S8)</f>
        <v>1.1432057591267196E-3</v>
      </c>
      <c r="W8" s="2">
        <f>(1.96^R8)/(2.071^T8)</f>
        <v>3.6042916364156744E-3</v>
      </c>
      <c r="X8" s="2">
        <f>(1.96^R8)/(2.162^U8)</f>
        <v>1.6304708319922245E-4</v>
      </c>
      <c r="Z8" s="2">
        <v>17.52</v>
      </c>
      <c r="AA8" s="2">
        <v>24.74</v>
      </c>
      <c r="AB8" s="2">
        <v>20.61</v>
      </c>
      <c r="AC8" s="2">
        <v>21.91</v>
      </c>
      <c r="AD8" s="2">
        <f>(1.96^Z8)/(2.12^AA8)</f>
        <v>1.113722954409127E-3</v>
      </c>
      <c r="AE8" s="2">
        <f>(1.96^Z8)/(2.072^AB8)</f>
        <v>3.9767986302710848E-2</v>
      </c>
      <c r="AF8" s="2">
        <f>(1.96^Z8)/(2.124^AC8)</f>
        <v>8.9612997257148014E-3</v>
      </c>
      <c r="AH8" s="2">
        <v>16.96</v>
      </c>
      <c r="AI8" s="2">
        <v>20.45</v>
      </c>
      <c r="AJ8" s="2">
        <f>(1.96^AH8)/(1.99^AI8)</f>
        <v>7.0003145938234548E-2</v>
      </c>
    </row>
    <row r="9" spans="1:36" x14ac:dyDescent="0.2">
      <c r="A9" s="11"/>
      <c r="B9" s="2">
        <v>17.71</v>
      </c>
      <c r="C9" s="2">
        <v>24.45</v>
      </c>
      <c r="D9" s="2">
        <v>24.96</v>
      </c>
      <c r="E9" s="2">
        <v>27.19</v>
      </c>
      <c r="F9" s="2">
        <f t="shared" ref="F9:F17" si="0">(1.96^B9)/(2.031^C9)</f>
        <v>4.491044894383474E-3</v>
      </c>
      <c r="G9" s="2">
        <f t="shared" ref="G9:G17" si="1">(1.96^B9)/(1.951^D9)</f>
        <v>8.531660782423801E-3</v>
      </c>
      <c r="H9" s="2">
        <f t="shared" ref="H9:H17" si="2">(1.96^B9)/(2.034^E9)</f>
        <v>6.1914551549147956E-4</v>
      </c>
      <c r="J9" s="2">
        <v>17.72</v>
      </c>
      <c r="K9" s="2">
        <v>22.18</v>
      </c>
      <c r="L9" s="2">
        <v>25.24</v>
      </c>
      <c r="M9" s="2">
        <v>28.53</v>
      </c>
      <c r="N9" s="2">
        <f t="shared" ref="N9:N17" si="3">(1.96^J9)/(2.044^K9)</f>
        <v>1.9602497710064348E-2</v>
      </c>
      <c r="O9" s="2">
        <f t="shared" ref="O9:O17" si="4">(1.96^J9)/(2.058^L9)</f>
        <v>1.8510426900521064E-3</v>
      </c>
      <c r="P9" s="2">
        <f t="shared" ref="P9:P17" si="5">(1.96^J9)/(2.034^M9)</f>
        <v>2.4072712065538861E-4</v>
      </c>
      <c r="R9" s="2">
        <v>17.68</v>
      </c>
      <c r="S9" s="2">
        <v>26.76</v>
      </c>
      <c r="T9" s="2">
        <v>23.48</v>
      </c>
      <c r="U9" s="2">
        <v>23.73</v>
      </c>
      <c r="V9" s="2">
        <f t="shared" ref="V9:V17" si="6">(1.96^R9)/(2.01^S9)</f>
        <v>1.1312558680993462E-3</v>
      </c>
      <c r="W9" s="2">
        <f t="shared" ref="W9:W17" si="7">(1.96^R9)/(2.071^T9)</f>
        <v>5.5357774158938389E-3</v>
      </c>
      <c r="X9" s="2">
        <f t="shared" ref="X9:X17" si="8">(1.96^R9)/(2.162^U9)</f>
        <v>1.663266448374004E-3</v>
      </c>
      <c r="Z9" s="2">
        <v>17.600000000000001</v>
      </c>
      <c r="AA9" s="2">
        <v>24.83</v>
      </c>
      <c r="AB9" s="2">
        <v>19.670000000000002</v>
      </c>
      <c r="AC9" s="2">
        <v>21.81</v>
      </c>
      <c r="AD9" s="2">
        <f t="shared" ref="AD9:AD17" si="9">(1.96^Z9)/(2.12^AA9)</f>
        <v>1.0984680485979035E-3</v>
      </c>
      <c r="AE9" s="2">
        <f t="shared" ref="AE9:AE17" si="10">(1.96^Z9)/(2.072^AB9)</f>
        <v>8.3237772996011761E-2</v>
      </c>
      <c r="AF9" s="2">
        <f t="shared" ref="AF9:AF17" si="11">(1.96^Z9)/(2.034^AC9)</f>
        <v>2.6216376606588043E-2</v>
      </c>
      <c r="AH9" s="2">
        <v>17.23</v>
      </c>
      <c r="AI9" s="2">
        <v>19.55</v>
      </c>
      <c r="AJ9" s="2">
        <f t="shared" ref="AJ9:AJ17" si="12">(1.96^AH9)/(1.99^AI9)</f>
        <v>0.15595326291339837</v>
      </c>
    </row>
    <row r="10" spans="1:36" x14ac:dyDescent="0.2">
      <c r="A10" s="11"/>
      <c r="B10" s="2">
        <v>17.98</v>
      </c>
      <c r="C10" s="2">
        <v>25.47</v>
      </c>
      <c r="D10" s="2">
        <v>24.61</v>
      </c>
      <c r="E10" s="2">
        <v>27.08</v>
      </c>
      <c r="F10" s="2">
        <f t="shared" si="0"/>
        <v>2.6145226820821123E-3</v>
      </c>
      <c r="G10" s="2">
        <f t="shared" si="1"/>
        <v>1.2928042263224505E-2</v>
      </c>
      <c r="H10" s="2">
        <f t="shared" si="2"/>
        <v>8.028242370735619E-4</v>
      </c>
      <c r="J10" s="2">
        <v>18.14</v>
      </c>
      <c r="K10" s="2">
        <v>22.82</v>
      </c>
      <c r="L10" s="2">
        <v>24.83</v>
      </c>
      <c r="M10" s="2">
        <v>28.6</v>
      </c>
      <c r="N10" s="2">
        <f t="shared" si="3"/>
        <v>1.6457019783867266E-2</v>
      </c>
      <c r="O10" s="2">
        <f t="shared" si="4"/>
        <v>3.301236108481835E-3</v>
      </c>
      <c r="P10" s="2">
        <f t="shared" si="5"/>
        <v>3.0387012522513753E-4</v>
      </c>
      <c r="R10" s="2">
        <v>17.93</v>
      </c>
      <c r="S10" s="2">
        <v>27.7</v>
      </c>
      <c r="T10" s="2">
        <v>24.09</v>
      </c>
      <c r="U10" s="2">
        <v>24.23</v>
      </c>
      <c r="V10" s="2">
        <f t="shared" si="6"/>
        <v>6.9441735916743528E-4</v>
      </c>
      <c r="W10" s="2">
        <f t="shared" si="7"/>
        <v>4.2011943918739822E-3</v>
      </c>
      <c r="X10" s="2">
        <f t="shared" si="8"/>
        <v>1.3384372038880929E-3</v>
      </c>
      <c r="Z10" s="2">
        <v>18</v>
      </c>
      <c r="AA10" s="2">
        <v>25.07</v>
      </c>
      <c r="AB10" s="2">
        <v>20.45</v>
      </c>
      <c r="AC10" s="2">
        <v>21.53</v>
      </c>
      <c r="AD10" s="2">
        <f t="shared" si="9"/>
        <v>1.2005195891513732E-3</v>
      </c>
      <c r="AE10" s="2">
        <f t="shared" si="10"/>
        <v>6.1721841500907537E-2</v>
      </c>
      <c r="AF10" s="2">
        <f t="shared" si="11"/>
        <v>4.1861362666992641E-2</v>
      </c>
      <c r="AH10" s="2">
        <v>17.579999999999998</v>
      </c>
      <c r="AI10" s="2">
        <v>18.899999999999999</v>
      </c>
      <c r="AJ10" s="2">
        <f t="shared" si="12"/>
        <v>0.30870139377064665</v>
      </c>
    </row>
    <row r="11" spans="1:36" x14ac:dyDescent="0.2">
      <c r="A11" s="11"/>
      <c r="B11" s="2">
        <v>17.510000000000002</v>
      </c>
      <c r="C11" s="2">
        <v>25.02</v>
      </c>
      <c r="D11" s="2">
        <v>24.66</v>
      </c>
      <c r="E11" s="2">
        <v>26.88</v>
      </c>
      <c r="F11" s="2">
        <f t="shared" si="0"/>
        <v>2.6212082480529873E-3</v>
      </c>
      <c r="G11" s="2">
        <f t="shared" si="1"/>
        <v>9.1129617243558593E-3</v>
      </c>
      <c r="H11" s="2">
        <f t="shared" si="2"/>
        <v>6.7441979902553573E-4</v>
      </c>
      <c r="J11" s="2">
        <v>17.55</v>
      </c>
      <c r="K11" s="2">
        <v>22.12</v>
      </c>
      <c r="L11" s="2">
        <v>25.52</v>
      </c>
      <c r="M11" s="2">
        <v>28.69</v>
      </c>
      <c r="N11" s="2">
        <f t="shared" si="3"/>
        <v>1.8249742168835407E-2</v>
      </c>
      <c r="O11" s="2">
        <f t="shared" si="4"/>
        <v>1.3488641091386486E-3</v>
      </c>
      <c r="P11" s="2">
        <f t="shared" si="5"/>
        <v>1.9164846156297194E-4</v>
      </c>
      <c r="R11" s="2">
        <v>17.32</v>
      </c>
      <c r="S11" s="2">
        <v>26.02</v>
      </c>
      <c r="T11" s="2">
        <v>23.44</v>
      </c>
      <c r="U11" s="2">
        <v>25.68</v>
      </c>
      <c r="V11" s="2">
        <f t="shared" si="6"/>
        <v>1.4883797128944182E-3</v>
      </c>
      <c r="W11" s="2">
        <f t="shared" si="7"/>
        <v>4.4731518131502562E-3</v>
      </c>
      <c r="X11" s="2">
        <f t="shared" si="8"/>
        <v>2.9025589342705473E-4</v>
      </c>
      <c r="Z11" s="2">
        <v>17.2</v>
      </c>
      <c r="AA11" s="2">
        <v>24.87</v>
      </c>
      <c r="AB11" s="2">
        <v>20.100000000000001</v>
      </c>
      <c r="AC11" s="2">
        <v>21.03</v>
      </c>
      <c r="AD11" s="2">
        <f t="shared" si="9"/>
        <v>8.1438837563756411E-4</v>
      </c>
      <c r="AE11" s="2">
        <f t="shared" si="10"/>
        <v>4.6491165177892771E-2</v>
      </c>
      <c r="AF11" s="2">
        <f t="shared" si="11"/>
        <v>3.4848491113494508E-2</v>
      </c>
      <c r="AH11" s="2">
        <v>16.48</v>
      </c>
      <c r="AI11" s="2">
        <v>20.51</v>
      </c>
      <c r="AJ11" s="2">
        <f t="shared" si="12"/>
        <v>4.8629909213614819E-2</v>
      </c>
    </row>
    <row r="12" spans="1:36" x14ac:dyDescent="0.2">
      <c r="A12" s="11"/>
      <c r="B12" s="2">
        <v>17.78</v>
      </c>
      <c r="C12" s="2">
        <v>25.43</v>
      </c>
      <c r="D12" s="2">
        <v>24.68</v>
      </c>
      <c r="E12" s="2">
        <v>26.6</v>
      </c>
      <c r="F12" s="2">
        <f t="shared" si="0"/>
        <v>2.3509835834970988E-3</v>
      </c>
      <c r="G12" s="2">
        <f t="shared" si="1"/>
        <v>1.0783594289431082E-2</v>
      </c>
      <c r="H12" s="2">
        <f t="shared" si="2"/>
        <v>9.8668316061837052E-4</v>
      </c>
      <c r="J12" s="2">
        <v>17.8</v>
      </c>
      <c r="K12" s="2">
        <v>22.8</v>
      </c>
      <c r="L12" s="2">
        <v>25.87</v>
      </c>
      <c r="M12" s="2">
        <v>28.91</v>
      </c>
      <c r="N12" s="2">
        <f t="shared" si="3"/>
        <v>1.3279867589283206E-2</v>
      </c>
      <c r="O12" s="2">
        <f t="shared" si="4"/>
        <v>1.2397277918944555E-3</v>
      </c>
      <c r="P12" s="2">
        <f t="shared" si="5"/>
        <v>1.9396891946809325E-4</v>
      </c>
      <c r="R12" s="2">
        <v>17.79</v>
      </c>
      <c r="S12" s="2">
        <v>26.95</v>
      </c>
      <c r="T12" s="2">
        <v>24.5</v>
      </c>
      <c r="U12" s="2">
        <v>25.58</v>
      </c>
      <c r="V12" s="2">
        <f t="shared" si="6"/>
        <v>1.0668460705672983E-3</v>
      </c>
      <c r="W12" s="2">
        <f t="shared" si="7"/>
        <v>2.8367632140277777E-3</v>
      </c>
      <c r="X12" s="2">
        <f t="shared" si="8"/>
        <v>4.3015697464129796E-4</v>
      </c>
      <c r="Z12" s="2">
        <v>17.649999999999999</v>
      </c>
      <c r="AA12" s="2">
        <v>24.44</v>
      </c>
      <c r="AB12" s="2">
        <v>20.74</v>
      </c>
      <c r="AC12" s="2">
        <v>21.55</v>
      </c>
      <c r="AD12" s="2">
        <f t="shared" si="9"/>
        <v>1.5228994097246974E-3</v>
      </c>
      <c r="AE12" s="2">
        <f t="shared" si="10"/>
        <v>3.9481734360817186E-2</v>
      </c>
      <c r="AF12" s="2">
        <f t="shared" si="11"/>
        <v>3.2610444414113475E-2</v>
      </c>
      <c r="AH12" s="2">
        <v>17.23</v>
      </c>
      <c r="AI12" s="2">
        <v>20.78</v>
      </c>
      <c r="AJ12" s="2">
        <f t="shared" si="12"/>
        <v>6.6896775020906851E-2</v>
      </c>
    </row>
    <row r="13" spans="1:36" x14ac:dyDescent="0.2">
      <c r="A13" s="11"/>
      <c r="B13" s="2">
        <v>17.75</v>
      </c>
      <c r="C13" s="2">
        <v>27.23</v>
      </c>
      <c r="D13" s="2">
        <v>25.3</v>
      </c>
      <c r="E13" s="2">
        <v>28.62</v>
      </c>
      <c r="F13" s="2">
        <f t="shared" si="0"/>
        <v>6.435822418721334E-4</v>
      </c>
      <c r="G13" s="2">
        <f t="shared" si="1"/>
        <v>6.9829084929559975E-3</v>
      </c>
      <c r="H13" s="2">
        <f t="shared" si="2"/>
        <v>2.3043111327269116E-4</v>
      </c>
      <c r="J13" s="2">
        <v>17.71</v>
      </c>
      <c r="K13" s="2">
        <v>22.66</v>
      </c>
      <c r="L13" s="2">
        <v>25.61</v>
      </c>
      <c r="M13" s="2">
        <v>29.29</v>
      </c>
      <c r="N13" s="2">
        <f t="shared" si="3"/>
        <v>1.3815226933583925E-2</v>
      </c>
      <c r="O13" s="2">
        <f t="shared" si="4"/>
        <v>1.4077290962434979E-3</v>
      </c>
      <c r="P13" s="2">
        <f t="shared" si="5"/>
        <v>1.3939774219619836E-4</v>
      </c>
      <c r="R13" s="2">
        <v>17.66</v>
      </c>
      <c r="S13" s="2">
        <v>26.2</v>
      </c>
      <c r="T13" s="2">
        <v>24.49</v>
      </c>
      <c r="U13" s="2">
        <v>25.62</v>
      </c>
      <c r="V13" s="2">
        <f t="shared" si="6"/>
        <v>1.6500819579827386E-3</v>
      </c>
      <c r="W13" s="2">
        <f t="shared" si="7"/>
        <v>2.6181323580383034E-3</v>
      </c>
      <c r="X13" s="2">
        <f t="shared" si="8"/>
        <v>3.8215491730726899E-4</v>
      </c>
      <c r="Z13" s="2">
        <v>17.61</v>
      </c>
      <c r="AA13" s="2">
        <v>24.9</v>
      </c>
      <c r="AB13" s="2">
        <v>19.84</v>
      </c>
      <c r="AC13" s="2">
        <v>21.96</v>
      </c>
      <c r="AD13" s="2">
        <f t="shared" si="9"/>
        <v>1.0492198044045656E-3</v>
      </c>
      <c r="AE13" s="2">
        <f t="shared" si="10"/>
        <v>7.4038354037631163E-2</v>
      </c>
      <c r="AF13" s="2">
        <f t="shared" si="11"/>
        <v>2.3726986634604152E-2</v>
      </c>
      <c r="AH13" s="2">
        <v>16.690000000000001</v>
      </c>
      <c r="AI13" s="2">
        <v>20.04</v>
      </c>
      <c r="AJ13" s="2">
        <f t="shared" si="12"/>
        <v>7.7399504372627048E-2</v>
      </c>
    </row>
    <row r="14" spans="1:36" x14ac:dyDescent="0.2">
      <c r="A14" s="11"/>
      <c r="B14" s="2">
        <v>17.53</v>
      </c>
      <c r="C14" s="2">
        <v>25.43</v>
      </c>
      <c r="D14" s="2">
        <v>24.76</v>
      </c>
      <c r="E14" s="2">
        <v>27.1</v>
      </c>
      <c r="F14" s="2">
        <f t="shared" si="0"/>
        <v>1.986943778389465E-3</v>
      </c>
      <c r="G14" s="2">
        <f t="shared" si="1"/>
        <v>8.6393076689032875E-3</v>
      </c>
      <c r="H14" s="2">
        <f t="shared" si="2"/>
        <v>5.8470690712984406E-4</v>
      </c>
      <c r="J14" s="2">
        <v>17.489999999999998</v>
      </c>
      <c r="K14" s="2">
        <v>22.74</v>
      </c>
      <c r="L14" s="2">
        <v>26.74</v>
      </c>
      <c r="M14" s="2">
        <v>28.45</v>
      </c>
      <c r="N14" s="2">
        <f t="shared" si="3"/>
        <v>1.1251831404893468E-2</v>
      </c>
      <c r="O14" s="2">
        <f t="shared" si="4"/>
        <v>5.3706825492823187E-4</v>
      </c>
      <c r="P14" s="2">
        <f t="shared" si="5"/>
        <v>2.1826002506043649E-4</v>
      </c>
      <c r="R14" s="2">
        <v>17.28</v>
      </c>
      <c r="S14" s="2">
        <v>28.42</v>
      </c>
      <c r="T14" s="2">
        <v>23.49</v>
      </c>
      <c r="U14" s="2">
        <v>26.05</v>
      </c>
      <c r="V14" s="2">
        <f t="shared" si="6"/>
        <v>2.7123951624941826E-4</v>
      </c>
      <c r="W14" s="2">
        <f t="shared" si="7"/>
        <v>4.1986956004027515E-3</v>
      </c>
      <c r="X14" s="2">
        <f t="shared" si="8"/>
        <v>2.1241941013102413E-4</v>
      </c>
      <c r="Z14" s="2">
        <v>17.2</v>
      </c>
      <c r="AA14" s="2">
        <v>24.51</v>
      </c>
      <c r="AB14" s="2">
        <v>21.14</v>
      </c>
      <c r="AC14" s="2">
        <v>21.46</v>
      </c>
      <c r="AD14" s="2">
        <f t="shared" si="9"/>
        <v>1.0673638159574542E-3</v>
      </c>
      <c r="AE14" s="2">
        <f t="shared" si="10"/>
        <v>2.1793404997914528E-2</v>
      </c>
      <c r="AF14" s="2">
        <f t="shared" si="11"/>
        <v>2.567988477071494E-2</v>
      </c>
      <c r="AH14" s="2">
        <v>16.88</v>
      </c>
      <c r="AI14" s="2">
        <v>19.22</v>
      </c>
      <c r="AJ14" s="2">
        <f t="shared" si="12"/>
        <v>0.15464160763042228</v>
      </c>
    </row>
    <row r="15" spans="1:36" x14ac:dyDescent="0.2">
      <c r="A15" s="11"/>
      <c r="B15" s="2">
        <v>17.940000000000001</v>
      </c>
      <c r="C15" s="2">
        <v>25.44</v>
      </c>
      <c r="D15" s="2">
        <v>24.98</v>
      </c>
      <c r="E15" s="2">
        <v>28.27</v>
      </c>
      <c r="F15" s="2">
        <f t="shared" si="0"/>
        <v>2.5997612649845611E-3</v>
      </c>
      <c r="G15" s="2">
        <f t="shared" si="1"/>
        <v>9.8275968096643383E-3</v>
      </c>
      <c r="H15" s="2">
        <f t="shared" si="2"/>
        <v>3.3573189638899301E-4</v>
      </c>
      <c r="J15" s="2">
        <v>17.78</v>
      </c>
      <c r="K15" s="2">
        <v>23.28</v>
      </c>
      <c r="L15" s="2">
        <v>26.03</v>
      </c>
      <c r="M15" s="2">
        <v>28.77</v>
      </c>
      <c r="N15" s="2">
        <f t="shared" si="3"/>
        <v>9.2964640773275185E-3</v>
      </c>
      <c r="O15" s="2">
        <f t="shared" si="4"/>
        <v>1.089757725554405E-3</v>
      </c>
      <c r="P15" s="2">
        <f t="shared" si="5"/>
        <v>2.1137623491665266E-4</v>
      </c>
      <c r="R15" s="2">
        <v>17.54</v>
      </c>
      <c r="S15" s="2">
        <v>26.55</v>
      </c>
      <c r="T15" s="2">
        <v>23.86</v>
      </c>
      <c r="U15" s="2">
        <v>26.52</v>
      </c>
      <c r="V15" s="2">
        <f t="shared" si="6"/>
        <v>1.192109549865323E-3</v>
      </c>
      <c r="W15" s="2">
        <f t="shared" si="7"/>
        <v>3.82044834399508E-3</v>
      </c>
      <c r="X15" s="2">
        <f t="shared" si="8"/>
        <v>1.7611591478786586E-4</v>
      </c>
      <c r="Z15" s="2">
        <v>17.670000000000002</v>
      </c>
      <c r="AA15" s="2">
        <v>25.09</v>
      </c>
      <c r="AB15" s="2">
        <v>20.46</v>
      </c>
      <c r="AC15" s="2">
        <v>21.92</v>
      </c>
      <c r="AD15" s="2">
        <f t="shared" si="9"/>
        <v>9.4710478366861269E-4</v>
      </c>
      <c r="AE15" s="2">
        <f t="shared" si="10"/>
        <v>4.907162885202717E-2</v>
      </c>
      <c r="AF15" s="2">
        <f t="shared" si="11"/>
        <v>2.541628009192751E-2</v>
      </c>
      <c r="AH15" s="2">
        <v>17.61</v>
      </c>
      <c r="AI15" s="2">
        <v>20.48</v>
      </c>
      <c r="AJ15" s="2">
        <f t="shared" si="12"/>
        <v>0.10619850712012714</v>
      </c>
    </row>
    <row r="16" spans="1:36" x14ac:dyDescent="0.2">
      <c r="A16" s="11"/>
      <c r="B16" s="2">
        <v>17.63</v>
      </c>
      <c r="C16" s="2">
        <v>24.07</v>
      </c>
      <c r="D16" s="2">
        <v>24.49</v>
      </c>
      <c r="E16" s="2">
        <v>27.22</v>
      </c>
      <c r="F16" s="2">
        <f t="shared" si="0"/>
        <v>5.5705321061653001E-3</v>
      </c>
      <c r="G16" s="2">
        <f t="shared" si="1"/>
        <v>1.1068123859736562E-2</v>
      </c>
      <c r="H16" s="2">
        <f t="shared" si="2"/>
        <v>5.7433028476784761E-4</v>
      </c>
      <c r="J16" s="2">
        <v>17.59</v>
      </c>
      <c r="K16" s="2">
        <v>22.27</v>
      </c>
      <c r="L16" s="2">
        <v>26.32</v>
      </c>
      <c r="M16" s="2">
        <v>29.21</v>
      </c>
      <c r="N16" s="2">
        <f t="shared" si="3"/>
        <v>1.6841270145249467E-2</v>
      </c>
      <c r="O16" s="2">
        <f t="shared" si="4"/>
        <v>7.7786126497163429E-4</v>
      </c>
      <c r="P16" s="2">
        <f t="shared" si="5"/>
        <v>1.3609842110964392E-4</v>
      </c>
      <c r="R16" s="2">
        <v>17.52</v>
      </c>
      <c r="S16" s="2">
        <v>27.9</v>
      </c>
      <c r="T16" s="2">
        <v>23.59</v>
      </c>
      <c r="U16" s="2">
        <v>25.85</v>
      </c>
      <c r="V16" s="2">
        <f t="shared" si="6"/>
        <v>4.5830687082829046E-4</v>
      </c>
      <c r="W16" s="2">
        <f t="shared" si="7"/>
        <v>4.5881524241002383E-3</v>
      </c>
      <c r="X16" s="2">
        <f t="shared" si="8"/>
        <v>2.9127740282642624E-4</v>
      </c>
      <c r="Z16" s="2">
        <v>17.489999999999998</v>
      </c>
      <c r="AA16" s="2">
        <v>24.3</v>
      </c>
      <c r="AB16" s="2">
        <v>20.93</v>
      </c>
      <c r="AC16" s="2">
        <v>20.82</v>
      </c>
      <c r="AD16" s="2">
        <f t="shared" si="9"/>
        <v>1.5191381401296437E-3</v>
      </c>
      <c r="AE16" s="2">
        <f t="shared" si="10"/>
        <v>3.0868903141829159E-2</v>
      </c>
      <c r="AF16" s="2">
        <f t="shared" si="11"/>
        <v>4.9169063713151509E-2</v>
      </c>
      <c r="AH16" s="2">
        <v>16.97</v>
      </c>
      <c r="AI16" s="2">
        <v>20.77</v>
      </c>
      <c r="AJ16" s="2">
        <f t="shared" si="12"/>
        <v>5.6546682918903302E-2</v>
      </c>
    </row>
    <row r="17" spans="1:36" x14ac:dyDescent="0.2">
      <c r="A17" s="11"/>
      <c r="B17" s="2">
        <v>17.71</v>
      </c>
      <c r="C17" s="2">
        <v>24.27</v>
      </c>
      <c r="D17" s="2">
        <v>24.51</v>
      </c>
      <c r="E17" s="2">
        <v>26.91</v>
      </c>
      <c r="F17" s="2">
        <f t="shared" si="0"/>
        <v>5.1019380709039887E-3</v>
      </c>
      <c r="G17" s="2">
        <f t="shared" si="1"/>
        <v>1.1525223361303308E-2</v>
      </c>
      <c r="H17" s="2">
        <f t="shared" si="2"/>
        <v>7.5532002224318643E-4</v>
      </c>
      <c r="J17" s="2">
        <v>17.489999999999998</v>
      </c>
      <c r="K17" s="2">
        <v>22.49</v>
      </c>
      <c r="L17" s="2">
        <v>26.32</v>
      </c>
      <c r="M17" s="2">
        <v>28.28</v>
      </c>
      <c r="N17" s="2">
        <f t="shared" si="3"/>
        <v>1.3453752656260243E-2</v>
      </c>
      <c r="O17" s="2">
        <f t="shared" si="4"/>
        <v>7.2723795750797172E-4</v>
      </c>
      <c r="P17" s="2">
        <f t="shared" si="5"/>
        <v>2.4625999254715902E-4</v>
      </c>
      <c r="R17" s="2">
        <v>17.34</v>
      </c>
      <c r="S17" s="2">
        <v>26.35</v>
      </c>
      <c r="T17" s="2">
        <v>23.5</v>
      </c>
      <c r="U17" s="2">
        <v>25.44</v>
      </c>
      <c r="V17" s="2">
        <f t="shared" si="6"/>
        <v>1.1981306115724708E-3</v>
      </c>
      <c r="W17" s="2">
        <f t="shared" si="7"/>
        <v>4.3399822502065422E-3</v>
      </c>
      <c r="X17" s="2">
        <f t="shared" si="8"/>
        <v>3.5399043999562407E-4</v>
      </c>
      <c r="Z17" s="2">
        <v>17.25</v>
      </c>
      <c r="AA17" s="2">
        <v>24.65</v>
      </c>
      <c r="AB17" s="2">
        <v>20.7</v>
      </c>
      <c r="AC17" s="2">
        <v>20.97</v>
      </c>
      <c r="AD17" s="2">
        <f t="shared" si="9"/>
        <v>9.9366103291806244E-4</v>
      </c>
      <c r="AE17" s="2">
        <f t="shared" si="10"/>
        <v>3.1056276429584646E-2</v>
      </c>
      <c r="AF17" s="2">
        <f t="shared" si="11"/>
        <v>3.7609524187872528E-2</v>
      </c>
      <c r="AH17" s="2">
        <v>16.97</v>
      </c>
      <c r="AI17" s="2">
        <v>20.72</v>
      </c>
      <c r="AJ17" s="2">
        <f t="shared" si="12"/>
        <v>5.8526127314192419E-2</v>
      </c>
    </row>
    <row r="18" spans="1:36" x14ac:dyDescent="0.2">
      <c r="A18" s="11"/>
      <c r="E18" s="3" t="s">
        <v>16</v>
      </c>
      <c r="F18" s="2">
        <f>AVERAGE(F8:F17)</f>
        <v>3.1301513520821866E-3</v>
      </c>
      <c r="G18" s="2">
        <f>AVERAGE(G8:G17)</f>
        <v>9.7166139416312806E-3</v>
      </c>
      <c r="H18" s="2">
        <f>AVERAGE(H8:H17)</f>
        <v>5.9440609639069134E-4</v>
      </c>
      <c r="M18" s="3" t="s">
        <v>16</v>
      </c>
      <c r="N18" s="2">
        <f>AVERAGE(N8:N17)</f>
        <v>1.4853220206170465E-2</v>
      </c>
      <c r="O18" s="2">
        <f>AVERAGE(O8:O17)</f>
        <v>1.3781112909523768E-3</v>
      </c>
      <c r="P18" s="2">
        <f>AVERAGE(P8:P17)</f>
        <v>2.159681180392351E-4</v>
      </c>
      <c r="U18" s="2" t="s">
        <v>16</v>
      </c>
      <c r="V18" s="2">
        <f>AVERAGE(V8:V17)</f>
        <v>1.029397327635346E-3</v>
      </c>
      <c r="W18" s="2">
        <f>AVERAGE(W8:W17)</f>
        <v>4.0216589448104443E-3</v>
      </c>
      <c r="X18" s="2">
        <f>AVERAGE(X8:X17)</f>
        <v>5.3011216885778822E-4</v>
      </c>
      <c r="AC18" s="3" t="s">
        <v>16</v>
      </c>
      <c r="AD18" s="2">
        <f>AVERAGE(AD8:AD17)</f>
        <v>1.1326485954599006E-3</v>
      </c>
      <c r="AE18" s="2">
        <f>AVERAGE(AE8:AE17)</f>
        <v>4.7752906779732672E-2</v>
      </c>
      <c r="AF18" s="2">
        <f>AVERAGE(AF8:AF17)</f>
        <v>3.0609971392517411E-2</v>
      </c>
      <c r="AI18" s="3" t="s">
        <v>16</v>
      </c>
      <c r="AJ18" s="2">
        <f>AVERAGE(AJ8:AJ17)</f>
        <v>0.11034969162130732</v>
      </c>
    </row>
    <row r="19" spans="1:36" x14ac:dyDescent="0.2">
      <c r="A19" s="11"/>
    </row>
    <row r="20" spans="1:36" x14ac:dyDescent="0.2">
      <c r="A20" s="11"/>
      <c r="B20" s="10" t="s">
        <v>18</v>
      </c>
      <c r="C20" s="10"/>
      <c r="D20" s="10"/>
      <c r="E20" s="10"/>
      <c r="F20" s="10"/>
      <c r="G20" s="10"/>
      <c r="H20" s="10"/>
      <c r="J20" s="10" t="s">
        <v>18</v>
      </c>
      <c r="K20" s="10"/>
      <c r="L20" s="10"/>
      <c r="M20" s="10"/>
      <c r="N20" s="10"/>
      <c r="O20" s="10"/>
      <c r="P20" s="10"/>
      <c r="R20" s="10" t="s">
        <v>18</v>
      </c>
      <c r="S20" s="10"/>
      <c r="T20" s="10"/>
      <c r="U20" s="10"/>
      <c r="V20" s="10"/>
      <c r="W20" s="10"/>
      <c r="X20" s="10"/>
      <c r="Z20" s="10" t="s">
        <v>18</v>
      </c>
      <c r="AA20" s="10"/>
      <c r="AB20" s="10"/>
      <c r="AC20" s="10"/>
      <c r="AD20" s="10"/>
      <c r="AE20" s="10"/>
      <c r="AF20" s="10"/>
      <c r="AH20" s="10" t="s">
        <v>18</v>
      </c>
      <c r="AI20" s="10"/>
      <c r="AJ20" s="10"/>
    </row>
    <row r="21" spans="1:36" x14ac:dyDescent="0.2">
      <c r="A21" s="11"/>
      <c r="B21" s="10" t="s">
        <v>13</v>
      </c>
      <c r="C21" s="10"/>
      <c r="D21" s="10"/>
      <c r="E21" s="10"/>
      <c r="F21" s="10" t="s">
        <v>14</v>
      </c>
      <c r="G21" s="10"/>
      <c r="H21" s="10"/>
      <c r="J21" s="10" t="s">
        <v>13</v>
      </c>
      <c r="K21" s="10"/>
      <c r="L21" s="10"/>
      <c r="M21" s="10"/>
      <c r="N21" s="10" t="s">
        <v>14</v>
      </c>
      <c r="O21" s="10"/>
      <c r="P21" s="10"/>
      <c r="R21" s="10" t="s">
        <v>13</v>
      </c>
      <c r="S21" s="10"/>
      <c r="T21" s="10"/>
      <c r="U21" s="10"/>
      <c r="V21" s="10" t="s">
        <v>14</v>
      </c>
      <c r="W21" s="10"/>
      <c r="X21" s="10"/>
      <c r="Z21" s="10" t="s">
        <v>13</v>
      </c>
      <c r="AA21" s="10"/>
      <c r="AB21" s="10"/>
      <c r="AC21" s="10"/>
      <c r="AD21" s="10" t="s">
        <v>14</v>
      </c>
      <c r="AE21" s="10"/>
      <c r="AF21" s="10"/>
      <c r="AH21" s="10" t="s">
        <v>13</v>
      </c>
      <c r="AI21" s="10"/>
      <c r="AJ21" s="1" t="s">
        <v>14</v>
      </c>
    </row>
    <row r="22" spans="1:36" x14ac:dyDescent="0.2">
      <c r="A22" s="11"/>
      <c r="B22" s="1" t="s">
        <v>12</v>
      </c>
      <c r="C22" s="1" t="s">
        <v>0</v>
      </c>
      <c r="D22" s="1" t="s">
        <v>1</v>
      </c>
      <c r="E22" s="1" t="s">
        <v>2</v>
      </c>
      <c r="F22" s="1" t="s">
        <v>0</v>
      </c>
      <c r="G22" s="1" t="s">
        <v>1</v>
      </c>
      <c r="H22" s="1" t="s">
        <v>2</v>
      </c>
      <c r="J22" s="1" t="s">
        <v>12</v>
      </c>
      <c r="K22" s="1" t="s">
        <v>3</v>
      </c>
      <c r="L22" s="1" t="s">
        <v>4</v>
      </c>
      <c r="M22" s="1" t="s">
        <v>6</v>
      </c>
      <c r="N22" s="1" t="s">
        <v>3</v>
      </c>
      <c r="O22" s="1" t="s">
        <v>4</v>
      </c>
      <c r="P22" s="1" t="s">
        <v>6</v>
      </c>
      <c r="R22" s="1" t="s">
        <v>12</v>
      </c>
      <c r="S22" s="1" t="s">
        <v>5</v>
      </c>
      <c r="T22" s="1" t="s">
        <v>7</v>
      </c>
      <c r="U22" s="1" t="s">
        <v>8</v>
      </c>
      <c r="V22" s="1" t="s">
        <v>5</v>
      </c>
      <c r="W22" s="1" t="s">
        <v>7</v>
      </c>
      <c r="X22" s="1" t="s">
        <v>8</v>
      </c>
      <c r="Z22" s="1" t="s">
        <v>12</v>
      </c>
      <c r="AA22" s="1" t="s">
        <v>9</v>
      </c>
      <c r="AB22" s="1" t="s">
        <v>10</v>
      </c>
      <c r="AC22" s="1" t="s">
        <v>11</v>
      </c>
      <c r="AD22" s="1" t="s">
        <v>9</v>
      </c>
      <c r="AE22" s="1" t="s">
        <v>10</v>
      </c>
      <c r="AF22" s="1" t="s">
        <v>11</v>
      </c>
      <c r="AH22" s="1" t="s">
        <v>12</v>
      </c>
      <c r="AI22" s="1" t="s">
        <v>17</v>
      </c>
      <c r="AJ22" s="1" t="s">
        <v>17</v>
      </c>
    </row>
    <row r="23" spans="1:36" x14ac:dyDescent="0.2">
      <c r="A23" s="11"/>
      <c r="B23" s="2">
        <v>18.059999999999999</v>
      </c>
      <c r="C23" s="2">
        <v>28.77</v>
      </c>
      <c r="D23" s="2">
        <v>25.66</v>
      </c>
      <c r="E23" s="2">
        <v>27.35</v>
      </c>
      <c r="F23" s="2">
        <f t="shared" ref="F23:F32" si="13">(1.96^B23)/(2.031^C23)</f>
        <v>2.6627485222851117E-4</v>
      </c>
      <c r="G23" s="2">
        <f>(1.96^B23)/(1.951^D23)</f>
        <v>6.7630580635809432E-3</v>
      </c>
      <c r="H23" s="2">
        <f>(1.96^B23)/(2.034^E23)</f>
        <v>6.9943313836546249E-4</v>
      </c>
      <c r="J23" s="2">
        <v>18.05</v>
      </c>
      <c r="K23" s="2">
        <v>24.76</v>
      </c>
      <c r="L23" s="2">
        <v>25.62</v>
      </c>
      <c r="M23" s="2">
        <v>28.69</v>
      </c>
      <c r="N23" s="2">
        <f t="shared" ref="N23:N32" si="14">(1.96^J23)/(2.031^K23)</f>
        <v>4.5323598583019917E-3</v>
      </c>
      <c r="O23" s="2">
        <f>(1.96^J23)/(1.951^L23)</f>
        <v>6.8997101382129175E-3</v>
      </c>
      <c r="P23" s="2">
        <f>(1.96^J23)/(2.034^M23)</f>
        <v>2.6830784618816101E-4</v>
      </c>
      <c r="R23" s="2">
        <v>17.920000000000002</v>
      </c>
      <c r="S23" s="2">
        <v>25.25</v>
      </c>
      <c r="T23" s="2">
        <v>24.83</v>
      </c>
      <c r="U23" s="2">
        <v>24.21</v>
      </c>
      <c r="V23" s="2">
        <f t="shared" ref="V23:V32" si="15">(1.96^R23)/(2.01^S23)</f>
        <v>3.8152969805345816E-3</v>
      </c>
      <c r="W23" s="2">
        <f t="shared" ref="W23:W32" si="16">(1.96^R23)/(2.071^T23)</f>
        <v>2.4348765282397682E-3</v>
      </c>
      <c r="X23" s="2">
        <f t="shared" ref="X23:X32" si="17">(1.96^R23)/(2.162^U23)</f>
        <v>1.3501205668528548E-3</v>
      </c>
      <c r="Z23" s="2">
        <v>18.010000000000002</v>
      </c>
      <c r="AA23" s="2">
        <v>24.57</v>
      </c>
      <c r="AB23" s="2">
        <v>19.739999999999998</v>
      </c>
      <c r="AC23" s="2">
        <v>24.43</v>
      </c>
      <c r="AD23" s="2">
        <f t="shared" ref="AD23:AD32" si="18">(1.96^Z23)/(2.12^AA23)</f>
        <v>1.7597855290216525E-3</v>
      </c>
      <c r="AE23" s="2">
        <f t="shared" ref="AE23:AE32" si="19">(1.96^Z23)/(2.072^AB23)</f>
        <v>0.10423130108260407</v>
      </c>
      <c r="AF23" s="2">
        <f>(1.96^Z23)/(2.124^AC23)</f>
        <v>1.867011989824292E-3</v>
      </c>
      <c r="AH23" s="2">
        <v>18.11</v>
      </c>
      <c r="AI23" s="2">
        <v>20.84</v>
      </c>
      <c r="AJ23" s="2">
        <f>(1.96^AH23)/(1.99^AI23)</f>
        <v>0.11605379320445078</v>
      </c>
    </row>
    <row r="24" spans="1:36" x14ac:dyDescent="0.2">
      <c r="A24" s="11"/>
      <c r="B24" s="2">
        <v>17.579999999999998</v>
      </c>
      <c r="C24" s="2">
        <v>25.35</v>
      </c>
      <c r="D24" s="2">
        <v>25.26</v>
      </c>
      <c r="E24" s="2">
        <v>27.72</v>
      </c>
      <c r="F24" s="2">
        <f t="shared" si="13"/>
        <v>2.1747792273420995E-3</v>
      </c>
      <c r="G24" s="2">
        <f t="shared" ref="G24:G32" si="20">(1.96^B24)/(1.951^D24)</f>
        <v>6.3968049652558317E-3</v>
      </c>
      <c r="H24" s="2">
        <f t="shared" ref="H24:H32" si="21">(1.96^B24)/(2.034^E24)</f>
        <v>3.893798196440664E-4</v>
      </c>
      <c r="J24" s="2">
        <v>17.54</v>
      </c>
      <c r="K24" s="2">
        <v>23.03</v>
      </c>
      <c r="L24" s="2">
        <v>25.77</v>
      </c>
      <c r="M24" s="2">
        <v>28.62</v>
      </c>
      <c r="N24" s="2">
        <f t="shared" si="14"/>
        <v>1.0954989246239949E-2</v>
      </c>
      <c r="O24" s="2">
        <f t="shared" ref="O24:O32" si="22">(1.96^J24)/(1.951^L24)</f>
        <v>4.4283471525124784E-3</v>
      </c>
      <c r="P24" s="2">
        <f t="shared" ref="P24:P32" si="23">(1.96^J24)/(2.034^M24)</f>
        <v>2.0006326080706114E-4</v>
      </c>
      <c r="R24" s="2">
        <v>17.690000000000001</v>
      </c>
      <c r="S24" s="2">
        <v>25.72</v>
      </c>
      <c r="T24" s="2">
        <v>23.94</v>
      </c>
      <c r="U24" s="2">
        <v>24.09</v>
      </c>
      <c r="V24" s="2">
        <f t="shared" si="15"/>
        <v>2.3540045906266199E-3</v>
      </c>
      <c r="W24" s="2">
        <f t="shared" si="16"/>
        <v>3.9871110764308345E-3</v>
      </c>
      <c r="X24" s="2">
        <f t="shared" si="17"/>
        <v>1.2686339792528087E-3</v>
      </c>
      <c r="Z24" s="2">
        <v>17.489999999999998</v>
      </c>
      <c r="AA24" s="2">
        <v>25.56</v>
      </c>
      <c r="AB24" s="2">
        <v>19.32</v>
      </c>
      <c r="AC24" s="2">
        <v>21.34</v>
      </c>
      <c r="AD24" s="2">
        <f t="shared" si="18"/>
        <v>5.8940536233235833E-4</v>
      </c>
      <c r="AE24" s="2">
        <f t="shared" si="19"/>
        <v>9.9749033713221261E-2</v>
      </c>
      <c r="AF24" s="2">
        <f t="shared" ref="AF24:AF32" si="24">(1.96^Z24)/(2.034^AC24)</f>
        <v>3.3989865431730056E-2</v>
      </c>
      <c r="AH24" s="2">
        <v>17.32</v>
      </c>
      <c r="AI24" s="2">
        <v>19.309999999999999</v>
      </c>
      <c r="AJ24" s="2">
        <f t="shared" ref="AJ24:AJ32" si="25">(1.96^AH24)/(1.99^AI24)</f>
        <v>0.19544395859746522</v>
      </c>
    </row>
    <row r="25" spans="1:36" x14ac:dyDescent="0.2">
      <c r="A25" s="11"/>
      <c r="B25" s="2">
        <v>17.760000000000002</v>
      </c>
      <c r="C25" s="2">
        <v>25.92</v>
      </c>
      <c r="D25" s="2">
        <v>25.1</v>
      </c>
      <c r="E25" s="2">
        <v>27.81</v>
      </c>
      <c r="F25" s="2">
        <f t="shared" si="13"/>
        <v>1.6391798721875916E-3</v>
      </c>
      <c r="G25" s="2">
        <f t="shared" si="20"/>
        <v>8.035453005095658E-3</v>
      </c>
      <c r="H25" s="2">
        <f t="shared" si="21"/>
        <v>4.1231387249880517E-4</v>
      </c>
      <c r="J25" s="2">
        <v>17.72</v>
      </c>
      <c r="K25" s="2">
        <v>23.64</v>
      </c>
      <c r="L25" s="2">
        <v>26.54</v>
      </c>
      <c r="M25" s="2">
        <v>28.12</v>
      </c>
      <c r="N25" s="2">
        <f t="shared" si="14"/>
        <v>8.0262927325848981E-3</v>
      </c>
      <c r="O25" s="2">
        <f t="shared" si="22"/>
        <v>2.9877871472900291E-3</v>
      </c>
      <c r="P25" s="2">
        <f t="shared" si="23"/>
        <v>3.2206898913461591E-4</v>
      </c>
      <c r="R25" s="2">
        <v>17.57</v>
      </c>
      <c r="S25" s="2">
        <v>25.21</v>
      </c>
      <c r="T25" s="2">
        <v>24.43</v>
      </c>
      <c r="U25" s="2">
        <v>25.99</v>
      </c>
      <c r="V25" s="2">
        <f t="shared" si="15"/>
        <v>3.100034778943021E-3</v>
      </c>
      <c r="W25" s="2">
        <f t="shared" si="16"/>
        <v>2.5743011918805711E-3</v>
      </c>
      <c r="X25" s="2">
        <f t="shared" si="17"/>
        <v>2.7042061776243908E-4</v>
      </c>
      <c r="Z25" s="2">
        <v>17.600000000000001</v>
      </c>
      <c r="AA25" s="2">
        <v>24.43</v>
      </c>
      <c r="AB25" s="2">
        <v>20.47</v>
      </c>
      <c r="AC25" s="2">
        <v>22.3</v>
      </c>
      <c r="AD25" s="2">
        <f t="shared" si="18"/>
        <v>1.4836169055214992E-3</v>
      </c>
      <c r="AE25" s="2">
        <f t="shared" si="19"/>
        <v>4.6473849945268868E-2</v>
      </c>
      <c r="AF25" s="2">
        <f t="shared" si="24"/>
        <v>1.8513166302540608E-2</v>
      </c>
      <c r="AH25" s="2">
        <v>17.760000000000002</v>
      </c>
      <c r="AI25" s="2">
        <v>19.96</v>
      </c>
      <c r="AJ25" s="2">
        <f t="shared" si="25"/>
        <v>0.16801978403602733</v>
      </c>
    </row>
    <row r="26" spans="1:36" x14ac:dyDescent="0.2">
      <c r="A26" s="11"/>
      <c r="B26" s="2">
        <v>18.2</v>
      </c>
      <c r="C26" s="2">
        <v>26.32</v>
      </c>
      <c r="D26" s="2">
        <v>24.75</v>
      </c>
      <c r="E26" s="2">
        <v>27.6</v>
      </c>
      <c r="F26" s="2">
        <f t="shared" si="13"/>
        <v>1.6601040713844929E-3</v>
      </c>
      <c r="G26" s="2">
        <f t="shared" si="20"/>
        <v>1.3651899457973366E-2</v>
      </c>
      <c r="H26" s="2">
        <f t="shared" si="21"/>
        <v>6.4353817963524844E-4</v>
      </c>
      <c r="J26" s="2">
        <v>18.079999999999998</v>
      </c>
      <c r="K26" s="2">
        <v>23.6</v>
      </c>
      <c r="L26" s="2">
        <v>25.92</v>
      </c>
      <c r="M26" s="2">
        <v>28.49</v>
      </c>
      <c r="N26" s="2">
        <f t="shared" si="14"/>
        <v>1.0520480549605183E-2</v>
      </c>
      <c r="O26" s="2">
        <f t="shared" si="22"/>
        <v>5.7613113715732954E-3</v>
      </c>
      <c r="P26" s="2">
        <f t="shared" si="23"/>
        <v>3.1555222361984896E-4</v>
      </c>
      <c r="R26" s="2">
        <v>17.78</v>
      </c>
      <c r="S26" s="2">
        <v>26.11</v>
      </c>
      <c r="T26" s="2">
        <v>24.53</v>
      </c>
      <c r="U26" s="2">
        <v>24.13</v>
      </c>
      <c r="V26" s="2">
        <f t="shared" si="15"/>
        <v>1.9048636285610512E-3</v>
      </c>
      <c r="W26" s="2">
        <f t="shared" si="16"/>
        <v>2.7568626071952755E-3</v>
      </c>
      <c r="X26" s="2">
        <f t="shared" si="17"/>
        <v>1.3069084267942218E-3</v>
      </c>
      <c r="Z26" s="2">
        <v>17.87</v>
      </c>
      <c r="AA26" s="2">
        <v>24.55</v>
      </c>
      <c r="AB26" s="2">
        <v>19.86</v>
      </c>
      <c r="AC26" s="2">
        <v>22.19</v>
      </c>
      <c r="AD26" s="2">
        <f t="shared" si="18"/>
        <v>1.6258130654750313E-3</v>
      </c>
      <c r="AE26" s="2">
        <f t="shared" si="19"/>
        <v>8.6919163651694761E-2</v>
      </c>
      <c r="AF26" s="2">
        <f t="shared" si="24"/>
        <v>2.4005372308729293E-2</v>
      </c>
      <c r="AH26" s="2">
        <v>17.48</v>
      </c>
      <c r="AI26" s="2">
        <v>19.86</v>
      </c>
      <c r="AJ26" s="2">
        <f t="shared" si="25"/>
        <v>0.14907816205525745</v>
      </c>
    </row>
    <row r="27" spans="1:36" x14ac:dyDescent="0.2">
      <c r="A27" s="11"/>
      <c r="B27" s="2">
        <v>18.55</v>
      </c>
      <c r="C27" s="2">
        <v>26.43</v>
      </c>
      <c r="D27" s="2">
        <v>26.35</v>
      </c>
      <c r="E27" s="2">
        <v>27.81</v>
      </c>
      <c r="F27" s="2">
        <f t="shared" si="13"/>
        <v>1.9434655561353647E-3</v>
      </c>
      <c r="G27" s="2">
        <f t="shared" si="20"/>
        <v>5.9302236860711245E-3</v>
      </c>
      <c r="H27" s="2">
        <f t="shared" si="21"/>
        <v>7.0163338191463122E-4</v>
      </c>
      <c r="J27" s="2">
        <v>18.52</v>
      </c>
      <c r="K27" s="2">
        <v>24.94</v>
      </c>
      <c r="L27" s="2">
        <v>26.32</v>
      </c>
      <c r="M27" s="2">
        <v>29.76</v>
      </c>
      <c r="N27" s="2">
        <f t="shared" si="14"/>
        <v>5.4739011667990049E-3</v>
      </c>
      <c r="O27" s="2">
        <f t="shared" si="22"/>
        <v>5.929404942686586E-3</v>
      </c>
      <c r="P27" s="2">
        <f t="shared" si="23"/>
        <v>1.7220993847565929E-4</v>
      </c>
      <c r="R27" s="2">
        <v>18.34</v>
      </c>
      <c r="S27" s="2">
        <v>26.2</v>
      </c>
      <c r="T27" s="2">
        <v>26.99</v>
      </c>
      <c r="U27" s="2">
        <v>25.51</v>
      </c>
      <c r="V27" s="2">
        <f t="shared" si="15"/>
        <v>2.6075920257632892E-3</v>
      </c>
      <c r="W27" s="2">
        <f t="shared" si="16"/>
        <v>6.7030966212742777E-4</v>
      </c>
      <c r="X27" s="2">
        <f t="shared" si="17"/>
        <v>6.5736670930107506E-4</v>
      </c>
      <c r="Z27" s="2">
        <v>18.149999999999999</v>
      </c>
      <c r="AA27" s="2">
        <v>25.32</v>
      </c>
      <c r="AB27" s="2">
        <v>19.84</v>
      </c>
      <c r="AC27" s="2">
        <v>23.61</v>
      </c>
      <c r="AD27" s="2">
        <f t="shared" si="18"/>
        <v>1.1005852710018168E-3</v>
      </c>
      <c r="AE27" s="2">
        <f t="shared" si="19"/>
        <v>0.1064817141505735</v>
      </c>
      <c r="AF27" s="2">
        <f t="shared" si="24"/>
        <v>1.0575034648423227E-2</v>
      </c>
      <c r="AH27" s="2">
        <v>18.170000000000002</v>
      </c>
      <c r="AI27" s="2">
        <v>20.67</v>
      </c>
      <c r="AJ27" s="2">
        <f t="shared" si="25"/>
        <v>0.13583125932396406</v>
      </c>
    </row>
    <row r="28" spans="1:36" x14ac:dyDescent="0.2">
      <c r="A28" s="11"/>
      <c r="B28" s="2">
        <v>17.68</v>
      </c>
      <c r="C28" s="2">
        <v>26.99</v>
      </c>
      <c r="D28" s="2">
        <v>24.71</v>
      </c>
      <c r="E28" s="2">
        <v>28.43</v>
      </c>
      <c r="F28" s="2">
        <f t="shared" si="13"/>
        <v>7.2777395424029965E-4</v>
      </c>
      <c r="G28" s="2">
        <f t="shared" si="20"/>
        <v>9.8816670052968656E-3</v>
      </c>
      <c r="H28" s="2">
        <f t="shared" si="21"/>
        <v>2.5157638556654228E-4</v>
      </c>
      <c r="J28" s="2">
        <v>17.7</v>
      </c>
      <c r="K28" s="2">
        <v>23.04</v>
      </c>
      <c r="L28" s="2">
        <v>24.91</v>
      </c>
      <c r="M28" s="2">
        <v>27.83</v>
      </c>
      <c r="N28" s="2">
        <f t="shared" si="14"/>
        <v>1.2114230358994097E-2</v>
      </c>
      <c r="O28" s="2">
        <f t="shared" si="22"/>
        <v>8.7624162969313271E-3</v>
      </c>
      <c r="P28" s="2">
        <f t="shared" si="23"/>
        <v>3.9041416274867424E-4</v>
      </c>
      <c r="R28" s="2">
        <v>17.22</v>
      </c>
      <c r="S28" s="2">
        <v>25.83</v>
      </c>
      <c r="T28" s="2">
        <v>24.07</v>
      </c>
      <c r="U28" s="2">
        <v>25.8</v>
      </c>
      <c r="V28" s="2">
        <f t="shared" si="15"/>
        <v>1.5888956848887194E-3</v>
      </c>
      <c r="W28" s="2">
        <f t="shared" si="16"/>
        <v>2.6435928488360507E-3</v>
      </c>
      <c r="X28" s="2">
        <f t="shared" si="17"/>
        <v>2.4738465461054146E-4</v>
      </c>
      <c r="Z28" s="2">
        <v>17.46</v>
      </c>
      <c r="AA28" s="2">
        <v>24.48</v>
      </c>
      <c r="AB28" s="2">
        <v>19.04</v>
      </c>
      <c r="AC28" s="2">
        <v>22.05</v>
      </c>
      <c r="AD28" s="2">
        <f t="shared" si="18"/>
        <v>1.3004364394934393E-3</v>
      </c>
      <c r="AE28" s="2">
        <f t="shared" si="19"/>
        <v>0.11987542100987944</v>
      </c>
      <c r="AF28" s="2">
        <f t="shared" si="24"/>
        <v>2.0121140311219608E-2</v>
      </c>
      <c r="AH28" s="2">
        <v>17.59</v>
      </c>
      <c r="AI28" s="2">
        <v>20.51</v>
      </c>
      <c r="AJ28" s="2">
        <f t="shared" si="25"/>
        <v>0.10263788589698386</v>
      </c>
    </row>
    <row r="29" spans="1:36" x14ac:dyDescent="0.2">
      <c r="A29" s="11"/>
      <c r="B29" s="2">
        <v>17.670000000000002</v>
      </c>
      <c r="C29" s="2">
        <v>26.55</v>
      </c>
      <c r="D29" s="2">
        <v>24.45</v>
      </c>
      <c r="E29" s="2">
        <v>27.22</v>
      </c>
      <c r="F29" s="2">
        <f t="shared" si="13"/>
        <v>9.8733905101186254E-4</v>
      </c>
      <c r="G29" s="2">
        <f t="shared" si="20"/>
        <v>1.1678163308543477E-2</v>
      </c>
      <c r="H29" s="2">
        <f t="shared" si="21"/>
        <v>5.8999993030238137E-4</v>
      </c>
      <c r="J29" s="2">
        <v>17.670000000000002</v>
      </c>
      <c r="K29" s="2">
        <v>22.45</v>
      </c>
      <c r="L29" s="2">
        <v>25.19</v>
      </c>
      <c r="M29" s="2">
        <v>28.14</v>
      </c>
      <c r="N29" s="2">
        <f t="shared" si="14"/>
        <v>1.8033374443263538E-2</v>
      </c>
      <c r="O29" s="2">
        <f t="shared" si="22"/>
        <v>7.1217080295106813E-3</v>
      </c>
      <c r="P29" s="2">
        <f t="shared" si="23"/>
        <v>3.0702171099863989E-4</v>
      </c>
      <c r="R29" s="2">
        <v>17.21</v>
      </c>
      <c r="S29" s="2">
        <v>25.69</v>
      </c>
      <c r="T29" s="2">
        <v>24.11</v>
      </c>
      <c r="U29" s="2">
        <v>23.47</v>
      </c>
      <c r="V29" s="2">
        <f t="shared" si="15"/>
        <v>1.7402845833121943E-3</v>
      </c>
      <c r="W29" s="2">
        <f t="shared" si="16"/>
        <v>2.5504969218422503E-3</v>
      </c>
      <c r="X29" s="2">
        <f t="shared" si="17"/>
        <v>1.4813713897963955E-3</v>
      </c>
      <c r="Z29" s="2">
        <v>17.32</v>
      </c>
      <c r="AA29" s="2">
        <v>24.77</v>
      </c>
      <c r="AB29" s="2">
        <v>19.07</v>
      </c>
      <c r="AC29" s="2">
        <v>21.54</v>
      </c>
      <c r="AD29" s="2">
        <f t="shared" si="18"/>
        <v>9.5177847922233024E-4</v>
      </c>
      <c r="AE29" s="2">
        <f t="shared" si="19"/>
        <v>0.10673887052384104</v>
      </c>
      <c r="AF29" s="2">
        <f t="shared" si="24"/>
        <v>2.6302420907677596E-2</v>
      </c>
      <c r="AH29" s="2">
        <v>17.43</v>
      </c>
      <c r="AI29" s="2">
        <v>19.71</v>
      </c>
      <c r="AJ29" s="2">
        <f t="shared" si="25"/>
        <v>0.15981928659017797</v>
      </c>
    </row>
    <row r="30" spans="1:36" x14ac:dyDescent="0.2">
      <c r="A30" s="11"/>
      <c r="B30" s="2">
        <v>17.940000000000001</v>
      </c>
      <c r="C30" s="2">
        <v>25.6</v>
      </c>
      <c r="D30" s="2">
        <v>24.79</v>
      </c>
      <c r="E30" s="2">
        <v>28.03</v>
      </c>
      <c r="F30" s="2">
        <f t="shared" si="13"/>
        <v>2.3211322245069799E-3</v>
      </c>
      <c r="G30" s="2">
        <f t="shared" si="20"/>
        <v>1.1158253194051344E-2</v>
      </c>
      <c r="H30" s="2">
        <f t="shared" si="21"/>
        <v>3.9810426584749092E-4</v>
      </c>
      <c r="J30" s="2">
        <v>18.13</v>
      </c>
      <c r="K30" s="2">
        <v>22.33</v>
      </c>
      <c r="L30" s="2">
        <v>25.69</v>
      </c>
      <c r="M30" s="2">
        <v>29.04</v>
      </c>
      <c r="N30" s="2">
        <f t="shared" si="14"/>
        <v>2.6757158056641556E-2</v>
      </c>
      <c r="O30" s="2">
        <f t="shared" si="22"/>
        <v>6.9485361765296303E-3</v>
      </c>
      <c r="P30" s="2">
        <f t="shared" si="23"/>
        <v>2.208467572252153E-4</v>
      </c>
      <c r="R30" s="2">
        <v>17.43</v>
      </c>
      <c r="S30" s="2">
        <v>25.13</v>
      </c>
      <c r="T30" s="2">
        <v>24.17</v>
      </c>
      <c r="U30" s="2">
        <v>24.66</v>
      </c>
      <c r="V30" s="2">
        <f t="shared" si="15"/>
        <v>2.9833650712019558E-3</v>
      </c>
      <c r="W30" s="2">
        <f t="shared" si="16"/>
        <v>2.8310682124498862E-3</v>
      </c>
      <c r="X30" s="2">
        <f t="shared" si="17"/>
        <v>6.8624946325964744E-4</v>
      </c>
      <c r="Z30" s="2">
        <v>17.55</v>
      </c>
      <c r="AA30" s="2">
        <v>24.57</v>
      </c>
      <c r="AB30" s="2">
        <v>19.489999999999998</v>
      </c>
      <c r="AC30" s="2">
        <v>21.51</v>
      </c>
      <c r="AD30" s="2">
        <f t="shared" si="18"/>
        <v>1.2912845336144067E-3</v>
      </c>
      <c r="AE30" s="2">
        <f t="shared" si="19"/>
        <v>9.1760929447569681E-2</v>
      </c>
      <c r="AF30" s="2">
        <f t="shared" si="24"/>
        <v>3.1366434068649397E-2</v>
      </c>
      <c r="AH30" s="2">
        <v>17.559999999999999</v>
      </c>
      <c r="AI30" s="2">
        <v>20.3</v>
      </c>
      <c r="AJ30" s="2">
        <f t="shared" si="25"/>
        <v>0.11622489483891715</v>
      </c>
    </row>
    <row r="31" spans="1:36" x14ac:dyDescent="0.2">
      <c r="A31" s="11"/>
      <c r="B31" s="2">
        <v>17.61</v>
      </c>
      <c r="C31" s="2">
        <v>27.23</v>
      </c>
      <c r="D31" s="2">
        <v>24.8</v>
      </c>
      <c r="E31" s="2">
        <v>26.92</v>
      </c>
      <c r="F31" s="2">
        <f t="shared" si="13"/>
        <v>5.8571750303764737E-4</v>
      </c>
      <c r="G31" s="2">
        <f t="shared" si="20"/>
        <v>8.8766508034327282E-3</v>
      </c>
      <c r="H31" s="2">
        <f t="shared" si="21"/>
        <v>7.0116766603959602E-4</v>
      </c>
      <c r="J31" s="2">
        <v>17.55</v>
      </c>
      <c r="K31" s="2">
        <v>23.13</v>
      </c>
      <c r="L31" s="2">
        <v>26.95</v>
      </c>
      <c r="M31" s="2">
        <v>28.16</v>
      </c>
      <c r="N31" s="2">
        <f t="shared" si="14"/>
        <v>1.0274566892262166E-2</v>
      </c>
      <c r="O31" s="2">
        <f t="shared" si="22"/>
        <v>2.0260989063368177E-3</v>
      </c>
      <c r="P31" s="2">
        <f t="shared" si="23"/>
        <v>2.7921023882086597E-4</v>
      </c>
      <c r="R31" s="2">
        <v>16.97</v>
      </c>
      <c r="S31" s="2">
        <v>24.96</v>
      </c>
      <c r="T31" s="2">
        <v>24.35</v>
      </c>
      <c r="U31" s="2">
        <v>24.27</v>
      </c>
      <c r="V31" s="2">
        <f t="shared" si="15"/>
        <v>2.4649717007784559E-3</v>
      </c>
      <c r="W31" s="2">
        <f t="shared" si="16"/>
        <v>1.8222171211819769E-3</v>
      </c>
      <c r="X31" s="2">
        <f t="shared" si="17"/>
        <v>6.8020206163365378E-4</v>
      </c>
      <c r="Z31" s="2">
        <v>17.100000000000001</v>
      </c>
      <c r="AA31" s="2">
        <v>23.98</v>
      </c>
      <c r="AB31" s="2">
        <v>19.86</v>
      </c>
      <c r="AC31" s="2">
        <v>21.92</v>
      </c>
      <c r="AD31" s="2">
        <f t="shared" si="18"/>
        <v>1.4860891901550535E-3</v>
      </c>
      <c r="AE31" s="2">
        <f t="shared" si="19"/>
        <v>5.1770023709872846E-2</v>
      </c>
      <c r="AF31" s="2">
        <f t="shared" si="24"/>
        <v>1.7319128208021554E-2</v>
      </c>
      <c r="AH31" s="2">
        <v>16.71</v>
      </c>
      <c r="AI31" s="2">
        <v>20.3</v>
      </c>
      <c r="AJ31" s="2">
        <f t="shared" si="25"/>
        <v>6.559662592217852E-2</v>
      </c>
    </row>
    <row r="32" spans="1:36" x14ac:dyDescent="0.2">
      <c r="A32" s="11"/>
      <c r="B32" s="2">
        <v>17.61</v>
      </c>
      <c r="C32" s="2">
        <v>27.21</v>
      </c>
      <c r="D32" s="2">
        <v>24.87</v>
      </c>
      <c r="E32" s="2">
        <v>26.96</v>
      </c>
      <c r="F32" s="2">
        <f t="shared" si="13"/>
        <v>5.9407653761459935E-4</v>
      </c>
      <c r="G32" s="2">
        <f t="shared" si="20"/>
        <v>8.4709306593953992E-3</v>
      </c>
      <c r="H32" s="2">
        <f t="shared" si="21"/>
        <v>6.8153449609950677E-4</v>
      </c>
      <c r="J32" s="2">
        <v>17.510000000000002</v>
      </c>
      <c r="K32" s="2">
        <v>23.33</v>
      </c>
      <c r="L32" s="2">
        <v>24.79</v>
      </c>
      <c r="M32" s="2">
        <v>28.44</v>
      </c>
      <c r="N32" s="2">
        <f t="shared" si="14"/>
        <v>8.680231270984046E-3</v>
      </c>
      <c r="O32" s="2">
        <f t="shared" si="22"/>
        <v>8.3546084548562702E-3</v>
      </c>
      <c r="P32" s="2">
        <f t="shared" si="23"/>
        <v>2.2279366185171725E-4</v>
      </c>
      <c r="R32" s="2">
        <v>17.46</v>
      </c>
      <c r="S32" s="2">
        <v>25.45</v>
      </c>
      <c r="T32" s="2">
        <v>24.19</v>
      </c>
      <c r="U32" s="2">
        <v>23.24</v>
      </c>
      <c r="V32" s="2">
        <f t="shared" si="15"/>
        <v>2.4347330133664869E-3</v>
      </c>
      <c r="W32" s="2">
        <f t="shared" si="16"/>
        <v>2.8470455378948908E-3</v>
      </c>
      <c r="X32" s="2">
        <f t="shared" si="17"/>
        <v>2.092882175218377E-3</v>
      </c>
      <c r="Z32" s="2">
        <v>17.32</v>
      </c>
      <c r="AA32" s="2">
        <v>24.22</v>
      </c>
      <c r="AB32" s="2">
        <v>19.64</v>
      </c>
      <c r="AC32" s="2">
        <v>22.27</v>
      </c>
      <c r="AD32" s="2">
        <f t="shared" si="18"/>
        <v>1.4388668406857443E-3</v>
      </c>
      <c r="AE32" s="2">
        <f t="shared" si="19"/>
        <v>7.0466133913282922E-2</v>
      </c>
      <c r="AF32" s="2">
        <f t="shared" si="24"/>
        <v>1.5663886618325479E-2</v>
      </c>
      <c r="AH32" s="2">
        <v>16.940000000000001</v>
      </c>
      <c r="AI32" s="2">
        <v>19.73</v>
      </c>
      <c r="AJ32" s="2">
        <f t="shared" si="25"/>
        <v>0.11335655822241553</v>
      </c>
    </row>
    <row r="33" spans="1:36" x14ac:dyDescent="0.2">
      <c r="A33" s="11"/>
      <c r="E33" s="2" t="s">
        <v>16</v>
      </c>
      <c r="F33" s="2">
        <f>AVERAGE(F23:F32)</f>
        <v>1.2899842849689448E-3</v>
      </c>
      <c r="G33" s="2">
        <f>AVERAGE(G23:G32)</f>
        <v>9.0843104148696716E-3</v>
      </c>
      <c r="H33" s="2">
        <f>AVERAGE(H23:H32)</f>
        <v>5.4686811359137312E-4</v>
      </c>
      <c r="M33" s="4" t="s">
        <v>16</v>
      </c>
      <c r="N33" s="5">
        <f>AVERAGE(N23:N32)</f>
        <v>1.1536758457567643E-2</v>
      </c>
      <c r="O33" s="5">
        <f>AVERAGE(O23:O32)</f>
        <v>5.9219928616440036E-3</v>
      </c>
      <c r="P33" s="5">
        <f>AVERAGE(P23:P32)</f>
        <v>2.6984887898704591E-4</v>
      </c>
      <c r="U33" s="3" t="s">
        <v>16</v>
      </c>
      <c r="V33" s="2">
        <f>AVERAGE(V23:V32)</f>
        <v>2.4994042057976378E-3</v>
      </c>
      <c r="W33" s="2">
        <f>AVERAGE(W23:W32)</f>
        <v>2.5117881708078935E-3</v>
      </c>
      <c r="X33" s="2">
        <f>AVERAGE(X23:X32)</f>
        <v>1.0041540044482015E-3</v>
      </c>
      <c r="AC33" s="3" t="s">
        <v>16</v>
      </c>
      <c r="AD33" s="2">
        <f>AVERAGE(AD23:AD32)</f>
        <v>1.3027661616523331E-3</v>
      </c>
      <c r="AE33" s="2">
        <f>AVERAGE(AE23:AE32)</f>
        <v>8.8446644114780842E-2</v>
      </c>
      <c r="AF33" s="2">
        <f>AVERAGE(AF23:AF32)</f>
        <v>1.9972346079514113E-2</v>
      </c>
      <c r="AI33" s="4" t="s">
        <v>16</v>
      </c>
      <c r="AJ33" s="5">
        <f>AVERAGE(AJ23:AJ32)</f>
        <v>0.13220622086878381</v>
      </c>
    </row>
    <row r="36" spans="1:36" x14ac:dyDescent="0.2">
      <c r="A36" s="12" t="s">
        <v>20</v>
      </c>
      <c r="B36" s="10" t="s">
        <v>15</v>
      </c>
      <c r="C36" s="10"/>
      <c r="D36" s="10"/>
      <c r="E36" s="10"/>
      <c r="F36" s="10"/>
      <c r="G36" s="10"/>
      <c r="H36" s="10"/>
      <c r="J36" s="10" t="s">
        <v>15</v>
      </c>
      <c r="K36" s="10"/>
      <c r="L36" s="10"/>
      <c r="M36" s="10"/>
      <c r="N36" s="10"/>
      <c r="O36" s="10"/>
      <c r="P36" s="10"/>
      <c r="R36" s="10" t="s">
        <v>15</v>
      </c>
      <c r="S36" s="10"/>
      <c r="T36" s="10"/>
      <c r="U36" s="10"/>
      <c r="V36" s="10"/>
      <c r="W36" s="10"/>
      <c r="X36" s="10"/>
    </row>
    <row r="37" spans="1:36" x14ac:dyDescent="0.2">
      <c r="A37" s="12"/>
      <c r="B37" s="10" t="s">
        <v>13</v>
      </c>
      <c r="C37" s="10"/>
      <c r="D37" s="10"/>
      <c r="E37" s="10"/>
      <c r="F37" s="10" t="s">
        <v>14</v>
      </c>
      <c r="G37" s="10"/>
      <c r="H37" s="10"/>
      <c r="J37" s="10" t="s">
        <v>13</v>
      </c>
      <c r="K37" s="10"/>
      <c r="L37" s="10"/>
      <c r="M37" s="10"/>
      <c r="N37" s="10" t="s">
        <v>14</v>
      </c>
      <c r="O37" s="10"/>
      <c r="P37" s="10"/>
      <c r="R37" s="10" t="s">
        <v>13</v>
      </c>
      <c r="S37" s="10"/>
      <c r="T37" s="10"/>
      <c r="U37" s="10"/>
      <c r="V37" s="10" t="s">
        <v>14</v>
      </c>
      <c r="W37" s="10"/>
      <c r="X37" s="10"/>
    </row>
    <row r="38" spans="1:36" x14ac:dyDescent="0.2">
      <c r="A38" s="12"/>
      <c r="B38" s="1" t="s">
        <v>12</v>
      </c>
      <c r="C38" s="1" t="s">
        <v>0</v>
      </c>
      <c r="D38" s="1" t="s">
        <v>4</v>
      </c>
      <c r="E38" s="1" t="s">
        <v>5</v>
      </c>
      <c r="F38" s="1" t="s">
        <v>0</v>
      </c>
      <c r="G38" s="1" t="s">
        <v>4</v>
      </c>
      <c r="H38" s="1" t="s">
        <v>5</v>
      </c>
      <c r="J38" s="7" t="s">
        <v>12</v>
      </c>
      <c r="K38" s="7" t="s">
        <v>7</v>
      </c>
      <c r="L38" s="7" t="s">
        <v>10</v>
      </c>
      <c r="M38" s="7" t="s">
        <v>3</v>
      </c>
      <c r="N38" s="7" t="s">
        <v>7</v>
      </c>
      <c r="O38" s="7" t="s">
        <v>10</v>
      </c>
      <c r="P38" s="7" t="s">
        <v>3</v>
      </c>
      <c r="R38" s="1" t="s">
        <v>12</v>
      </c>
      <c r="S38" s="1" t="s">
        <v>9</v>
      </c>
      <c r="T38" s="8" t="s">
        <v>11</v>
      </c>
      <c r="U38" s="8" t="s">
        <v>21</v>
      </c>
      <c r="V38" s="1" t="s">
        <v>9</v>
      </c>
      <c r="W38" s="8" t="s">
        <v>11</v>
      </c>
      <c r="X38" s="8" t="s">
        <v>21</v>
      </c>
    </row>
    <row r="39" spans="1:36" x14ac:dyDescent="0.2">
      <c r="A39" s="12"/>
      <c r="B39" s="2">
        <v>17.23</v>
      </c>
      <c r="C39" s="2">
        <v>24.56</v>
      </c>
      <c r="D39" s="2">
        <v>25.11</v>
      </c>
      <c r="E39" s="2">
        <v>27.23</v>
      </c>
      <c r="F39" s="2">
        <f>(1.96^B39)/(2.031^C39)</f>
        <v>3.007574477056592E-3</v>
      </c>
      <c r="G39" s="2">
        <f>(1.96^B39)/(2.058^D39)</f>
        <v>1.4620386648699962E-3</v>
      </c>
      <c r="H39" s="2">
        <f>(1.96^B39)/(2.01^E39)</f>
        <v>6.0192650307389637E-4</v>
      </c>
      <c r="J39" s="2">
        <v>17.52</v>
      </c>
      <c r="K39" s="2">
        <v>24.1</v>
      </c>
      <c r="L39" s="2">
        <v>20.079999999999998</v>
      </c>
      <c r="M39" s="2">
        <v>22.5</v>
      </c>
      <c r="N39" s="2">
        <f>(1.96^J39)/(2.071^K39)</f>
        <v>3.1650894391921751E-3</v>
      </c>
      <c r="O39" s="2">
        <f>(1.96^J39)/(2.072^L39)</f>
        <v>5.8508662271485233E-2</v>
      </c>
      <c r="P39" s="2">
        <f>(1.96^J39)/(2.044^M39)</f>
        <v>1.363032817070994E-2</v>
      </c>
      <c r="R39" s="2">
        <v>17.53</v>
      </c>
      <c r="S39" s="2">
        <v>25.58</v>
      </c>
      <c r="T39" s="2">
        <v>22.11</v>
      </c>
      <c r="U39" s="2">
        <v>24.21</v>
      </c>
      <c r="V39" s="2">
        <f>(1.96^R39)/(2.12^S39)</f>
        <v>5.9645489666067773E-4</v>
      </c>
      <c r="W39" s="2">
        <f>(1.96^R39)/(2.124^T39)</f>
        <v>7.7600168004316374E-3</v>
      </c>
      <c r="X39" s="2">
        <f>(1.96^R39)/(2^U39)</f>
        <v>6.8440431004696102E-3</v>
      </c>
    </row>
    <row r="40" spans="1:36" x14ac:dyDescent="0.2">
      <c r="A40" s="12"/>
      <c r="B40" s="2">
        <v>17.12</v>
      </c>
      <c r="C40" s="2">
        <v>24.73</v>
      </c>
      <c r="D40" s="2">
        <v>25.7</v>
      </c>
      <c r="E40" s="2">
        <v>27.1</v>
      </c>
      <c r="F40" s="2">
        <f t="shared" ref="F40:F48" si="26">(1.96^B40)/(2.031^C40)</f>
        <v>2.4760393127927459E-3</v>
      </c>
      <c r="G40" s="2">
        <f t="shared" ref="G40:G48" si="27">(1.96^B40)/(2.058^D40)</f>
        <v>8.8690667129350431E-4</v>
      </c>
      <c r="H40" s="2">
        <f t="shared" ref="H40:H48" si="28">(1.96^B40)/(2.01^E40)</f>
        <v>6.1208365953157532E-4</v>
      </c>
      <c r="J40" s="2">
        <v>17.2</v>
      </c>
      <c r="K40" s="2">
        <v>23.68</v>
      </c>
      <c r="L40" s="2">
        <v>20.350000000000001</v>
      </c>
      <c r="M40" s="2">
        <v>22.02</v>
      </c>
      <c r="N40" s="2">
        <f t="shared" ref="N40:N48" si="29">(1.96^J40)/(2.071^K40)</f>
        <v>3.464652528372351E-3</v>
      </c>
      <c r="O40" s="2">
        <f t="shared" ref="O40:O48" si="30">(1.96^J40)/(2.072^L40)</f>
        <v>3.8750114757083523E-2</v>
      </c>
      <c r="P40" s="2">
        <f t="shared" ref="P40:P48" si="31">(1.96^J40)/(2.044^M40)</f>
        <v>1.5488708178021232E-2</v>
      </c>
      <c r="R40" s="2">
        <v>17.510000000000002</v>
      </c>
      <c r="S40" s="2">
        <v>24.9</v>
      </c>
      <c r="T40" s="2">
        <v>21.53</v>
      </c>
      <c r="U40" s="2">
        <v>23.02</v>
      </c>
      <c r="V40" s="2">
        <f t="shared" ref="V40:V48" si="32">(1.96^R40)/(2.12^S40)</f>
        <v>9.8093644958644095E-4</v>
      </c>
      <c r="W40" s="2">
        <f t="shared" ref="W40:W48" si="33">(1.96^R40)/(2.124^T40)</f>
        <v>1.1851331802850489E-2</v>
      </c>
      <c r="X40" s="2">
        <f t="shared" ref="X40:X48" si="34">(1.96^R40)/(2^U40)</f>
        <v>1.5406121169225743E-2</v>
      </c>
    </row>
    <row r="41" spans="1:36" x14ac:dyDescent="0.2">
      <c r="A41" s="12"/>
      <c r="B41" s="2">
        <v>17.29</v>
      </c>
      <c r="C41" s="2">
        <v>25.09</v>
      </c>
      <c r="D41" s="2">
        <v>25.48</v>
      </c>
      <c r="E41" s="2">
        <v>26.14</v>
      </c>
      <c r="F41" s="2">
        <f t="shared" si="26"/>
        <v>2.1511242467852315E-3</v>
      </c>
      <c r="G41" s="2">
        <f t="shared" si="27"/>
        <v>1.1655192082927659E-3</v>
      </c>
      <c r="H41" s="2">
        <f t="shared" si="28"/>
        <v>1.3414130676130947E-3</v>
      </c>
      <c r="J41" s="2">
        <v>17.05</v>
      </c>
      <c r="K41" s="2">
        <v>23.8</v>
      </c>
      <c r="L41" s="2">
        <v>19.73</v>
      </c>
      <c r="M41" s="2">
        <v>22.13</v>
      </c>
      <c r="N41" s="2">
        <f t="shared" si="29"/>
        <v>2.869985238347722E-3</v>
      </c>
      <c r="O41" s="2">
        <f t="shared" si="30"/>
        <v>5.5029583773163464E-2</v>
      </c>
      <c r="P41" s="2">
        <f t="shared" si="31"/>
        <v>1.2942670312191351E-2</v>
      </c>
      <c r="R41" s="2">
        <v>17.46</v>
      </c>
      <c r="S41" s="2">
        <v>25.11</v>
      </c>
      <c r="T41" s="2">
        <v>21.78</v>
      </c>
      <c r="U41" s="2">
        <v>24.16</v>
      </c>
      <c r="V41" s="2">
        <f t="shared" si="32"/>
        <v>8.1002334960494102E-4</v>
      </c>
      <c r="W41" s="2">
        <f t="shared" si="33"/>
        <v>9.4921747646268366E-3</v>
      </c>
      <c r="X41" s="2">
        <f t="shared" si="34"/>
        <v>6.7593714128501734E-3</v>
      </c>
    </row>
    <row r="42" spans="1:36" x14ac:dyDescent="0.2">
      <c r="A42" s="12"/>
      <c r="B42" s="2">
        <v>17.600000000000001</v>
      </c>
      <c r="C42" s="2">
        <v>25.63</v>
      </c>
      <c r="D42" s="2">
        <v>26.03</v>
      </c>
      <c r="E42" s="2">
        <v>27.12</v>
      </c>
      <c r="F42" s="2">
        <f t="shared" si="26"/>
        <v>1.8075966134659365E-3</v>
      </c>
      <c r="G42" s="2">
        <f t="shared" si="27"/>
        <v>9.6543683261823539E-4</v>
      </c>
      <c r="H42" s="2">
        <f t="shared" si="28"/>
        <v>8.3373835028943862E-4</v>
      </c>
      <c r="J42" s="2">
        <v>17.47</v>
      </c>
      <c r="K42" s="2">
        <v>24.05</v>
      </c>
      <c r="L42" s="2">
        <v>20.85</v>
      </c>
      <c r="M42" s="2">
        <v>22.43</v>
      </c>
      <c r="N42" s="2">
        <f t="shared" si="29"/>
        <v>3.173819237530631E-3</v>
      </c>
      <c r="O42" s="2">
        <f t="shared" si="30"/>
        <v>3.2283993910682991E-2</v>
      </c>
      <c r="P42" s="2">
        <f t="shared" si="31"/>
        <v>1.385565851045608E-2</v>
      </c>
      <c r="R42" s="2">
        <v>17.66</v>
      </c>
      <c r="S42" s="2">
        <v>25.57</v>
      </c>
      <c r="T42" s="2">
        <v>22.59</v>
      </c>
      <c r="U42" s="2">
        <v>23.56</v>
      </c>
      <c r="V42" s="2">
        <f t="shared" si="32"/>
        <v>6.5589490333439586E-4</v>
      </c>
      <c r="W42" s="2">
        <f t="shared" si="33"/>
        <v>5.8995893753781212E-3</v>
      </c>
      <c r="X42" s="2">
        <f t="shared" si="34"/>
        <v>1.1721293001821368E-2</v>
      </c>
    </row>
    <row r="43" spans="1:36" x14ac:dyDescent="0.2">
      <c r="A43" s="12"/>
      <c r="B43" s="2">
        <v>17.23</v>
      </c>
      <c r="C43" s="2">
        <v>25.84</v>
      </c>
      <c r="D43" s="2">
        <v>26.3</v>
      </c>
      <c r="E43" s="2">
        <v>25.77</v>
      </c>
      <c r="F43" s="2">
        <f t="shared" si="26"/>
        <v>1.2143606576612103E-3</v>
      </c>
      <c r="G43" s="2">
        <f t="shared" si="27"/>
        <v>6.1938240957489584E-4</v>
      </c>
      <c r="H43" s="2">
        <f t="shared" si="28"/>
        <v>1.66805247817936E-3</v>
      </c>
      <c r="J43" s="2">
        <v>17.27</v>
      </c>
      <c r="K43" s="2">
        <v>24.05</v>
      </c>
      <c r="L43" s="2">
        <v>20.54</v>
      </c>
      <c r="M43" s="2">
        <v>22.21</v>
      </c>
      <c r="N43" s="2">
        <f t="shared" si="29"/>
        <v>2.7741566048836413E-3</v>
      </c>
      <c r="O43" s="2">
        <f t="shared" si="30"/>
        <v>3.5368518224066982E-2</v>
      </c>
      <c r="P43" s="2">
        <f t="shared" si="31"/>
        <v>1.4173651590168854E-2</v>
      </c>
      <c r="R43" s="2">
        <v>17.48</v>
      </c>
      <c r="S43" s="2">
        <v>24.78</v>
      </c>
      <c r="T43" s="2">
        <v>21.97</v>
      </c>
      <c r="U43" s="2">
        <v>25.8</v>
      </c>
      <c r="V43" s="2">
        <f t="shared" si="32"/>
        <v>1.0520430059622215E-3</v>
      </c>
      <c r="W43" s="2">
        <f t="shared" si="33"/>
        <v>8.3378003118712383E-3</v>
      </c>
      <c r="X43" s="2">
        <f t="shared" si="34"/>
        <v>2.1981748728721984E-3</v>
      </c>
    </row>
    <row r="44" spans="1:36" x14ac:dyDescent="0.2">
      <c r="A44" s="12"/>
      <c r="B44" s="2">
        <v>18.190000000000001</v>
      </c>
      <c r="C44" s="2">
        <v>24.96</v>
      </c>
      <c r="D44" s="2">
        <v>25.91</v>
      </c>
      <c r="E44" s="2">
        <v>27.25</v>
      </c>
      <c r="F44" s="2">
        <f t="shared" si="26"/>
        <v>4.3221342240628187E-3</v>
      </c>
      <c r="G44" s="2">
        <f t="shared" si="27"/>
        <v>1.5659157426220389E-3</v>
      </c>
      <c r="H44" s="2">
        <f t="shared" si="28"/>
        <v>1.132518677856464E-3</v>
      </c>
      <c r="J44" s="2">
        <v>18.09</v>
      </c>
      <c r="K44" s="2">
        <v>25.27</v>
      </c>
      <c r="L44" s="2">
        <v>19.75</v>
      </c>
      <c r="M44" s="2">
        <v>22.89</v>
      </c>
      <c r="N44" s="2">
        <f t="shared" si="29"/>
        <v>1.9817151603776415E-3</v>
      </c>
      <c r="O44" s="2">
        <f t="shared" si="30"/>
        <v>0.10919801583015448</v>
      </c>
      <c r="P44" s="2">
        <f t="shared" si="31"/>
        <v>1.5135777165393705E-2</v>
      </c>
      <c r="R44" s="2">
        <v>18.309999999999999</v>
      </c>
      <c r="S44" s="2">
        <v>25.68</v>
      </c>
      <c r="T44" s="2">
        <v>23</v>
      </c>
      <c r="U44" s="2">
        <v>25.18</v>
      </c>
      <c r="V44" s="2">
        <f t="shared" si="32"/>
        <v>9.3519840592690053E-4</v>
      </c>
      <c r="W44" s="2">
        <f t="shared" si="33"/>
        <v>6.7089550346700697E-3</v>
      </c>
      <c r="X44" s="2">
        <f t="shared" si="34"/>
        <v>5.9057271150256717E-3</v>
      </c>
    </row>
    <row r="45" spans="1:36" x14ac:dyDescent="0.2">
      <c r="A45" s="12"/>
      <c r="B45" s="2">
        <v>16.91</v>
      </c>
      <c r="C45" s="2">
        <v>25.35</v>
      </c>
      <c r="D45" s="2">
        <v>25.08</v>
      </c>
      <c r="E45" s="2">
        <v>26.86</v>
      </c>
      <c r="F45" s="2">
        <f t="shared" si="26"/>
        <v>1.3854906788377534E-3</v>
      </c>
      <c r="G45" s="2">
        <f t="shared" si="27"/>
        <v>1.2045928369814516E-3</v>
      </c>
      <c r="H45" s="2">
        <f t="shared" si="28"/>
        <v>6.2835353737282561E-4</v>
      </c>
      <c r="J45" s="2">
        <v>17.149999999999999</v>
      </c>
      <c r="K45" s="2">
        <v>23.84</v>
      </c>
      <c r="L45" s="2">
        <v>19.97</v>
      </c>
      <c r="M45" s="2">
        <v>22.46</v>
      </c>
      <c r="N45" s="2">
        <f t="shared" si="29"/>
        <v>2.9816596360855907E-3</v>
      </c>
      <c r="O45" s="2">
        <f t="shared" si="30"/>
        <v>4.9418356136100031E-2</v>
      </c>
      <c r="P45" s="2">
        <f t="shared" si="31"/>
        <v>1.0934295373182518E-2</v>
      </c>
      <c r="R45" s="2">
        <v>17.32</v>
      </c>
      <c r="S45" s="2">
        <v>24.78</v>
      </c>
      <c r="T45" s="2">
        <v>22</v>
      </c>
      <c r="U45" s="2">
        <v>23.47</v>
      </c>
      <c r="V45" s="2">
        <f t="shared" si="32"/>
        <v>9.4465346537571252E-4</v>
      </c>
      <c r="W45" s="2">
        <f t="shared" si="33"/>
        <v>7.319406761570486E-3</v>
      </c>
      <c r="X45" s="2">
        <f t="shared" si="34"/>
        <v>9.924329104842004E-3</v>
      </c>
    </row>
    <row r="46" spans="1:36" x14ac:dyDescent="0.2">
      <c r="A46" s="12"/>
      <c r="B46" s="2">
        <v>17.170000000000002</v>
      </c>
      <c r="C46" s="2">
        <v>25.65</v>
      </c>
      <c r="D46" s="2">
        <v>24.55</v>
      </c>
      <c r="E46" s="2">
        <v>25.59</v>
      </c>
      <c r="F46" s="2">
        <f t="shared" si="26"/>
        <v>1.3343728896538273E-3</v>
      </c>
      <c r="G46" s="2">
        <f t="shared" si="27"/>
        <v>2.1035502995881291E-3</v>
      </c>
      <c r="H46" s="2">
        <f t="shared" si="28"/>
        <v>1.8165595350900703E-3</v>
      </c>
      <c r="J46" s="2">
        <v>17.18</v>
      </c>
      <c r="K46" s="2">
        <v>23.67</v>
      </c>
      <c r="L46" s="2">
        <v>18.850000000000001</v>
      </c>
      <c r="M46" s="2">
        <v>21.84</v>
      </c>
      <c r="N46" s="2">
        <f t="shared" si="29"/>
        <v>3.4433119127582506E-3</v>
      </c>
      <c r="O46" s="2">
        <f t="shared" si="30"/>
        <v>0.11402826022675495</v>
      </c>
      <c r="P46" s="2">
        <f t="shared" si="31"/>
        <v>1.7380274701975056E-2</v>
      </c>
      <c r="R46" s="2">
        <v>17.329999999999998</v>
      </c>
      <c r="S46" s="2">
        <v>24.76</v>
      </c>
      <c r="T46" s="2">
        <v>21.65</v>
      </c>
      <c r="U46" s="2">
        <v>25.09</v>
      </c>
      <c r="V46" s="2">
        <f t="shared" si="32"/>
        <v>9.6543224510627773E-4</v>
      </c>
      <c r="W46" s="2">
        <f t="shared" si="33"/>
        <v>9.5918531895955762E-3</v>
      </c>
      <c r="X46" s="2">
        <f t="shared" si="34"/>
        <v>3.2505370863426192E-3</v>
      </c>
    </row>
    <row r="47" spans="1:36" x14ac:dyDescent="0.2">
      <c r="A47" s="12"/>
      <c r="B47" s="2">
        <v>17.329999999999998</v>
      </c>
      <c r="C47" s="2">
        <v>24.74</v>
      </c>
      <c r="D47" s="2">
        <v>25.88</v>
      </c>
      <c r="E47" s="2">
        <v>25.82</v>
      </c>
      <c r="F47" s="2">
        <f t="shared" si="26"/>
        <v>2.8317454513467548E-3</v>
      </c>
      <c r="G47" s="2">
        <f t="shared" si="27"/>
        <v>8.9708073451016002E-4</v>
      </c>
      <c r="H47" s="2">
        <f t="shared" si="28"/>
        <v>1.7229612654221672E-3</v>
      </c>
      <c r="J47" s="2">
        <v>17.45</v>
      </c>
      <c r="K47" s="2">
        <v>24.13</v>
      </c>
      <c r="L47" s="2">
        <v>20.16</v>
      </c>
      <c r="M47" s="2">
        <v>22.06</v>
      </c>
      <c r="N47" s="2">
        <f t="shared" si="29"/>
        <v>2.9542188088652306E-3</v>
      </c>
      <c r="O47" s="2">
        <f t="shared" si="30"/>
        <v>5.2656387813562723E-2</v>
      </c>
      <c r="P47" s="2">
        <f t="shared" si="31"/>
        <v>1.7809838426780304E-2</v>
      </c>
      <c r="R47" s="2">
        <v>17.62</v>
      </c>
      <c r="S47" s="2">
        <v>24.88</v>
      </c>
      <c r="T47" s="2">
        <v>22.1</v>
      </c>
      <c r="U47" s="2">
        <v>24.76</v>
      </c>
      <c r="V47" s="2">
        <f t="shared" si="32"/>
        <v>1.0722986454862488E-3</v>
      </c>
      <c r="W47" s="2">
        <f t="shared" si="33"/>
        <v>8.306866922639709E-3</v>
      </c>
      <c r="X47" s="2">
        <f t="shared" si="34"/>
        <v>4.9664867900024627E-3</v>
      </c>
    </row>
    <row r="48" spans="1:36" x14ac:dyDescent="0.2">
      <c r="A48" s="12"/>
      <c r="B48" s="2">
        <v>17.440000000000001</v>
      </c>
      <c r="C48" s="2">
        <v>24.48</v>
      </c>
      <c r="D48" s="2">
        <v>25.89</v>
      </c>
      <c r="E48" s="2">
        <v>28.34</v>
      </c>
      <c r="F48" s="2">
        <f t="shared" si="26"/>
        <v>3.6661223911136184E-3</v>
      </c>
      <c r="G48" s="2">
        <f t="shared" si="27"/>
        <v>9.5905882095232028E-4</v>
      </c>
      <c r="H48" s="2">
        <f t="shared" si="28"/>
        <v>3.1942552492530122E-4</v>
      </c>
      <c r="J48" s="2">
        <v>17.600000000000001</v>
      </c>
      <c r="K48" s="2">
        <v>24</v>
      </c>
      <c r="L48" s="6">
        <v>20.34</v>
      </c>
      <c r="M48" s="2">
        <v>22.51</v>
      </c>
      <c r="N48" s="2">
        <f t="shared" si="29"/>
        <v>3.5923983019140221E-3</v>
      </c>
      <c r="O48" s="2">
        <f t="shared" si="30"/>
        <v>5.1090401899345654E-2</v>
      </c>
      <c r="P48" s="2">
        <f t="shared" si="31"/>
        <v>1.4281768498021361E-2</v>
      </c>
      <c r="R48" s="2">
        <v>17.68</v>
      </c>
      <c r="S48" s="2">
        <v>25.22</v>
      </c>
      <c r="T48" s="2">
        <v>21.87</v>
      </c>
      <c r="U48" s="2">
        <v>24.25</v>
      </c>
      <c r="V48" s="2">
        <f t="shared" si="32"/>
        <v>8.6476266043443494E-4</v>
      </c>
      <c r="W48" s="2">
        <f t="shared" si="33"/>
        <v>1.0285328219019793E-2</v>
      </c>
      <c r="X48" s="2">
        <f t="shared" si="34"/>
        <v>7.3639350053188446E-3</v>
      </c>
    </row>
    <row r="49" spans="1:24" x14ac:dyDescent="0.2">
      <c r="A49" s="12"/>
      <c r="E49" s="3" t="s">
        <v>16</v>
      </c>
      <c r="F49" s="2">
        <f>AVERAGE(F39:F48)</f>
        <v>2.4196560942776487E-3</v>
      </c>
      <c r="G49" s="2">
        <f>AVERAGE(G39:G48)</f>
        <v>1.1829482221303498E-3</v>
      </c>
      <c r="H49" s="2">
        <f>AVERAGE(H39:H48)</f>
        <v>1.0677032599354195E-3</v>
      </c>
      <c r="M49" s="3" t="s">
        <v>16</v>
      </c>
      <c r="N49" s="2">
        <f>AVERAGE(N39:N48)</f>
        <v>3.0401006868327257E-3</v>
      </c>
      <c r="O49" s="2">
        <f>AVERAGE(O39:O48)</f>
        <v>5.9633229484240005E-2</v>
      </c>
      <c r="P49" s="2">
        <f>AVERAGE(P39:P48)</f>
        <v>1.4563297092690042E-2</v>
      </c>
      <c r="U49" s="3" t="s">
        <v>16</v>
      </c>
      <c r="V49" s="2">
        <f>AVERAGE(V39:V48)</f>
        <v>8.8776980274782509E-4</v>
      </c>
      <c r="W49" s="2">
        <f>AVERAGE(W39:W48)</f>
        <v>8.5553323182653955E-3</v>
      </c>
      <c r="X49" s="2">
        <f>AVERAGE(X39:X48)</f>
        <v>7.4340018658770688E-3</v>
      </c>
    </row>
    <row r="50" spans="1:24" x14ac:dyDescent="0.2">
      <c r="A50" s="12"/>
    </row>
    <row r="51" spans="1:24" x14ac:dyDescent="0.2">
      <c r="A51" s="12"/>
      <c r="B51" s="10" t="s">
        <v>18</v>
      </c>
      <c r="C51" s="10"/>
      <c r="D51" s="10"/>
      <c r="E51" s="10"/>
      <c r="F51" s="10"/>
      <c r="G51" s="10"/>
      <c r="H51" s="10"/>
      <c r="J51" s="10" t="s">
        <v>18</v>
      </c>
      <c r="K51" s="10"/>
      <c r="L51" s="10"/>
      <c r="M51" s="10"/>
      <c r="N51" s="10"/>
      <c r="O51" s="10"/>
      <c r="P51" s="10"/>
      <c r="R51" s="10" t="s">
        <v>18</v>
      </c>
      <c r="S51" s="10"/>
      <c r="T51" s="10"/>
      <c r="U51" s="10"/>
      <c r="V51" s="10"/>
      <c r="W51" s="10"/>
      <c r="X51" s="10"/>
    </row>
    <row r="52" spans="1:24" x14ac:dyDescent="0.2">
      <c r="A52" s="12"/>
      <c r="B52" s="10" t="s">
        <v>13</v>
      </c>
      <c r="C52" s="10"/>
      <c r="D52" s="10"/>
      <c r="E52" s="10"/>
      <c r="F52" s="10" t="s">
        <v>14</v>
      </c>
      <c r="G52" s="10"/>
      <c r="H52" s="10"/>
      <c r="J52" s="10" t="s">
        <v>13</v>
      </c>
      <c r="K52" s="10"/>
      <c r="L52" s="10"/>
      <c r="M52" s="10"/>
      <c r="N52" s="10" t="s">
        <v>14</v>
      </c>
      <c r="O52" s="10"/>
      <c r="P52" s="10"/>
      <c r="R52" s="10" t="s">
        <v>13</v>
      </c>
      <c r="S52" s="10"/>
      <c r="T52" s="10"/>
      <c r="U52" s="10"/>
      <c r="V52" s="10" t="s">
        <v>14</v>
      </c>
      <c r="W52" s="10"/>
      <c r="X52" s="10"/>
    </row>
    <row r="53" spans="1:24" x14ac:dyDescent="0.2">
      <c r="A53" s="12"/>
      <c r="B53" s="1" t="s">
        <v>12</v>
      </c>
      <c r="C53" s="1" t="s">
        <v>0</v>
      </c>
      <c r="D53" s="1" t="s">
        <v>4</v>
      </c>
      <c r="E53" s="1" t="s">
        <v>5</v>
      </c>
      <c r="F53" s="1" t="s">
        <v>0</v>
      </c>
      <c r="G53" s="1" t="s">
        <v>4</v>
      </c>
      <c r="H53" s="1" t="s">
        <v>5</v>
      </c>
      <c r="J53" s="1" t="s">
        <v>12</v>
      </c>
      <c r="K53" s="1" t="s">
        <v>7</v>
      </c>
      <c r="L53" s="1" t="s">
        <v>10</v>
      </c>
      <c r="M53" s="1" t="s">
        <v>3</v>
      </c>
      <c r="N53" s="1" t="s">
        <v>7</v>
      </c>
      <c r="O53" s="1" t="s">
        <v>10</v>
      </c>
      <c r="P53" s="1" t="s">
        <v>3</v>
      </c>
      <c r="R53" s="1" t="s">
        <v>12</v>
      </c>
      <c r="S53" s="1" t="s">
        <v>9</v>
      </c>
      <c r="T53" s="8" t="s">
        <v>11</v>
      </c>
      <c r="U53" s="8" t="s">
        <v>21</v>
      </c>
      <c r="V53" s="1" t="s">
        <v>9</v>
      </c>
      <c r="W53" s="8" t="s">
        <v>11</v>
      </c>
      <c r="X53" s="8" t="s">
        <v>21</v>
      </c>
    </row>
    <row r="54" spans="1:24" x14ac:dyDescent="0.2">
      <c r="A54" s="12"/>
      <c r="B54" s="2">
        <v>17.27</v>
      </c>
      <c r="C54" s="2">
        <v>25.44</v>
      </c>
      <c r="D54" s="2">
        <v>25.26</v>
      </c>
      <c r="E54" s="2">
        <v>25.27</v>
      </c>
      <c r="F54" s="2">
        <f t="shared" ref="F54:F63" si="35">(1.96^B54)/(2.031^C54)</f>
        <v>1.6562347821583972E-3</v>
      </c>
      <c r="G54" s="2">
        <f>(1.96^B54)/(2.058^D54)</f>
        <v>1.3478212378903978E-3</v>
      </c>
      <c r="H54" s="2">
        <f>(1.96^B54)/(2.01^E54)</f>
        <v>2.429394149674218E-3</v>
      </c>
      <c r="J54" s="2">
        <v>17.420000000000002</v>
      </c>
      <c r="K54" s="2">
        <v>24.13</v>
      </c>
      <c r="L54" s="2">
        <v>19.29</v>
      </c>
      <c r="M54" s="2">
        <v>23.58</v>
      </c>
      <c r="N54" s="2">
        <f>(1.96^J54)/(2.071^K54)</f>
        <v>2.8951760451023149E-3</v>
      </c>
      <c r="O54" s="2">
        <f>(1.96^J54)/(2.072^L54)</f>
        <v>9.7261836312089914E-2</v>
      </c>
      <c r="P54" s="2">
        <f>(1.96^J54)/(2.044^M54)</f>
        <v>5.8879124321191915E-3</v>
      </c>
      <c r="R54" s="2">
        <v>17.32</v>
      </c>
      <c r="S54" s="2">
        <v>24.14</v>
      </c>
      <c r="T54" s="2">
        <v>22.47</v>
      </c>
      <c r="U54" s="2">
        <v>29.08</v>
      </c>
      <c r="V54" s="2">
        <f>(1.96^R54)/(2.12^S54)</f>
        <v>1.5280144915699378E-3</v>
      </c>
      <c r="W54" s="2">
        <f>(1.96^R54)/(2.124^T54)</f>
        <v>5.1370437217793498E-3</v>
      </c>
      <c r="X54" s="2">
        <f>(1.96^R54)/(2^U54)</f>
        <v>2.0319961557350806E-4</v>
      </c>
    </row>
    <row r="55" spans="1:24" x14ac:dyDescent="0.2">
      <c r="A55" s="12"/>
      <c r="B55" s="2">
        <v>17.13</v>
      </c>
      <c r="C55" s="2">
        <v>24.62</v>
      </c>
      <c r="D55" s="2">
        <v>25.34</v>
      </c>
      <c r="E55" s="2">
        <v>24.83</v>
      </c>
      <c r="F55" s="2">
        <f t="shared" si="35"/>
        <v>2.6948102347395691E-3</v>
      </c>
      <c r="G55" s="2">
        <f t="shared" ref="G55:G63" si="36">(1.96^B55)/(2.058^D55)</f>
        <v>1.1578193828291141E-3</v>
      </c>
      <c r="H55" s="2">
        <f t="shared" ref="H55:H63" si="37">(1.96^B55)/(2.01^E55)</f>
        <v>3.005995987809016E-3</v>
      </c>
      <c r="J55" s="2">
        <v>17.22</v>
      </c>
      <c r="K55" s="2">
        <v>23.86</v>
      </c>
      <c r="L55" s="2">
        <v>18.63</v>
      </c>
      <c r="M55" s="2">
        <v>22.73</v>
      </c>
      <c r="N55" s="2">
        <f t="shared" ref="N55:N63" si="38">(1.96^J55)/(2.071^K55)</f>
        <v>3.0802955551065742E-3</v>
      </c>
      <c r="O55" s="2">
        <f t="shared" ref="O55:O63" si="39">(1.96^J55)/(2.072^L55)</f>
        <v>0.1375018325557768</v>
      </c>
      <c r="P55" s="2">
        <f t="shared" ref="P55:P63" si="40">(1.96^J55)/(2.044^M55)</f>
        <v>9.4497188136662708E-3</v>
      </c>
      <c r="R55" s="2">
        <v>17.45</v>
      </c>
      <c r="S55" s="2">
        <v>24.34</v>
      </c>
      <c r="T55" s="2">
        <v>22.57</v>
      </c>
      <c r="U55" s="2">
        <v>26.05</v>
      </c>
      <c r="V55" s="2">
        <f t="shared" ref="V55:V63" si="41">(1.96^R55)/(2.12^S55)</f>
        <v>1.4350055811337369E-3</v>
      </c>
      <c r="W55" s="2">
        <f t="shared" ref="W55:W63" si="42">(1.96^R55)/(2.124^T55)</f>
        <v>5.1998534046826103E-3</v>
      </c>
      <c r="X55" s="2">
        <f t="shared" ref="X55:X63" si="43">(1.96^R55)/(2^U55)</f>
        <v>1.8114946599284945E-3</v>
      </c>
    </row>
    <row r="56" spans="1:24" x14ac:dyDescent="0.2">
      <c r="A56" s="12"/>
      <c r="B56" s="2">
        <v>17.18</v>
      </c>
      <c r="C56" s="2">
        <v>24.1</v>
      </c>
      <c r="D56" s="2">
        <v>25.09</v>
      </c>
      <c r="E56" s="2">
        <v>25.67</v>
      </c>
      <c r="F56" s="2">
        <f t="shared" si="35"/>
        <v>4.0285629274103467E-3</v>
      </c>
      <c r="G56" s="2">
        <f t="shared" si="36"/>
        <v>1.4342173168607471E-3</v>
      </c>
      <c r="H56" s="2">
        <f t="shared" si="37"/>
        <v>1.729483854033681E-3</v>
      </c>
      <c r="J56" s="2">
        <v>17.29</v>
      </c>
      <c r="K56" s="2">
        <v>23.79</v>
      </c>
      <c r="L56" s="2">
        <v>18.66</v>
      </c>
      <c r="M56" s="2">
        <v>22.53</v>
      </c>
      <c r="N56" s="2">
        <f t="shared" si="38"/>
        <v>3.3976834994611941E-3</v>
      </c>
      <c r="O56" s="2">
        <f t="shared" si="39"/>
        <v>0.14101805447334551</v>
      </c>
      <c r="P56" s="2">
        <f t="shared" si="40"/>
        <v>1.1428072557997703E-2</v>
      </c>
      <c r="R56" s="2">
        <v>17.329999999999998</v>
      </c>
      <c r="S56" s="2">
        <v>24.09</v>
      </c>
      <c r="T56" s="2">
        <v>21.88</v>
      </c>
      <c r="U56" s="2">
        <v>32</v>
      </c>
      <c r="V56" s="2">
        <f t="shared" si="41"/>
        <v>1.597227675995558E-3</v>
      </c>
      <c r="W56" s="2">
        <f t="shared" si="42"/>
        <v>8.0659771077124451E-3</v>
      </c>
      <c r="X56" s="2">
        <f t="shared" si="43"/>
        <v>2.7029490247358647E-5</v>
      </c>
    </row>
    <row r="57" spans="1:24" x14ac:dyDescent="0.2">
      <c r="A57" s="12"/>
      <c r="B57" s="2">
        <v>17</v>
      </c>
      <c r="C57" s="2">
        <v>24.94</v>
      </c>
      <c r="D57" s="2">
        <v>25.89</v>
      </c>
      <c r="E57" s="2">
        <v>25.75</v>
      </c>
      <c r="F57" s="2">
        <f t="shared" si="35"/>
        <v>1.9681931833879364E-3</v>
      </c>
      <c r="G57" s="2">
        <f t="shared" si="36"/>
        <v>7.1326772476725388E-4</v>
      </c>
      <c r="H57" s="2">
        <f t="shared" si="37"/>
        <v>1.4489544549319948E-3</v>
      </c>
      <c r="J57" s="2">
        <v>17.079999999999998</v>
      </c>
      <c r="K57" s="2">
        <v>23.79</v>
      </c>
      <c r="L57" s="2">
        <v>19.809999999999999</v>
      </c>
      <c r="M57" s="2">
        <v>21.96</v>
      </c>
      <c r="N57" s="2">
        <f t="shared" si="38"/>
        <v>2.9499125809809346E-3</v>
      </c>
      <c r="O57" s="2">
        <f t="shared" si="39"/>
        <v>5.297277570586522E-2</v>
      </c>
      <c r="P57" s="2">
        <f t="shared" si="40"/>
        <v>1.4913285162605884E-2</v>
      </c>
      <c r="R57" s="2">
        <v>17.22</v>
      </c>
      <c r="S57" s="2">
        <v>24.79</v>
      </c>
      <c r="T57" s="2">
        <v>21.48</v>
      </c>
      <c r="U57" s="2">
        <v>26.24</v>
      </c>
      <c r="V57" s="2">
        <f t="shared" si="41"/>
        <v>8.7656385040984532E-4</v>
      </c>
      <c r="W57" s="2">
        <f t="shared" si="42"/>
        <v>1.0124430936603991E-2</v>
      </c>
      <c r="X57" s="2">
        <f t="shared" si="43"/>
        <v>1.360261676354292E-3</v>
      </c>
    </row>
    <row r="58" spans="1:24" x14ac:dyDescent="0.2">
      <c r="A58" s="12"/>
      <c r="B58" s="2">
        <v>17.170000000000002</v>
      </c>
      <c r="C58" s="2">
        <v>24.9</v>
      </c>
      <c r="D58" s="2">
        <v>25.33</v>
      </c>
      <c r="E58" s="2">
        <v>25.16</v>
      </c>
      <c r="F58" s="2">
        <f t="shared" si="35"/>
        <v>2.2701766500213918E-3</v>
      </c>
      <c r="G58" s="2">
        <f t="shared" si="36"/>
        <v>1.1980239832643971E-3</v>
      </c>
      <c r="H58" s="2">
        <f t="shared" si="37"/>
        <v>2.4525842810986681E-3</v>
      </c>
      <c r="J58" s="2">
        <v>17.440000000000001</v>
      </c>
      <c r="K58" s="2">
        <v>23.62</v>
      </c>
      <c r="L58" s="2">
        <v>19.010000000000002</v>
      </c>
      <c r="M58" s="2">
        <v>22.18</v>
      </c>
      <c r="N58" s="2">
        <f t="shared" si="38"/>
        <v>4.253749867671964E-3</v>
      </c>
      <c r="O58" s="2">
        <f t="shared" si="39"/>
        <v>0.12088619738321719</v>
      </c>
      <c r="P58" s="2">
        <f t="shared" si="40"/>
        <v>1.6236025016770402E-2</v>
      </c>
      <c r="R58" s="2">
        <v>17.34</v>
      </c>
      <c r="S58" s="2">
        <v>25.09</v>
      </c>
      <c r="T58" s="2">
        <v>21.6</v>
      </c>
      <c r="U58" s="2">
        <v>29.97</v>
      </c>
      <c r="V58" s="2">
        <f t="shared" si="41"/>
        <v>7.5849640480936485E-4</v>
      </c>
      <c r="W58" s="2">
        <f t="shared" si="42"/>
        <v>1.002727231157566E-2</v>
      </c>
      <c r="X58" s="2">
        <f t="shared" si="43"/>
        <v>1.1113511603274083E-4</v>
      </c>
    </row>
    <row r="59" spans="1:24" x14ac:dyDescent="0.2">
      <c r="A59" s="12"/>
      <c r="B59" s="2">
        <v>17.11</v>
      </c>
      <c r="C59" s="2">
        <v>24.27</v>
      </c>
      <c r="D59" s="2">
        <v>25.12</v>
      </c>
      <c r="E59" s="2">
        <v>25.57</v>
      </c>
      <c r="F59" s="2">
        <f t="shared" si="35"/>
        <v>3.4070737924048002E-3</v>
      </c>
      <c r="G59" s="2">
        <f t="shared" si="36"/>
        <v>1.3389170617823408E-3</v>
      </c>
      <c r="H59" s="2">
        <f t="shared" si="37"/>
        <v>1.7692051409363416E-3</v>
      </c>
      <c r="J59" s="2">
        <v>17.12</v>
      </c>
      <c r="K59" s="2">
        <v>23.73</v>
      </c>
      <c r="L59" s="2">
        <v>18.95</v>
      </c>
      <c r="M59" s="2">
        <v>21.94</v>
      </c>
      <c r="N59" s="2">
        <f t="shared" si="38"/>
        <v>3.16570319749523E-3</v>
      </c>
      <c r="O59" s="2">
        <f t="shared" si="39"/>
        <v>0.10182118774645706</v>
      </c>
      <c r="P59" s="2">
        <f t="shared" si="40"/>
        <v>1.5540793256148216E-2</v>
      </c>
      <c r="R59" s="2">
        <v>17.27</v>
      </c>
      <c r="S59" s="2">
        <v>24.97</v>
      </c>
      <c r="T59" s="2">
        <v>21.46</v>
      </c>
      <c r="U59" s="2">
        <v>25.33</v>
      </c>
      <c r="V59" s="2">
        <f t="shared" si="41"/>
        <v>7.9187367388609841E-4</v>
      </c>
      <c r="W59" s="2">
        <f t="shared" si="42"/>
        <v>1.0629834821679065E-2</v>
      </c>
      <c r="X59" s="2">
        <f t="shared" si="43"/>
        <v>2.6434588981295486E-3</v>
      </c>
    </row>
    <row r="60" spans="1:24" x14ac:dyDescent="0.2">
      <c r="A60" s="12"/>
      <c r="B60" s="2">
        <v>18.11</v>
      </c>
      <c r="C60" s="2">
        <v>25.77</v>
      </c>
      <c r="D60" s="2">
        <v>25.01</v>
      </c>
      <c r="E60" s="2">
        <v>25.69</v>
      </c>
      <c r="F60" s="2">
        <f t="shared" si="35"/>
        <v>2.3071335045405494E-3</v>
      </c>
      <c r="G60" s="2">
        <f t="shared" si="36"/>
        <v>2.8411145084144521E-3</v>
      </c>
      <c r="H60" s="2">
        <f t="shared" si="37"/>
        <v>3.18897222830292E-3</v>
      </c>
      <c r="J60" s="2">
        <v>17.690000000000001</v>
      </c>
      <c r="K60" s="2">
        <v>24.76</v>
      </c>
      <c r="L60" s="2">
        <v>18.829999999999998</v>
      </c>
      <c r="M60" s="2">
        <v>23.29</v>
      </c>
      <c r="N60" s="2">
        <f t="shared" si="38"/>
        <v>2.1947782801055205E-3</v>
      </c>
      <c r="O60" s="2">
        <f t="shared" si="39"/>
        <v>0.16307631513318463</v>
      </c>
      <c r="P60" s="2">
        <f t="shared" si="40"/>
        <v>8.6878025119848778E-3</v>
      </c>
      <c r="R60" s="2">
        <v>18.260000000000002</v>
      </c>
      <c r="S60" s="2">
        <v>24.63</v>
      </c>
      <c r="T60" s="2">
        <v>22.82</v>
      </c>
      <c r="U60" s="2">
        <v>28.65</v>
      </c>
      <c r="V60" s="2">
        <f t="shared" si="41"/>
        <v>1.9904148734014404E-3</v>
      </c>
      <c r="W60" s="2">
        <f t="shared" si="42"/>
        <v>7.4289919848159539E-3</v>
      </c>
      <c r="X60" s="2">
        <f t="shared" si="43"/>
        <v>5.1533125955850127E-4</v>
      </c>
    </row>
    <row r="61" spans="1:24" x14ac:dyDescent="0.2">
      <c r="A61" s="12"/>
      <c r="B61" s="2">
        <v>17.260000000000002</v>
      </c>
      <c r="C61" s="2">
        <v>26.57</v>
      </c>
      <c r="D61" s="2">
        <v>25.55</v>
      </c>
      <c r="E61" s="2">
        <v>25.03</v>
      </c>
      <c r="F61" s="2">
        <f t="shared" si="35"/>
        <v>7.3873236534138245E-4</v>
      </c>
      <c r="G61" s="2">
        <f t="shared" si="36"/>
        <v>1.0859518692877951E-3</v>
      </c>
      <c r="H61" s="2">
        <f t="shared" si="37"/>
        <v>2.8532673999079714E-3</v>
      </c>
      <c r="J61" s="2">
        <v>17.3</v>
      </c>
      <c r="K61" s="2">
        <v>23.72</v>
      </c>
      <c r="L61" s="2">
        <v>19.190000000000001</v>
      </c>
      <c r="M61" s="2">
        <v>22.27</v>
      </c>
      <c r="N61" s="2">
        <f t="shared" si="38"/>
        <v>3.5994661083542994E-3</v>
      </c>
      <c r="O61" s="2">
        <f t="shared" si="39"/>
        <v>9.6496311121409162E-2</v>
      </c>
      <c r="P61" s="2">
        <f t="shared" si="40"/>
        <v>1.3855448281854506E-2</v>
      </c>
      <c r="R61" s="2">
        <v>17.559999999999999</v>
      </c>
      <c r="S61" s="2">
        <v>23.84</v>
      </c>
      <c r="T61" s="2">
        <v>21.76</v>
      </c>
      <c r="U61" s="2">
        <v>27.73</v>
      </c>
      <c r="V61" s="2">
        <f t="shared" si="41"/>
        <v>2.2499335330075474E-3</v>
      </c>
      <c r="W61" s="2">
        <f t="shared" si="42"/>
        <v>1.0307050953010981E-2</v>
      </c>
      <c r="X61" s="2">
        <f t="shared" si="43"/>
        <v>6.0877222999399416E-4</v>
      </c>
    </row>
    <row r="62" spans="1:24" x14ac:dyDescent="0.2">
      <c r="A62" s="12"/>
      <c r="B62" s="2">
        <v>17.649999999999999</v>
      </c>
      <c r="C62" s="2">
        <v>25.14</v>
      </c>
      <c r="D62" s="2">
        <v>25.83</v>
      </c>
      <c r="E62" s="2">
        <v>25.7</v>
      </c>
      <c r="F62" s="2">
        <f t="shared" si="35"/>
        <v>2.6454050912919835E-3</v>
      </c>
      <c r="G62" s="2">
        <f t="shared" si="36"/>
        <v>1.1535216268639427E-3</v>
      </c>
      <c r="H62" s="2">
        <f t="shared" si="37"/>
        <v>2.3237049532256397E-3</v>
      </c>
      <c r="J62" s="2">
        <v>17.77</v>
      </c>
      <c r="K62" s="2">
        <v>24.17</v>
      </c>
      <c r="L62" s="2">
        <v>19.88</v>
      </c>
      <c r="M62" s="2">
        <v>23.23</v>
      </c>
      <c r="N62" s="2">
        <f t="shared" si="38"/>
        <v>3.5589132149818092E-3</v>
      </c>
      <c r="O62" s="2">
        <f t="shared" si="39"/>
        <v>8.0087020478958174E-2</v>
      </c>
      <c r="P62" s="2">
        <f t="shared" si="40"/>
        <v>9.5701617778449592E-3</v>
      </c>
      <c r="R62" s="2">
        <v>17.89</v>
      </c>
      <c r="S62" s="2">
        <v>24.65</v>
      </c>
      <c r="T62" s="2">
        <v>22.3</v>
      </c>
      <c r="U62" s="2">
        <v>28.43</v>
      </c>
      <c r="V62" s="2">
        <f t="shared" si="41"/>
        <v>1.528558782474004E-3</v>
      </c>
      <c r="W62" s="2">
        <f t="shared" si="42"/>
        <v>8.5687108888311062E-3</v>
      </c>
      <c r="X62" s="2">
        <f t="shared" si="43"/>
        <v>4.6792725273069876E-4</v>
      </c>
    </row>
    <row r="63" spans="1:24" x14ac:dyDescent="0.2">
      <c r="A63" s="12"/>
      <c r="B63" s="2">
        <v>17.57</v>
      </c>
      <c r="C63" s="2">
        <v>24.94</v>
      </c>
      <c r="D63" s="2">
        <v>25.88</v>
      </c>
      <c r="E63" s="2">
        <v>25.74</v>
      </c>
      <c r="F63" s="2">
        <f t="shared" si="35"/>
        <v>2.8883757093986365E-3</v>
      </c>
      <c r="G63" s="2">
        <f t="shared" si="36"/>
        <v>1.0543213160865313E-3</v>
      </c>
      <c r="H63" s="2">
        <f t="shared" si="37"/>
        <v>2.1412760315234107E-3</v>
      </c>
      <c r="J63" s="2">
        <v>17.64</v>
      </c>
      <c r="K63" s="2">
        <v>23.96</v>
      </c>
      <c r="L63" s="6">
        <v>19.64</v>
      </c>
      <c r="M63" s="2">
        <v>22.25</v>
      </c>
      <c r="N63" s="2">
        <f t="shared" si="38"/>
        <v>3.7994604596627173E-3</v>
      </c>
      <c r="O63" s="2">
        <f t="shared" si="39"/>
        <v>8.739817975272926E-2</v>
      </c>
      <c r="P63" s="2">
        <f t="shared" si="40"/>
        <v>1.7668401662637386E-2</v>
      </c>
      <c r="R63" s="2">
        <v>17.73</v>
      </c>
      <c r="S63" s="2">
        <v>24.8</v>
      </c>
      <c r="T63" s="6">
        <v>21.2</v>
      </c>
      <c r="U63" s="2">
        <v>25.93</v>
      </c>
      <c r="V63" s="2">
        <f t="shared" si="41"/>
        <v>1.2262267729746591E-3</v>
      </c>
      <c r="W63" s="2">
        <f t="shared" si="42"/>
        <v>1.7620753754135837E-2</v>
      </c>
      <c r="X63" s="2">
        <f t="shared" si="43"/>
        <v>2.3767984609861488E-3</v>
      </c>
    </row>
    <row r="64" spans="1:24" x14ac:dyDescent="0.2">
      <c r="A64" s="12"/>
      <c r="E64" s="3" t="s">
        <v>16</v>
      </c>
      <c r="F64" s="2">
        <f>AVERAGE(F54:F63)</f>
        <v>2.4604698240694991E-3</v>
      </c>
      <c r="G64" s="2">
        <f>AVERAGE(G54:G63)</f>
        <v>1.3324976028046972E-3</v>
      </c>
      <c r="H64" s="2">
        <f>AVERAGE(H54:H63)</f>
        <v>2.3342838481443863E-3</v>
      </c>
      <c r="M64" s="3" t="s">
        <v>16</v>
      </c>
      <c r="N64" s="2">
        <f>AVERAGE(N54:N63)</f>
        <v>3.2895138808922558E-3</v>
      </c>
      <c r="O64" s="2">
        <f>AVERAGE(O54:O63)</f>
        <v>0.10785197106630331</v>
      </c>
      <c r="P64" s="2">
        <f>AVERAGE(P54:P63)</f>
        <v>1.232376214736294E-2</v>
      </c>
      <c r="U64" s="3" t="s">
        <v>16</v>
      </c>
      <c r="V64" s="2">
        <f>AVERAGE(V54:V63)</f>
        <v>1.398231563966219E-3</v>
      </c>
      <c r="W64" s="2">
        <f>AVERAGE(W54:W63)</f>
        <v>9.3109919884826996E-3</v>
      </c>
      <c r="X64" s="2">
        <f>AVERAGE(X54:X63)</f>
        <v>1.0125408659535286E-3</v>
      </c>
    </row>
  </sheetData>
  <mergeCells count="48">
    <mergeCell ref="R36:X36"/>
    <mergeCell ref="R37:U37"/>
    <mergeCell ref="V37:X37"/>
    <mergeCell ref="R51:X51"/>
    <mergeCell ref="R52:U52"/>
    <mergeCell ref="V52:X52"/>
    <mergeCell ref="J36:P36"/>
    <mergeCell ref="J37:M37"/>
    <mergeCell ref="N37:P37"/>
    <mergeCell ref="J51:P51"/>
    <mergeCell ref="J52:M52"/>
    <mergeCell ref="N52:P52"/>
    <mergeCell ref="A5:A33"/>
    <mergeCell ref="A36:A64"/>
    <mergeCell ref="B36:H36"/>
    <mergeCell ref="B37:E37"/>
    <mergeCell ref="F37:H37"/>
    <mergeCell ref="B51:H51"/>
    <mergeCell ref="B52:E52"/>
    <mergeCell ref="F52:H52"/>
    <mergeCell ref="B6:E6"/>
    <mergeCell ref="F6:H6"/>
    <mergeCell ref="B5:H5"/>
    <mergeCell ref="B20:H20"/>
    <mergeCell ref="B21:E21"/>
    <mergeCell ref="F21:H21"/>
    <mergeCell ref="J5:P5"/>
    <mergeCell ref="J6:M6"/>
    <mergeCell ref="N6:P6"/>
    <mergeCell ref="J20:P20"/>
    <mergeCell ref="J21:M21"/>
    <mergeCell ref="N21:P21"/>
    <mergeCell ref="R5:X5"/>
    <mergeCell ref="R6:U6"/>
    <mergeCell ref="V6:X6"/>
    <mergeCell ref="R20:X20"/>
    <mergeCell ref="R21:U21"/>
    <mergeCell ref="V21:X21"/>
    <mergeCell ref="AH5:AJ5"/>
    <mergeCell ref="AH6:AI6"/>
    <mergeCell ref="AH20:AJ20"/>
    <mergeCell ref="AH21:AI21"/>
    <mergeCell ref="Z5:AF5"/>
    <mergeCell ref="Z6:AC6"/>
    <mergeCell ref="AD6:AF6"/>
    <mergeCell ref="Z20:AF20"/>
    <mergeCell ref="Z21:AC21"/>
    <mergeCell ref="AD21:AF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Normalised expression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</dc:creator>
  <cp:lastModifiedBy>C Koh</cp:lastModifiedBy>
  <dcterms:created xsi:type="dcterms:W3CDTF">2017-07-20T09:20:05Z</dcterms:created>
  <dcterms:modified xsi:type="dcterms:W3CDTF">2020-08-10T17:56:47Z</dcterms:modified>
</cp:coreProperties>
</file>