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8"/>
  <workbookPr date1904="1" defaultThemeVersion="124226"/>
  <mc:AlternateContent xmlns:mc="http://schemas.openxmlformats.org/markup-compatibility/2006">
    <mc:Choice Requires="x15">
      <x15ac:absPath xmlns:x15ac="http://schemas.microsoft.com/office/spreadsheetml/2010/11/ac" url="/Users/test/Desktop/Editorial Revision/"/>
    </mc:Choice>
  </mc:AlternateContent>
  <xr:revisionPtr revIDLastSave="0" documentId="13_ncr:1_{FC49BBDD-C378-3F4A-9688-D9163C183A65}" xr6:coauthVersionLast="45" xr6:coauthVersionMax="45" xr10:uidLastSave="{00000000-0000-0000-0000-000000000000}"/>
  <bookViews>
    <workbookView xWindow="8200" yWindow="460" windowWidth="32760" windowHeight="22580" tabRatio="733" activeTab="5" xr2:uid="{00000000-000D-0000-FFFF-FFFF00000000}"/>
  </bookViews>
  <sheets>
    <sheet name="8a_Simple Odor Learning" sheetId="2" r:id="rId1"/>
    <sheet name="8b Tmaze Associations" sheetId="8" r:id="rId2"/>
    <sheet name="8c_left MWM" sheetId="9" r:id="rId3"/>
    <sheet name="8c_right Transfer Test" sheetId="10" r:id="rId4"/>
    <sheet name="8d Rewarded alternations" sheetId="11" r:id="rId5"/>
    <sheet name="e,f con- &amp;dis-contiguous Tmaze" sheetId="12" r:id="rId6"/>
  </sheets>
  <externalReferences>
    <externalReference r:id="rId7"/>
  </externalReferences>
  <calcPr calcId="191029"/>
</workbook>
</file>

<file path=xl/calcChain.xml><?xml version="1.0" encoding="utf-8"?>
<calcChain xmlns="http://schemas.openxmlformats.org/spreadsheetml/2006/main">
  <c r="Q79" i="12" l="1"/>
  <c r="P79" i="12"/>
  <c r="O79" i="12"/>
  <c r="N79" i="12"/>
  <c r="M79" i="12"/>
  <c r="L79" i="12"/>
  <c r="K79" i="12"/>
  <c r="E79" i="12"/>
  <c r="D79" i="12"/>
  <c r="V77" i="12"/>
  <c r="V79" i="12"/>
  <c r="U77" i="12"/>
  <c r="U79" i="12"/>
  <c r="T77" i="12"/>
  <c r="T79" i="12"/>
  <c r="S77" i="12"/>
  <c r="S79" i="12"/>
  <c r="R77" i="12"/>
  <c r="R79" i="12"/>
  <c r="Q77" i="12"/>
  <c r="P77" i="12"/>
  <c r="O77" i="12"/>
  <c r="N77" i="12"/>
  <c r="M77" i="12"/>
  <c r="L77" i="12"/>
  <c r="K77" i="12"/>
  <c r="J77" i="12"/>
  <c r="J79" i="12"/>
  <c r="I77" i="12"/>
  <c r="I79" i="12"/>
  <c r="H77" i="12"/>
  <c r="H79" i="12"/>
  <c r="G77" i="12"/>
  <c r="G79" i="12"/>
  <c r="F77" i="12"/>
  <c r="F79" i="12"/>
  <c r="E77" i="12"/>
  <c r="D77" i="12"/>
  <c r="V75" i="12"/>
  <c r="U75" i="12"/>
  <c r="T75" i="12"/>
  <c r="S75" i="12"/>
  <c r="R75" i="12"/>
  <c r="Q75" i="12"/>
  <c r="P75" i="12"/>
  <c r="O75" i="12"/>
  <c r="N75" i="12"/>
  <c r="M75" i="12"/>
  <c r="L75" i="12"/>
  <c r="K75" i="12"/>
  <c r="J75" i="12"/>
  <c r="I75" i="12"/>
  <c r="H75" i="12"/>
  <c r="G75" i="12"/>
  <c r="F75" i="12"/>
  <c r="E75" i="12"/>
  <c r="D75" i="12"/>
  <c r="V61" i="12"/>
  <c r="U61" i="12"/>
  <c r="T61" i="12"/>
  <c r="N61" i="12"/>
  <c r="M61" i="12"/>
  <c r="L61" i="12"/>
  <c r="K61" i="12"/>
  <c r="J61" i="12"/>
  <c r="I61" i="12"/>
  <c r="H61" i="12"/>
  <c r="V59" i="12"/>
  <c r="U59" i="12"/>
  <c r="T59" i="12"/>
  <c r="S59" i="12"/>
  <c r="S61" i="12"/>
  <c r="R59" i="12"/>
  <c r="R61" i="12"/>
  <c r="Q59" i="12"/>
  <c r="Q61" i="12"/>
  <c r="P59" i="12"/>
  <c r="P61" i="12"/>
  <c r="O59" i="12"/>
  <c r="O61" i="12"/>
  <c r="N59" i="12"/>
  <c r="M59" i="12"/>
  <c r="L59" i="12"/>
  <c r="K59" i="12"/>
  <c r="J59" i="12"/>
  <c r="I59" i="12"/>
  <c r="H59" i="12"/>
  <c r="G59" i="12"/>
  <c r="G61" i="12"/>
  <c r="F59" i="12"/>
  <c r="F61" i="12"/>
  <c r="E59" i="12"/>
  <c r="E61" i="12"/>
  <c r="D59" i="12"/>
  <c r="D61" i="12"/>
  <c r="V57" i="12"/>
  <c r="U57" i="12"/>
  <c r="T57" i="12"/>
  <c r="S57" i="12"/>
  <c r="R57" i="12"/>
  <c r="Q57" i="12"/>
  <c r="P57" i="12"/>
  <c r="O57" i="12"/>
  <c r="N57" i="12"/>
  <c r="M57" i="12"/>
  <c r="L57" i="12"/>
  <c r="K57" i="12"/>
  <c r="J57" i="12"/>
  <c r="I57" i="12"/>
  <c r="H57" i="12"/>
  <c r="G57" i="12"/>
  <c r="F57" i="12"/>
  <c r="E57" i="12"/>
  <c r="D57" i="12"/>
  <c r="V40" i="12"/>
  <c r="U40" i="12"/>
  <c r="T40" i="12"/>
  <c r="S40" i="12"/>
  <c r="R40" i="12"/>
  <c r="Q40" i="12"/>
  <c r="K40" i="12"/>
  <c r="J40" i="12"/>
  <c r="I40" i="12"/>
  <c r="H40" i="12"/>
  <c r="G40" i="12"/>
  <c r="F40" i="12"/>
  <c r="E40" i="12"/>
  <c r="V38" i="12"/>
  <c r="U38" i="12"/>
  <c r="T38" i="12"/>
  <c r="S38" i="12"/>
  <c r="R38" i="12"/>
  <c r="Q38" i="12"/>
  <c r="P38" i="12"/>
  <c r="P40" i="12"/>
  <c r="O38" i="12"/>
  <c r="O40" i="12"/>
  <c r="N38" i="12"/>
  <c r="N40" i="12"/>
  <c r="M38" i="12"/>
  <c r="M40" i="12"/>
  <c r="L38" i="12"/>
  <c r="L40" i="12"/>
  <c r="K38" i="12"/>
  <c r="J38" i="12"/>
  <c r="I38" i="12"/>
  <c r="H38" i="12"/>
  <c r="G38" i="12"/>
  <c r="F38" i="12"/>
  <c r="E38" i="12"/>
  <c r="D38" i="12"/>
  <c r="D40" i="12"/>
  <c r="V36" i="12"/>
  <c r="U36" i="12"/>
  <c r="T36" i="12"/>
  <c r="S36" i="12"/>
  <c r="R36" i="12"/>
  <c r="Q36" i="12"/>
  <c r="P36" i="12"/>
  <c r="O36" i="12"/>
  <c r="N36" i="12"/>
  <c r="M36" i="12"/>
  <c r="L36" i="12"/>
  <c r="K36" i="12"/>
  <c r="J36" i="12"/>
  <c r="I36" i="12"/>
  <c r="H36" i="12"/>
  <c r="G36" i="12"/>
  <c r="F36" i="12"/>
  <c r="E36" i="12"/>
  <c r="D36" i="12"/>
  <c r="T23" i="12"/>
  <c r="S23" i="12"/>
  <c r="R23" i="12"/>
  <c r="Q23" i="12"/>
  <c r="P23" i="12"/>
  <c r="O23" i="12"/>
  <c r="N23" i="12"/>
  <c r="H23" i="12"/>
  <c r="G23" i="12"/>
  <c r="F23" i="12"/>
  <c r="E23" i="12"/>
  <c r="D23" i="12"/>
  <c r="V21" i="12"/>
  <c r="V23" i="12"/>
  <c r="U21" i="12"/>
  <c r="U23" i="12"/>
  <c r="T21" i="12"/>
  <c r="S21" i="12"/>
  <c r="R21" i="12"/>
  <c r="Q21" i="12"/>
  <c r="P21" i="12"/>
  <c r="O21" i="12"/>
  <c r="N21" i="12"/>
  <c r="M21" i="12"/>
  <c r="M23" i="12"/>
  <c r="L21" i="12"/>
  <c r="L23" i="12"/>
  <c r="K21" i="12"/>
  <c r="K23" i="12"/>
  <c r="J21" i="12"/>
  <c r="J23" i="12"/>
  <c r="I21" i="12"/>
  <c r="I23" i="12"/>
  <c r="H21" i="12"/>
  <c r="G21" i="12"/>
  <c r="F21" i="12"/>
  <c r="E21" i="12"/>
  <c r="D21" i="12"/>
  <c r="V19" i="12"/>
  <c r="U19" i="12"/>
  <c r="T19" i="12"/>
  <c r="S19" i="12"/>
  <c r="R19" i="12"/>
  <c r="Q19" i="12"/>
  <c r="P19" i="12"/>
  <c r="O19" i="12"/>
  <c r="N19" i="12"/>
  <c r="M19" i="12"/>
  <c r="L19" i="12"/>
  <c r="K19" i="12"/>
  <c r="J19" i="12"/>
  <c r="I19" i="12"/>
  <c r="H19" i="12"/>
  <c r="G19" i="12"/>
  <c r="F19" i="12"/>
  <c r="E19" i="12"/>
  <c r="D19" i="12"/>
  <c r="E49" i="11"/>
  <c r="D49" i="11"/>
  <c r="C49" i="11"/>
  <c r="E48" i="11"/>
  <c r="D48" i="11"/>
  <c r="C48" i="11"/>
  <c r="G47" i="11"/>
  <c r="G46" i="11"/>
  <c r="G45" i="11"/>
  <c r="G44" i="11"/>
  <c r="G43" i="11"/>
  <c r="G42" i="11"/>
  <c r="G41" i="11"/>
  <c r="G40" i="11"/>
  <c r="G39" i="11"/>
  <c r="G49" i="11"/>
  <c r="E35" i="11"/>
  <c r="D35" i="11"/>
  <c r="C35" i="11"/>
  <c r="G33" i="11"/>
  <c r="G32" i="11"/>
  <c r="G31" i="11"/>
  <c r="G30" i="11"/>
  <c r="G29" i="11"/>
  <c r="G28" i="11"/>
  <c r="G27" i="11"/>
  <c r="G26" i="11"/>
  <c r="G25" i="11"/>
  <c r="G36" i="11"/>
  <c r="E21" i="11"/>
  <c r="D21" i="11"/>
  <c r="C21" i="11"/>
  <c r="E20" i="11"/>
  <c r="D20" i="11"/>
  <c r="C20" i="11"/>
  <c r="G19" i="11"/>
  <c r="G18" i="11"/>
  <c r="G17" i="11"/>
  <c r="G16" i="11"/>
  <c r="G15" i="11"/>
  <c r="G14" i="11"/>
  <c r="G13" i="11"/>
  <c r="G12" i="11"/>
  <c r="G11" i="11"/>
  <c r="G20" i="11"/>
  <c r="G10" i="11"/>
  <c r="G21" i="11"/>
  <c r="G35" i="11"/>
  <c r="G48" i="11"/>
  <c r="AL53" i="9"/>
  <c r="AL55" i="9"/>
  <c r="AK53" i="9"/>
  <c r="AK55" i="9"/>
  <c r="AJ53" i="9"/>
  <c r="AJ55" i="9"/>
  <c r="AI53" i="9"/>
  <c r="AI55" i="9"/>
  <c r="G51" i="9"/>
  <c r="F51" i="9"/>
  <c r="E51" i="9"/>
  <c r="D51" i="9"/>
  <c r="AN50" i="9"/>
  <c r="AM50" i="9"/>
  <c r="AL50" i="9"/>
  <c r="AK50" i="9"/>
  <c r="AJ50" i="9"/>
  <c r="AI50" i="9"/>
  <c r="AN49" i="9"/>
  <c r="AM49" i="9"/>
  <c r="AL49" i="9"/>
  <c r="AK49" i="9"/>
  <c r="AJ49" i="9"/>
  <c r="AI49" i="9"/>
  <c r="AN48" i="9"/>
  <c r="AM48" i="9"/>
  <c r="AL48" i="9"/>
  <c r="AK48" i="9"/>
  <c r="AJ48" i="9"/>
  <c r="AI48" i="9"/>
  <c r="AN47" i="9"/>
  <c r="AM47" i="9"/>
  <c r="AL47" i="9"/>
  <c r="AK47" i="9"/>
  <c r="AJ47" i="9"/>
  <c r="AI47" i="9"/>
  <c r="AN46" i="9"/>
  <c r="AM46" i="9"/>
  <c r="AL46" i="9"/>
  <c r="AK46" i="9"/>
  <c r="AJ46" i="9"/>
  <c r="AI46" i="9"/>
  <c r="AN45" i="9"/>
  <c r="AM45" i="9"/>
  <c r="AL45" i="9"/>
  <c r="AK45" i="9"/>
  <c r="AJ45" i="9"/>
  <c r="AI45" i="9"/>
  <c r="AN44" i="9"/>
  <c r="AM44" i="9"/>
  <c r="AL44" i="9"/>
  <c r="AK44" i="9"/>
  <c r="AJ44" i="9"/>
  <c r="AI44" i="9"/>
  <c r="AN43" i="9"/>
  <c r="AM43" i="9"/>
  <c r="AL43" i="9"/>
  <c r="AK43" i="9"/>
  <c r="AJ43" i="9"/>
  <c r="AI43" i="9"/>
  <c r="AN42" i="9"/>
  <c r="AN53" i="9"/>
  <c r="AN55" i="9"/>
  <c r="AM42" i="9"/>
  <c r="AM53" i="9"/>
  <c r="AM55" i="9"/>
  <c r="AL42" i="9"/>
  <c r="AK42" i="9"/>
  <c r="AJ42" i="9"/>
  <c r="AI42" i="9"/>
  <c r="AN41" i="9"/>
  <c r="AN51" i="9"/>
  <c r="AM41" i="9"/>
  <c r="AM51" i="9"/>
  <c r="AL41" i="9"/>
  <c r="AL51" i="9"/>
  <c r="AK41" i="9"/>
  <c r="AK51" i="9"/>
  <c r="AJ41" i="9"/>
  <c r="AJ51" i="9"/>
  <c r="AI41" i="9"/>
  <c r="AI51" i="9"/>
  <c r="AJ35" i="9"/>
  <c r="AJ37" i="9"/>
  <c r="AI35" i="9"/>
  <c r="AI37" i="9"/>
  <c r="AN33" i="9"/>
  <c r="AM33" i="9"/>
  <c r="G33" i="9"/>
  <c r="F33" i="9"/>
  <c r="E33" i="9"/>
  <c r="D33" i="9"/>
  <c r="AN32" i="9"/>
  <c r="AM32" i="9"/>
  <c r="AL32" i="9"/>
  <c r="AK32" i="9"/>
  <c r="AJ32" i="9"/>
  <c r="AI32" i="9"/>
  <c r="AN31" i="9"/>
  <c r="AM31" i="9"/>
  <c r="AL31" i="9"/>
  <c r="AK31" i="9"/>
  <c r="AJ31" i="9"/>
  <c r="AI31" i="9"/>
  <c r="AN30" i="9"/>
  <c r="AM30" i="9"/>
  <c r="AL30" i="9"/>
  <c r="AK30" i="9"/>
  <c r="AJ30" i="9"/>
  <c r="AI30" i="9"/>
  <c r="AN29" i="9"/>
  <c r="AM29" i="9"/>
  <c r="AL29" i="9"/>
  <c r="AK29" i="9"/>
  <c r="AJ29" i="9"/>
  <c r="AI29" i="9"/>
  <c r="AN28" i="9"/>
  <c r="AM28" i="9"/>
  <c r="AL28" i="9"/>
  <c r="AK28" i="9"/>
  <c r="AJ28" i="9"/>
  <c r="AI28" i="9"/>
  <c r="AN27" i="9"/>
  <c r="AM27" i="9"/>
  <c r="AL27" i="9"/>
  <c r="AK27" i="9"/>
  <c r="AJ27" i="9"/>
  <c r="AI27" i="9"/>
  <c r="AN26" i="9"/>
  <c r="AN35" i="9"/>
  <c r="AN37" i="9"/>
  <c r="AM26" i="9"/>
  <c r="AM35" i="9"/>
  <c r="AM37" i="9"/>
  <c r="AL26" i="9"/>
  <c r="AL35" i="9"/>
  <c r="AL37" i="9"/>
  <c r="AK26" i="9"/>
  <c r="AK35" i="9"/>
  <c r="AK37" i="9"/>
  <c r="AJ26" i="9"/>
  <c r="AI26" i="9"/>
  <c r="AN25" i="9"/>
  <c r="AM25" i="9"/>
  <c r="AL25" i="9"/>
  <c r="AL33" i="9"/>
  <c r="AK25" i="9"/>
  <c r="AK33" i="9"/>
  <c r="AJ25" i="9"/>
  <c r="AJ33" i="9"/>
  <c r="AI25" i="9"/>
  <c r="AI33" i="9"/>
  <c r="AN17" i="9"/>
  <c r="AM17" i="9"/>
  <c r="AL17" i="9"/>
  <c r="AK17" i="9"/>
  <c r="G17" i="9"/>
  <c r="F17" i="9"/>
  <c r="E17" i="9"/>
  <c r="D17" i="9"/>
  <c r="AN16" i="9"/>
  <c r="AM16" i="9"/>
  <c r="AL16" i="9"/>
  <c r="AK16" i="9"/>
  <c r="AJ16" i="9"/>
  <c r="AI16" i="9"/>
  <c r="AN15" i="9"/>
  <c r="AM15" i="9"/>
  <c r="AL15" i="9"/>
  <c r="AK15" i="9"/>
  <c r="AJ15" i="9"/>
  <c r="AI15" i="9"/>
  <c r="AN14" i="9"/>
  <c r="AM14" i="9"/>
  <c r="AL14" i="9"/>
  <c r="AK14" i="9"/>
  <c r="AJ14" i="9"/>
  <c r="AI14" i="9"/>
  <c r="AN13" i="9"/>
  <c r="AM13" i="9"/>
  <c r="AL13" i="9"/>
  <c r="AK13" i="9"/>
  <c r="AJ13" i="9"/>
  <c r="AI13" i="9"/>
  <c r="AN12" i="9"/>
  <c r="AM12" i="9"/>
  <c r="AL12" i="9"/>
  <c r="AK12" i="9"/>
  <c r="AJ12" i="9"/>
  <c r="AI12" i="9"/>
  <c r="AN11" i="9"/>
  <c r="AM11" i="9"/>
  <c r="AL11" i="9"/>
  <c r="AK11" i="9"/>
  <c r="AJ11" i="9"/>
  <c r="AI11" i="9"/>
  <c r="AN10" i="9"/>
  <c r="AM10" i="9"/>
  <c r="AL10" i="9"/>
  <c r="AK10" i="9"/>
  <c r="AJ10" i="9"/>
  <c r="AI10" i="9"/>
  <c r="AN9" i="9"/>
  <c r="AM9" i="9"/>
  <c r="AL9" i="9"/>
  <c r="AK9" i="9"/>
  <c r="AJ9" i="9"/>
  <c r="AI9" i="9"/>
  <c r="AN8" i="9"/>
  <c r="AM8" i="9"/>
  <c r="AL8" i="9"/>
  <c r="AL19" i="9"/>
  <c r="AL21" i="9"/>
  <c r="AK8" i="9"/>
  <c r="AK19" i="9"/>
  <c r="AK21" i="9"/>
  <c r="AJ8" i="9"/>
  <c r="AJ19" i="9"/>
  <c r="AJ21" i="9"/>
  <c r="AI8" i="9"/>
  <c r="AI19" i="9"/>
  <c r="AI21" i="9"/>
  <c r="AN7" i="9"/>
  <c r="AN19" i="9"/>
  <c r="AN21" i="9"/>
  <c r="AM7" i="9"/>
  <c r="AM19" i="9"/>
  <c r="AM21" i="9"/>
  <c r="AL7" i="9"/>
  <c r="AK7" i="9"/>
  <c r="AJ7" i="9"/>
  <c r="AJ17" i="9"/>
  <c r="AI7" i="9"/>
  <c r="AI17" i="9"/>
  <c r="I45" i="8"/>
  <c r="H45" i="8"/>
  <c r="G45" i="8"/>
  <c r="F45" i="8"/>
  <c r="E45" i="8"/>
  <c r="D45" i="8"/>
  <c r="I44" i="8"/>
  <c r="H44" i="8"/>
  <c r="G44" i="8"/>
  <c r="F44" i="8"/>
  <c r="E44" i="8"/>
  <c r="D44" i="8"/>
  <c r="I31" i="8"/>
  <c r="H31" i="8"/>
  <c r="G31" i="8"/>
  <c r="F31" i="8"/>
  <c r="E31" i="8"/>
  <c r="D31" i="8"/>
  <c r="I30" i="8"/>
  <c r="H30" i="8"/>
  <c r="G30" i="8"/>
  <c r="F30" i="8"/>
  <c r="E30" i="8"/>
  <c r="D30" i="8"/>
  <c r="I18" i="8"/>
  <c r="H18" i="8"/>
  <c r="G18" i="8"/>
  <c r="F18" i="8"/>
  <c r="E18" i="8"/>
  <c r="D18" i="8"/>
  <c r="I17" i="8"/>
  <c r="H17" i="8"/>
  <c r="G17" i="8"/>
  <c r="F17" i="8"/>
  <c r="E17" i="8"/>
  <c r="D17" i="8"/>
  <c r="B38" i="2"/>
  <c r="G49" i="2"/>
  <c r="C38" i="2"/>
  <c r="H49" i="2"/>
  <c r="F38" i="2"/>
  <c r="G38" i="2"/>
  <c r="H38" i="2"/>
  <c r="C49" i="2"/>
  <c r="B49" i="2"/>
  <c r="I38" i="2"/>
  <c r="J38" i="2"/>
  <c r="J49" i="2"/>
  <c r="K38" i="2"/>
  <c r="E49" i="2"/>
  <c r="P38" i="2"/>
  <c r="Q38" i="2"/>
  <c r="I49" i="2"/>
  <c r="R38" i="2"/>
  <c r="S38" i="2"/>
  <c r="T38" i="2"/>
  <c r="U38" i="2"/>
  <c r="V38" i="2"/>
  <c r="B39" i="2"/>
  <c r="G50" i="2"/>
  <c r="C39" i="2"/>
  <c r="F39" i="2"/>
  <c r="J50" i="2"/>
  <c r="G39" i="2"/>
  <c r="F50" i="2"/>
  <c r="E50" i="2"/>
  <c r="H39" i="2"/>
  <c r="C50" i="2"/>
  <c r="I39" i="2"/>
  <c r="J39" i="2"/>
  <c r="K39" i="2"/>
  <c r="P39" i="2"/>
  <c r="Q39" i="2"/>
  <c r="R39" i="2"/>
  <c r="S39" i="2"/>
  <c r="T39" i="2"/>
  <c r="U39" i="2"/>
  <c r="B50" i="2"/>
  <c r="V39" i="2"/>
  <c r="B40" i="2"/>
  <c r="G51" i="2"/>
  <c r="C40" i="2"/>
  <c r="F40" i="2"/>
  <c r="G40" i="2"/>
  <c r="H40" i="2"/>
  <c r="C51" i="2"/>
  <c r="I40" i="2"/>
  <c r="H51" i="2"/>
  <c r="J40" i="2"/>
  <c r="K40" i="2"/>
  <c r="P40" i="2"/>
  <c r="Q40" i="2"/>
  <c r="R40" i="2"/>
  <c r="S40" i="2"/>
  <c r="T40" i="2"/>
  <c r="U40" i="2"/>
  <c r="V40" i="2"/>
  <c r="B41" i="2"/>
  <c r="C41" i="2"/>
  <c r="J52" i="2"/>
  <c r="F41" i="2"/>
  <c r="I52" i="2"/>
  <c r="G41" i="2"/>
  <c r="G52" i="2"/>
  <c r="H41" i="2"/>
  <c r="C52" i="2"/>
  <c r="D52" i="2"/>
  <c r="I41" i="2"/>
  <c r="J41" i="2"/>
  <c r="K41" i="2"/>
  <c r="P41" i="2"/>
  <c r="Q41" i="2"/>
  <c r="R41" i="2"/>
  <c r="S41" i="2"/>
  <c r="T41" i="2"/>
  <c r="U41" i="2"/>
  <c r="V41" i="2"/>
  <c r="B42" i="2"/>
  <c r="E53" i="2"/>
  <c r="C42" i="2"/>
  <c r="J53" i="2"/>
  <c r="F42" i="2"/>
  <c r="H53" i="2"/>
  <c r="G42" i="2"/>
  <c r="H42" i="2"/>
  <c r="I42" i="2"/>
  <c r="J42" i="2"/>
  <c r="K42" i="2"/>
  <c r="P42" i="2"/>
  <c r="Q42" i="2"/>
  <c r="R42" i="2"/>
  <c r="S42" i="2"/>
  <c r="T42" i="2"/>
  <c r="C53" i="2"/>
  <c r="U42" i="2"/>
  <c r="B53" i="2"/>
  <c r="V42" i="2"/>
  <c r="B51" i="2"/>
  <c r="H50" i="2"/>
  <c r="I50" i="2"/>
  <c r="D51" i="2"/>
  <c r="F53" i="2"/>
  <c r="G53" i="2"/>
  <c r="F52" i="2"/>
  <c r="D50" i="2"/>
  <c r="I53" i="2"/>
  <c r="F49" i="2"/>
  <c r="D49" i="2"/>
  <c r="H52" i="2"/>
  <c r="E52" i="2"/>
  <c r="J51" i="2"/>
  <c r="B52" i="2"/>
  <c r="F51" i="2"/>
  <c r="I51" i="2"/>
  <c r="D53" i="2"/>
  <c r="E51" i="2"/>
</calcChain>
</file>

<file path=xl/sharedStrings.xml><?xml version="1.0" encoding="utf-8"?>
<sst xmlns="http://schemas.openxmlformats.org/spreadsheetml/2006/main" count="280" uniqueCount="109">
  <si>
    <t>Knosys Olactometers, three setups in parallel</t>
    <phoneticPr fontId="1" type="noConversion"/>
  </si>
  <si>
    <t>Mouse - Blind Code</t>
    <phoneticPr fontId="1" type="noConversion"/>
  </si>
  <si>
    <t>A</t>
    <phoneticPr fontId="1" type="noConversion"/>
  </si>
  <si>
    <t>B</t>
    <phoneticPr fontId="1" type="noConversion"/>
  </si>
  <si>
    <t>E</t>
    <phoneticPr fontId="1" type="noConversion"/>
  </si>
  <si>
    <t>F</t>
    <phoneticPr fontId="1" type="noConversion"/>
  </si>
  <si>
    <t>G</t>
    <phoneticPr fontId="1" type="noConversion"/>
  </si>
  <si>
    <t>H</t>
    <phoneticPr fontId="1" type="noConversion"/>
  </si>
  <si>
    <t>I</t>
    <phoneticPr fontId="1" type="noConversion"/>
  </si>
  <si>
    <t>J</t>
    <phoneticPr fontId="1" type="noConversion"/>
  </si>
  <si>
    <t>O</t>
    <phoneticPr fontId="1" type="noConversion"/>
  </si>
  <si>
    <t>P</t>
    <phoneticPr fontId="1" type="noConversion"/>
  </si>
  <si>
    <t>Q</t>
    <phoneticPr fontId="1" type="noConversion"/>
  </si>
  <si>
    <t>R</t>
    <phoneticPr fontId="1" type="noConversion"/>
  </si>
  <si>
    <t>Block [20 trails / S+, S- 10 trials each,  up to Pseudorandom 3]</t>
    <phoneticPr fontId="1" type="noConversion"/>
  </si>
  <si>
    <t>Correct Choice [%]</t>
    <phoneticPr fontId="1" type="noConversion"/>
  </si>
  <si>
    <t>Genotype</t>
    <phoneticPr fontId="1" type="noConversion"/>
  </si>
  <si>
    <t>het</t>
    <phoneticPr fontId="1" type="noConversion"/>
  </si>
  <si>
    <t>hom</t>
    <phoneticPr fontId="1" type="noConversion"/>
  </si>
  <si>
    <t>hom</t>
    <phoneticPr fontId="1" type="noConversion"/>
  </si>
  <si>
    <t>het</t>
    <phoneticPr fontId="1" type="noConversion"/>
  </si>
  <si>
    <t>hom</t>
    <phoneticPr fontId="1" type="noConversion"/>
  </si>
  <si>
    <t>B2</t>
    <phoneticPr fontId="1" type="noConversion"/>
  </si>
  <si>
    <t>C2</t>
    <phoneticPr fontId="1" type="noConversion"/>
  </si>
  <si>
    <t>C5</t>
    <phoneticPr fontId="1" type="noConversion"/>
  </si>
  <si>
    <t>Block [100 trails / S+, S- 50 trials each,  up to Pseudorandom 3]</t>
    <phoneticPr fontId="1" type="noConversion"/>
  </si>
  <si>
    <t>PERFORMANCE PER GENOTYPE</t>
    <phoneticPr fontId="1" type="noConversion"/>
  </si>
  <si>
    <t>Block [100 trails]</t>
    <phoneticPr fontId="1" type="noConversion"/>
  </si>
  <si>
    <t>Ctrl</t>
    <phoneticPr fontId="1" type="noConversion"/>
  </si>
  <si>
    <t>mean</t>
    <phoneticPr fontId="1" type="noConversion"/>
  </si>
  <si>
    <t>sd</t>
    <phoneticPr fontId="1" type="noConversion"/>
  </si>
  <si>
    <t>500 trials</t>
    <phoneticPr fontId="1" type="noConversion"/>
  </si>
  <si>
    <t>sen</t>
    <phoneticPr fontId="1" type="noConversion"/>
  </si>
  <si>
    <t>sem</t>
    <phoneticPr fontId="1" type="noConversion"/>
  </si>
  <si>
    <t>Simple Odor Learning: Amyl Acetate vs. Ethyl Butarate</t>
    <phoneticPr fontId="1" type="noConversion"/>
  </si>
  <si>
    <t>Wt</t>
  </si>
  <si>
    <t>Het (Grin2a+/S)</t>
  </si>
  <si>
    <t>Hom (Grin2aS/S)</t>
  </si>
  <si>
    <t>Block</t>
  </si>
  <si>
    <t>post-choice baiting</t>
  </si>
  <si>
    <t>Genotype</t>
  </si>
  <si>
    <t xml:space="preserve">Animal </t>
  </si>
  <si>
    <t>Grin2a+/+</t>
  </si>
  <si>
    <t>CON +/+ (n=9)</t>
  </si>
  <si>
    <t>mean</t>
  </si>
  <si>
    <t>s.e.m.</t>
  </si>
  <si>
    <t>Grin2a+/S</t>
  </si>
  <si>
    <t>HET +/- (n=9)</t>
  </si>
  <si>
    <t>Grin2aS/S</t>
  </si>
  <si>
    <t>HOM -/- (n=10)</t>
  </si>
  <si>
    <t>Morris Water maze Path length (m)</t>
  </si>
  <si>
    <t>Block1</t>
  </si>
  <si>
    <t>Block2</t>
  </si>
  <si>
    <t>Block3</t>
  </si>
  <si>
    <t>Block4</t>
  </si>
  <si>
    <t>Block5</t>
  </si>
  <si>
    <t>Block6</t>
  </si>
  <si>
    <t>Animal no.</t>
  </si>
  <si>
    <t>Day 1</t>
  </si>
  <si>
    <t>Day 2</t>
  </si>
  <si>
    <t>Day 3</t>
  </si>
  <si>
    <t>Day 4</t>
  </si>
  <si>
    <t>Day 5</t>
  </si>
  <si>
    <t>Day 6</t>
  </si>
  <si>
    <t>Average</t>
  </si>
  <si>
    <t>Std Deviation</t>
  </si>
  <si>
    <t>SEM</t>
  </si>
  <si>
    <t>HOM s/s</t>
  </si>
  <si>
    <t>Transfer test (Removal of the platform)</t>
  </si>
  <si>
    <t>Transfer Test 1</t>
  </si>
  <si>
    <t>Transfer test 2</t>
  </si>
  <si>
    <t>AdjL</t>
  </si>
  <si>
    <t>TRA</t>
  </si>
  <si>
    <t>AdjR</t>
  </si>
  <si>
    <t>Opp</t>
  </si>
  <si>
    <t xml:space="preserve">Mean of 30 trials </t>
  </si>
  <si>
    <t>WT</t>
  </si>
  <si>
    <t>n=10</t>
  </si>
  <si>
    <t>HTZ</t>
  </si>
  <si>
    <t>n=9</t>
  </si>
  <si>
    <t>HMZ</t>
  </si>
  <si>
    <t>Correct coices</t>
  </si>
  <si>
    <t>Block 2</t>
  </si>
  <si>
    <t>Block 1</t>
  </si>
  <si>
    <t>10 Trials per block</t>
  </si>
  <si>
    <t>Rewarded Alternations in the T-maze (with a sample ant a test run)</t>
  </si>
  <si>
    <t>Figure panel 8f DISCONTIGUOUS TASK</t>
  </si>
  <si>
    <t>Start arm only</t>
  </si>
  <si>
    <t>post-baiting</t>
  </si>
  <si>
    <t>Session</t>
  </si>
  <si>
    <t>B1</t>
  </si>
  <si>
    <t>B2</t>
  </si>
  <si>
    <t>B3</t>
  </si>
  <si>
    <t>A1</t>
  </si>
  <si>
    <t>average</t>
  </si>
  <si>
    <t>std dev</t>
  </si>
  <si>
    <t>A3</t>
  </si>
  <si>
    <t>Figure panel 8e</t>
  </si>
  <si>
    <t>CONTIGUOUS TASK</t>
  </si>
  <si>
    <t>Full maze insert</t>
  </si>
  <si>
    <t>B4</t>
  </si>
  <si>
    <t>B5</t>
  </si>
  <si>
    <t>B6</t>
  </si>
  <si>
    <t>A8</t>
  </si>
  <si>
    <t>A9</t>
  </si>
  <si>
    <t>T-maze floor plate associations</t>
  </si>
  <si>
    <t>Mouse No</t>
  </si>
  <si>
    <t>One way ANOVA: F(2,25) = 125.77; P &lt; 0.0001</t>
  </si>
  <si>
    <t>(pairwise Tukeys; S/S vs both other groups at p &lt; 0.01)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</si>
</sst>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"/>
  </numFmts>
  <fonts count="24" x14ac:knownFonts="1">
    <font>
      <sz val="10"/>
      <name val="Verdana"/>
    </font>
    <font>
      <sz val="8"/>
      <name val="Verdana"/>
      <family val="2"/>
    </font>
    <font>
      <b/>
      <sz val="10"/>
      <name val="Verdana"/>
      <family val="2"/>
    </font>
    <font>
      <sz val="10"/>
      <name val="Verdana"/>
      <family val="2"/>
    </font>
    <font>
      <b/>
      <u/>
      <sz val="10"/>
      <color indexed="10"/>
      <name val="Verdana"/>
      <family val="2"/>
    </font>
    <font>
      <b/>
      <sz val="10"/>
      <name val="Arial"/>
      <family val="2"/>
    </font>
    <font>
      <b/>
      <sz val="18"/>
      <name val="Arial"/>
      <family val="2"/>
    </font>
    <font>
      <i/>
      <sz val="10"/>
      <name val="Arial"/>
      <family val="2"/>
    </font>
    <font>
      <sz val="10"/>
      <name val="Verdana"/>
      <family val="2"/>
    </font>
    <font>
      <sz val="10"/>
      <name val="Arial"/>
      <family val="2"/>
    </font>
    <font>
      <sz val="22"/>
      <name val="Verdana"/>
      <family val="2"/>
    </font>
    <font>
      <b/>
      <sz val="11"/>
      <color theme="1"/>
      <name val="Calibri"/>
      <family val="2"/>
      <scheme val="minor"/>
    </font>
    <font>
      <sz val="24"/>
      <color theme="1"/>
      <name val="Calibri"/>
      <family val="2"/>
    </font>
    <font>
      <sz val="10"/>
      <color theme="1"/>
      <name val="Arial"/>
      <family val="2"/>
    </font>
    <font>
      <b/>
      <sz val="11"/>
      <name val="Calibri"/>
      <family val="2"/>
      <scheme val="minor"/>
    </font>
    <font>
      <b/>
      <sz val="10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theme="1"/>
      <name val="Calibri"/>
      <family val="2"/>
    </font>
    <font>
      <sz val="11"/>
      <color rgb="FF000000"/>
      <name val="Calibri"/>
      <family val="2"/>
    </font>
    <font>
      <sz val="24"/>
      <color rgb="FF000000"/>
      <name val="Calibri"/>
      <family val="2"/>
    </font>
    <font>
      <sz val="18"/>
      <color theme="1"/>
      <name val="Calibri"/>
      <family val="2"/>
    </font>
    <font>
      <sz val="18"/>
      <color theme="1"/>
      <name val="Calibri"/>
      <family val="2"/>
      <scheme val="minor"/>
    </font>
    <font>
      <sz val="14"/>
      <name val="Calibri"/>
      <family val="2"/>
    </font>
    <font>
      <sz val="14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4" fillId="0" borderId="0" xfId="0" applyFont="1"/>
    <xf numFmtId="164" fontId="0" fillId="0" borderId="0" xfId="0" applyNumberFormat="1"/>
    <xf numFmtId="0" fontId="0" fillId="2" borderId="0" xfId="0" applyFill="1"/>
    <xf numFmtId="0" fontId="2" fillId="2" borderId="0" xfId="0" applyFont="1" applyFill="1"/>
    <xf numFmtId="0" fontId="3" fillId="2" borderId="0" xfId="0" applyFont="1" applyFill="1"/>
    <xf numFmtId="0" fontId="0" fillId="2" borderId="0" xfId="0" applyFill="1" applyAlignment="1">
      <alignment horizontal="center"/>
    </xf>
    <xf numFmtId="165" fontId="0" fillId="2" borderId="0" xfId="0" applyNumberFormat="1" applyFill="1" applyAlignment="1">
      <alignment horizontal="center"/>
    </xf>
    <xf numFmtId="0" fontId="0" fillId="3" borderId="0" xfId="0" applyFill="1"/>
    <xf numFmtId="0" fontId="0" fillId="4" borderId="0" xfId="0" applyFill="1"/>
    <xf numFmtId="0" fontId="12" fillId="0" borderId="0" xfId="0" applyFont="1"/>
    <xf numFmtId="0" fontId="0" fillId="0" borderId="1" xfId="0" applyBorder="1" applyAlignment="1">
      <alignment horizontal="center"/>
    </xf>
    <xf numFmtId="0" fontId="0" fillId="0" borderId="1" xfId="0" applyBorder="1"/>
    <xf numFmtId="0" fontId="13" fillId="0" borderId="1" xfId="0" applyFont="1" applyBorder="1"/>
    <xf numFmtId="0" fontId="13" fillId="0" borderId="0" xfId="0" applyFont="1"/>
    <xf numFmtId="2" fontId="11" fillId="0" borderId="0" xfId="0" applyNumberFormat="1" applyFont="1" applyAlignment="1">
      <alignment horizontal="center"/>
    </xf>
    <xf numFmtId="2" fontId="11" fillId="0" borderId="0" xfId="0" applyNumberFormat="1" applyFont="1"/>
    <xf numFmtId="2" fontId="14" fillId="0" borderId="0" xfId="0" applyNumberFormat="1" applyFont="1"/>
    <xf numFmtId="2" fontId="15" fillId="0" borderId="0" xfId="0" applyNumberFormat="1" applyFont="1"/>
    <xf numFmtId="0" fontId="5" fillId="0" borderId="0" xfId="0" applyFont="1"/>
    <xf numFmtId="0" fontId="6" fillId="0" borderId="0" xfId="0" applyFont="1"/>
    <xf numFmtId="0" fontId="16" fillId="0" borderId="0" xfId="0" applyFont="1"/>
    <xf numFmtId="0" fontId="17" fillId="0" borderId="0" xfId="0" applyFont="1"/>
    <xf numFmtId="0" fontId="7" fillId="0" borderId="0" xfId="0" applyFont="1"/>
    <xf numFmtId="0" fontId="18" fillId="0" borderId="0" xfId="0" applyFont="1"/>
    <xf numFmtId="0" fontId="18" fillId="0" borderId="0" xfId="0" applyFont="1" applyAlignment="1">
      <alignment horizontal="center"/>
    </xf>
    <xf numFmtId="0" fontId="19" fillId="0" borderId="0" xfId="0" applyFont="1"/>
    <xf numFmtId="0" fontId="9" fillId="0" borderId="0" xfId="0" applyFont="1"/>
    <xf numFmtId="0" fontId="9" fillId="0" borderId="0" xfId="0" applyFont="1" applyAlignment="1">
      <alignment horizontal="center"/>
    </xf>
    <xf numFmtId="0" fontId="5" fillId="2" borderId="0" xfId="0" applyFont="1" applyFill="1"/>
    <xf numFmtId="0" fontId="8" fillId="0" borderId="0" xfId="0" applyFont="1"/>
    <xf numFmtId="0" fontId="10" fillId="0" borderId="0" xfId="0" applyFont="1"/>
    <xf numFmtId="0" fontId="0" fillId="0" borderId="0" xfId="0" applyAlignment="1">
      <alignment horizontal="right"/>
    </xf>
    <xf numFmtId="0" fontId="20" fillId="2" borderId="0" xfId="0" applyFont="1" applyFill="1"/>
    <xf numFmtId="0" fontId="21" fillId="2" borderId="0" xfId="0" applyFont="1" applyFill="1"/>
    <xf numFmtId="0" fontId="16" fillId="2" borderId="0" xfId="0" applyFont="1" applyFill="1"/>
    <xf numFmtId="0" fontId="22" fillId="0" borderId="0" xfId="0" applyFont="1" applyAlignment="1">
      <alignment vertical="center"/>
    </xf>
    <xf numFmtId="0" fontId="23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3.6525332609285914E-2"/>
          <c:y val="5.2048929914271617E-2"/>
          <c:w val="0.8586470811838175"/>
          <c:h val="0.90206693588608888"/>
        </c:manualLayout>
      </c:layout>
      <c:lineChart>
        <c:grouping val="standard"/>
        <c:varyColors val="0"/>
        <c:ser>
          <c:idx val="0"/>
          <c:order val="0"/>
          <c:tx>
            <c:v>Ctrl</c:v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diamond"/>
            <c:size val="12"/>
            <c:spPr>
              <a:solidFill>
                <a:schemeClr val="bg1"/>
              </a:solidFill>
              <a:ln>
                <a:solidFill>
                  <a:schemeClr val="tx1"/>
                </a:solidFill>
              </a:ln>
            </c:spPr>
          </c:marker>
          <c:errBars>
            <c:errDir val="y"/>
            <c:errBarType val="both"/>
            <c:errValType val="cust"/>
            <c:noEndCap val="0"/>
            <c:plus>
              <c:numRef>
                <c:f>'8a_Simple Odor Learning'!$D$49:$D$53</c:f>
                <c:numCache>
                  <c:formatCode>General</c:formatCode>
                  <c:ptCount val="5"/>
                  <c:pt idx="0">
                    <c:v>1.25</c:v>
                  </c:pt>
                  <c:pt idx="1">
                    <c:v>5.4619898693913127</c:v>
                  </c:pt>
                  <c:pt idx="2">
                    <c:v>6.9806279564711557</c:v>
                  </c:pt>
                  <c:pt idx="3">
                    <c:v>4.2229531531066424</c:v>
                  </c:pt>
                  <c:pt idx="4">
                    <c:v>6.2366524140225525</c:v>
                  </c:pt>
                </c:numCache>
              </c:numRef>
            </c:plus>
            <c:minus>
              <c:numRef>
                <c:f>'8a_Simple Odor Learning'!$D$49:$D$53</c:f>
                <c:numCache>
                  <c:formatCode>General</c:formatCode>
                  <c:ptCount val="5"/>
                  <c:pt idx="0">
                    <c:v>1.25</c:v>
                  </c:pt>
                  <c:pt idx="1">
                    <c:v>5.4619898693913127</c:v>
                  </c:pt>
                  <c:pt idx="2">
                    <c:v>6.9806279564711557</c:v>
                  </c:pt>
                  <c:pt idx="3">
                    <c:v>4.2229531531066424</c:v>
                  </c:pt>
                  <c:pt idx="4">
                    <c:v>6.2366524140225525</c:v>
                  </c:pt>
                </c:numCache>
              </c:numRef>
            </c:minus>
            <c:spPr>
              <a:ln w="3175">
                <a:solidFill>
                  <a:srgbClr val="000000"/>
                </a:solidFill>
                <a:prstDash val="solid"/>
              </a:ln>
            </c:spPr>
          </c:errBars>
          <c:val>
            <c:numRef>
              <c:f>'8a_Simple Odor Learning'!$B$49:$B$53</c:f>
              <c:numCache>
                <c:formatCode>0.0</c:formatCode>
                <c:ptCount val="5"/>
                <c:pt idx="0">
                  <c:v>60.25</c:v>
                </c:pt>
                <c:pt idx="1">
                  <c:v>67</c:v>
                </c:pt>
                <c:pt idx="2">
                  <c:v>64.75</c:v>
                </c:pt>
                <c:pt idx="3">
                  <c:v>74</c:v>
                </c:pt>
                <c:pt idx="4">
                  <c:v>79.25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EF6-2942-809F-B49973FD1B3D}"/>
            </c:ext>
          </c:extLst>
        </c:ser>
        <c:ser>
          <c:idx val="1"/>
          <c:order val="1"/>
          <c:tx>
            <c:v>Het</c:v>
          </c:tx>
          <c:spPr>
            <a:ln w="25400">
              <a:solidFill>
                <a:srgbClr val="C0C0C0"/>
              </a:solidFill>
              <a:prstDash val="solid"/>
            </a:ln>
          </c:spPr>
          <c:marker>
            <c:symbol val="square"/>
            <c:size val="12"/>
            <c:spPr>
              <a:solidFill>
                <a:srgbClr val="BFBFBF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errBars>
            <c:errDir val="y"/>
            <c:errBarType val="both"/>
            <c:errValType val="cust"/>
            <c:noEndCap val="0"/>
            <c:plus>
              <c:numRef>
                <c:f>'8a_Simple Odor Learning'!$G$49:$G$53</c:f>
                <c:numCache>
                  <c:formatCode>General</c:formatCode>
                  <c:ptCount val="5"/>
                  <c:pt idx="0">
                    <c:v>1.6552945357246849</c:v>
                  </c:pt>
                  <c:pt idx="1">
                    <c:v>6.1967733539318663</c:v>
                  </c:pt>
                  <c:pt idx="2">
                    <c:v>4.130375285612681</c:v>
                  </c:pt>
                  <c:pt idx="3">
                    <c:v>4.6840153714521433</c:v>
                  </c:pt>
                  <c:pt idx="4">
                    <c:v>4.6647615158762443</c:v>
                  </c:pt>
                </c:numCache>
              </c:numRef>
            </c:plus>
            <c:minus>
              <c:numRef>
                <c:f>'8a_Simple Odor Learning'!$G$49:$G$53</c:f>
                <c:numCache>
                  <c:formatCode>General</c:formatCode>
                  <c:ptCount val="5"/>
                  <c:pt idx="0">
                    <c:v>1.6552945357246849</c:v>
                  </c:pt>
                  <c:pt idx="1">
                    <c:v>6.1967733539318663</c:v>
                  </c:pt>
                  <c:pt idx="2">
                    <c:v>4.130375285612681</c:v>
                  </c:pt>
                  <c:pt idx="3">
                    <c:v>4.6840153714521433</c:v>
                  </c:pt>
                  <c:pt idx="4">
                    <c:v>4.6647615158762443</c:v>
                  </c:pt>
                </c:numCache>
              </c:numRef>
            </c:minus>
            <c:spPr>
              <a:ln w="3175">
                <a:solidFill>
                  <a:srgbClr val="C0C0C0"/>
                </a:solidFill>
                <a:prstDash val="solid"/>
              </a:ln>
            </c:spPr>
          </c:errBars>
          <c:val>
            <c:numRef>
              <c:f>'8a_Simple Odor Learning'!$E$49:$E$53</c:f>
              <c:numCache>
                <c:formatCode>0.0</c:formatCode>
                <c:ptCount val="5"/>
                <c:pt idx="0">
                  <c:v>65.8</c:v>
                </c:pt>
                <c:pt idx="1">
                  <c:v>72</c:v>
                </c:pt>
                <c:pt idx="2">
                  <c:v>70.400000000000006</c:v>
                </c:pt>
                <c:pt idx="3">
                  <c:v>77.2</c:v>
                </c:pt>
                <c:pt idx="4">
                  <c:v>77.400000000000006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EF6-2942-809F-B49973FD1B3D}"/>
            </c:ext>
          </c:extLst>
        </c:ser>
        <c:ser>
          <c:idx val="2"/>
          <c:order val="2"/>
          <c:tx>
            <c:v>Hom</c:v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triangle"/>
            <c:size val="12"/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</c:spPr>
          </c:marker>
          <c:errBars>
            <c:errDir val="y"/>
            <c:errBarType val="both"/>
            <c:errValType val="cust"/>
            <c:noEndCap val="0"/>
            <c:plus>
              <c:numRef>
                <c:f>'8a_Simple Odor Learning'!$J$49:$J$53</c:f>
                <c:numCache>
                  <c:formatCode>General</c:formatCode>
                  <c:ptCount val="5"/>
                  <c:pt idx="0">
                    <c:v>3.7453675090407001</c:v>
                  </c:pt>
                  <c:pt idx="1">
                    <c:v>4.3620841094341438</c:v>
                  </c:pt>
                  <c:pt idx="2">
                    <c:v>3.3208098075285459</c:v>
                  </c:pt>
                  <c:pt idx="3">
                    <c:v>6.3857480202226791</c:v>
                  </c:pt>
                  <c:pt idx="4">
                    <c:v>5.5822138181111622</c:v>
                  </c:pt>
                </c:numCache>
              </c:numRef>
            </c:plus>
            <c:minus>
              <c:numRef>
                <c:f>'8a_Simple Odor Learning'!$J$49:$J$53</c:f>
                <c:numCache>
                  <c:formatCode>General</c:formatCode>
                  <c:ptCount val="5"/>
                  <c:pt idx="0">
                    <c:v>3.7453675090407001</c:v>
                  </c:pt>
                  <c:pt idx="1">
                    <c:v>4.3620841094341438</c:v>
                  </c:pt>
                  <c:pt idx="2">
                    <c:v>3.3208098075285459</c:v>
                  </c:pt>
                  <c:pt idx="3">
                    <c:v>6.3857480202226791</c:v>
                  </c:pt>
                  <c:pt idx="4">
                    <c:v>5.5822138181111622</c:v>
                  </c:pt>
                </c:numCache>
              </c:numRef>
            </c:minus>
            <c:spPr>
              <a:ln w="3175">
                <a:solidFill>
                  <a:srgbClr val="000000"/>
                </a:solidFill>
                <a:prstDash val="solid"/>
              </a:ln>
            </c:spPr>
          </c:errBars>
          <c:val>
            <c:numRef>
              <c:f>'8a_Simple Odor Learning'!$H$49:$H$53</c:f>
              <c:numCache>
                <c:formatCode>0.0</c:formatCode>
                <c:ptCount val="5"/>
                <c:pt idx="0">
                  <c:v>66.833333333333329</c:v>
                </c:pt>
                <c:pt idx="1">
                  <c:v>76.833333333333329</c:v>
                </c:pt>
                <c:pt idx="2">
                  <c:v>82.833333333333329</c:v>
                </c:pt>
                <c:pt idx="3">
                  <c:v>83.666666666666671</c:v>
                </c:pt>
                <c:pt idx="4">
                  <c:v>86.833333333333329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EF6-2942-809F-B49973FD1B3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94569184"/>
        <c:axId val="1"/>
      </c:lineChart>
      <c:catAx>
        <c:axId val="13945691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808080"/>
            </a:solidFill>
            <a:prstDash val="solid"/>
          </a:ln>
        </c:spPr>
        <c:txPr>
          <a:bodyPr rot="0" vert="horz"/>
          <a:lstStyle/>
          <a:p>
            <a:pPr rtl="0"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DE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100"/>
          <c:min val="40"/>
        </c:scaling>
        <c:delete val="0"/>
        <c:axPos val="l"/>
        <c:numFmt formatCode="0" sourceLinked="0"/>
        <c:majorTickMark val="out"/>
        <c:minorTickMark val="none"/>
        <c:tickLblPos val="nextTo"/>
        <c:spPr>
          <a:ln w="3175">
            <a:solidFill>
              <a:srgbClr val="808080"/>
            </a:solidFill>
            <a:prstDash val="solid"/>
          </a:ln>
        </c:spPr>
        <c:txPr>
          <a:bodyPr rot="0" vert="horz"/>
          <a:lstStyle/>
          <a:p>
            <a:pPr rtl="0"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DE"/>
          </a:p>
        </c:txPr>
        <c:crossAx val="1394569184"/>
        <c:crosses val="autoZero"/>
        <c:crossBetween val="between"/>
        <c:majorUnit val="20"/>
      </c:valAx>
      <c:spPr>
        <a:solidFill>
          <a:srgbClr val="FFFFFF"/>
        </a:solidFill>
        <a:ln w="25400">
          <a:noFill/>
        </a:ln>
      </c:spPr>
    </c:plotArea>
    <c:legend>
      <c:legendPos val="r"/>
      <c:layout>
        <c:manualLayout>
          <c:xMode val="edge"/>
          <c:yMode val="edge"/>
          <c:x val="0.91862068965517241"/>
          <c:y val="0.43891384900416858"/>
          <c:w val="6.8965517241379337E-2"/>
          <c:h val="0.1221719457013574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45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DE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80808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DE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GB"/>
              <a:t>T-Maze Rewarded Alternation</a:t>
            </a:r>
          </a:p>
        </c:rich>
      </c:tx>
      <c:layout>
        <c:manualLayout>
          <c:xMode val="edge"/>
          <c:yMode val="edge"/>
          <c:x val="0.2591745494900386"/>
          <c:y val="3.533582495736420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678915521649585"/>
          <c:y val="0.21554807508156726"/>
          <c:w val="0.82110183699227368"/>
          <c:h val="0.54770412520726108"/>
        </c:manualLayout>
      </c:layout>
      <c:lineChart>
        <c:grouping val="standard"/>
        <c:varyColors val="0"/>
        <c:ser>
          <c:idx val="0"/>
          <c:order val="0"/>
          <c:tx>
            <c:v>WT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[1]Sheet1!$B$48:$D$48</c:f>
              <c:numCache>
                <c:formatCode>General</c:formatCode>
                <c:ptCount val="3"/>
                <c:pt idx="0">
                  <c:v>7.5</c:v>
                </c:pt>
                <c:pt idx="1">
                  <c:v>9.3000000000000007</c:v>
                </c:pt>
                <c:pt idx="2">
                  <c:v>9.4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A73-2045-B84B-30E2FDF1DE18}"/>
            </c:ext>
          </c:extLst>
        </c:ser>
        <c:ser>
          <c:idx val="1"/>
          <c:order val="1"/>
          <c:tx>
            <c:v>HTZ</c:v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val>
            <c:numRef>
              <c:f>[1]Sheet1!$B$49:$D$49</c:f>
              <c:numCache>
                <c:formatCode>General</c:formatCode>
                <c:ptCount val="3"/>
                <c:pt idx="0">
                  <c:v>7.333333333333333</c:v>
                </c:pt>
                <c:pt idx="1">
                  <c:v>8.7777777777777786</c:v>
                </c:pt>
                <c:pt idx="2">
                  <c:v>9.3333333333333339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A73-2045-B84B-30E2FDF1DE18}"/>
            </c:ext>
          </c:extLst>
        </c:ser>
        <c:ser>
          <c:idx val="2"/>
          <c:order val="2"/>
          <c:tx>
            <c:v>HMZ</c:v>
          </c:tx>
          <c:spPr>
            <a:ln w="12700">
              <a:solidFill>
                <a:srgbClr val="FFFF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val>
            <c:numRef>
              <c:f>[1]Sheet1!$B$50:$D$50</c:f>
              <c:numCache>
                <c:formatCode>General</c:formatCode>
                <c:ptCount val="3"/>
                <c:pt idx="0">
                  <c:v>5.78</c:v>
                </c:pt>
                <c:pt idx="1">
                  <c:v>4.78</c:v>
                </c:pt>
                <c:pt idx="2">
                  <c:v>5.78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A73-2045-B84B-30E2FDF1DE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53416848"/>
        <c:axId val="1"/>
      </c:lineChart>
      <c:catAx>
        <c:axId val="135341684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9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Block</a:t>
                </a:r>
              </a:p>
            </c:rich>
          </c:tx>
          <c:layout>
            <c:manualLayout>
              <c:xMode val="edge"/>
              <c:yMode val="edge"/>
              <c:x val="0.51605559372192567"/>
              <c:y val="0.8692594070902427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in val="4"/>
        </c:scaling>
        <c:delete val="0"/>
        <c:axPos val="l"/>
        <c:title>
          <c:tx>
            <c:rich>
              <a:bodyPr/>
              <a:lstStyle/>
              <a:p>
                <a:pPr>
                  <a:defRPr sz="9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Percent Correct</a:t>
                </a:r>
              </a:p>
            </c:rich>
          </c:tx>
          <c:layout>
            <c:manualLayout>
              <c:xMode val="edge"/>
              <c:yMode val="edge"/>
              <c:x val="3.6697317197766387E-2"/>
              <c:y val="0.3215552088247033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DE"/>
          </a:p>
        </c:txPr>
        <c:crossAx val="135341684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00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DE"/>
    </a:p>
  </c:txPr>
  <c:printSettings>
    <c:headerFooter alignWithMargins="0"/>
    <c:pageMargins b="1" l="0.75" r="0.75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5</xdr:col>
      <xdr:colOff>419100</xdr:colOff>
      <xdr:row>61</xdr:row>
      <xdr:rowOff>127000</xdr:rowOff>
    </xdr:from>
    <xdr:to>
      <xdr:col>19</xdr:col>
      <xdr:colOff>203200</xdr:colOff>
      <xdr:row>95</xdr:row>
      <xdr:rowOff>127000</xdr:rowOff>
    </xdr:to>
    <xdr:graphicFrame macro="">
      <xdr:nvGraphicFramePr>
        <xdr:cNvPr id="2097" name="Chart 1">
          <a:extLst>
            <a:ext uri="{FF2B5EF4-FFF2-40B4-BE49-F238E27FC236}">
              <a16:creationId xmlns:a16="http://schemas.microsoft.com/office/drawing/2014/main" id="{CFB52DBD-220B-F941-8FFF-E89CD9F3250A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726872</xdr:colOff>
      <xdr:row>13</xdr:row>
      <xdr:rowOff>58637</xdr:rowOff>
    </xdr:from>
    <xdr:to>
      <xdr:col>15</xdr:col>
      <xdr:colOff>599872</xdr:colOff>
      <xdr:row>29</xdr:row>
      <xdr:rowOff>157264</xdr:rowOff>
    </xdr:to>
    <xdr:graphicFrame macro="">
      <xdr:nvGraphicFramePr>
        <xdr:cNvPr id="26652" name="Chart 540">
          <a:extLst>
            <a:ext uri="{FF2B5EF4-FFF2-40B4-BE49-F238E27FC236}">
              <a16:creationId xmlns:a16="http://schemas.microsoft.com/office/drawing/2014/main" id="{2451571A-937A-4242-A905-DB7C22D4C1D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test/Desktop/Source%20data/Fig8d%20rewarded%20T-maz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>
        <row r="48">
          <cell r="B48">
            <v>7.5</v>
          </cell>
          <cell r="C48">
            <v>9.3000000000000007</v>
          </cell>
          <cell r="D48">
            <v>9.4</v>
          </cell>
        </row>
        <row r="49">
          <cell r="B49">
            <v>7.333333333333333</v>
          </cell>
          <cell r="C49">
            <v>8.7777777777777786</v>
          </cell>
          <cell r="D49">
            <v>9.3333333333333339</v>
          </cell>
        </row>
        <row r="50">
          <cell r="B50">
            <v>5.78</v>
          </cell>
          <cell r="C50">
            <v>4.78</v>
          </cell>
          <cell r="D50">
            <v>5.78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00"/>
  <sheetViews>
    <sheetView zoomScaleNormal="100" workbookViewId="0">
      <selection activeCell="H109" sqref="H109"/>
    </sheetView>
  </sheetViews>
  <sheetFormatPr baseColWidth="10" defaultColWidth="8.83203125" defaultRowHeight="13" x14ac:dyDescent="0.15"/>
  <cols>
    <col min="1" max="1" width="16.33203125" customWidth="1"/>
  </cols>
  <sheetData>
    <row r="1" spans="1:22" x14ac:dyDescent="0.15">
      <c r="A1" s="2" t="s">
        <v>34</v>
      </c>
    </row>
    <row r="2" spans="1:22" x14ac:dyDescent="0.15">
      <c r="A2" t="s">
        <v>0</v>
      </c>
    </row>
    <row r="4" spans="1:22" x14ac:dyDescent="0.15">
      <c r="B4" s="2" t="s">
        <v>16</v>
      </c>
    </row>
    <row r="5" spans="1:22" x14ac:dyDescent="0.15">
      <c r="A5" s="3" t="s">
        <v>15</v>
      </c>
      <c r="B5" s="10" t="s">
        <v>17</v>
      </c>
      <c r="C5" s="11" t="s">
        <v>18</v>
      </c>
      <c r="F5" s="11" t="s">
        <v>19</v>
      </c>
      <c r="G5" s="10" t="s">
        <v>20</v>
      </c>
      <c r="H5" t="s">
        <v>35</v>
      </c>
      <c r="I5" s="11" t="s">
        <v>19</v>
      </c>
      <c r="J5" s="11" t="s">
        <v>19</v>
      </c>
      <c r="K5" s="10" t="s">
        <v>17</v>
      </c>
      <c r="P5" s="10" t="s">
        <v>20</v>
      </c>
      <c r="Q5" s="11" t="s">
        <v>21</v>
      </c>
      <c r="R5" s="11" t="s">
        <v>21</v>
      </c>
      <c r="S5" s="10" t="s">
        <v>20</v>
      </c>
      <c r="T5" t="s">
        <v>35</v>
      </c>
      <c r="U5" t="s">
        <v>35</v>
      </c>
      <c r="V5" t="s">
        <v>35</v>
      </c>
    </row>
    <row r="6" spans="1:22" x14ac:dyDescent="0.15">
      <c r="B6" s="2" t="s">
        <v>1</v>
      </c>
    </row>
    <row r="7" spans="1:22" x14ac:dyDescent="0.15">
      <c r="A7" s="2" t="s">
        <v>14</v>
      </c>
      <c r="B7" t="s">
        <v>2</v>
      </c>
      <c r="C7" t="s">
        <v>3</v>
      </c>
      <c r="F7" t="s">
        <v>4</v>
      </c>
      <c r="G7" t="s">
        <v>5</v>
      </c>
      <c r="H7" t="s">
        <v>6</v>
      </c>
      <c r="I7" t="s">
        <v>7</v>
      </c>
      <c r="J7" t="s">
        <v>8</v>
      </c>
      <c r="K7" t="s">
        <v>9</v>
      </c>
      <c r="P7" t="s">
        <v>10</v>
      </c>
      <c r="Q7" t="s">
        <v>11</v>
      </c>
      <c r="R7" t="s">
        <v>12</v>
      </c>
      <c r="S7" t="s">
        <v>13</v>
      </c>
      <c r="T7" t="s">
        <v>22</v>
      </c>
      <c r="U7" t="s">
        <v>23</v>
      </c>
      <c r="V7" t="s">
        <v>24</v>
      </c>
    </row>
    <row r="9" spans="1:22" s="1" customFormat="1" x14ac:dyDescent="0.15">
      <c r="A9" s="1">
        <v>1</v>
      </c>
      <c r="B9" s="1">
        <v>70</v>
      </c>
      <c r="C9" s="1">
        <v>90</v>
      </c>
      <c r="F9" s="1">
        <v>60</v>
      </c>
      <c r="G9" s="1">
        <v>65</v>
      </c>
      <c r="H9" s="1">
        <v>70</v>
      </c>
      <c r="I9" s="1">
        <v>75</v>
      </c>
      <c r="J9" s="1">
        <v>65</v>
      </c>
      <c r="K9" s="1">
        <v>90</v>
      </c>
      <c r="P9" s="1">
        <v>70</v>
      </c>
      <c r="Q9" s="1">
        <v>90</v>
      </c>
      <c r="R9" s="1">
        <v>75</v>
      </c>
      <c r="S9" s="1">
        <v>65</v>
      </c>
      <c r="T9" s="1">
        <v>55</v>
      </c>
      <c r="U9" s="1">
        <v>65</v>
      </c>
      <c r="V9" s="1">
        <v>75</v>
      </c>
    </row>
    <row r="10" spans="1:22" s="1" customFormat="1" x14ac:dyDescent="0.15">
      <c r="A10" s="1">
        <v>2</v>
      </c>
      <c r="B10" s="1">
        <v>55</v>
      </c>
      <c r="C10" s="1">
        <v>65</v>
      </c>
      <c r="F10" s="1">
        <v>55</v>
      </c>
      <c r="G10" s="1">
        <v>60</v>
      </c>
      <c r="H10" s="1">
        <v>70</v>
      </c>
      <c r="I10" s="1">
        <v>65</v>
      </c>
      <c r="J10" s="1">
        <v>55</v>
      </c>
      <c r="K10" s="1">
        <v>70</v>
      </c>
      <c r="P10" s="1">
        <v>60</v>
      </c>
      <c r="Q10" s="1">
        <v>80</v>
      </c>
      <c r="R10" s="1">
        <v>70</v>
      </c>
      <c r="S10" s="1">
        <v>65</v>
      </c>
      <c r="T10" s="1">
        <v>50</v>
      </c>
      <c r="U10" s="1">
        <v>70</v>
      </c>
      <c r="V10" s="1">
        <v>50</v>
      </c>
    </row>
    <row r="11" spans="1:22" s="1" customFormat="1" x14ac:dyDescent="0.15">
      <c r="A11" s="1">
        <v>3</v>
      </c>
      <c r="B11" s="1">
        <v>70</v>
      </c>
      <c r="C11" s="1">
        <v>60</v>
      </c>
      <c r="F11" s="1">
        <v>40</v>
      </c>
      <c r="G11" s="1">
        <v>45</v>
      </c>
      <c r="H11" s="1">
        <v>55</v>
      </c>
      <c r="I11" s="1">
        <v>65</v>
      </c>
      <c r="J11" s="1">
        <v>65</v>
      </c>
      <c r="K11" s="1">
        <v>55</v>
      </c>
      <c r="P11" s="1">
        <v>75</v>
      </c>
      <c r="Q11" s="1">
        <v>80</v>
      </c>
      <c r="R11" s="1">
        <v>70</v>
      </c>
      <c r="S11" s="1">
        <v>85</v>
      </c>
      <c r="T11" s="1">
        <v>45</v>
      </c>
      <c r="U11" s="1">
        <v>50</v>
      </c>
      <c r="V11" s="1">
        <v>70</v>
      </c>
    </row>
    <row r="12" spans="1:22" s="1" customFormat="1" x14ac:dyDescent="0.15">
      <c r="A12" s="1">
        <v>4</v>
      </c>
      <c r="B12" s="1">
        <v>55</v>
      </c>
      <c r="C12" s="1">
        <v>65</v>
      </c>
      <c r="F12" s="1">
        <v>55</v>
      </c>
      <c r="G12" s="1">
        <v>65</v>
      </c>
      <c r="H12" s="1">
        <v>45</v>
      </c>
      <c r="I12" s="1">
        <v>45</v>
      </c>
      <c r="J12" s="1">
        <v>60</v>
      </c>
      <c r="K12" s="1">
        <v>75</v>
      </c>
      <c r="P12" s="1">
        <v>65</v>
      </c>
      <c r="Q12" s="1">
        <v>70</v>
      </c>
      <c r="R12" s="1">
        <v>75</v>
      </c>
      <c r="S12" s="1">
        <v>70</v>
      </c>
      <c r="T12" s="1">
        <v>70</v>
      </c>
      <c r="U12" s="1">
        <v>50</v>
      </c>
      <c r="V12" s="1">
        <v>60</v>
      </c>
    </row>
    <row r="13" spans="1:22" s="1" customFormat="1" x14ac:dyDescent="0.15">
      <c r="A13" s="1">
        <v>5</v>
      </c>
      <c r="B13" s="1">
        <v>70</v>
      </c>
      <c r="C13" s="1">
        <v>85</v>
      </c>
      <c r="F13" s="1">
        <v>45</v>
      </c>
      <c r="G13" s="1">
        <v>70</v>
      </c>
      <c r="H13" s="1">
        <v>60</v>
      </c>
      <c r="I13" s="1">
        <v>75</v>
      </c>
      <c r="J13" s="1">
        <v>75</v>
      </c>
      <c r="K13" s="1">
        <v>60</v>
      </c>
      <c r="P13" s="1">
        <v>55</v>
      </c>
      <c r="Q13" s="1">
        <v>65</v>
      </c>
      <c r="R13" s="1">
        <v>65</v>
      </c>
      <c r="S13" s="1">
        <v>60</v>
      </c>
      <c r="T13" s="1">
        <v>65</v>
      </c>
      <c r="U13" s="1">
        <v>70</v>
      </c>
      <c r="V13" s="1">
        <v>60</v>
      </c>
    </row>
    <row r="14" spans="1:22" s="1" customFormat="1" x14ac:dyDescent="0.15">
      <c r="A14" s="1">
        <v>6</v>
      </c>
      <c r="B14" s="1">
        <v>65</v>
      </c>
      <c r="C14" s="1">
        <v>80</v>
      </c>
      <c r="F14" s="1">
        <v>55</v>
      </c>
      <c r="G14" s="1">
        <v>65</v>
      </c>
      <c r="H14" s="1">
        <v>70</v>
      </c>
      <c r="I14" s="1">
        <v>80</v>
      </c>
      <c r="J14" s="1">
        <v>70</v>
      </c>
      <c r="K14" s="1">
        <v>80</v>
      </c>
      <c r="P14" s="1">
        <v>80</v>
      </c>
      <c r="Q14" s="1">
        <v>80</v>
      </c>
      <c r="R14" s="1">
        <v>90</v>
      </c>
      <c r="S14" s="1">
        <v>80</v>
      </c>
      <c r="T14" s="1">
        <v>75</v>
      </c>
      <c r="U14" s="1">
        <v>85</v>
      </c>
      <c r="V14" s="1">
        <v>75</v>
      </c>
    </row>
    <row r="15" spans="1:22" s="1" customFormat="1" x14ac:dyDescent="0.15">
      <c r="A15" s="1">
        <v>7</v>
      </c>
      <c r="B15" s="1">
        <v>50</v>
      </c>
      <c r="C15" s="1">
        <v>90</v>
      </c>
      <c r="F15" s="1">
        <v>60</v>
      </c>
      <c r="G15" s="1">
        <v>65</v>
      </c>
      <c r="H15" s="1">
        <v>70</v>
      </c>
      <c r="I15" s="1">
        <v>70</v>
      </c>
      <c r="J15" s="1">
        <v>55</v>
      </c>
      <c r="K15" s="1">
        <v>75</v>
      </c>
      <c r="P15" s="1">
        <v>65</v>
      </c>
      <c r="Q15" s="1">
        <v>90</v>
      </c>
      <c r="R15" s="1">
        <v>80</v>
      </c>
      <c r="S15" s="1">
        <v>100</v>
      </c>
      <c r="T15" s="1">
        <v>50</v>
      </c>
      <c r="U15" s="1">
        <v>75</v>
      </c>
      <c r="V15" s="1">
        <v>80</v>
      </c>
    </row>
    <row r="16" spans="1:22" s="1" customFormat="1" x14ac:dyDescent="0.15">
      <c r="A16" s="1">
        <v>8</v>
      </c>
      <c r="B16" s="1">
        <v>55</v>
      </c>
      <c r="C16" s="1">
        <v>90</v>
      </c>
      <c r="F16" s="1">
        <v>75</v>
      </c>
      <c r="G16" s="1">
        <v>70</v>
      </c>
      <c r="H16" s="1">
        <v>55</v>
      </c>
      <c r="I16" s="1">
        <v>70</v>
      </c>
      <c r="J16" s="1">
        <v>90</v>
      </c>
      <c r="K16" s="1">
        <v>70</v>
      </c>
      <c r="P16" s="1">
        <v>65</v>
      </c>
      <c r="Q16" s="1">
        <v>80</v>
      </c>
      <c r="R16" s="1">
        <v>85</v>
      </c>
      <c r="S16" s="1">
        <v>95</v>
      </c>
      <c r="T16" s="1">
        <v>40</v>
      </c>
      <c r="U16" s="1">
        <v>70</v>
      </c>
      <c r="V16" s="1">
        <v>85</v>
      </c>
    </row>
    <row r="17" spans="1:22" s="1" customFormat="1" x14ac:dyDescent="0.15">
      <c r="A17" s="1">
        <v>9</v>
      </c>
      <c r="B17" s="1">
        <v>55</v>
      </c>
      <c r="C17" s="1">
        <v>80</v>
      </c>
      <c r="F17" s="1">
        <v>70</v>
      </c>
      <c r="G17" s="1">
        <v>70</v>
      </c>
      <c r="H17" s="1">
        <v>55</v>
      </c>
      <c r="I17" s="1">
        <v>70</v>
      </c>
      <c r="J17" s="1">
        <v>65</v>
      </c>
      <c r="K17" s="1">
        <v>55</v>
      </c>
      <c r="P17" s="1">
        <v>80</v>
      </c>
      <c r="Q17" s="1">
        <v>85</v>
      </c>
      <c r="R17" s="1">
        <v>90</v>
      </c>
      <c r="S17" s="1">
        <v>90</v>
      </c>
      <c r="T17" s="1">
        <v>45</v>
      </c>
      <c r="U17" s="1">
        <v>75</v>
      </c>
      <c r="V17" s="1">
        <v>85</v>
      </c>
    </row>
    <row r="18" spans="1:22" s="1" customFormat="1" x14ac:dyDescent="0.15">
      <c r="A18" s="1">
        <v>10</v>
      </c>
      <c r="B18" s="1">
        <v>50</v>
      </c>
      <c r="C18" s="1">
        <v>80</v>
      </c>
      <c r="F18" s="1">
        <v>60</v>
      </c>
      <c r="G18" s="1">
        <v>80</v>
      </c>
      <c r="H18" s="1">
        <v>60</v>
      </c>
      <c r="I18" s="1">
        <v>80</v>
      </c>
      <c r="J18" s="1">
        <v>45</v>
      </c>
      <c r="K18" s="1">
        <v>55</v>
      </c>
      <c r="P18" s="1">
        <v>85</v>
      </c>
      <c r="Q18" s="1">
        <v>100</v>
      </c>
      <c r="R18" s="1">
        <v>90</v>
      </c>
      <c r="S18" s="1">
        <v>100</v>
      </c>
      <c r="T18" s="1">
        <v>60</v>
      </c>
      <c r="U18" s="1">
        <v>70</v>
      </c>
      <c r="V18" s="1">
        <v>60</v>
      </c>
    </row>
    <row r="19" spans="1:22" s="1" customFormat="1" x14ac:dyDescent="0.15">
      <c r="A19" s="1">
        <v>11</v>
      </c>
      <c r="B19" s="1">
        <v>60</v>
      </c>
      <c r="C19" s="1">
        <v>85</v>
      </c>
      <c r="F19" s="1">
        <v>100</v>
      </c>
      <c r="G19" s="1">
        <v>55</v>
      </c>
      <c r="H19" s="1">
        <v>80</v>
      </c>
      <c r="I19" s="1">
        <v>85</v>
      </c>
      <c r="J19" s="1">
        <v>60</v>
      </c>
      <c r="K19" s="1">
        <v>70</v>
      </c>
      <c r="P19" s="1">
        <v>65</v>
      </c>
      <c r="Q19" s="1">
        <v>60</v>
      </c>
      <c r="R19" s="1">
        <v>55</v>
      </c>
      <c r="S19" s="1">
        <v>90</v>
      </c>
      <c r="T19" s="1">
        <v>55</v>
      </c>
      <c r="U19" s="1">
        <v>95</v>
      </c>
      <c r="V19" s="1">
        <v>40</v>
      </c>
    </row>
    <row r="20" spans="1:22" s="1" customFormat="1" x14ac:dyDescent="0.15">
      <c r="A20" s="1">
        <v>12</v>
      </c>
      <c r="B20" s="1">
        <v>65</v>
      </c>
      <c r="C20" s="1">
        <v>80</v>
      </c>
      <c r="F20" s="1">
        <v>100</v>
      </c>
      <c r="G20" s="1">
        <v>80</v>
      </c>
      <c r="H20" s="1">
        <v>60</v>
      </c>
      <c r="I20" s="1">
        <v>80</v>
      </c>
      <c r="J20" s="1">
        <v>70</v>
      </c>
      <c r="K20" s="1">
        <v>65</v>
      </c>
      <c r="P20" s="1">
        <v>65</v>
      </c>
      <c r="Q20" s="1">
        <v>95</v>
      </c>
      <c r="R20" s="1">
        <v>80</v>
      </c>
      <c r="S20" s="1">
        <v>95</v>
      </c>
      <c r="T20" s="1">
        <v>60</v>
      </c>
      <c r="U20" s="1">
        <v>95</v>
      </c>
      <c r="V20" s="1">
        <v>60</v>
      </c>
    </row>
    <row r="21" spans="1:22" s="1" customFormat="1" x14ac:dyDescent="0.15">
      <c r="A21" s="1">
        <v>13</v>
      </c>
      <c r="B21" s="1">
        <v>80</v>
      </c>
      <c r="C21" s="1">
        <v>75</v>
      </c>
      <c r="F21" s="1">
        <v>95</v>
      </c>
      <c r="G21" s="1">
        <v>75</v>
      </c>
      <c r="H21" s="1">
        <v>40</v>
      </c>
      <c r="I21" s="1">
        <v>70</v>
      </c>
      <c r="J21" s="1">
        <v>85</v>
      </c>
      <c r="K21" s="1">
        <v>65</v>
      </c>
      <c r="P21" s="1">
        <v>75</v>
      </c>
      <c r="Q21" s="1">
        <v>100</v>
      </c>
      <c r="R21" s="1">
        <v>85</v>
      </c>
      <c r="S21" s="1">
        <v>70</v>
      </c>
      <c r="T21" s="1">
        <v>75</v>
      </c>
      <c r="U21" s="1">
        <v>65</v>
      </c>
      <c r="V21" s="1">
        <v>55</v>
      </c>
    </row>
    <row r="22" spans="1:22" s="1" customFormat="1" x14ac:dyDescent="0.15">
      <c r="A22" s="1">
        <v>14</v>
      </c>
      <c r="B22" s="1">
        <v>60</v>
      </c>
      <c r="C22" s="1">
        <v>80</v>
      </c>
      <c r="F22" s="1">
        <v>95</v>
      </c>
      <c r="G22" s="1">
        <v>65</v>
      </c>
      <c r="H22" s="1">
        <v>70</v>
      </c>
      <c r="I22" s="1">
        <v>70</v>
      </c>
      <c r="J22" s="1">
        <v>95</v>
      </c>
      <c r="K22" s="1">
        <v>50</v>
      </c>
      <c r="P22" s="1">
        <v>90</v>
      </c>
      <c r="Q22" s="1">
        <v>95</v>
      </c>
      <c r="R22" s="1">
        <v>100</v>
      </c>
      <c r="S22" s="1">
        <v>75</v>
      </c>
      <c r="T22" s="1">
        <v>45</v>
      </c>
      <c r="U22" s="1">
        <v>90</v>
      </c>
      <c r="V22" s="1">
        <v>55</v>
      </c>
    </row>
    <row r="23" spans="1:22" s="1" customFormat="1" x14ac:dyDescent="0.15">
      <c r="A23" s="1">
        <v>15</v>
      </c>
      <c r="B23" s="1">
        <v>50</v>
      </c>
      <c r="C23" s="1">
        <v>85</v>
      </c>
      <c r="F23" s="1">
        <v>90</v>
      </c>
      <c r="G23" s="1">
        <v>75</v>
      </c>
      <c r="H23" s="1">
        <v>65</v>
      </c>
      <c r="I23" s="1">
        <v>90</v>
      </c>
      <c r="J23" s="1">
        <v>80</v>
      </c>
      <c r="K23" s="1">
        <v>55</v>
      </c>
      <c r="P23" s="1">
        <v>75</v>
      </c>
      <c r="Q23" s="1">
        <v>95</v>
      </c>
      <c r="R23" s="1">
        <v>50</v>
      </c>
      <c r="S23" s="1">
        <v>90</v>
      </c>
      <c r="T23" s="1">
        <v>40</v>
      </c>
      <c r="U23" s="1">
        <v>80</v>
      </c>
      <c r="V23" s="1">
        <v>70</v>
      </c>
    </row>
    <row r="24" spans="1:22" s="1" customFormat="1" x14ac:dyDescent="0.15">
      <c r="A24" s="1">
        <v>16</v>
      </c>
      <c r="B24" s="1">
        <v>70</v>
      </c>
      <c r="C24" s="1">
        <v>95</v>
      </c>
      <c r="F24" s="1">
        <v>95</v>
      </c>
      <c r="G24" s="1">
        <v>70</v>
      </c>
      <c r="H24" s="1">
        <v>60</v>
      </c>
      <c r="I24" s="1">
        <v>95</v>
      </c>
      <c r="J24" s="1">
        <v>85</v>
      </c>
      <c r="K24" s="1">
        <v>55</v>
      </c>
      <c r="P24" s="1">
        <v>85</v>
      </c>
      <c r="Q24" s="1">
        <v>100</v>
      </c>
      <c r="R24" s="1">
        <v>95</v>
      </c>
      <c r="S24" s="1">
        <v>75</v>
      </c>
      <c r="T24" s="1">
        <v>65</v>
      </c>
      <c r="U24" s="1">
        <v>90</v>
      </c>
      <c r="V24" s="1">
        <v>60</v>
      </c>
    </row>
    <row r="25" spans="1:22" s="1" customFormat="1" x14ac:dyDescent="0.15">
      <c r="A25" s="1">
        <v>17</v>
      </c>
      <c r="B25" s="1">
        <v>80</v>
      </c>
      <c r="C25" s="1">
        <v>90</v>
      </c>
      <c r="F25" s="1">
        <v>95</v>
      </c>
      <c r="G25" s="1">
        <v>65</v>
      </c>
      <c r="H25" s="1">
        <v>50</v>
      </c>
      <c r="I25" s="1">
        <v>90</v>
      </c>
      <c r="J25" s="1">
        <v>75</v>
      </c>
      <c r="K25" s="1">
        <v>40</v>
      </c>
      <c r="P25" s="1">
        <v>75</v>
      </c>
      <c r="Q25" s="1">
        <v>95</v>
      </c>
      <c r="R25" s="1">
        <v>85</v>
      </c>
      <c r="S25" s="1">
        <v>95</v>
      </c>
      <c r="T25" s="1">
        <v>70</v>
      </c>
      <c r="U25" s="1">
        <v>70</v>
      </c>
      <c r="V25" s="1">
        <v>75</v>
      </c>
    </row>
    <row r="26" spans="1:22" s="1" customFormat="1" x14ac:dyDescent="0.15">
      <c r="A26" s="1">
        <v>18</v>
      </c>
      <c r="B26" s="1">
        <v>75</v>
      </c>
      <c r="C26" s="1">
        <v>100</v>
      </c>
      <c r="F26" s="1">
        <v>100</v>
      </c>
      <c r="G26" s="1">
        <v>85</v>
      </c>
      <c r="H26" s="1">
        <v>80</v>
      </c>
      <c r="I26" s="1">
        <v>60</v>
      </c>
      <c r="J26" s="1">
        <v>55</v>
      </c>
      <c r="K26" s="1">
        <v>65</v>
      </c>
      <c r="P26" s="1">
        <v>85</v>
      </c>
      <c r="Q26" s="1">
        <v>100</v>
      </c>
      <c r="R26" s="1">
        <v>95</v>
      </c>
      <c r="S26" s="1">
        <v>80</v>
      </c>
      <c r="T26" s="1">
        <v>65</v>
      </c>
      <c r="U26" s="1">
        <v>85</v>
      </c>
      <c r="V26" s="1">
        <v>80</v>
      </c>
    </row>
    <row r="27" spans="1:22" s="1" customFormat="1" x14ac:dyDescent="0.15">
      <c r="A27" s="1">
        <v>19</v>
      </c>
      <c r="B27" s="1">
        <v>55</v>
      </c>
      <c r="C27" s="1">
        <v>100</v>
      </c>
      <c r="F27" s="1">
        <v>95</v>
      </c>
      <c r="G27" s="1">
        <v>90</v>
      </c>
      <c r="H27" s="1">
        <v>70</v>
      </c>
      <c r="I27" s="1">
        <v>45</v>
      </c>
      <c r="J27" s="1">
        <v>55</v>
      </c>
      <c r="K27" s="1">
        <v>65</v>
      </c>
      <c r="P27" s="1">
        <v>90</v>
      </c>
      <c r="Q27" s="1">
        <v>95</v>
      </c>
      <c r="R27" s="1">
        <v>80</v>
      </c>
      <c r="S27" s="1">
        <v>95</v>
      </c>
      <c r="T27" s="1">
        <v>65</v>
      </c>
      <c r="U27" s="1">
        <v>75</v>
      </c>
      <c r="V27" s="1">
        <v>75</v>
      </c>
    </row>
    <row r="28" spans="1:22" s="1" customFormat="1" x14ac:dyDescent="0.15">
      <c r="A28" s="1">
        <v>20</v>
      </c>
      <c r="B28" s="1">
        <v>80</v>
      </c>
      <c r="C28" s="1">
        <v>85</v>
      </c>
      <c r="F28" s="1">
        <v>90</v>
      </c>
      <c r="G28" s="1">
        <v>90</v>
      </c>
      <c r="H28" s="1">
        <v>75</v>
      </c>
      <c r="I28" s="1">
        <v>45</v>
      </c>
      <c r="J28" s="1">
        <v>35</v>
      </c>
      <c r="K28" s="1">
        <v>85</v>
      </c>
      <c r="P28" s="1">
        <v>80</v>
      </c>
      <c r="Q28" s="1">
        <v>95</v>
      </c>
      <c r="R28" s="1">
        <v>85</v>
      </c>
      <c r="S28" s="1">
        <v>100</v>
      </c>
      <c r="T28" s="1">
        <v>70</v>
      </c>
      <c r="U28" s="1">
        <v>100</v>
      </c>
      <c r="V28" s="1">
        <v>100</v>
      </c>
    </row>
    <row r="29" spans="1:22" s="1" customFormat="1" x14ac:dyDescent="0.15">
      <c r="A29" s="1">
        <v>21</v>
      </c>
      <c r="B29" s="1">
        <v>60</v>
      </c>
      <c r="C29" s="1">
        <v>90</v>
      </c>
      <c r="F29" s="1">
        <v>95</v>
      </c>
      <c r="G29" s="1">
        <v>85</v>
      </c>
      <c r="H29" s="1">
        <v>70</v>
      </c>
      <c r="I29" s="1">
        <v>40</v>
      </c>
      <c r="J29" s="1">
        <v>85</v>
      </c>
      <c r="K29" s="1">
        <v>70</v>
      </c>
      <c r="P29" s="1">
        <v>80</v>
      </c>
      <c r="Q29" s="1">
        <v>95</v>
      </c>
      <c r="R29" s="1">
        <v>95</v>
      </c>
      <c r="S29" s="1">
        <v>65</v>
      </c>
      <c r="T29" s="1">
        <v>70</v>
      </c>
      <c r="U29" s="1">
        <v>85</v>
      </c>
      <c r="V29" s="1">
        <v>90</v>
      </c>
    </row>
    <row r="30" spans="1:22" s="1" customFormat="1" x14ac:dyDescent="0.15">
      <c r="A30" s="1">
        <v>22</v>
      </c>
      <c r="B30" s="1">
        <v>60</v>
      </c>
      <c r="C30" s="1">
        <v>100</v>
      </c>
      <c r="F30" s="1">
        <v>100</v>
      </c>
      <c r="G30" s="1">
        <v>75</v>
      </c>
      <c r="H30" s="1">
        <v>50</v>
      </c>
      <c r="I30" s="1">
        <v>65</v>
      </c>
      <c r="J30" s="1">
        <v>100</v>
      </c>
      <c r="K30" s="1">
        <v>65</v>
      </c>
      <c r="P30" s="1">
        <v>95</v>
      </c>
      <c r="Q30" s="1">
        <v>95</v>
      </c>
      <c r="R30" s="1">
        <v>75</v>
      </c>
      <c r="S30" s="1">
        <v>90</v>
      </c>
      <c r="T30" s="1">
        <v>65</v>
      </c>
      <c r="U30" s="1">
        <v>95</v>
      </c>
      <c r="V30" s="1">
        <v>80</v>
      </c>
    </row>
    <row r="31" spans="1:22" s="1" customFormat="1" x14ac:dyDescent="0.15">
      <c r="A31" s="1">
        <v>23</v>
      </c>
      <c r="B31" s="1">
        <v>65</v>
      </c>
      <c r="C31" s="1">
        <v>100</v>
      </c>
      <c r="F31" s="1">
        <v>85</v>
      </c>
      <c r="G31" s="1">
        <v>85</v>
      </c>
      <c r="H31" s="1">
        <v>75</v>
      </c>
      <c r="I31" s="1">
        <v>65</v>
      </c>
      <c r="J31" s="1">
        <v>55</v>
      </c>
      <c r="K31" s="1">
        <v>65</v>
      </c>
      <c r="P31" s="1">
        <v>100</v>
      </c>
      <c r="Q31" s="1">
        <v>95</v>
      </c>
      <c r="R31" s="1">
        <v>85</v>
      </c>
      <c r="S31" s="1">
        <v>90</v>
      </c>
      <c r="T31" s="1">
        <v>60</v>
      </c>
      <c r="U31" s="1">
        <v>85</v>
      </c>
      <c r="V31" s="1">
        <v>95</v>
      </c>
    </row>
    <row r="32" spans="1:22" s="1" customFormat="1" x14ac:dyDescent="0.15">
      <c r="A32" s="1">
        <v>24</v>
      </c>
      <c r="B32" s="1">
        <v>65</v>
      </c>
      <c r="C32" s="1">
        <v>95</v>
      </c>
      <c r="F32" s="1">
        <v>100</v>
      </c>
      <c r="G32" s="1">
        <v>75</v>
      </c>
      <c r="H32" s="1">
        <v>75</v>
      </c>
      <c r="I32" s="1">
        <v>50</v>
      </c>
      <c r="J32" s="1">
        <v>75</v>
      </c>
      <c r="K32" s="1">
        <v>75</v>
      </c>
      <c r="P32" s="1">
        <v>100</v>
      </c>
      <c r="Q32" s="1">
        <v>100</v>
      </c>
      <c r="R32" s="1">
        <v>100</v>
      </c>
      <c r="S32" s="1">
        <v>90</v>
      </c>
      <c r="T32" s="1">
        <v>75</v>
      </c>
      <c r="U32" s="1">
        <v>90</v>
      </c>
      <c r="V32" s="1">
        <v>85</v>
      </c>
    </row>
    <row r="33" spans="1:22" s="1" customFormat="1" x14ac:dyDescent="0.15">
      <c r="A33" s="1">
        <v>25</v>
      </c>
      <c r="B33" s="1">
        <v>75</v>
      </c>
      <c r="C33" s="1">
        <v>100</v>
      </c>
      <c r="F33" s="1">
        <v>95</v>
      </c>
      <c r="G33" s="1">
        <v>85</v>
      </c>
      <c r="H33" s="1">
        <v>80</v>
      </c>
      <c r="I33" s="1">
        <v>90</v>
      </c>
      <c r="J33" s="1">
        <v>85</v>
      </c>
      <c r="K33" s="1">
        <v>70</v>
      </c>
      <c r="P33" s="1">
        <v>80</v>
      </c>
      <c r="Q33" s="1">
        <v>95</v>
      </c>
      <c r="R33" s="1">
        <v>100</v>
      </c>
      <c r="S33" s="1">
        <v>70</v>
      </c>
      <c r="T33" s="1">
        <v>65</v>
      </c>
      <c r="U33" s="1">
        <v>95</v>
      </c>
      <c r="V33" s="1">
        <v>100</v>
      </c>
    </row>
    <row r="36" spans="1:22" x14ac:dyDescent="0.15">
      <c r="A36" s="2" t="s">
        <v>25</v>
      </c>
    </row>
    <row r="38" spans="1:22" s="1" customFormat="1" x14ac:dyDescent="0.15">
      <c r="A38" s="1">
        <v>1</v>
      </c>
      <c r="B38" s="1">
        <f>AVERAGE(B9:B13)</f>
        <v>64</v>
      </c>
      <c r="C38" s="1">
        <f>AVERAGE(C9:C13)</f>
        <v>73</v>
      </c>
      <c r="F38" s="1">
        <f t="shared" ref="F38:K38" si="0">AVERAGE(F9:F13)</f>
        <v>51</v>
      </c>
      <c r="G38" s="1">
        <f t="shared" si="0"/>
        <v>61</v>
      </c>
      <c r="H38" s="1">
        <f t="shared" si="0"/>
        <v>60</v>
      </c>
      <c r="I38" s="1">
        <f t="shared" si="0"/>
        <v>65</v>
      </c>
      <c r="J38" s="1">
        <f t="shared" si="0"/>
        <v>64</v>
      </c>
      <c r="K38" s="1">
        <f t="shared" si="0"/>
        <v>70</v>
      </c>
      <c r="P38" s="1">
        <f t="shared" ref="P38:V38" si="1">AVERAGE(P9:P13)</f>
        <v>65</v>
      </c>
      <c r="Q38" s="1">
        <f t="shared" si="1"/>
        <v>77</v>
      </c>
      <c r="R38" s="1">
        <f t="shared" si="1"/>
        <v>71</v>
      </c>
      <c r="S38" s="1">
        <f t="shared" si="1"/>
        <v>69</v>
      </c>
      <c r="T38" s="1">
        <f t="shared" si="1"/>
        <v>57</v>
      </c>
      <c r="U38" s="1">
        <f t="shared" si="1"/>
        <v>61</v>
      </c>
      <c r="V38" s="1">
        <f t="shared" si="1"/>
        <v>63</v>
      </c>
    </row>
    <row r="39" spans="1:22" s="1" customFormat="1" x14ac:dyDescent="0.15">
      <c r="A39" s="1">
        <v>2</v>
      </c>
      <c r="B39" s="1">
        <f>AVERAGE(B14:B18)</f>
        <v>55</v>
      </c>
      <c r="C39" s="1">
        <f>AVERAGE(C14:C18)</f>
        <v>84</v>
      </c>
      <c r="F39" s="1">
        <f t="shared" ref="F39:K39" si="2">AVERAGE(F14:F18)</f>
        <v>64</v>
      </c>
      <c r="G39" s="1">
        <f t="shared" si="2"/>
        <v>70</v>
      </c>
      <c r="H39" s="1">
        <f t="shared" si="2"/>
        <v>62</v>
      </c>
      <c r="I39" s="1">
        <f t="shared" si="2"/>
        <v>74</v>
      </c>
      <c r="J39" s="1">
        <f t="shared" si="2"/>
        <v>65</v>
      </c>
      <c r="K39" s="1">
        <f t="shared" si="2"/>
        <v>67</v>
      </c>
      <c r="P39" s="1">
        <f t="shared" ref="P39:V39" si="3">AVERAGE(P14:P18)</f>
        <v>75</v>
      </c>
      <c r="Q39" s="1">
        <f t="shared" si="3"/>
        <v>87</v>
      </c>
      <c r="R39" s="1">
        <f t="shared" si="3"/>
        <v>87</v>
      </c>
      <c r="S39" s="1">
        <f t="shared" si="3"/>
        <v>93</v>
      </c>
      <c r="T39" s="1">
        <f t="shared" si="3"/>
        <v>54</v>
      </c>
      <c r="U39" s="1">
        <f t="shared" si="3"/>
        <v>75</v>
      </c>
      <c r="V39" s="1">
        <f t="shared" si="3"/>
        <v>77</v>
      </c>
    </row>
    <row r="40" spans="1:22" s="1" customFormat="1" x14ac:dyDescent="0.15">
      <c r="A40" s="1">
        <v>3</v>
      </c>
      <c r="B40" s="1">
        <f>AVERAGE(B19:B23)</f>
        <v>63</v>
      </c>
      <c r="C40" s="1">
        <f>AVERAGE(C19:C23)</f>
        <v>81</v>
      </c>
      <c r="F40" s="1">
        <f t="shared" ref="F40:K40" si="4">AVERAGE(F19:F23)</f>
        <v>96</v>
      </c>
      <c r="G40" s="1">
        <f t="shared" si="4"/>
        <v>70</v>
      </c>
      <c r="H40" s="1">
        <f t="shared" si="4"/>
        <v>63</v>
      </c>
      <c r="I40" s="1">
        <f t="shared" si="4"/>
        <v>79</v>
      </c>
      <c r="J40" s="1">
        <f t="shared" si="4"/>
        <v>78</v>
      </c>
      <c r="K40" s="1">
        <f t="shared" si="4"/>
        <v>61</v>
      </c>
      <c r="P40" s="1">
        <f t="shared" ref="P40:V40" si="5">AVERAGE(P19:P23)</f>
        <v>74</v>
      </c>
      <c r="Q40" s="1">
        <f t="shared" si="5"/>
        <v>89</v>
      </c>
      <c r="R40" s="1">
        <f t="shared" si="5"/>
        <v>74</v>
      </c>
      <c r="S40" s="1">
        <f t="shared" si="5"/>
        <v>84</v>
      </c>
      <c r="T40" s="1">
        <f t="shared" si="5"/>
        <v>55</v>
      </c>
      <c r="U40" s="1">
        <f t="shared" si="5"/>
        <v>85</v>
      </c>
      <c r="V40" s="1">
        <f t="shared" si="5"/>
        <v>56</v>
      </c>
    </row>
    <row r="41" spans="1:22" s="1" customFormat="1" x14ac:dyDescent="0.15">
      <c r="A41" s="1">
        <v>4</v>
      </c>
      <c r="B41" s="1">
        <f>AVERAGE(B24:B28)</f>
        <v>72</v>
      </c>
      <c r="C41" s="1">
        <f>AVERAGE(C24:C28)</f>
        <v>94</v>
      </c>
      <c r="F41" s="1">
        <f t="shared" ref="F41:K41" si="6">AVERAGE(F24:F28)</f>
        <v>95</v>
      </c>
      <c r="G41" s="1">
        <f t="shared" si="6"/>
        <v>80</v>
      </c>
      <c r="H41" s="1">
        <f t="shared" si="6"/>
        <v>67</v>
      </c>
      <c r="I41" s="1">
        <f t="shared" si="6"/>
        <v>67</v>
      </c>
      <c r="J41" s="1">
        <f t="shared" si="6"/>
        <v>61</v>
      </c>
      <c r="K41" s="1">
        <f t="shared" si="6"/>
        <v>62</v>
      </c>
      <c r="P41" s="1">
        <f t="shared" ref="P41:V41" si="7">AVERAGE(P24:P28)</f>
        <v>83</v>
      </c>
      <c r="Q41" s="1">
        <f t="shared" si="7"/>
        <v>97</v>
      </c>
      <c r="R41" s="1">
        <f t="shared" si="7"/>
        <v>88</v>
      </c>
      <c r="S41" s="1">
        <f t="shared" si="7"/>
        <v>89</v>
      </c>
      <c r="T41" s="1">
        <f t="shared" si="7"/>
        <v>67</v>
      </c>
      <c r="U41" s="1">
        <f t="shared" si="7"/>
        <v>84</v>
      </c>
      <c r="V41" s="1">
        <f t="shared" si="7"/>
        <v>78</v>
      </c>
    </row>
    <row r="42" spans="1:22" s="1" customFormat="1" x14ac:dyDescent="0.15">
      <c r="A42" s="1">
        <v>5</v>
      </c>
      <c r="B42" s="1">
        <f>AVERAGE(B29:B33)</f>
        <v>65</v>
      </c>
      <c r="C42" s="1">
        <f>AVERAGE(C29:C33)</f>
        <v>97</v>
      </c>
      <c r="F42" s="1">
        <f t="shared" ref="F42:K42" si="8">AVERAGE(F29:F33)</f>
        <v>95</v>
      </c>
      <c r="G42" s="1">
        <f t="shared" si="8"/>
        <v>81</v>
      </c>
      <c r="H42" s="1">
        <f t="shared" si="8"/>
        <v>70</v>
      </c>
      <c r="I42" s="1">
        <f t="shared" si="8"/>
        <v>62</v>
      </c>
      <c r="J42" s="1">
        <f t="shared" si="8"/>
        <v>80</v>
      </c>
      <c r="K42" s="1">
        <f t="shared" si="8"/>
        <v>69</v>
      </c>
      <c r="P42" s="1">
        <f t="shared" ref="P42:V42" si="9">AVERAGE(P29:P33)</f>
        <v>91</v>
      </c>
      <c r="Q42" s="1">
        <f t="shared" si="9"/>
        <v>96</v>
      </c>
      <c r="R42" s="1">
        <f t="shared" si="9"/>
        <v>91</v>
      </c>
      <c r="S42" s="1">
        <f t="shared" si="9"/>
        <v>81</v>
      </c>
      <c r="T42" s="1">
        <f t="shared" si="9"/>
        <v>67</v>
      </c>
      <c r="U42" s="1">
        <f t="shared" si="9"/>
        <v>90</v>
      </c>
      <c r="V42" s="1">
        <f t="shared" si="9"/>
        <v>90</v>
      </c>
    </row>
    <row r="45" spans="1:22" x14ac:dyDescent="0.15">
      <c r="A45" s="5"/>
      <c r="B45" s="6" t="s">
        <v>26</v>
      </c>
      <c r="C45" s="5"/>
      <c r="D45" s="5"/>
      <c r="E45" s="5"/>
      <c r="F45" s="5"/>
      <c r="G45" s="5"/>
      <c r="H45" s="5"/>
      <c r="I45" s="5"/>
      <c r="J45" s="5"/>
    </row>
    <row r="46" spans="1:22" x14ac:dyDescent="0.15">
      <c r="A46" s="5"/>
      <c r="B46" s="5"/>
      <c r="C46" s="5"/>
      <c r="D46" s="5"/>
      <c r="E46" s="5"/>
      <c r="F46" s="5"/>
      <c r="G46" s="5"/>
      <c r="H46" s="5"/>
      <c r="I46" s="5"/>
      <c r="J46" s="5"/>
    </row>
    <row r="47" spans="1:22" x14ac:dyDescent="0.15">
      <c r="A47" s="6" t="s">
        <v>27</v>
      </c>
      <c r="B47" s="6" t="s">
        <v>28</v>
      </c>
      <c r="C47" s="5"/>
      <c r="D47" s="5"/>
      <c r="E47" s="6" t="s">
        <v>36</v>
      </c>
      <c r="F47" s="5"/>
      <c r="G47" s="5"/>
      <c r="H47" s="6" t="s">
        <v>37</v>
      </c>
      <c r="I47" s="5"/>
      <c r="J47" s="5"/>
    </row>
    <row r="48" spans="1:22" x14ac:dyDescent="0.15">
      <c r="A48" s="5"/>
      <c r="B48" s="7" t="s">
        <v>29</v>
      </c>
      <c r="C48" s="5" t="s">
        <v>30</v>
      </c>
      <c r="D48" s="5" t="s">
        <v>32</v>
      </c>
      <c r="E48" s="5" t="s">
        <v>29</v>
      </c>
      <c r="F48" s="5" t="s">
        <v>30</v>
      </c>
      <c r="G48" s="5" t="s">
        <v>33</v>
      </c>
      <c r="H48" s="5" t="s">
        <v>29</v>
      </c>
      <c r="I48" s="5" t="s">
        <v>30</v>
      </c>
      <c r="J48" s="5" t="s">
        <v>33</v>
      </c>
    </row>
    <row r="49" spans="1:16" x14ac:dyDescent="0.15">
      <c r="A49" s="8">
        <v>1</v>
      </c>
      <c r="B49" s="9">
        <f>AVERAGE(H38,T38,U38,V38)</f>
        <v>60.25</v>
      </c>
      <c r="C49" s="9">
        <f>STDEV(H38,T38,U38,V38)</f>
        <v>2.5</v>
      </c>
      <c r="D49" s="9">
        <f>STDEV(H38,T38,U38,V38)/SQRT(4)</f>
        <v>1.25</v>
      </c>
      <c r="E49" s="9">
        <f>AVERAGE(B38,G38,K38,P38,S38)</f>
        <v>65.8</v>
      </c>
      <c r="F49" s="9">
        <f>STDEV(B38,G38,K38,P38,S38)</f>
        <v>3.7013511046643495</v>
      </c>
      <c r="G49" s="9">
        <f>STDEV(B38,G38,K38,P38,S38)/SQRT(5)</f>
        <v>1.6552945357246849</v>
      </c>
      <c r="H49" s="9">
        <f>AVERAGE(C38,F38,I38,J38,Q38,R38)</f>
        <v>66.833333333333329</v>
      </c>
      <c r="I49" s="9">
        <f>STDEV(C38,F38,I38,J38,Q38,R38)</f>
        <v>9.1742392963485759</v>
      </c>
      <c r="J49" s="9">
        <f>STDEV(C38,F38,I38,J38,Q38,R38)/SQRT(6)</f>
        <v>3.7453675090407001</v>
      </c>
      <c r="L49" s="4"/>
      <c r="N49" s="4"/>
      <c r="P49" s="4"/>
    </row>
    <row r="50" spans="1:16" x14ac:dyDescent="0.15">
      <c r="A50" s="8">
        <v>2</v>
      </c>
      <c r="B50" s="9">
        <f>AVERAGE(H39,T39,U39,V39)</f>
        <v>67</v>
      </c>
      <c r="C50" s="9">
        <f>STDEV(H39,T39,U39,V39)</f>
        <v>10.923979738782625</v>
      </c>
      <c r="D50" s="9">
        <f>STDEV(H39,T39,U39,V39)/SQRT(4)</f>
        <v>5.4619898693913127</v>
      </c>
      <c r="E50" s="9">
        <f>AVERAGE(B39,G39,K39,P39,S39)</f>
        <v>72</v>
      </c>
      <c r="F50" s="9">
        <f>STDEV(B39,G39,K39,P39,S39)</f>
        <v>13.856406460551018</v>
      </c>
      <c r="G50" s="9">
        <f>STDEV(B39,G39,K39,P39,S39)/SQRT(5)</f>
        <v>6.1967733539318663</v>
      </c>
      <c r="H50" s="9">
        <f>AVERAGE(C39,F39,I39,J39,Q39,R39)</f>
        <v>76.833333333333329</v>
      </c>
      <c r="I50" s="9">
        <f>STDEV(C39,F39,I39,J39,Q39,R39)</f>
        <v>10.684880283216428</v>
      </c>
      <c r="J50" s="9">
        <f>STDEV(C39,F39,I39,J39,Q39,R39)/SQRT(6)</f>
        <v>4.3620841094341438</v>
      </c>
      <c r="L50" s="4"/>
      <c r="N50" s="4"/>
      <c r="P50" s="4"/>
    </row>
    <row r="51" spans="1:16" x14ac:dyDescent="0.15">
      <c r="A51" s="8">
        <v>3</v>
      </c>
      <c r="B51" s="9">
        <f>AVERAGE(H40,T40,U40,V40)</f>
        <v>64.75</v>
      </c>
      <c r="C51" s="9">
        <f>STDEV(H40,T40,U40,V40)</f>
        <v>13.961255912942311</v>
      </c>
      <c r="D51" s="9">
        <f>STDEV(H40,T40,U40,V40)/SQRT(4)</f>
        <v>6.9806279564711557</v>
      </c>
      <c r="E51" s="9">
        <f>AVERAGE(B40,G40,K40,P40,S40)</f>
        <v>70.400000000000006</v>
      </c>
      <c r="F51" s="9">
        <f>STDEV(B40,G40,K40,P40,S40)</f>
        <v>9.2357999112150644</v>
      </c>
      <c r="G51" s="9">
        <f>STDEV(B40,G40,K40,P40,S40)/SQRT(5)</f>
        <v>4.130375285612681</v>
      </c>
      <c r="H51" s="9">
        <f>AVERAGE(C40,F40,I40,J40,Q40,R40)</f>
        <v>82.833333333333329</v>
      </c>
      <c r="I51" s="9">
        <f>STDEV(C40,F40,I40,J40,Q40,R40)</f>
        <v>8.1342895612749526</v>
      </c>
      <c r="J51" s="9">
        <f>STDEV(C40,F40,I40,J40,Q40,R40)/SQRT(6)</f>
        <v>3.3208098075285459</v>
      </c>
      <c r="L51" s="4"/>
      <c r="N51" s="4"/>
      <c r="P51" s="4"/>
    </row>
    <row r="52" spans="1:16" x14ac:dyDescent="0.15">
      <c r="A52" s="8">
        <v>4</v>
      </c>
      <c r="B52" s="9">
        <f>AVERAGE(H41,T41,U41,V41)</f>
        <v>74</v>
      </c>
      <c r="C52" s="9">
        <f>STDEV(H41,T41,U41,V41)</f>
        <v>8.4459063062132849</v>
      </c>
      <c r="D52" s="9">
        <f>STDEV(H41,T41,U41,V41)/SQRT(4)</f>
        <v>4.2229531531066424</v>
      </c>
      <c r="E52" s="9">
        <f>AVERAGE(B41,G41,K41,P41,S41)</f>
        <v>77.2</v>
      </c>
      <c r="F52" s="9">
        <f>STDEV(B41,G41,K41,P41,S41)</f>
        <v>10.473776778220921</v>
      </c>
      <c r="G52" s="9">
        <f>STDEV(B41,G41,K41,P41,S41)/SQRT(5)</f>
        <v>4.6840153714521433</v>
      </c>
      <c r="H52" s="9">
        <f>AVERAGE(C41,F41,I41,J41,Q41,R41)</f>
        <v>83.666666666666671</v>
      </c>
      <c r="I52" s="9">
        <f>STDEV(C41,F41,I41,J41,Q41,R41)</f>
        <v>15.641824275533438</v>
      </c>
      <c r="J52" s="9">
        <f>STDEV(C41,F41,I41,J41,Q41,R41)/SQRT(6)</f>
        <v>6.3857480202226791</v>
      </c>
      <c r="L52" s="4"/>
      <c r="N52" s="4"/>
      <c r="P52" s="4"/>
    </row>
    <row r="53" spans="1:16" x14ac:dyDescent="0.15">
      <c r="A53" s="8">
        <v>5</v>
      </c>
      <c r="B53" s="9">
        <f>AVERAGE(H42,T42,U42,V42)</f>
        <v>79.25</v>
      </c>
      <c r="C53" s="9">
        <f>STDEV(H42,T42,U42,V42)</f>
        <v>12.473304828045105</v>
      </c>
      <c r="D53" s="9">
        <f>STDEV(H42,T42,U42,V42)/SQRT(4)</f>
        <v>6.2366524140225525</v>
      </c>
      <c r="E53" s="9">
        <f>AVERAGE(B42,G42,K42,P42,S42)</f>
        <v>77.400000000000006</v>
      </c>
      <c r="F53" s="9">
        <f>STDEV(B42,G42,K42,P42,S42)</f>
        <v>10.430723848324247</v>
      </c>
      <c r="G53" s="9">
        <f>STDEV(B42,G42,K42,P42,S42)/SQRT(5)</f>
        <v>4.6647615158762443</v>
      </c>
      <c r="H53" s="9">
        <f>AVERAGE(C42,F42,I42,J42,Q42,R42)</f>
        <v>86.833333333333329</v>
      </c>
      <c r="I53" s="9">
        <f>STDEV(C42,F42,I42,J42,Q42,R42)</f>
        <v>13.673575489485811</v>
      </c>
      <c r="J53" s="9">
        <f>STDEV(C42,F42,I42,J42,Q42,R42)/SQRT(6)</f>
        <v>5.5822138181111622</v>
      </c>
      <c r="L53" s="4"/>
      <c r="N53" s="4"/>
      <c r="P53" s="4"/>
    </row>
    <row r="55" spans="1:16" x14ac:dyDescent="0.15">
      <c r="K55" t="s">
        <v>31</v>
      </c>
      <c r="L55" s="4"/>
      <c r="N55" s="4"/>
      <c r="P55" s="4"/>
    </row>
    <row r="60" spans="1:16" x14ac:dyDescent="0.15">
      <c r="A60" s="2"/>
    </row>
    <row r="62" spans="1:16" x14ac:dyDescent="0.15">
      <c r="A62" s="2"/>
    </row>
    <row r="64" spans="1:16" x14ac:dyDescent="0.1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</row>
    <row r="65" spans="1:16" x14ac:dyDescent="0.1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</row>
    <row r="66" spans="1:16" x14ac:dyDescent="0.1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</row>
    <row r="67" spans="1:16" x14ac:dyDescent="0.1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</row>
    <row r="68" spans="1:16" x14ac:dyDescent="0.1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</row>
    <row r="69" spans="1:16" x14ac:dyDescent="0.15"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</row>
    <row r="70" spans="1:16" x14ac:dyDescent="0.15"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</row>
    <row r="74" spans="1:16" x14ac:dyDescent="0.15">
      <c r="A74" s="2"/>
    </row>
    <row r="76" spans="1:16" x14ac:dyDescent="0.15">
      <c r="A76" s="1"/>
    </row>
    <row r="77" spans="1:16" x14ac:dyDescent="0.15">
      <c r="A77" s="1"/>
    </row>
    <row r="78" spans="1:16" x14ac:dyDescent="0.15">
      <c r="A78" s="1"/>
    </row>
    <row r="79" spans="1:16" x14ac:dyDescent="0.15">
      <c r="A79" s="1"/>
    </row>
    <row r="80" spans="1:16" x14ac:dyDescent="0.15">
      <c r="A80" s="1"/>
    </row>
    <row r="81" spans="1:1" x14ac:dyDescent="0.15">
      <c r="A81" s="1"/>
    </row>
    <row r="82" spans="1:1" x14ac:dyDescent="0.15">
      <c r="A82" s="1"/>
    </row>
    <row r="83" spans="1:1" x14ac:dyDescent="0.15">
      <c r="A83" s="1"/>
    </row>
    <row r="84" spans="1:1" x14ac:dyDescent="0.15">
      <c r="A84" s="1"/>
    </row>
    <row r="85" spans="1:1" x14ac:dyDescent="0.15">
      <c r="A85" s="1"/>
    </row>
    <row r="86" spans="1:1" x14ac:dyDescent="0.15">
      <c r="A86" s="1"/>
    </row>
    <row r="87" spans="1:1" x14ac:dyDescent="0.15">
      <c r="A87" s="1"/>
    </row>
    <row r="88" spans="1:1" x14ac:dyDescent="0.15">
      <c r="A88" s="1"/>
    </row>
    <row r="89" spans="1:1" x14ac:dyDescent="0.15">
      <c r="A89" s="1"/>
    </row>
    <row r="90" spans="1:1" x14ac:dyDescent="0.15">
      <c r="A90" s="1"/>
    </row>
    <row r="91" spans="1:1" x14ac:dyDescent="0.15">
      <c r="A91" s="1"/>
    </row>
    <row r="92" spans="1:1" x14ac:dyDescent="0.15">
      <c r="A92" s="1"/>
    </row>
    <row r="93" spans="1:1" x14ac:dyDescent="0.15">
      <c r="A93" s="1"/>
    </row>
    <row r="94" spans="1:1" x14ac:dyDescent="0.15">
      <c r="A94" s="1"/>
    </row>
    <row r="95" spans="1:1" x14ac:dyDescent="0.15">
      <c r="A95" s="1"/>
    </row>
    <row r="96" spans="1:1" x14ac:dyDescent="0.15">
      <c r="A96" s="1"/>
    </row>
    <row r="97" spans="1:1" x14ac:dyDescent="0.15">
      <c r="A97" s="1"/>
    </row>
    <row r="98" spans="1:1" x14ac:dyDescent="0.15">
      <c r="A98" s="1"/>
    </row>
    <row r="99" spans="1:1" x14ac:dyDescent="0.15">
      <c r="A99" s="1"/>
    </row>
    <row r="100" spans="1:1" x14ac:dyDescent="0.15">
      <c r="A100" s="1"/>
    </row>
  </sheetData>
  <sheetProtection selectLockedCells="1" selectUnlockedCells="1"/>
  <phoneticPr fontId="1" type="noConversion"/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K45"/>
  <sheetViews>
    <sheetView workbookViewId="0">
      <selection activeCell="D2" sqref="D2:I2"/>
    </sheetView>
  </sheetViews>
  <sheetFormatPr baseColWidth="10" defaultColWidth="8.83203125" defaultRowHeight="13" x14ac:dyDescent="0.15"/>
  <cols>
    <col min="2" max="2" width="17.83203125" customWidth="1"/>
  </cols>
  <sheetData>
    <row r="2" spans="2:11" ht="40" customHeight="1" x14ac:dyDescent="0.35">
      <c r="D2" s="12" t="s">
        <v>105</v>
      </c>
    </row>
    <row r="3" spans="2:11" ht="40" customHeight="1" x14ac:dyDescent="0.35">
      <c r="D3" s="12"/>
    </row>
    <row r="4" spans="2:11" x14ac:dyDescent="0.15">
      <c r="D4" t="s">
        <v>38</v>
      </c>
      <c r="I4" t="s">
        <v>39</v>
      </c>
    </row>
    <row r="5" spans="2:11" x14ac:dyDescent="0.15">
      <c r="B5" t="s">
        <v>40</v>
      </c>
      <c r="C5" t="s">
        <v>41</v>
      </c>
      <c r="D5">
        <v>1</v>
      </c>
      <c r="E5">
        <v>2</v>
      </c>
      <c r="F5">
        <v>3</v>
      </c>
      <c r="G5">
        <v>4</v>
      </c>
      <c r="H5">
        <v>5</v>
      </c>
      <c r="I5">
        <v>6</v>
      </c>
    </row>
    <row r="7" spans="2:11" x14ac:dyDescent="0.15">
      <c r="B7" s="13" t="s">
        <v>42</v>
      </c>
      <c r="C7" s="13">
        <v>448</v>
      </c>
      <c r="D7" s="14">
        <v>3</v>
      </c>
      <c r="E7" s="14">
        <v>7</v>
      </c>
      <c r="F7" s="14">
        <v>9</v>
      </c>
      <c r="G7" s="14">
        <v>9</v>
      </c>
      <c r="H7" s="14">
        <v>10</v>
      </c>
      <c r="I7" s="15">
        <v>10</v>
      </c>
      <c r="K7" t="s">
        <v>43</v>
      </c>
    </row>
    <row r="8" spans="2:11" x14ac:dyDescent="0.15">
      <c r="B8" s="13" t="s">
        <v>42</v>
      </c>
      <c r="C8" s="13">
        <v>468</v>
      </c>
      <c r="D8" s="14">
        <v>6</v>
      </c>
      <c r="E8" s="14">
        <v>7</v>
      </c>
      <c r="F8" s="14">
        <v>9</v>
      </c>
      <c r="G8" s="14">
        <v>9</v>
      </c>
      <c r="H8" s="14">
        <v>10</v>
      </c>
      <c r="I8" s="15">
        <v>10</v>
      </c>
    </row>
    <row r="9" spans="2:11" x14ac:dyDescent="0.15">
      <c r="B9" s="13" t="s">
        <v>42</v>
      </c>
      <c r="C9" s="13">
        <v>422</v>
      </c>
      <c r="D9" s="14">
        <v>8</v>
      </c>
      <c r="E9" s="14">
        <v>9</v>
      </c>
      <c r="F9" s="14">
        <v>8</v>
      </c>
      <c r="G9" s="14">
        <v>10</v>
      </c>
      <c r="H9" s="14">
        <v>10</v>
      </c>
      <c r="I9" s="15">
        <v>9</v>
      </c>
    </row>
    <row r="10" spans="2:11" x14ac:dyDescent="0.15">
      <c r="B10" s="13" t="s">
        <v>42</v>
      </c>
      <c r="C10" s="13">
        <v>465</v>
      </c>
      <c r="D10" s="14">
        <v>7</v>
      </c>
      <c r="E10" s="14">
        <v>7</v>
      </c>
      <c r="F10" s="14">
        <v>8</v>
      </c>
      <c r="G10" s="14">
        <v>10</v>
      </c>
      <c r="H10" s="14">
        <v>10</v>
      </c>
      <c r="I10" s="15">
        <v>9</v>
      </c>
    </row>
    <row r="11" spans="2:11" x14ac:dyDescent="0.15">
      <c r="B11" s="13" t="s">
        <v>42</v>
      </c>
      <c r="C11" s="13">
        <v>447</v>
      </c>
      <c r="D11" s="14">
        <v>8</v>
      </c>
      <c r="E11" s="14">
        <v>6</v>
      </c>
      <c r="F11" s="14">
        <v>7</v>
      </c>
      <c r="G11" s="14">
        <v>9</v>
      </c>
      <c r="H11" s="14">
        <v>6</v>
      </c>
      <c r="I11" s="15">
        <v>8</v>
      </c>
    </row>
    <row r="12" spans="2:11" x14ac:dyDescent="0.15">
      <c r="B12" s="13" t="s">
        <v>42</v>
      </c>
      <c r="C12" s="13">
        <v>457</v>
      </c>
      <c r="D12" s="14">
        <v>4</v>
      </c>
      <c r="E12" s="14">
        <v>5</v>
      </c>
      <c r="F12" s="14">
        <v>9</v>
      </c>
      <c r="G12" s="14">
        <v>9</v>
      </c>
      <c r="H12" s="14">
        <v>9</v>
      </c>
      <c r="I12" s="15">
        <v>10</v>
      </c>
    </row>
    <row r="13" spans="2:11" x14ac:dyDescent="0.15">
      <c r="B13" s="13" t="s">
        <v>42</v>
      </c>
      <c r="C13" s="13">
        <v>472</v>
      </c>
      <c r="D13" s="14">
        <v>5</v>
      </c>
      <c r="E13" s="14">
        <v>5</v>
      </c>
      <c r="F13" s="14">
        <v>8</v>
      </c>
      <c r="G13" s="14">
        <v>9</v>
      </c>
      <c r="H13" s="14">
        <v>9</v>
      </c>
      <c r="I13" s="15">
        <v>10</v>
      </c>
    </row>
    <row r="14" spans="2:11" x14ac:dyDescent="0.15">
      <c r="B14" s="13" t="s">
        <v>42</v>
      </c>
      <c r="C14" s="13">
        <v>426</v>
      </c>
      <c r="D14" s="14">
        <v>6</v>
      </c>
      <c r="E14" s="14">
        <v>4</v>
      </c>
      <c r="F14" s="14">
        <v>8</v>
      </c>
      <c r="G14" s="14">
        <v>8</v>
      </c>
      <c r="H14" s="14">
        <v>10</v>
      </c>
      <c r="I14" s="15">
        <v>9</v>
      </c>
    </row>
    <row r="15" spans="2:11" x14ac:dyDescent="0.15">
      <c r="B15" s="13" t="s">
        <v>42</v>
      </c>
      <c r="C15" s="13">
        <v>445</v>
      </c>
      <c r="D15" s="14">
        <v>4</v>
      </c>
      <c r="E15" s="14">
        <v>8</v>
      </c>
      <c r="F15" s="14">
        <v>8</v>
      </c>
      <c r="G15" s="14">
        <v>9</v>
      </c>
      <c r="H15" s="14">
        <v>9</v>
      </c>
      <c r="I15" s="15">
        <v>9</v>
      </c>
    </row>
    <row r="16" spans="2:11" x14ac:dyDescent="0.15">
      <c r="B16" s="1"/>
      <c r="C16" s="1"/>
      <c r="I16" s="16"/>
    </row>
    <row r="17" spans="2:11" ht="15" x14ac:dyDescent="0.2">
      <c r="B17" s="1"/>
      <c r="C17" s="17" t="s">
        <v>44</v>
      </c>
      <c r="D17" s="18">
        <f t="shared" ref="D17:I17" si="0">AVERAGE(D7:D15)</f>
        <v>5.666666666666667</v>
      </c>
      <c r="E17" s="18">
        <f t="shared" si="0"/>
        <v>6.4444444444444446</v>
      </c>
      <c r="F17" s="18">
        <f t="shared" si="0"/>
        <v>8.2222222222222214</v>
      </c>
      <c r="G17" s="18">
        <f t="shared" si="0"/>
        <v>9.1111111111111107</v>
      </c>
      <c r="H17" s="18">
        <f t="shared" si="0"/>
        <v>9.2222222222222214</v>
      </c>
      <c r="I17" s="18">
        <f t="shared" si="0"/>
        <v>9.3333333333333339</v>
      </c>
    </row>
    <row r="18" spans="2:11" ht="15" x14ac:dyDescent="0.2">
      <c r="C18" s="18" t="s">
        <v>45</v>
      </c>
      <c r="D18" s="19">
        <f t="shared" ref="D18:I18" si="1">STDEV(D7:D15)/SQRT(COUNT(D7:D15))</f>
        <v>0.60092521257733156</v>
      </c>
      <c r="E18" s="19">
        <f t="shared" si="1"/>
        <v>0.52996622300941432</v>
      </c>
      <c r="F18" s="19">
        <f t="shared" si="1"/>
        <v>0.22222222222222224</v>
      </c>
      <c r="G18" s="19">
        <f t="shared" si="1"/>
        <v>0.20030840419244386</v>
      </c>
      <c r="H18" s="19">
        <f t="shared" si="1"/>
        <v>0.43390275977259174</v>
      </c>
      <c r="I18" s="19">
        <f t="shared" si="1"/>
        <v>0.23570226039551587</v>
      </c>
    </row>
    <row r="20" spans="2:11" x14ac:dyDescent="0.15">
      <c r="B20" s="13" t="s">
        <v>46</v>
      </c>
      <c r="C20" s="13">
        <v>464</v>
      </c>
      <c r="D20" s="14">
        <v>4</v>
      </c>
      <c r="E20" s="14">
        <v>9</v>
      </c>
      <c r="F20" s="14">
        <v>10</v>
      </c>
      <c r="G20" s="14">
        <v>10</v>
      </c>
      <c r="H20" s="14">
        <v>10</v>
      </c>
      <c r="I20" s="15">
        <v>10</v>
      </c>
      <c r="K20" t="s">
        <v>47</v>
      </c>
    </row>
    <row r="21" spans="2:11" x14ac:dyDescent="0.15">
      <c r="B21" s="13" t="s">
        <v>46</v>
      </c>
      <c r="C21" s="13">
        <v>470</v>
      </c>
      <c r="D21" s="14">
        <v>8</v>
      </c>
      <c r="E21" s="14">
        <v>9</v>
      </c>
      <c r="F21" s="14">
        <v>10</v>
      </c>
      <c r="G21" s="14">
        <v>10</v>
      </c>
      <c r="H21" s="14">
        <v>10</v>
      </c>
      <c r="I21" s="15">
        <v>10</v>
      </c>
    </row>
    <row r="22" spans="2:11" x14ac:dyDescent="0.15">
      <c r="B22" s="13" t="s">
        <v>46</v>
      </c>
      <c r="C22" s="13">
        <v>477</v>
      </c>
      <c r="D22" s="14">
        <v>4</v>
      </c>
      <c r="E22" s="14">
        <v>5</v>
      </c>
      <c r="F22" s="14">
        <v>7</v>
      </c>
      <c r="G22" s="14">
        <v>9</v>
      </c>
      <c r="H22" s="14">
        <v>8</v>
      </c>
      <c r="I22" s="15">
        <v>8</v>
      </c>
    </row>
    <row r="23" spans="2:11" x14ac:dyDescent="0.15">
      <c r="B23" s="13" t="s">
        <v>46</v>
      </c>
      <c r="C23" s="13">
        <v>424</v>
      </c>
      <c r="D23" s="14">
        <v>8</v>
      </c>
      <c r="E23" s="14">
        <v>10</v>
      </c>
      <c r="F23" s="14">
        <v>10</v>
      </c>
      <c r="G23" s="14">
        <v>10</v>
      </c>
      <c r="H23" s="14">
        <v>10</v>
      </c>
      <c r="I23" s="15">
        <v>10</v>
      </c>
    </row>
    <row r="24" spans="2:11" x14ac:dyDescent="0.15">
      <c r="B24" s="13" t="s">
        <v>46</v>
      </c>
      <c r="C24" s="13">
        <v>450</v>
      </c>
      <c r="D24" s="14">
        <v>9</v>
      </c>
      <c r="E24" s="14">
        <v>10</v>
      </c>
      <c r="F24" s="14">
        <v>10</v>
      </c>
      <c r="G24" s="14">
        <v>9</v>
      </c>
      <c r="H24" s="14">
        <v>10</v>
      </c>
      <c r="I24" s="15">
        <v>9</v>
      </c>
    </row>
    <row r="25" spans="2:11" x14ac:dyDescent="0.15">
      <c r="B25" s="13" t="s">
        <v>46</v>
      </c>
      <c r="C25" s="13">
        <v>469</v>
      </c>
      <c r="D25" s="14">
        <v>6</v>
      </c>
      <c r="E25" s="14">
        <v>9</v>
      </c>
      <c r="F25" s="14">
        <v>9</v>
      </c>
      <c r="G25" s="14">
        <v>9</v>
      </c>
      <c r="H25" s="14">
        <v>8</v>
      </c>
      <c r="I25" s="15">
        <v>10</v>
      </c>
    </row>
    <row r="26" spans="2:11" x14ac:dyDescent="0.15">
      <c r="B26" s="13" t="s">
        <v>46</v>
      </c>
      <c r="C26" s="13">
        <v>455</v>
      </c>
      <c r="D26" s="14">
        <v>9</v>
      </c>
      <c r="E26" s="14">
        <v>10</v>
      </c>
      <c r="F26" s="14">
        <v>7</v>
      </c>
      <c r="G26" s="14">
        <v>10</v>
      </c>
      <c r="H26" s="14">
        <v>10</v>
      </c>
      <c r="I26" s="15">
        <v>8</v>
      </c>
    </row>
    <row r="27" spans="2:11" x14ac:dyDescent="0.15">
      <c r="B27" s="13" t="s">
        <v>46</v>
      </c>
      <c r="C27" s="13">
        <v>466</v>
      </c>
      <c r="D27" s="14">
        <v>7</v>
      </c>
      <c r="E27" s="14">
        <v>9</v>
      </c>
      <c r="F27" s="14">
        <v>9</v>
      </c>
      <c r="G27" s="14">
        <v>9</v>
      </c>
      <c r="H27" s="14">
        <v>10</v>
      </c>
      <c r="I27" s="15">
        <v>10</v>
      </c>
    </row>
    <row r="28" spans="2:11" x14ac:dyDescent="0.15">
      <c r="B28" s="13" t="s">
        <v>46</v>
      </c>
      <c r="C28" s="13">
        <v>446</v>
      </c>
      <c r="D28" s="14">
        <v>10</v>
      </c>
      <c r="E28" s="14">
        <v>7</v>
      </c>
      <c r="F28" s="14">
        <v>10</v>
      </c>
      <c r="G28" s="14">
        <v>10</v>
      </c>
      <c r="H28" s="14">
        <v>9</v>
      </c>
      <c r="I28" s="15">
        <v>10</v>
      </c>
    </row>
    <row r="29" spans="2:11" x14ac:dyDescent="0.15">
      <c r="B29" s="1"/>
      <c r="C29" s="1"/>
      <c r="I29" s="16"/>
    </row>
    <row r="30" spans="2:11" ht="15" x14ac:dyDescent="0.2">
      <c r="B30" s="1"/>
      <c r="C30" s="17" t="s">
        <v>44</v>
      </c>
      <c r="D30" s="18">
        <f t="shared" ref="D30:I30" si="2">AVERAGE(D20:D28)</f>
        <v>7.2222222222222223</v>
      </c>
      <c r="E30" s="18">
        <f t="shared" si="2"/>
        <v>8.6666666666666661</v>
      </c>
      <c r="F30" s="18">
        <f t="shared" si="2"/>
        <v>9.1111111111111107</v>
      </c>
      <c r="G30" s="18">
        <f t="shared" si="2"/>
        <v>9.5555555555555554</v>
      </c>
      <c r="H30" s="18">
        <f t="shared" si="2"/>
        <v>9.4444444444444446</v>
      </c>
      <c r="I30" s="18">
        <f t="shared" si="2"/>
        <v>9.4444444444444446</v>
      </c>
    </row>
    <row r="31" spans="2:11" ht="15" x14ac:dyDescent="0.2">
      <c r="C31" s="18" t="s">
        <v>45</v>
      </c>
      <c r="D31" s="20">
        <f t="shared" ref="D31:I31" si="3">STDEV(D20:D28)/SQRT(COUNT(D20:D28))</f>
        <v>0.72222222222222221</v>
      </c>
      <c r="E31" s="20">
        <f t="shared" si="3"/>
        <v>0.5527707983925666</v>
      </c>
      <c r="F31" s="20">
        <f t="shared" si="3"/>
        <v>0.42309850588132863</v>
      </c>
      <c r="G31" s="20">
        <f t="shared" si="3"/>
        <v>0.1756820922315766</v>
      </c>
      <c r="H31" s="20">
        <f t="shared" si="3"/>
        <v>0.29397236789606557</v>
      </c>
      <c r="I31" s="20">
        <f t="shared" si="3"/>
        <v>0.29397236789606557</v>
      </c>
    </row>
    <row r="33" spans="2:11" x14ac:dyDescent="0.15">
      <c r="B33" s="13" t="s">
        <v>48</v>
      </c>
      <c r="C33" s="13">
        <v>463</v>
      </c>
      <c r="D33" s="14">
        <v>8</v>
      </c>
      <c r="E33" s="14">
        <v>7</v>
      </c>
      <c r="F33" s="14">
        <v>8</v>
      </c>
      <c r="G33" s="14">
        <v>10</v>
      </c>
      <c r="H33" s="14">
        <v>10</v>
      </c>
      <c r="I33" s="15">
        <v>9</v>
      </c>
      <c r="K33" t="s">
        <v>49</v>
      </c>
    </row>
    <row r="34" spans="2:11" x14ac:dyDescent="0.15">
      <c r="B34" s="13" t="s">
        <v>48</v>
      </c>
      <c r="C34" s="13">
        <v>456</v>
      </c>
      <c r="D34" s="14">
        <v>9</v>
      </c>
      <c r="E34" s="14">
        <v>8</v>
      </c>
      <c r="F34" s="14">
        <v>8</v>
      </c>
      <c r="G34" s="14">
        <v>9</v>
      </c>
      <c r="H34" s="14">
        <v>10</v>
      </c>
      <c r="I34" s="15">
        <v>9</v>
      </c>
    </row>
    <row r="35" spans="2:11" x14ac:dyDescent="0.15">
      <c r="B35" s="13" t="s">
        <v>48</v>
      </c>
      <c r="C35" s="13">
        <v>471</v>
      </c>
      <c r="D35" s="14">
        <v>7</v>
      </c>
      <c r="E35" s="14">
        <v>8</v>
      </c>
      <c r="F35" s="14">
        <v>10</v>
      </c>
      <c r="G35" s="14">
        <v>8</v>
      </c>
      <c r="H35" s="14">
        <v>10</v>
      </c>
      <c r="I35" s="15">
        <v>10</v>
      </c>
    </row>
    <row r="36" spans="2:11" x14ac:dyDescent="0.15">
      <c r="B36" s="13" t="s">
        <v>48</v>
      </c>
      <c r="C36" s="13">
        <v>423</v>
      </c>
      <c r="D36" s="14">
        <v>9</v>
      </c>
      <c r="E36" s="14">
        <v>7</v>
      </c>
      <c r="F36" s="14">
        <v>6</v>
      </c>
      <c r="G36" s="14">
        <v>10</v>
      </c>
      <c r="H36" s="14">
        <v>10</v>
      </c>
      <c r="I36" s="15">
        <v>8</v>
      </c>
    </row>
    <row r="37" spans="2:11" x14ac:dyDescent="0.15">
      <c r="B37" s="13" t="s">
        <v>48</v>
      </c>
      <c r="C37" s="13">
        <v>440</v>
      </c>
      <c r="D37" s="14">
        <v>8</v>
      </c>
      <c r="E37" s="14">
        <v>9</v>
      </c>
      <c r="F37" s="14">
        <v>10</v>
      </c>
      <c r="G37" s="14">
        <v>10</v>
      </c>
      <c r="H37" s="14">
        <v>10</v>
      </c>
      <c r="I37" s="15">
        <v>10</v>
      </c>
    </row>
    <row r="38" spans="2:11" x14ac:dyDescent="0.15">
      <c r="B38" s="13" t="s">
        <v>48</v>
      </c>
      <c r="C38" s="13">
        <v>449</v>
      </c>
      <c r="D38" s="14">
        <v>6</v>
      </c>
      <c r="E38" s="14">
        <v>9</v>
      </c>
      <c r="F38" s="14">
        <v>8</v>
      </c>
      <c r="G38" s="14">
        <v>8</v>
      </c>
      <c r="H38" s="14">
        <v>9</v>
      </c>
      <c r="I38" s="15">
        <v>10</v>
      </c>
    </row>
    <row r="39" spans="2:11" x14ac:dyDescent="0.15">
      <c r="B39" s="13" t="s">
        <v>48</v>
      </c>
      <c r="C39" s="13">
        <v>478</v>
      </c>
      <c r="D39" s="14">
        <v>6</v>
      </c>
      <c r="E39" s="14">
        <v>4</v>
      </c>
      <c r="F39" s="14">
        <v>8</v>
      </c>
      <c r="G39" s="14">
        <v>9</v>
      </c>
      <c r="H39" s="14">
        <v>7</v>
      </c>
      <c r="I39" s="15">
        <v>9</v>
      </c>
    </row>
    <row r="40" spans="2:11" x14ac:dyDescent="0.15">
      <c r="B40" s="13" t="s">
        <v>48</v>
      </c>
      <c r="C40" s="13">
        <v>473</v>
      </c>
      <c r="D40" s="14">
        <v>5</v>
      </c>
      <c r="E40" s="14">
        <v>9</v>
      </c>
      <c r="F40" s="14">
        <v>7</v>
      </c>
      <c r="G40" s="14">
        <v>9</v>
      </c>
      <c r="H40" s="14">
        <v>9</v>
      </c>
      <c r="I40" s="15">
        <v>10</v>
      </c>
    </row>
    <row r="41" spans="2:11" x14ac:dyDescent="0.15">
      <c r="B41" s="13" t="s">
        <v>48</v>
      </c>
      <c r="C41" s="13">
        <v>425</v>
      </c>
      <c r="D41" s="14">
        <v>7</v>
      </c>
      <c r="E41" s="14">
        <v>10</v>
      </c>
      <c r="F41" s="14">
        <v>8</v>
      </c>
      <c r="G41" s="14">
        <v>9</v>
      </c>
      <c r="H41" s="14">
        <v>9</v>
      </c>
      <c r="I41" s="15">
        <v>10</v>
      </c>
    </row>
    <row r="42" spans="2:11" x14ac:dyDescent="0.15">
      <c r="B42" s="13" t="s">
        <v>48</v>
      </c>
      <c r="C42" s="13">
        <v>441</v>
      </c>
      <c r="D42" s="14">
        <v>8</v>
      </c>
      <c r="E42" s="14">
        <v>6</v>
      </c>
      <c r="F42" s="14">
        <v>6</v>
      </c>
      <c r="G42" s="14">
        <v>8</v>
      </c>
      <c r="H42" s="14">
        <v>10</v>
      </c>
      <c r="I42" s="15">
        <v>10</v>
      </c>
    </row>
    <row r="43" spans="2:11" x14ac:dyDescent="0.15">
      <c r="D43" s="21"/>
      <c r="E43" s="21"/>
      <c r="F43" s="21"/>
      <c r="G43" s="21"/>
      <c r="H43" s="21"/>
      <c r="I43" s="21"/>
    </row>
    <row r="44" spans="2:11" ht="15" x14ac:dyDescent="0.2">
      <c r="C44" s="18" t="s">
        <v>44</v>
      </c>
      <c r="D44" s="18">
        <f t="shared" ref="D44:I44" si="4">AVERAGE(D33:D42)</f>
        <v>7.3</v>
      </c>
      <c r="E44" s="18">
        <f t="shared" si="4"/>
        <v>7.7</v>
      </c>
      <c r="F44" s="18">
        <f t="shared" si="4"/>
        <v>7.9</v>
      </c>
      <c r="G44" s="18">
        <f t="shared" si="4"/>
        <v>9</v>
      </c>
      <c r="H44" s="18">
        <f t="shared" si="4"/>
        <v>9.4</v>
      </c>
      <c r="I44" s="18">
        <f t="shared" si="4"/>
        <v>9.5</v>
      </c>
    </row>
    <row r="45" spans="2:11" ht="15" x14ac:dyDescent="0.2">
      <c r="C45" s="18" t="s">
        <v>45</v>
      </c>
      <c r="D45" s="18">
        <f t="shared" ref="D45:I45" si="5">STDEV(D33:D42)/SQRT(COUNT(D33:D42))</f>
        <v>0.42295258468165092</v>
      </c>
      <c r="E45" s="18">
        <f t="shared" si="5"/>
        <v>0.55876848714134053</v>
      </c>
      <c r="F45" s="18">
        <f t="shared" si="5"/>
        <v>0.43333333333333302</v>
      </c>
      <c r="G45" s="18">
        <f t="shared" si="5"/>
        <v>0.2581988897471611</v>
      </c>
      <c r="H45" s="18">
        <f t="shared" si="5"/>
        <v>0.30550504633038933</v>
      </c>
      <c r="I45" s="18">
        <f t="shared" si="5"/>
        <v>0.22360679774997896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AN55"/>
  <sheetViews>
    <sheetView topLeftCell="L1" workbookViewId="0">
      <selection activeCell="AI5" sqref="AI5:AN5"/>
    </sheetView>
  </sheetViews>
  <sheetFormatPr baseColWidth="10" defaultColWidth="8.83203125" defaultRowHeight="13" x14ac:dyDescent="0.15"/>
  <cols>
    <col min="3" max="3" width="14.33203125" style="1" customWidth="1"/>
  </cols>
  <sheetData>
    <row r="2" spans="2:40" ht="39" customHeight="1" x14ac:dyDescent="0.25">
      <c r="D2" s="22" t="s">
        <v>50</v>
      </c>
      <c r="E2" s="23"/>
      <c r="F2" s="23"/>
    </row>
    <row r="4" spans="2:40" ht="19" x14ac:dyDescent="0.25">
      <c r="D4" s="24" t="s">
        <v>51</v>
      </c>
      <c r="I4" s="24" t="s">
        <v>52</v>
      </c>
      <c r="N4" s="24" t="s">
        <v>53</v>
      </c>
      <c r="S4" s="24" t="s">
        <v>54</v>
      </c>
      <c r="X4" s="24" t="s">
        <v>55</v>
      </c>
      <c r="AC4" s="24" t="s">
        <v>56</v>
      </c>
    </row>
    <row r="5" spans="2:40" ht="19" x14ac:dyDescent="0.25">
      <c r="B5" t="s">
        <v>57</v>
      </c>
      <c r="D5">
        <v>1</v>
      </c>
      <c r="E5">
        <v>2</v>
      </c>
      <c r="F5">
        <v>3</v>
      </c>
      <c r="G5">
        <v>4</v>
      </c>
      <c r="I5">
        <v>5</v>
      </c>
      <c r="J5">
        <v>6</v>
      </c>
      <c r="K5">
        <v>7</v>
      </c>
      <c r="L5">
        <v>8</v>
      </c>
      <c r="N5">
        <v>9</v>
      </c>
      <c r="O5">
        <v>10</v>
      </c>
      <c r="P5">
        <v>11</v>
      </c>
      <c r="Q5">
        <v>12</v>
      </c>
      <c r="S5">
        <v>13</v>
      </c>
      <c r="T5">
        <v>14</v>
      </c>
      <c r="U5">
        <v>15</v>
      </c>
      <c r="V5">
        <v>16</v>
      </c>
      <c r="X5">
        <v>17</v>
      </c>
      <c r="Y5">
        <v>18</v>
      </c>
      <c r="Z5">
        <v>19</v>
      </c>
      <c r="AA5">
        <v>20</v>
      </c>
      <c r="AC5">
        <v>21</v>
      </c>
      <c r="AD5">
        <v>22</v>
      </c>
      <c r="AE5">
        <v>23</v>
      </c>
      <c r="AF5">
        <v>24</v>
      </c>
      <c r="AI5" s="37" t="s">
        <v>58</v>
      </c>
      <c r="AJ5" s="37" t="s">
        <v>59</v>
      </c>
      <c r="AK5" s="37" t="s">
        <v>60</v>
      </c>
      <c r="AL5" s="37" t="s">
        <v>61</v>
      </c>
      <c r="AM5" s="37" t="s">
        <v>62</v>
      </c>
      <c r="AN5" s="37" t="s">
        <v>63</v>
      </c>
    </row>
    <row r="7" spans="2:40" x14ac:dyDescent="0.15">
      <c r="B7">
        <v>12</v>
      </c>
      <c r="C7" s="1" t="s">
        <v>46</v>
      </c>
      <c r="D7">
        <v>20.69</v>
      </c>
      <c r="E7">
        <v>7.53</v>
      </c>
      <c r="F7">
        <v>8.06</v>
      </c>
      <c r="G7">
        <v>9.3000000000000007</v>
      </c>
      <c r="I7">
        <v>9.19</v>
      </c>
      <c r="J7">
        <v>10.65</v>
      </c>
      <c r="K7">
        <v>1.37</v>
      </c>
      <c r="L7">
        <v>0.56999999999999995</v>
      </c>
      <c r="N7">
        <v>1.28</v>
      </c>
      <c r="O7">
        <v>4.59</v>
      </c>
      <c r="P7">
        <v>3.31</v>
      </c>
      <c r="Q7">
        <v>1.29</v>
      </c>
      <c r="S7">
        <v>6.8</v>
      </c>
      <c r="T7">
        <v>0.38</v>
      </c>
      <c r="U7">
        <v>8.11</v>
      </c>
      <c r="V7">
        <v>2.72</v>
      </c>
      <c r="X7">
        <v>1.92</v>
      </c>
      <c r="Y7">
        <v>2.2400000000000002</v>
      </c>
      <c r="Z7">
        <v>1.99</v>
      </c>
      <c r="AA7">
        <v>0.73</v>
      </c>
      <c r="AC7">
        <v>3.16</v>
      </c>
      <c r="AD7">
        <v>1.06</v>
      </c>
      <c r="AE7">
        <v>2.42</v>
      </c>
      <c r="AF7">
        <v>0.53</v>
      </c>
      <c r="AI7">
        <f t="shared" ref="AI7:AI16" si="0">AVERAGE(D7:G7)</f>
        <v>11.395</v>
      </c>
      <c r="AJ7">
        <f t="shared" ref="AJ7:AJ16" si="1">AVERAGE(I7:L7)</f>
        <v>5.4450000000000003</v>
      </c>
      <c r="AK7">
        <f t="shared" ref="AK7:AK16" si="2">AVERAGE(N7:Q7)</f>
        <v>2.6174999999999997</v>
      </c>
      <c r="AL7">
        <f t="shared" ref="AL7:AL16" si="3">AVERAGE(S7:V7)</f>
        <v>4.5024999999999995</v>
      </c>
      <c r="AM7">
        <f t="shared" ref="AM7:AM16" si="4">AVERAGE(X7:AA7)</f>
        <v>1.7200000000000002</v>
      </c>
      <c r="AN7">
        <f t="shared" ref="AN7:AN16" si="5">AVERAGE(AC7:AF7)</f>
        <v>1.7925000000000002</v>
      </c>
    </row>
    <row r="8" spans="2:40" x14ac:dyDescent="0.15">
      <c r="B8">
        <v>27</v>
      </c>
      <c r="C8" s="1" t="s">
        <v>46</v>
      </c>
      <c r="D8">
        <v>18.45</v>
      </c>
      <c r="E8">
        <v>9.3699999999999992</v>
      </c>
      <c r="F8">
        <v>7.29</v>
      </c>
      <c r="G8">
        <v>3.47</v>
      </c>
      <c r="I8">
        <v>1.26</v>
      </c>
      <c r="J8">
        <v>3</v>
      </c>
      <c r="K8">
        <v>5.82</v>
      </c>
      <c r="L8">
        <v>6.95</v>
      </c>
      <c r="N8">
        <v>4.68</v>
      </c>
      <c r="O8">
        <v>1.76</v>
      </c>
      <c r="P8">
        <v>17.72</v>
      </c>
      <c r="Q8">
        <v>15.54</v>
      </c>
      <c r="S8">
        <v>2.13</v>
      </c>
      <c r="T8">
        <v>9.66</v>
      </c>
      <c r="U8">
        <v>2.4</v>
      </c>
      <c r="V8">
        <v>1.53</v>
      </c>
      <c r="X8">
        <v>2.34</v>
      </c>
      <c r="Y8">
        <v>1.39</v>
      </c>
      <c r="Z8">
        <v>1.63</v>
      </c>
      <c r="AA8">
        <v>0.97</v>
      </c>
      <c r="AC8">
        <v>2.08</v>
      </c>
      <c r="AD8">
        <v>0.55000000000000004</v>
      </c>
      <c r="AE8">
        <v>2.08</v>
      </c>
      <c r="AF8">
        <v>3.48</v>
      </c>
      <c r="AI8">
        <f t="shared" si="0"/>
        <v>9.6449999999999996</v>
      </c>
      <c r="AJ8">
        <f t="shared" si="1"/>
        <v>4.2575000000000003</v>
      </c>
      <c r="AK8">
        <f t="shared" si="2"/>
        <v>9.9249999999999989</v>
      </c>
      <c r="AL8">
        <f t="shared" si="3"/>
        <v>3.9299999999999997</v>
      </c>
      <c r="AM8">
        <f t="shared" si="4"/>
        <v>1.5824999999999998</v>
      </c>
      <c r="AN8">
        <f t="shared" si="5"/>
        <v>2.0474999999999999</v>
      </c>
    </row>
    <row r="9" spans="2:40" x14ac:dyDescent="0.15">
      <c r="B9">
        <v>29</v>
      </c>
      <c r="C9" s="1" t="s">
        <v>46</v>
      </c>
      <c r="D9">
        <v>1.08</v>
      </c>
      <c r="E9">
        <v>15.04</v>
      </c>
      <c r="F9">
        <v>15.82</v>
      </c>
      <c r="G9">
        <v>15.08</v>
      </c>
      <c r="I9">
        <v>12.22</v>
      </c>
      <c r="J9">
        <v>14.23</v>
      </c>
      <c r="K9">
        <v>18.59</v>
      </c>
      <c r="L9">
        <v>16.809999999999999</v>
      </c>
      <c r="N9">
        <v>21.67</v>
      </c>
      <c r="O9">
        <v>3.32</v>
      </c>
      <c r="P9">
        <v>0.52</v>
      </c>
      <c r="Q9">
        <v>5.96</v>
      </c>
      <c r="S9">
        <v>16.82</v>
      </c>
      <c r="T9">
        <v>1.65</v>
      </c>
      <c r="U9">
        <v>3.78</v>
      </c>
      <c r="V9">
        <v>2.33</v>
      </c>
      <c r="X9">
        <v>4.63</v>
      </c>
      <c r="Y9">
        <v>3.53</v>
      </c>
      <c r="Z9">
        <v>1.77</v>
      </c>
      <c r="AA9">
        <v>2.36</v>
      </c>
      <c r="AC9">
        <v>1.38</v>
      </c>
      <c r="AD9">
        <v>2.5</v>
      </c>
      <c r="AE9">
        <v>2.17</v>
      </c>
      <c r="AF9">
        <v>2.52</v>
      </c>
      <c r="AI9">
        <f t="shared" si="0"/>
        <v>11.754999999999999</v>
      </c>
      <c r="AJ9">
        <f t="shared" si="1"/>
        <v>15.462500000000002</v>
      </c>
      <c r="AK9">
        <f t="shared" si="2"/>
        <v>7.8675000000000006</v>
      </c>
      <c r="AL9">
        <f t="shared" si="3"/>
        <v>6.1449999999999996</v>
      </c>
      <c r="AM9">
        <f t="shared" si="4"/>
        <v>3.0724999999999998</v>
      </c>
      <c r="AN9">
        <f t="shared" si="5"/>
        <v>2.1425000000000001</v>
      </c>
    </row>
    <row r="10" spans="2:40" x14ac:dyDescent="0.15">
      <c r="B10">
        <v>39</v>
      </c>
      <c r="C10" s="1" t="s">
        <v>46</v>
      </c>
      <c r="D10">
        <v>12.04</v>
      </c>
      <c r="E10">
        <v>10.62</v>
      </c>
      <c r="F10">
        <v>2.56</v>
      </c>
      <c r="G10">
        <v>2.12</v>
      </c>
      <c r="I10">
        <v>11.51</v>
      </c>
      <c r="J10">
        <v>15.66</v>
      </c>
      <c r="K10">
        <v>2.4</v>
      </c>
      <c r="L10">
        <v>1.1100000000000001</v>
      </c>
      <c r="N10">
        <v>3.19</v>
      </c>
      <c r="O10">
        <v>2.08</v>
      </c>
      <c r="P10">
        <v>4.51</v>
      </c>
      <c r="Q10">
        <v>0.41</v>
      </c>
      <c r="S10">
        <v>9.9600000000000009</v>
      </c>
      <c r="T10">
        <v>1.66</v>
      </c>
      <c r="U10">
        <v>1.38</v>
      </c>
      <c r="V10">
        <v>2.57</v>
      </c>
      <c r="X10">
        <v>2.2599999999999998</v>
      </c>
      <c r="Y10">
        <v>5.34</v>
      </c>
      <c r="Z10">
        <v>0.64</v>
      </c>
      <c r="AA10">
        <v>1.9</v>
      </c>
      <c r="AC10">
        <v>2.4300000000000002</v>
      </c>
      <c r="AD10">
        <v>3.74</v>
      </c>
      <c r="AE10">
        <v>1.63</v>
      </c>
      <c r="AF10">
        <v>1.23</v>
      </c>
      <c r="AI10">
        <f t="shared" si="0"/>
        <v>6.8349999999999991</v>
      </c>
      <c r="AJ10">
        <f t="shared" si="1"/>
        <v>7.67</v>
      </c>
      <c r="AK10">
        <f t="shared" si="2"/>
        <v>2.5474999999999999</v>
      </c>
      <c r="AL10">
        <f t="shared" si="3"/>
        <v>3.8925000000000001</v>
      </c>
      <c r="AM10">
        <f t="shared" si="4"/>
        <v>2.5350000000000001</v>
      </c>
      <c r="AN10">
        <f t="shared" si="5"/>
        <v>2.2574999999999998</v>
      </c>
    </row>
    <row r="11" spans="2:40" x14ac:dyDescent="0.15">
      <c r="B11">
        <v>43</v>
      </c>
      <c r="C11" s="1" t="s">
        <v>46</v>
      </c>
      <c r="D11">
        <v>20.329999999999998</v>
      </c>
      <c r="E11">
        <v>14.33</v>
      </c>
      <c r="F11">
        <v>4.74</v>
      </c>
      <c r="G11">
        <v>11.15</v>
      </c>
      <c r="I11">
        <v>13.02</v>
      </c>
      <c r="J11">
        <v>5.17</v>
      </c>
      <c r="K11">
        <v>4.0599999999999996</v>
      </c>
      <c r="L11">
        <v>13.39</v>
      </c>
      <c r="N11">
        <v>0.73</v>
      </c>
      <c r="O11">
        <v>4.17</v>
      </c>
      <c r="P11">
        <v>14.66</v>
      </c>
      <c r="Q11">
        <v>4.6399999999999997</v>
      </c>
      <c r="S11">
        <v>1.61</v>
      </c>
      <c r="T11">
        <v>0.34</v>
      </c>
      <c r="U11">
        <v>6.32</v>
      </c>
      <c r="V11">
        <v>4.8099999999999996</v>
      </c>
      <c r="X11">
        <v>1.04</v>
      </c>
      <c r="Y11">
        <v>2.56</v>
      </c>
      <c r="Z11">
        <v>0.69</v>
      </c>
      <c r="AA11">
        <v>0.48</v>
      </c>
      <c r="AC11">
        <v>0.81</v>
      </c>
      <c r="AD11">
        <v>2.21</v>
      </c>
      <c r="AE11">
        <v>2.29</v>
      </c>
      <c r="AF11">
        <v>0.52</v>
      </c>
      <c r="AI11">
        <f t="shared" si="0"/>
        <v>12.637499999999999</v>
      </c>
      <c r="AJ11">
        <f t="shared" si="1"/>
        <v>8.91</v>
      </c>
      <c r="AK11">
        <f t="shared" si="2"/>
        <v>6.0500000000000007</v>
      </c>
      <c r="AL11">
        <f t="shared" si="3"/>
        <v>3.2699999999999996</v>
      </c>
      <c r="AM11">
        <f t="shared" si="4"/>
        <v>1.1924999999999999</v>
      </c>
      <c r="AN11">
        <f t="shared" si="5"/>
        <v>1.4575</v>
      </c>
    </row>
    <row r="12" spans="2:40" x14ac:dyDescent="0.15">
      <c r="B12">
        <v>44</v>
      </c>
      <c r="C12" s="1" t="s">
        <v>46</v>
      </c>
      <c r="D12">
        <v>16.66</v>
      </c>
      <c r="E12">
        <v>14.67</v>
      </c>
      <c r="F12">
        <v>13.72</v>
      </c>
      <c r="G12">
        <v>12.78</v>
      </c>
      <c r="I12">
        <v>5.89</v>
      </c>
      <c r="J12">
        <v>16.420000000000002</v>
      </c>
      <c r="K12">
        <v>5.93</v>
      </c>
      <c r="L12">
        <v>0.94</v>
      </c>
      <c r="N12">
        <v>0.86</v>
      </c>
      <c r="O12">
        <v>4.45</v>
      </c>
      <c r="P12">
        <v>2.76</v>
      </c>
      <c r="Q12">
        <v>6.83</v>
      </c>
      <c r="S12">
        <v>17.93</v>
      </c>
      <c r="T12">
        <v>2.99</v>
      </c>
      <c r="U12">
        <v>6.07</v>
      </c>
      <c r="V12">
        <v>5.43</v>
      </c>
      <c r="X12">
        <v>2.62</v>
      </c>
      <c r="Y12">
        <v>8.3800000000000008</v>
      </c>
      <c r="Z12">
        <v>2.42</v>
      </c>
      <c r="AA12">
        <v>0.59</v>
      </c>
      <c r="AC12">
        <v>2.19</v>
      </c>
      <c r="AD12">
        <v>3.93</v>
      </c>
      <c r="AE12">
        <v>2.25</v>
      </c>
      <c r="AF12">
        <v>0.3</v>
      </c>
      <c r="AI12">
        <f t="shared" si="0"/>
        <v>14.4575</v>
      </c>
      <c r="AJ12">
        <f t="shared" si="1"/>
        <v>7.2950000000000008</v>
      </c>
      <c r="AK12">
        <f t="shared" si="2"/>
        <v>3.7250000000000001</v>
      </c>
      <c r="AL12">
        <f t="shared" si="3"/>
        <v>8.1050000000000004</v>
      </c>
      <c r="AM12">
        <f t="shared" si="4"/>
        <v>3.5024999999999999</v>
      </c>
      <c r="AN12">
        <f t="shared" si="5"/>
        <v>2.1675000000000004</v>
      </c>
    </row>
    <row r="13" spans="2:40" x14ac:dyDescent="0.15">
      <c r="B13">
        <v>45</v>
      </c>
      <c r="C13" s="1" t="s">
        <v>46</v>
      </c>
      <c r="D13">
        <v>21.23</v>
      </c>
      <c r="E13">
        <v>10.37</v>
      </c>
      <c r="F13">
        <v>18.02</v>
      </c>
      <c r="G13">
        <v>6.65</v>
      </c>
      <c r="I13">
        <v>3.53</v>
      </c>
      <c r="J13">
        <v>1.42</v>
      </c>
      <c r="K13">
        <v>2.3199999999999998</v>
      </c>
      <c r="L13">
        <v>2.12</v>
      </c>
      <c r="N13">
        <v>0.66</v>
      </c>
      <c r="O13">
        <v>1.89</v>
      </c>
      <c r="P13">
        <v>2.2599999999999998</v>
      </c>
      <c r="Q13">
        <v>4.91</v>
      </c>
      <c r="S13">
        <v>0.94</v>
      </c>
      <c r="T13">
        <v>1.6</v>
      </c>
      <c r="U13">
        <v>1.82</v>
      </c>
      <c r="V13">
        <v>1.29</v>
      </c>
      <c r="X13">
        <v>1.1000000000000001</v>
      </c>
      <c r="Y13">
        <v>1.86</v>
      </c>
      <c r="Z13">
        <v>0.82</v>
      </c>
      <c r="AA13">
        <v>0.41</v>
      </c>
      <c r="AC13">
        <v>1.85</v>
      </c>
      <c r="AD13">
        <v>1.04</v>
      </c>
      <c r="AE13">
        <v>1.57</v>
      </c>
      <c r="AF13">
        <v>2.15</v>
      </c>
      <c r="AI13">
        <f t="shared" si="0"/>
        <v>14.067500000000001</v>
      </c>
      <c r="AJ13">
        <f t="shared" si="1"/>
        <v>2.3475000000000001</v>
      </c>
      <c r="AK13">
        <f t="shared" si="2"/>
        <v>2.4299999999999997</v>
      </c>
      <c r="AL13">
        <f t="shared" si="3"/>
        <v>1.4125000000000001</v>
      </c>
      <c r="AM13">
        <f t="shared" si="4"/>
        <v>1.0474999999999999</v>
      </c>
      <c r="AN13">
        <f t="shared" si="5"/>
        <v>1.6524999999999999</v>
      </c>
    </row>
    <row r="14" spans="2:40" x14ac:dyDescent="0.15">
      <c r="B14">
        <v>47</v>
      </c>
      <c r="C14" s="1" t="s">
        <v>46</v>
      </c>
      <c r="D14">
        <v>21.81</v>
      </c>
      <c r="E14">
        <v>3.64</v>
      </c>
      <c r="F14">
        <v>7.47</v>
      </c>
      <c r="G14">
        <v>1.27</v>
      </c>
      <c r="I14">
        <v>19.07</v>
      </c>
      <c r="J14">
        <v>3.23</v>
      </c>
      <c r="K14">
        <v>2.19</v>
      </c>
      <c r="L14">
        <v>4.3099999999999996</v>
      </c>
      <c r="N14">
        <v>6.9</v>
      </c>
      <c r="O14">
        <v>1.28</v>
      </c>
      <c r="P14">
        <v>1.35</v>
      </c>
      <c r="Q14">
        <v>2.44</v>
      </c>
      <c r="S14">
        <v>2.72</v>
      </c>
      <c r="T14">
        <v>2.52</v>
      </c>
      <c r="U14">
        <v>0.86</v>
      </c>
      <c r="V14">
        <v>0.72</v>
      </c>
      <c r="X14">
        <v>1.63</v>
      </c>
      <c r="Y14">
        <v>0.36</v>
      </c>
      <c r="Z14">
        <v>1.31</v>
      </c>
      <c r="AA14">
        <v>2.85</v>
      </c>
      <c r="AC14">
        <v>2.3199999999999998</v>
      </c>
      <c r="AD14">
        <v>1.01</v>
      </c>
      <c r="AE14">
        <v>2.56</v>
      </c>
      <c r="AF14">
        <v>1.54</v>
      </c>
      <c r="AI14">
        <f t="shared" si="0"/>
        <v>8.5475000000000012</v>
      </c>
      <c r="AJ14">
        <f t="shared" si="1"/>
        <v>7.2</v>
      </c>
      <c r="AK14">
        <f t="shared" si="2"/>
        <v>2.9924999999999997</v>
      </c>
      <c r="AL14">
        <f t="shared" si="3"/>
        <v>1.7050000000000001</v>
      </c>
      <c r="AM14">
        <f t="shared" si="4"/>
        <v>1.5375000000000001</v>
      </c>
      <c r="AN14">
        <f t="shared" si="5"/>
        <v>1.8575000000000002</v>
      </c>
    </row>
    <row r="15" spans="2:40" x14ac:dyDescent="0.15">
      <c r="B15">
        <v>49</v>
      </c>
      <c r="C15" s="1" t="s">
        <v>46</v>
      </c>
      <c r="D15">
        <v>19.989999999999998</v>
      </c>
      <c r="E15">
        <v>9.0299999999999994</v>
      </c>
      <c r="F15">
        <v>17.96</v>
      </c>
      <c r="G15">
        <v>7.19</v>
      </c>
      <c r="I15">
        <v>16.260000000000002</v>
      </c>
      <c r="J15">
        <v>8.17</v>
      </c>
      <c r="K15">
        <v>4.05</v>
      </c>
      <c r="L15">
        <v>13.58</v>
      </c>
      <c r="N15">
        <v>4.0599999999999996</v>
      </c>
      <c r="O15">
        <v>1.36</v>
      </c>
      <c r="P15">
        <v>0.64</v>
      </c>
      <c r="Q15">
        <v>2.69</v>
      </c>
      <c r="S15">
        <v>1.1499999999999999</v>
      </c>
      <c r="T15">
        <v>1.99</v>
      </c>
      <c r="U15">
        <v>0.54</v>
      </c>
      <c r="V15">
        <v>1.23</v>
      </c>
      <c r="X15">
        <v>1.65</v>
      </c>
      <c r="Y15">
        <v>0.32</v>
      </c>
      <c r="Z15">
        <v>1.66</v>
      </c>
      <c r="AA15">
        <v>5.31</v>
      </c>
      <c r="AC15">
        <v>1.86</v>
      </c>
      <c r="AD15">
        <v>1.7</v>
      </c>
      <c r="AE15">
        <v>0.92</v>
      </c>
      <c r="AF15">
        <v>2.85</v>
      </c>
      <c r="AI15">
        <f t="shared" si="0"/>
        <v>13.542499999999999</v>
      </c>
      <c r="AJ15">
        <f t="shared" si="1"/>
        <v>10.515000000000001</v>
      </c>
      <c r="AK15">
        <f t="shared" si="2"/>
        <v>2.1875</v>
      </c>
      <c r="AL15">
        <f t="shared" si="3"/>
        <v>1.2275</v>
      </c>
      <c r="AM15">
        <f t="shared" si="4"/>
        <v>2.2349999999999999</v>
      </c>
      <c r="AN15">
        <f t="shared" si="5"/>
        <v>1.8325</v>
      </c>
    </row>
    <row r="16" spans="2:40" x14ac:dyDescent="0.15">
      <c r="B16">
        <v>59</v>
      </c>
      <c r="C16" s="1" t="s">
        <v>46</v>
      </c>
      <c r="D16">
        <v>15.95</v>
      </c>
      <c r="E16">
        <v>14.98</v>
      </c>
      <c r="F16">
        <v>0.71</v>
      </c>
      <c r="G16">
        <v>15.34</v>
      </c>
      <c r="I16">
        <v>13.41</v>
      </c>
      <c r="J16">
        <v>13.43</v>
      </c>
      <c r="K16">
        <v>0.78</v>
      </c>
      <c r="L16">
        <v>1.8</v>
      </c>
      <c r="N16">
        <v>4.57</v>
      </c>
      <c r="O16">
        <v>9.6</v>
      </c>
      <c r="P16">
        <v>5.36</v>
      </c>
      <c r="Q16">
        <v>1</v>
      </c>
      <c r="S16">
        <v>2.96</v>
      </c>
      <c r="T16">
        <v>8.8800000000000008</v>
      </c>
      <c r="U16">
        <v>0.68</v>
      </c>
      <c r="V16">
        <v>2.09</v>
      </c>
      <c r="X16">
        <v>3.67</v>
      </c>
      <c r="Y16">
        <v>2.06</v>
      </c>
      <c r="Z16">
        <v>0.59</v>
      </c>
      <c r="AA16">
        <v>1.57</v>
      </c>
      <c r="AC16">
        <v>0.54</v>
      </c>
      <c r="AD16">
        <v>6.14</v>
      </c>
      <c r="AE16">
        <v>2.02</v>
      </c>
      <c r="AF16">
        <v>1.05</v>
      </c>
      <c r="AI16">
        <f t="shared" si="0"/>
        <v>11.745000000000001</v>
      </c>
      <c r="AJ16">
        <f t="shared" si="1"/>
        <v>7.3550000000000004</v>
      </c>
      <c r="AK16">
        <f t="shared" si="2"/>
        <v>5.1325000000000003</v>
      </c>
      <c r="AL16">
        <f t="shared" si="3"/>
        <v>3.6524999999999999</v>
      </c>
      <c r="AM16">
        <f t="shared" si="4"/>
        <v>1.9725000000000001</v>
      </c>
      <c r="AN16">
        <f t="shared" si="5"/>
        <v>2.4375</v>
      </c>
    </row>
    <row r="17" spans="2:40" x14ac:dyDescent="0.15">
      <c r="B17" t="s">
        <v>64</v>
      </c>
      <c r="D17" s="25">
        <f>AVERAGE(D7:D16)</f>
        <v>16.823</v>
      </c>
      <c r="E17" s="25">
        <f>AVERAGE(E7:E16)</f>
        <v>10.958</v>
      </c>
      <c r="F17" s="25">
        <f>AVERAGE(F7:F16)</f>
        <v>9.6350000000000016</v>
      </c>
      <c r="G17" s="25">
        <f>AVERAGE(G7:G16)</f>
        <v>8.4350000000000005</v>
      </c>
      <c r="AI17" s="21">
        <f t="shared" ref="AI17:AN17" si="6">AVERAGE(AI7:AI16)</f>
        <v>11.46275</v>
      </c>
      <c r="AJ17" s="21">
        <f t="shared" si="6"/>
        <v>7.6457500000000014</v>
      </c>
      <c r="AK17" s="21">
        <f t="shared" si="6"/>
        <v>4.5475000000000003</v>
      </c>
      <c r="AL17" s="21">
        <f t="shared" si="6"/>
        <v>3.7842500000000001</v>
      </c>
      <c r="AM17" s="21">
        <f t="shared" si="6"/>
        <v>2.0397499999999997</v>
      </c>
      <c r="AN17" s="21">
        <f t="shared" si="6"/>
        <v>1.9644999999999999</v>
      </c>
    </row>
    <row r="19" spans="2:40" x14ac:dyDescent="0.15">
      <c r="B19" t="s">
        <v>65</v>
      </c>
      <c r="AI19">
        <f t="shared" ref="AI19:AN19" si="7">STDEVA(AI7:AI16)</f>
        <v>2.4686316638305237</v>
      </c>
      <c r="AJ19">
        <f t="shared" si="7"/>
        <v>3.5859965006644638</v>
      </c>
      <c r="AK19">
        <f t="shared" si="7"/>
        <v>2.6543983415372221</v>
      </c>
      <c r="AL19">
        <f t="shared" si="7"/>
        <v>2.1488530694044417</v>
      </c>
      <c r="AM19">
        <f t="shared" si="7"/>
        <v>0.80000646698775102</v>
      </c>
      <c r="AN19">
        <f t="shared" si="7"/>
        <v>0.29855392217226939</v>
      </c>
    </row>
    <row r="21" spans="2:40" x14ac:dyDescent="0.15">
      <c r="B21" t="s">
        <v>66</v>
      </c>
      <c r="AI21">
        <f t="shared" ref="AI21:AN21" si="8">(AI19)/SQRT(10)</f>
        <v>0.78064987617155612</v>
      </c>
      <c r="AJ21">
        <f t="shared" si="8"/>
        <v>1.1339916623493216</v>
      </c>
      <c r="AK21">
        <f t="shared" si="8"/>
        <v>0.83939445766311527</v>
      </c>
      <c r="AL21">
        <f t="shared" si="8"/>
        <v>0.67952700563619173</v>
      </c>
      <c r="AM21">
        <f t="shared" si="8"/>
        <v>0.25298425785455969</v>
      </c>
      <c r="AN21">
        <f t="shared" si="8"/>
        <v>9.4411039844101638E-2</v>
      </c>
    </row>
    <row r="24" spans="2:40" x14ac:dyDescent="0.15">
      <c r="C24" s="1" t="s">
        <v>67</v>
      </c>
    </row>
    <row r="25" spans="2:40" x14ac:dyDescent="0.15">
      <c r="B25">
        <v>13</v>
      </c>
      <c r="C25" s="1" t="s">
        <v>48</v>
      </c>
      <c r="D25">
        <v>10.67</v>
      </c>
      <c r="E25">
        <v>19.22</v>
      </c>
      <c r="F25">
        <v>12.67</v>
      </c>
      <c r="G25">
        <v>11.03</v>
      </c>
      <c r="I25">
        <v>17.399999999999999</v>
      </c>
      <c r="J25">
        <v>6.03</v>
      </c>
      <c r="K25">
        <v>16.309999999999999</v>
      </c>
      <c r="L25">
        <v>14.57</v>
      </c>
      <c r="N25">
        <v>5.44</v>
      </c>
      <c r="O25">
        <v>3.88</v>
      </c>
      <c r="P25">
        <v>18.96</v>
      </c>
      <c r="Q25">
        <v>16.55</v>
      </c>
      <c r="S25">
        <v>20.11</v>
      </c>
      <c r="T25">
        <v>2.96</v>
      </c>
      <c r="U25">
        <v>16.98</v>
      </c>
      <c r="V25">
        <v>9.5</v>
      </c>
      <c r="X25">
        <v>15.43</v>
      </c>
      <c r="Y25">
        <v>5.91</v>
      </c>
      <c r="Z25">
        <v>0.91</v>
      </c>
      <c r="AA25">
        <v>0.65</v>
      </c>
      <c r="AC25">
        <v>2.2000000000000002</v>
      </c>
      <c r="AD25">
        <v>9.76</v>
      </c>
      <c r="AE25">
        <v>8.75</v>
      </c>
      <c r="AF25">
        <v>3.86</v>
      </c>
      <c r="AI25">
        <f t="shared" ref="AI25:AI32" si="9">AVERAGE(D25:G25)</f>
        <v>13.397500000000001</v>
      </c>
      <c r="AJ25">
        <f t="shared" ref="AJ25:AJ32" si="10">AVERAGE(I25:L25)</f>
        <v>13.577499999999999</v>
      </c>
      <c r="AK25">
        <f t="shared" ref="AK25:AK32" si="11">AVERAGE(N25:Q25)</f>
        <v>11.2075</v>
      </c>
      <c r="AL25">
        <f t="shared" ref="AL25:AL32" si="12">AVERAGE(S25:V25)</f>
        <v>12.387499999999999</v>
      </c>
      <c r="AM25">
        <f t="shared" ref="AM25:AM32" si="13">AVERAGE(X25:AA25)</f>
        <v>5.7249999999999996</v>
      </c>
      <c r="AN25">
        <f t="shared" ref="AN25:AN32" si="14">AVERAGE(AC25:AF25)</f>
        <v>6.1425000000000001</v>
      </c>
    </row>
    <row r="26" spans="2:40" x14ac:dyDescent="0.15">
      <c r="B26">
        <v>26</v>
      </c>
      <c r="C26" s="1" t="s">
        <v>48</v>
      </c>
      <c r="D26">
        <v>15.11</v>
      </c>
      <c r="E26">
        <v>12.45</v>
      </c>
      <c r="F26">
        <v>10.84</v>
      </c>
      <c r="G26">
        <v>3.34</v>
      </c>
      <c r="I26">
        <v>3.57</v>
      </c>
      <c r="J26">
        <v>17.100000000000001</v>
      </c>
      <c r="K26">
        <v>11.18</v>
      </c>
      <c r="L26">
        <v>8.6</v>
      </c>
      <c r="N26">
        <v>18.25</v>
      </c>
      <c r="O26">
        <v>13.98</v>
      </c>
      <c r="P26">
        <v>9.6999999999999993</v>
      </c>
      <c r="Q26">
        <v>8.18</v>
      </c>
      <c r="S26">
        <v>19.420000000000002</v>
      </c>
      <c r="T26">
        <v>1.93</v>
      </c>
      <c r="U26">
        <v>16.57</v>
      </c>
      <c r="V26">
        <v>1.41</v>
      </c>
      <c r="X26">
        <v>21.09</v>
      </c>
      <c r="Y26">
        <v>18.829999999999998</v>
      </c>
      <c r="Z26">
        <v>8.49</v>
      </c>
      <c r="AA26">
        <v>13.75</v>
      </c>
      <c r="AC26">
        <v>3.46</v>
      </c>
      <c r="AD26">
        <v>3.52</v>
      </c>
      <c r="AE26">
        <v>19.690000000000001</v>
      </c>
      <c r="AF26">
        <v>15.83</v>
      </c>
      <c r="AI26">
        <f t="shared" si="9"/>
        <v>10.434999999999999</v>
      </c>
      <c r="AJ26">
        <f t="shared" si="10"/>
        <v>10.112500000000001</v>
      </c>
      <c r="AK26">
        <f t="shared" si="11"/>
        <v>12.527500000000002</v>
      </c>
      <c r="AL26">
        <f t="shared" si="12"/>
        <v>9.8324999999999996</v>
      </c>
      <c r="AM26">
        <f t="shared" si="13"/>
        <v>15.540000000000001</v>
      </c>
      <c r="AN26">
        <f t="shared" si="14"/>
        <v>10.625</v>
      </c>
    </row>
    <row r="27" spans="2:40" x14ac:dyDescent="0.15">
      <c r="B27">
        <v>28</v>
      </c>
      <c r="C27" s="1" t="s">
        <v>48</v>
      </c>
      <c r="D27">
        <v>4.38</v>
      </c>
      <c r="E27">
        <v>17.39</v>
      </c>
      <c r="F27">
        <v>14.41</v>
      </c>
      <c r="G27">
        <v>13.6</v>
      </c>
      <c r="I27">
        <v>18.39</v>
      </c>
      <c r="J27">
        <v>2.4700000000000002</v>
      </c>
      <c r="K27">
        <v>14.23</v>
      </c>
      <c r="L27">
        <v>12.57</v>
      </c>
      <c r="N27">
        <v>13.38</v>
      </c>
      <c r="O27">
        <v>1.1000000000000001</v>
      </c>
      <c r="P27">
        <v>1.95</v>
      </c>
      <c r="Q27">
        <v>16.809999999999999</v>
      </c>
      <c r="S27">
        <v>19.559999999999999</v>
      </c>
      <c r="T27">
        <v>14.32</v>
      </c>
      <c r="U27">
        <v>2.67</v>
      </c>
      <c r="V27">
        <v>16.13</v>
      </c>
      <c r="X27">
        <v>17.53</v>
      </c>
      <c r="Y27">
        <v>7.71</v>
      </c>
      <c r="Z27">
        <v>4.7699999999999996</v>
      </c>
      <c r="AA27">
        <v>10.86</v>
      </c>
      <c r="AC27">
        <v>18.920000000000002</v>
      </c>
      <c r="AD27">
        <v>10.119999999999999</v>
      </c>
      <c r="AE27">
        <v>8.31</v>
      </c>
      <c r="AF27">
        <v>5.04</v>
      </c>
      <c r="AI27">
        <f t="shared" si="9"/>
        <v>12.445</v>
      </c>
      <c r="AJ27">
        <f t="shared" si="10"/>
        <v>11.915000000000001</v>
      </c>
      <c r="AK27">
        <f t="shared" si="11"/>
        <v>8.3099999999999987</v>
      </c>
      <c r="AL27">
        <f t="shared" si="12"/>
        <v>13.169999999999998</v>
      </c>
      <c r="AM27">
        <f t="shared" si="13"/>
        <v>10.217500000000001</v>
      </c>
      <c r="AN27">
        <f t="shared" si="14"/>
        <v>10.5975</v>
      </c>
    </row>
    <row r="28" spans="2:40" x14ac:dyDescent="0.15">
      <c r="B28">
        <v>30</v>
      </c>
      <c r="C28" s="1" t="s">
        <v>48</v>
      </c>
      <c r="D28">
        <v>15.54</v>
      </c>
      <c r="E28">
        <v>16.71</v>
      </c>
      <c r="F28">
        <v>6.56</v>
      </c>
      <c r="G28">
        <v>13.42</v>
      </c>
      <c r="I28">
        <v>11.13</v>
      </c>
      <c r="J28">
        <v>17.72</v>
      </c>
      <c r="K28">
        <v>14.28</v>
      </c>
      <c r="L28">
        <v>3.01</v>
      </c>
      <c r="N28">
        <v>7.45</v>
      </c>
      <c r="O28">
        <v>0.66</v>
      </c>
      <c r="P28">
        <v>19.149999999999999</v>
      </c>
      <c r="Q28">
        <v>17.16</v>
      </c>
      <c r="S28">
        <v>9.5500000000000007</v>
      </c>
      <c r="T28">
        <v>15.67</v>
      </c>
      <c r="U28">
        <v>10.08</v>
      </c>
      <c r="V28">
        <v>16.059999999999999</v>
      </c>
      <c r="X28">
        <v>7.41</v>
      </c>
      <c r="Y28">
        <v>8.75</v>
      </c>
      <c r="Z28">
        <v>3.32</v>
      </c>
      <c r="AA28">
        <v>2.99</v>
      </c>
      <c r="AC28">
        <v>4.62</v>
      </c>
      <c r="AD28">
        <v>9.5299999999999994</v>
      </c>
      <c r="AE28">
        <v>16.43</v>
      </c>
      <c r="AF28">
        <v>10.78</v>
      </c>
      <c r="AI28">
        <f t="shared" si="9"/>
        <v>13.057500000000001</v>
      </c>
      <c r="AJ28">
        <f t="shared" si="10"/>
        <v>11.535</v>
      </c>
      <c r="AK28">
        <f t="shared" si="11"/>
        <v>11.105</v>
      </c>
      <c r="AL28">
        <f t="shared" si="12"/>
        <v>12.84</v>
      </c>
      <c r="AM28">
        <f t="shared" si="13"/>
        <v>5.6174999999999997</v>
      </c>
      <c r="AN28">
        <f t="shared" si="14"/>
        <v>10.34</v>
      </c>
    </row>
    <row r="29" spans="2:40" x14ac:dyDescent="0.15">
      <c r="B29">
        <v>31</v>
      </c>
      <c r="C29" s="1" t="s">
        <v>48</v>
      </c>
      <c r="D29">
        <v>19.64</v>
      </c>
      <c r="E29">
        <v>13.47</v>
      </c>
      <c r="F29">
        <v>14.23</v>
      </c>
      <c r="G29">
        <v>13.6</v>
      </c>
      <c r="I29">
        <v>14.72</v>
      </c>
      <c r="J29">
        <v>15.9</v>
      </c>
      <c r="K29">
        <v>13.28</v>
      </c>
      <c r="L29">
        <v>10.73</v>
      </c>
      <c r="N29">
        <v>15.43</v>
      </c>
      <c r="O29">
        <v>15.43</v>
      </c>
      <c r="P29">
        <v>13.77</v>
      </c>
      <c r="Q29">
        <v>12.8</v>
      </c>
      <c r="S29">
        <v>17.05</v>
      </c>
      <c r="T29">
        <v>1.74</v>
      </c>
      <c r="U29">
        <v>15.9</v>
      </c>
      <c r="V29">
        <v>15.23</v>
      </c>
      <c r="X29">
        <v>15.35</v>
      </c>
      <c r="Y29">
        <v>13.81</v>
      </c>
      <c r="Z29">
        <v>13.8</v>
      </c>
      <c r="AA29">
        <v>12.35</v>
      </c>
      <c r="AC29">
        <v>9.93</v>
      </c>
      <c r="AD29">
        <v>14.1</v>
      </c>
      <c r="AE29">
        <v>14.59</v>
      </c>
      <c r="AF29">
        <v>8.4</v>
      </c>
      <c r="AI29">
        <f t="shared" si="9"/>
        <v>15.235000000000001</v>
      </c>
      <c r="AJ29">
        <f t="shared" si="10"/>
        <v>13.657499999999999</v>
      </c>
      <c r="AK29">
        <f t="shared" si="11"/>
        <v>14.357499999999998</v>
      </c>
      <c r="AL29">
        <f t="shared" si="12"/>
        <v>12.48</v>
      </c>
      <c r="AM29">
        <f t="shared" si="13"/>
        <v>13.827500000000001</v>
      </c>
      <c r="AN29">
        <f t="shared" si="14"/>
        <v>11.755000000000001</v>
      </c>
    </row>
    <row r="30" spans="2:40" x14ac:dyDescent="0.15">
      <c r="B30">
        <v>38</v>
      </c>
      <c r="C30" s="1" t="s">
        <v>48</v>
      </c>
      <c r="D30">
        <v>9.0399999999999991</v>
      </c>
      <c r="E30">
        <v>3.01</v>
      </c>
      <c r="F30">
        <v>14.67</v>
      </c>
      <c r="G30">
        <v>12.37</v>
      </c>
      <c r="I30">
        <v>14.96</v>
      </c>
      <c r="J30">
        <v>14.03</v>
      </c>
      <c r="K30">
        <v>14.22</v>
      </c>
      <c r="L30">
        <v>12.59</v>
      </c>
      <c r="N30">
        <v>8.0399999999999991</v>
      </c>
      <c r="O30">
        <v>11.7</v>
      </c>
      <c r="P30">
        <v>11.55</v>
      </c>
      <c r="Q30">
        <v>3.15</v>
      </c>
      <c r="S30">
        <v>14.98</v>
      </c>
      <c r="T30">
        <v>15.73</v>
      </c>
      <c r="U30">
        <v>15.57</v>
      </c>
      <c r="V30">
        <v>1.56</v>
      </c>
      <c r="X30">
        <v>1.25</v>
      </c>
      <c r="Y30">
        <v>13.02</v>
      </c>
      <c r="Z30">
        <v>12.32</v>
      </c>
      <c r="AA30">
        <v>14.93</v>
      </c>
      <c r="AC30">
        <v>1.07</v>
      </c>
      <c r="AD30">
        <v>8.36</v>
      </c>
      <c r="AE30">
        <v>6.82</v>
      </c>
      <c r="AF30">
        <v>11.44</v>
      </c>
      <c r="AI30">
        <f t="shared" si="9"/>
        <v>9.7724999999999991</v>
      </c>
      <c r="AJ30">
        <f t="shared" si="10"/>
        <v>13.95</v>
      </c>
      <c r="AK30">
        <f t="shared" si="11"/>
        <v>8.61</v>
      </c>
      <c r="AL30">
        <f t="shared" si="12"/>
        <v>11.96</v>
      </c>
      <c r="AM30">
        <f t="shared" si="13"/>
        <v>10.379999999999999</v>
      </c>
      <c r="AN30">
        <f t="shared" si="14"/>
        <v>6.9224999999999994</v>
      </c>
    </row>
    <row r="31" spans="2:40" x14ac:dyDescent="0.15">
      <c r="B31">
        <v>41</v>
      </c>
      <c r="C31" s="1" t="s">
        <v>48</v>
      </c>
      <c r="D31">
        <v>17.46</v>
      </c>
      <c r="E31">
        <v>14.15</v>
      </c>
      <c r="F31">
        <v>12.25</v>
      </c>
      <c r="G31">
        <v>9.83</v>
      </c>
      <c r="I31">
        <v>7.43</v>
      </c>
      <c r="J31">
        <v>17.28</v>
      </c>
      <c r="K31">
        <v>1.23</v>
      </c>
      <c r="L31">
        <v>14.07</v>
      </c>
      <c r="N31">
        <v>6.53</v>
      </c>
      <c r="O31">
        <v>19.670000000000002</v>
      </c>
      <c r="P31">
        <v>5.3</v>
      </c>
      <c r="Q31">
        <v>7.02</v>
      </c>
      <c r="S31">
        <v>18.489999999999998</v>
      </c>
      <c r="T31">
        <v>4.22</v>
      </c>
      <c r="U31">
        <v>14.5</v>
      </c>
      <c r="V31">
        <v>7.69</v>
      </c>
      <c r="X31">
        <v>0.47</v>
      </c>
      <c r="Y31">
        <v>4.96</v>
      </c>
      <c r="Z31">
        <v>2.58</v>
      </c>
      <c r="AA31">
        <v>2.3199999999999998</v>
      </c>
      <c r="AC31">
        <v>0.41</v>
      </c>
      <c r="AD31">
        <v>2.98</v>
      </c>
      <c r="AE31">
        <v>4.1500000000000004</v>
      </c>
      <c r="AF31">
        <v>1.26</v>
      </c>
      <c r="AI31">
        <f t="shared" si="9"/>
        <v>13.422499999999999</v>
      </c>
      <c r="AJ31">
        <f t="shared" si="10"/>
        <v>10.002500000000001</v>
      </c>
      <c r="AK31">
        <f t="shared" si="11"/>
        <v>9.6300000000000008</v>
      </c>
      <c r="AL31">
        <f t="shared" si="12"/>
        <v>11.224999999999998</v>
      </c>
      <c r="AM31">
        <f t="shared" si="13"/>
        <v>2.5825</v>
      </c>
      <c r="AN31">
        <f t="shared" si="14"/>
        <v>2.2000000000000002</v>
      </c>
    </row>
    <row r="32" spans="2:40" x14ac:dyDescent="0.15">
      <c r="B32">
        <v>42</v>
      </c>
      <c r="C32" s="1" t="s">
        <v>48</v>
      </c>
      <c r="D32">
        <v>14.54</v>
      </c>
      <c r="E32">
        <v>16.03</v>
      </c>
      <c r="F32">
        <v>11.57</v>
      </c>
      <c r="G32">
        <v>10.45</v>
      </c>
      <c r="I32">
        <v>19.350000000000001</v>
      </c>
      <c r="J32">
        <v>13.9</v>
      </c>
      <c r="K32">
        <v>2.98</v>
      </c>
      <c r="L32">
        <v>5.27</v>
      </c>
      <c r="N32">
        <v>18.79</v>
      </c>
      <c r="O32">
        <v>0.83</v>
      </c>
      <c r="P32">
        <v>1.85</v>
      </c>
      <c r="Q32">
        <v>16.16</v>
      </c>
      <c r="S32">
        <v>10.48</v>
      </c>
      <c r="T32">
        <v>20.100000000000001</v>
      </c>
      <c r="U32">
        <v>2.2599999999999998</v>
      </c>
      <c r="V32">
        <v>1.1000000000000001</v>
      </c>
      <c r="X32">
        <v>19.72</v>
      </c>
      <c r="Y32">
        <v>2.17</v>
      </c>
      <c r="Z32">
        <v>16.82</v>
      </c>
      <c r="AA32">
        <v>14.99</v>
      </c>
      <c r="AC32">
        <v>19.989999999999998</v>
      </c>
      <c r="AD32">
        <v>0.41</v>
      </c>
      <c r="AE32">
        <v>18.25</v>
      </c>
      <c r="AF32">
        <v>16.28</v>
      </c>
      <c r="AI32">
        <f t="shared" si="9"/>
        <v>13.147500000000001</v>
      </c>
      <c r="AJ32">
        <f t="shared" si="10"/>
        <v>10.375</v>
      </c>
      <c r="AK32">
        <f t="shared" si="11"/>
        <v>9.4074999999999989</v>
      </c>
      <c r="AL32">
        <f t="shared" si="12"/>
        <v>8.4850000000000012</v>
      </c>
      <c r="AM32">
        <f t="shared" si="13"/>
        <v>13.425000000000001</v>
      </c>
      <c r="AN32">
        <f t="shared" si="14"/>
        <v>13.7325</v>
      </c>
    </row>
    <row r="33" spans="2:40" x14ac:dyDescent="0.15">
      <c r="B33" t="s">
        <v>64</v>
      </c>
      <c r="D33" s="25">
        <f>AVERAGE(D25:D32)</f>
        <v>13.297499999999999</v>
      </c>
      <c r="E33" s="25">
        <f>AVERAGE(E25:E32)</f>
        <v>14.053750000000003</v>
      </c>
      <c r="F33" s="25">
        <f>AVERAGE(F25:F32)</f>
        <v>12.150000000000002</v>
      </c>
      <c r="G33" s="25">
        <f>AVERAGE(G25:G32)</f>
        <v>10.955</v>
      </c>
      <c r="AI33" s="21">
        <f t="shared" ref="AI33:AN33" si="15">AVERAGE(AI25:AI32)</f>
        <v>12.614062499999999</v>
      </c>
      <c r="AJ33" s="21">
        <f t="shared" si="15"/>
        <v>11.890625</v>
      </c>
      <c r="AK33" s="21">
        <f t="shared" si="15"/>
        <v>10.644375</v>
      </c>
      <c r="AL33" s="21">
        <f t="shared" si="15"/>
        <v>11.547500000000001</v>
      </c>
      <c r="AM33" s="21">
        <f t="shared" si="15"/>
        <v>9.6643750000000015</v>
      </c>
      <c r="AN33" s="21">
        <f t="shared" si="15"/>
        <v>9.0393749999999997</v>
      </c>
    </row>
    <row r="35" spans="2:40" x14ac:dyDescent="0.15">
      <c r="B35" t="s">
        <v>65</v>
      </c>
      <c r="AI35">
        <f t="shared" ref="AI35:AN35" si="16">STDEVA(AI25:AI32)</f>
        <v>1.7512943873746738</v>
      </c>
      <c r="AJ35">
        <f t="shared" si="16"/>
        <v>1.6630156289532763</v>
      </c>
      <c r="AK35">
        <f t="shared" si="16"/>
        <v>2.0705260503070213</v>
      </c>
      <c r="AL35">
        <f t="shared" si="16"/>
        <v>1.6244784877439455</v>
      </c>
      <c r="AM35">
        <f t="shared" si="16"/>
        <v>4.6115347906093023</v>
      </c>
      <c r="AN35">
        <f t="shared" si="16"/>
        <v>3.6971750195250439</v>
      </c>
    </row>
    <row r="37" spans="2:40" x14ac:dyDescent="0.15">
      <c r="B37" t="s">
        <v>66</v>
      </c>
      <c r="AI37">
        <f t="shared" ref="AI37:AN37" si="17">(AI35)/SQRT(8)</f>
        <v>0.61917606858328611</v>
      </c>
      <c r="AJ37">
        <f t="shared" si="17"/>
        <v>0.58796481422603653</v>
      </c>
      <c r="AK37">
        <f t="shared" si="17"/>
        <v>0.73204150539774671</v>
      </c>
      <c r="AL37">
        <f t="shared" si="17"/>
        <v>0.57433987728770586</v>
      </c>
      <c r="AM37">
        <f t="shared" si="17"/>
        <v>1.6304237610587615</v>
      </c>
      <c r="AN37">
        <f t="shared" si="17"/>
        <v>1.3071487637698322</v>
      </c>
    </row>
    <row r="41" spans="2:40" x14ac:dyDescent="0.15">
      <c r="B41">
        <v>61</v>
      </c>
      <c r="C41" s="1" t="s">
        <v>42</v>
      </c>
      <c r="D41">
        <v>13.23</v>
      </c>
      <c r="E41">
        <v>18.63</v>
      </c>
      <c r="F41">
        <v>1.55</v>
      </c>
      <c r="G41">
        <v>2.06</v>
      </c>
      <c r="I41">
        <v>8.69</v>
      </c>
      <c r="J41">
        <v>1.0900000000000001</v>
      </c>
      <c r="K41">
        <v>3.94</v>
      </c>
      <c r="L41">
        <v>9.18</v>
      </c>
      <c r="N41">
        <v>15.17</v>
      </c>
      <c r="O41">
        <v>7.19</v>
      </c>
      <c r="P41">
        <v>6.03</v>
      </c>
      <c r="Q41">
        <v>2.71</v>
      </c>
      <c r="S41">
        <v>16.02</v>
      </c>
      <c r="T41">
        <v>0.61</v>
      </c>
      <c r="U41">
        <v>2.25</v>
      </c>
      <c r="V41">
        <v>2.21</v>
      </c>
      <c r="X41">
        <v>0.82</v>
      </c>
      <c r="Y41">
        <v>7.4</v>
      </c>
      <c r="Z41">
        <v>0.6</v>
      </c>
      <c r="AA41">
        <v>1.59</v>
      </c>
      <c r="AC41">
        <v>4.88</v>
      </c>
      <c r="AD41">
        <v>1.05</v>
      </c>
      <c r="AE41">
        <v>2.15</v>
      </c>
      <c r="AF41">
        <v>0.39</v>
      </c>
      <c r="AI41">
        <f t="shared" ref="AI41:AI50" si="18">AVERAGE(D41:G41)</f>
        <v>8.8674999999999997</v>
      </c>
      <c r="AJ41">
        <f t="shared" ref="AJ41:AJ50" si="19">AVERAGE(I41:L41)</f>
        <v>5.7249999999999996</v>
      </c>
      <c r="AK41">
        <f t="shared" ref="AK41:AK50" si="20">AVERAGE(N41:Q41)</f>
        <v>7.7750000000000004</v>
      </c>
      <c r="AL41">
        <f t="shared" ref="AL41:AL50" si="21">AVERAGE(S41:V41)</f>
        <v>5.2725</v>
      </c>
      <c r="AM41">
        <f t="shared" ref="AM41:AM50" si="22">AVERAGE(X41:AA41)</f>
        <v>2.6025</v>
      </c>
      <c r="AN41">
        <f t="shared" ref="AN41:AN50" si="23">AVERAGE(AC41:AF41)</f>
        <v>2.1175000000000002</v>
      </c>
    </row>
    <row r="42" spans="2:40" x14ac:dyDescent="0.15">
      <c r="B42">
        <v>62</v>
      </c>
      <c r="C42" s="1" t="s">
        <v>42</v>
      </c>
      <c r="D42">
        <v>20.47</v>
      </c>
      <c r="E42">
        <v>18.38</v>
      </c>
      <c r="F42">
        <v>17.36</v>
      </c>
      <c r="G42">
        <v>5.99</v>
      </c>
      <c r="I42">
        <v>23.53</v>
      </c>
      <c r="J42">
        <v>6.01</v>
      </c>
      <c r="K42">
        <v>4.42</v>
      </c>
      <c r="L42">
        <v>0.87</v>
      </c>
      <c r="N42">
        <v>0.76</v>
      </c>
      <c r="O42">
        <v>19.149999999999999</v>
      </c>
      <c r="P42">
        <v>1.61</v>
      </c>
      <c r="Q42">
        <v>2.5499999999999998</v>
      </c>
      <c r="S42">
        <v>7.84</v>
      </c>
      <c r="T42">
        <v>0.84</v>
      </c>
      <c r="U42">
        <v>4.3899999999999997</v>
      </c>
      <c r="V42">
        <v>2</v>
      </c>
      <c r="X42">
        <v>11.02</v>
      </c>
      <c r="Y42">
        <v>2.5499999999999998</v>
      </c>
      <c r="Z42">
        <v>0.56999999999999995</v>
      </c>
      <c r="AA42">
        <v>0.57999999999999996</v>
      </c>
      <c r="AC42">
        <v>4.09</v>
      </c>
      <c r="AD42">
        <v>1.02</v>
      </c>
      <c r="AE42">
        <v>1.53</v>
      </c>
      <c r="AF42">
        <v>4.49</v>
      </c>
      <c r="AI42">
        <f t="shared" si="18"/>
        <v>15.549999999999999</v>
      </c>
      <c r="AJ42">
        <f t="shared" si="19"/>
        <v>8.7074999999999996</v>
      </c>
      <c r="AK42">
        <f t="shared" si="20"/>
        <v>6.0175000000000001</v>
      </c>
      <c r="AL42">
        <f t="shared" si="21"/>
        <v>3.7675000000000001</v>
      </c>
      <c r="AM42">
        <f t="shared" si="22"/>
        <v>3.68</v>
      </c>
      <c r="AN42">
        <f t="shared" si="23"/>
        <v>2.7824999999999998</v>
      </c>
    </row>
    <row r="43" spans="2:40" x14ac:dyDescent="0.15">
      <c r="B43">
        <v>63</v>
      </c>
      <c r="C43" s="1" t="s">
        <v>42</v>
      </c>
      <c r="D43">
        <v>16.82</v>
      </c>
      <c r="E43">
        <v>4.7</v>
      </c>
      <c r="F43">
        <v>3.12</v>
      </c>
      <c r="G43">
        <v>4.6500000000000004</v>
      </c>
      <c r="I43">
        <v>8.27</v>
      </c>
      <c r="J43">
        <v>9.43</v>
      </c>
      <c r="K43">
        <v>9.08</v>
      </c>
      <c r="L43">
        <v>14.19</v>
      </c>
      <c r="N43">
        <v>3.44</v>
      </c>
      <c r="O43">
        <v>0.82</v>
      </c>
      <c r="P43">
        <v>1.23</v>
      </c>
      <c r="Q43">
        <v>2.21</v>
      </c>
      <c r="S43">
        <v>5.28</v>
      </c>
      <c r="T43">
        <v>1.7</v>
      </c>
      <c r="U43">
        <v>1.6</v>
      </c>
      <c r="V43">
        <v>0.99</v>
      </c>
      <c r="X43">
        <v>3.55</v>
      </c>
      <c r="Y43">
        <v>1.2</v>
      </c>
      <c r="Z43">
        <v>1.93</v>
      </c>
      <c r="AA43">
        <v>1.85</v>
      </c>
      <c r="AC43">
        <v>5.17</v>
      </c>
      <c r="AD43">
        <v>0.85</v>
      </c>
      <c r="AE43">
        <v>1.57</v>
      </c>
      <c r="AF43">
        <v>1.45</v>
      </c>
      <c r="AI43">
        <f t="shared" si="18"/>
        <v>7.3224999999999998</v>
      </c>
      <c r="AJ43">
        <f t="shared" si="19"/>
        <v>10.2425</v>
      </c>
      <c r="AK43">
        <f t="shared" si="20"/>
        <v>1.925</v>
      </c>
      <c r="AL43">
        <f t="shared" si="21"/>
        <v>2.3925000000000001</v>
      </c>
      <c r="AM43">
        <f t="shared" si="22"/>
        <v>2.1324999999999998</v>
      </c>
      <c r="AN43">
        <f t="shared" si="23"/>
        <v>2.2599999999999998</v>
      </c>
    </row>
    <row r="44" spans="2:40" x14ac:dyDescent="0.15">
      <c r="B44">
        <v>64</v>
      </c>
      <c r="C44" s="1" t="s">
        <v>42</v>
      </c>
      <c r="D44">
        <v>1.52</v>
      </c>
      <c r="E44">
        <v>7.88</v>
      </c>
      <c r="F44">
        <v>8.32</v>
      </c>
      <c r="G44">
        <v>2.56</v>
      </c>
      <c r="I44">
        <v>12.91</v>
      </c>
      <c r="J44">
        <v>9.92</v>
      </c>
      <c r="K44">
        <v>19.260000000000002</v>
      </c>
      <c r="L44">
        <v>11.75</v>
      </c>
      <c r="N44">
        <v>2.15</v>
      </c>
      <c r="O44">
        <v>4.55</v>
      </c>
      <c r="P44">
        <v>3.32</v>
      </c>
      <c r="Q44">
        <v>1.81</v>
      </c>
      <c r="S44">
        <v>0.99</v>
      </c>
      <c r="T44">
        <v>3.01</v>
      </c>
      <c r="U44">
        <v>2.39</v>
      </c>
      <c r="V44">
        <v>0.6</v>
      </c>
      <c r="X44">
        <v>1.82</v>
      </c>
      <c r="Y44">
        <v>2.02</v>
      </c>
      <c r="Z44">
        <v>2.2799999999999998</v>
      </c>
      <c r="AA44">
        <v>2.4900000000000002</v>
      </c>
      <c r="AC44">
        <v>1.42</v>
      </c>
      <c r="AD44">
        <v>1.92</v>
      </c>
      <c r="AE44">
        <v>2.13</v>
      </c>
      <c r="AF44">
        <v>1.79</v>
      </c>
      <c r="AI44">
        <f t="shared" si="18"/>
        <v>5.0699999999999994</v>
      </c>
      <c r="AJ44">
        <f t="shared" si="19"/>
        <v>13.46</v>
      </c>
      <c r="AK44">
        <f t="shared" si="20"/>
        <v>2.9575</v>
      </c>
      <c r="AL44">
        <f t="shared" si="21"/>
        <v>1.7475000000000001</v>
      </c>
      <c r="AM44">
        <f t="shared" si="22"/>
        <v>2.1524999999999999</v>
      </c>
      <c r="AN44">
        <f t="shared" si="23"/>
        <v>1.8149999999999999</v>
      </c>
    </row>
    <row r="45" spans="2:40" x14ac:dyDescent="0.15">
      <c r="B45">
        <v>65</v>
      </c>
      <c r="C45" s="1" t="s">
        <v>42</v>
      </c>
      <c r="D45">
        <v>10.71</v>
      </c>
      <c r="E45">
        <v>16.71</v>
      </c>
      <c r="F45">
        <v>12.28</v>
      </c>
      <c r="G45">
        <v>0.47</v>
      </c>
      <c r="I45">
        <v>19.649999999999999</v>
      </c>
      <c r="J45">
        <v>16.37</v>
      </c>
      <c r="K45">
        <v>16.190000000000001</v>
      </c>
      <c r="L45">
        <v>14.45</v>
      </c>
      <c r="N45">
        <v>19.54</v>
      </c>
      <c r="O45">
        <v>0.81</v>
      </c>
      <c r="P45">
        <v>11.95</v>
      </c>
      <c r="Q45">
        <v>14.73</v>
      </c>
      <c r="S45">
        <v>5.57</v>
      </c>
      <c r="T45">
        <v>2.92</v>
      </c>
      <c r="U45">
        <v>0.8</v>
      </c>
      <c r="V45">
        <v>2.64</v>
      </c>
      <c r="X45">
        <v>4.75</v>
      </c>
      <c r="Y45">
        <v>2.74</v>
      </c>
      <c r="Z45">
        <v>11.96</v>
      </c>
      <c r="AA45">
        <v>3.72</v>
      </c>
      <c r="AC45">
        <v>3.16</v>
      </c>
      <c r="AD45">
        <v>1.88</v>
      </c>
      <c r="AE45">
        <v>2.23</v>
      </c>
      <c r="AF45">
        <v>3.51</v>
      </c>
      <c r="AI45">
        <f t="shared" si="18"/>
        <v>10.0425</v>
      </c>
      <c r="AJ45">
        <f t="shared" si="19"/>
        <v>16.664999999999999</v>
      </c>
      <c r="AK45">
        <f t="shared" si="20"/>
        <v>11.7575</v>
      </c>
      <c r="AL45">
        <f t="shared" si="21"/>
        <v>2.9825000000000004</v>
      </c>
      <c r="AM45">
        <f t="shared" si="22"/>
        <v>5.7925000000000004</v>
      </c>
      <c r="AN45">
        <f t="shared" si="23"/>
        <v>2.6949999999999998</v>
      </c>
    </row>
    <row r="46" spans="2:40" x14ac:dyDescent="0.15">
      <c r="B46">
        <v>32</v>
      </c>
      <c r="C46" s="1" t="s">
        <v>42</v>
      </c>
      <c r="D46">
        <v>2.13</v>
      </c>
      <c r="E46">
        <v>20.43</v>
      </c>
      <c r="F46">
        <v>7.85</v>
      </c>
      <c r="G46">
        <v>1.64</v>
      </c>
      <c r="I46">
        <v>13.37</v>
      </c>
      <c r="J46">
        <v>2.1</v>
      </c>
      <c r="K46">
        <v>1.17</v>
      </c>
      <c r="L46">
        <v>7.08</v>
      </c>
      <c r="N46">
        <v>4.21</v>
      </c>
      <c r="O46">
        <v>2.3199999999999998</v>
      </c>
      <c r="P46">
        <v>1.37</v>
      </c>
      <c r="Q46">
        <v>13.39</v>
      </c>
      <c r="S46">
        <v>3.49</v>
      </c>
      <c r="T46">
        <v>7.05</v>
      </c>
      <c r="U46">
        <v>0.85</v>
      </c>
      <c r="V46">
        <v>1.69</v>
      </c>
      <c r="X46">
        <v>0.33</v>
      </c>
      <c r="Y46">
        <v>8.61</v>
      </c>
      <c r="Z46">
        <v>7.02</v>
      </c>
      <c r="AA46">
        <v>2.3199999999999998</v>
      </c>
      <c r="AC46">
        <v>0.34</v>
      </c>
      <c r="AD46">
        <v>2.17</v>
      </c>
      <c r="AE46">
        <v>0.94</v>
      </c>
      <c r="AF46">
        <v>1.65</v>
      </c>
      <c r="AI46">
        <f t="shared" si="18"/>
        <v>8.0124999999999993</v>
      </c>
      <c r="AJ46">
        <f t="shared" si="19"/>
        <v>5.93</v>
      </c>
      <c r="AK46">
        <f t="shared" si="20"/>
        <v>5.3224999999999998</v>
      </c>
      <c r="AL46">
        <f t="shared" si="21"/>
        <v>3.2699999999999996</v>
      </c>
      <c r="AM46">
        <f t="shared" si="22"/>
        <v>4.5699999999999994</v>
      </c>
      <c r="AN46">
        <f t="shared" si="23"/>
        <v>1.2749999999999999</v>
      </c>
    </row>
    <row r="47" spans="2:40" x14ac:dyDescent="0.15">
      <c r="B47">
        <v>46</v>
      </c>
      <c r="C47" s="1" t="s">
        <v>42</v>
      </c>
      <c r="D47">
        <v>18.14</v>
      </c>
      <c r="E47">
        <v>14.98</v>
      </c>
      <c r="F47">
        <v>7.59</v>
      </c>
      <c r="G47">
        <v>16.02</v>
      </c>
      <c r="I47">
        <v>14.83</v>
      </c>
      <c r="J47">
        <v>17.579999999999998</v>
      </c>
      <c r="K47">
        <v>8.75</v>
      </c>
      <c r="L47">
        <v>16.899999999999999</v>
      </c>
      <c r="N47">
        <v>7.48</v>
      </c>
      <c r="O47">
        <v>3.15</v>
      </c>
      <c r="P47">
        <v>2.3199999999999998</v>
      </c>
      <c r="Q47">
        <v>0.9</v>
      </c>
      <c r="S47">
        <v>8.44</v>
      </c>
      <c r="T47">
        <v>0.55000000000000004</v>
      </c>
      <c r="U47">
        <v>2.3199999999999998</v>
      </c>
      <c r="V47">
        <v>1.79</v>
      </c>
      <c r="X47">
        <v>2.11</v>
      </c>
      <c r="Y47">
        <v>3.14</v>
      </c>
      <c r="Z47">
        <v>1.45</v>
      </c>
      <c r="AA47">
        <v>0.56000000000000005</v>
      </c>
      <c r="AC47">
        <v>1.64</v>
      </c>
      <c r="AD47">
        <v>2.1800000000000002</v>
      </c>
      <c r="AE47">
        <v>3.06</v>
      </c>
      <c r="AF47">
        <v>1.42</v>
      </c>
      <c r="AI47">
        <f t="shared" si="18"/>
        <v>14.182500000000001</v>
      </c>
      <c r="AJ47">
        <f t="shared" si="19"/>
        <v>14.514999999999999</v>
      </c>
      <c r="AK47">
        <f t="shared" si="20"/>
        <v>3.4625000000000004</v>
      </c>
      <c r="AL47">
        <f t="shared" si="21"/>
        <v>3.2750000000000004</v>
      </c>
      <c r="AM47">
        <f t="shared" si="22"/>
        <v>1.8149999999999999</v>
      </c>
      <c r="AN47">
        <f t="shared" si="23"/>
        <v>2.0750000000000002</v>
      </c>
    </row>
    <row r="48" spans="2:40" x14ac:dyDescent="0.15">
      <c r="B48">
        <v>48</v>
      </c>
      <c r="C48" s="1" t="s">
        <v>42</v>
      </c>
      <c r="D48">
        <v>9.8000000000000007</v>
      </c>
      <c r="E48">
        <v>8.61</v>
      </c>
      <c r="F48">
        <v>7.26</v>
      </c>
      <c r="G48">
        <v>4.45</v>
      </c>
      <c r="I48">
        <v>0.74</v>
      </c>
      <c r="J48">
        <v>7.92</v>
      </c>
      <c r="K48">
        <v>2.7</v>
      </c>
      <c r="L48">
        <v>2.4500000000000002</v>
      </c>
      <c r="N48">
        <v>9.56</v>
      </c>
      <c r="O48">
        <v>0.62</v>
      </c>
      <c r="P48">
        <v>2.16</v>
      </c>
      <c r="Q48">
        <v>1.94</v>
      </c>
      <c r="S48">
        <v>0.9</v>
      </c>
      <c r="T48">
        <v>8.08</v>
      </c>
      <c r="U48">
        <v>6.85</v>
      </c>
      <c r="V48">
        <v>8.07</v>
      </c>
      <c r="X48">
        <v>3.07</v>
      </c>
      <c r="Y48">
        <v>4.1100000000000003</v>
      </c>
      <c r="Z48">
        <v>1.77</v>
      </c>
      <c r="AA48">
        <v>1.37</v>
      </c>
      <c r="AC48">
        <v>1.38</v>
      </c>
      <c r="AD48">
        <v>0.51</v>
      </c>
      <c r="AE48">
        <v>1.5</v>
      </c>
      <c r="AF48">
        <v>1.4</v>
      </c>
      <c r="AI48">
        <f t="shared" si="18"/>
        <v>7.53</v>
      </c>
      <c r="AJ48">
        <f t="shared" si="19"/>
        <v>3.4524999999999997</v>
      </c>
      <c r="AK48">
        <f t="shared" si="20"/>
        <v>3.57</v>
      </c>
      <c r="AL48">
        <f t="shared" si="21"/>
        <v>5.9749999999999996</v>
      </c>
      <c r="AM48">
        <f t="shared" si="22"/>
        <v>2.58</v>
      </c>
      <c r="AN48">
        <f t="shared" si="23"/>
        <v>1.1974999999999998</v>
      </c>
    </row>
    <row r="49" spans="2:40" x14ac:dyDescent="0.15">
      <c r="B49">
        <v>58</v>
      </c>
      <c r="C49" s="1" t="s">
        <v>42</v>
      </c>
      <c r="D49">
        <v>6.11</v>
      </c>
      <c r="E49">
        <v>18.079999999999998</v>
      </c>
      <c r="F49">
        <v>19.53</v>
      </c>
      <c r="G49">
        <v>18.2</v>
      </c>
      <c r="I49">
        <v>3.98</v>
      </c>
      <c r="J49">
        <v>6.11</v>
      </c>
      <c r="K49">
        <v>3.82</v>
      </c>
      <c r="L49">
        <v>2.74</v>
      </c>
      <c r="N49">
        <v>10.85</v>
      </c>
      <c r="O49">
        <v>0.68</v>
      </c>
      <c r="P49">
        <v>1.21</v>
      </c>
      <c r="Q49">
        <v>3.9</v>
      </c>
      <c r="S49">
        <v>1.96</v>
      </c>
      <c r="T49">
        <v>4.3</v>
      </c>
      <c r="U49">
        <v>10.46</v>
      </c>
      <c r="V49">
        <v>5.26</v>
      </c>
      <c r="X49">
        <v>4.62</v>
      </c>
      <c r="Y49">
        <v>0.33</v>
      </c>
      <c r="Z49">
        <v>6.87</v>
      </c>
      <c r="AA49">
        <v>2.2999999999999998</v>
      </c>
      <c r="AC49">
        <v>4.82</v>
      </c>
      <c r="AD49">
        <v>0.99</v>
      </c>
      <c r="AE49">
        <v>2.74</v>
      </c>
      <c r="AF49">
        <v>1.56</v>
      </c>
      <c r="AI49">
        <f t="shared" si="18"/>
        <v>15.48</v>
      </c>
      <c r="AJ49">
        <f t="shared" si="19"/>
        <v>4.1624999999999996</v>
      </c>
      <c r="AK49">
        <f t="shared" si="20"/>
        <v>4.1599999999999993</v>
      </c>
      <c r="AL49">
        <f t="shared" si="21"/>
        <v>5.4949999999999992</v>
      </c>
      <c r="AM49">
        <f t="shared" si="22"/>
        <v>3.5300000000000002</v>
      </c>
      <c r="AN49">
        <f t="shared" si="23"/>
        <v>2.5275000000000003</v>
      </c>
    </row>
    <row r="50" spans="2:40" x14ac:dyDescent="0.15">
      <c r="B50">
        <v>60</v>
      </c>
      <c r="C50" s="1" t="s">
        <v>42</v>
      </c>
      <c r="D50">
        <v>9.9700000000000006</v>
      </c>
      <c r="E50">
        <v>15.36</v>
      </c>
      <c r="F50">
        <v>5.47</v>
      </c>
      <c r="G50">
        <v>1.53</v>
      </c>
      <c r="I50">
        <v>14.11</v>
      </c>
      <c r="J50">
        <v>7.41</v>
      </c>
      <c r="K50">
        <v>0.35</v>
      </c>
      <c r="L50">
        <v>8.9600000000000009</v>
      </c>
      <c r="N50">
        <v>7.09</v>
      </c>
      <c r="O50">
        <v>2.71</v>
      </c>
      <c r="P50">
        <v>6.12</v>
      </c>
      <c r="Q50">
        <v>2.5499999999999998</v>
      </c>
      <c r="S50">
        <v>4.82</v>
      </c>
      <c r="T50">
        <v>2.4</v>
      </c>
      <c r="U50">
        <v>3.89</v>
      </c>
      <c r="V50">
        <v>8.51</v>
      </c>
      <c r="X50">
        <v>14.28</v>
      </c>
      <c r="Y50">
        <v>13.53</v>
      </c>
      <c r="Z50">
        <v>12.24</v>
      </c>
      <c r="AA50">
        <v>13.37</v>
      </c>
      <c r="AC50">
        <v>4.6500000000000004</v>
      </c>
      <c r="AD50">
        <v>3.44</v>
      </c>
      <c r="AE50">
        <v>2.63</v>
      </c>
      <c r="AF50">
        <v>3.01</v>
      </c>
      <c r="AI50">
        <f t="shared" si="18"/>
        <v>8.0824999999999996</v>
      </c>
      <c r="AJ50">
        <f t="shared" si="19"/>
        <v>7.7075000000000005</v>
      </c>
      <c r="AK50">
        <f t="shared" si="20"/>
        <v>4.6175000000000006</v>
      </c>
      <c r="AL50">
        <f t="shared" si="21"/>
        <v>4.9050000000000002</v>
      </c>
      <c r="AM50">
        <f t="shared" si="22"/>
        <v>13.354999999999999</v>
      </c>
      <c r="AN50">
        <f t="shared" si="23"/>
        <v>3.4324999999999997</v>
      </c>
    </row>
    <row r="51" spans="2:40" x14ac:dyDescent="0.15">
      <c r="B51" t="s">
        <v>64</v>
      </c>
      <c r="D51" s="25">
        <f>AVERAGE(D41:D50)</f>
        <v>10.89</v>
      </c>
      <c r="E51" s="25">
        <f>AVERAGE(E41:E50)</f>
        <v>14.376000000000005</v>
      </c>
      <c r="F51" s="25">
        <f>AVERAGE(F41:F50)</f>
        <v>9.0330000000000013</v>
      </c>
      <c r="G51" s="25">
        <f>AVERAGE(G41:G50)</f>
        <v>5.7570000000000006</v>
      </c>
      <c r="AI51" s="21">
        <f t="shared" ref="AI51:AN51" si="24">AVERAGE(AI41:AI50)</f>
        <v>10.013999999999999</v>
      </c>
      <c r="AJ51" s="21">
        <f t="shared" si="24"/>
        <v>9.0567499999999974</v>
      </c>
      <c r="AK51" s="21">
        <f t="shared" si="24"/>
        <v>5.1564999999999994</v>
      </c>
      <c r="AL51" s="21">
        <f t="shared" si="24"/>
        <v>3.9082500000000002</v>
      </c>
      <c r="AM51" s="21">
        <f t="shared" si="24"/>
        <v>4.2210000000000001</v>
      </c>
      <c r="AN51" s="21">
        <f t="shared" si="24"/>
        <v>2.2177500000000001</v>
      </c>
    </row>
    <row r="53" spans="2:40" x14ac:dyDescent="0.15">
      <c r="B53" t="s">
        <v>65</v>
      </c>
      <c r="AI53">
        <f t="shared" ref="AI53:AN53" si="25">STDEVA(AI41:AI50)</f>
        <v>3.7239521643305538</v>
      </c>
      <c r="AJ53">
        <f t="shared" si="25"/>
        <v>4.5540391183724687</v>
      </c>
      <c r="AK53">
        <f t="shared" si="25"/>
        <v>2.8508666323691045</v>
      </c>
      <c r="AL53">
        <f t="shared" si="25"/>
        <v>1.4257727193428187</v>
      </c>
      <c r="AM53">
        <f t="shared" si="25"/>
        <v>3.4404992370294165</v>
      </c>
      <c r="AN53">
        <f t="shared" si="25"/>
        <v>0.68656800464338474</v>
      </c>
    </row>
    <row r="55" spans="2:40" x14ac:dyDescent="0.15">
      <c r="B55" t="s">
        <v>66</v>
      </c>
      <c r="AI55">
        <f t="shared" ref="AI55:AN55" si="26">(AI53)/SQRT(10)</f>
        <v>1.1776170736798195</v>
      </c>
      <c r="AJ55">
        <f t="shared" si="26"/>
        <v>1.4401136167562159</v>
      </c>
      <c r="AK55">
        <f t="shared" si="26"/>
        <v>0.90152318636602791</v>
      </c>
      <c r="AL55">
        <f t="shared" si="26"/>
        <v>0.45086892188553157</v>
      </c>
      <c r="AM55">
        <f t="shared" si="26"/>
        <v>1.0879813877084477</v>
      </c>
      <c r="AN55">
        <f t="shared" si="26"/>
        <v>0.21711186632701557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53"/>
  <sheetViews>
    <sheetView workbookViewId="0">
      <selection activeCell="N51" sqref="N51"/>
    </sheetView>
  </sheetViews>
  <sheetFormatPr baseColWidth="10" defaultRowHeight="13" x14ac:dyDescent="0.15"/>
  <sheetData>
    <row r="1" spans="1:12" ht="15" x14ac:dyDescent="0.2">
      <c r="A1" s="26"/>
      <c r="B1" s="27"/>
      <c r="C1" s="26"/>
      <c r="D1" s="26"/>
      <c r="E1" s="26"/>
      <c r="F1" s="26"/>
      <c r="G1" s="26"/>
      <c r="H1" s="26"/>
      <c r="I1" s="26"/>
      <c r="J1" s="26"/>
      <c r="K1" s="26"/>
      <c r="L1" s="26"/>
    </row>
    <row r="2" spans="1:12" ht="31" x14ac:dyDescent="0.35">
      <c r="A2" s="26"/>
      <c r="B2" s="27"/>
      <c r="C2" s="26"/>
      <c r="D2" s="28" t="s">
        <v>68</v>
      </c>
      <c r="E2" s="28"/>
      <c r="F2" s="28"/>
      <c r="G2" s="28"/>
      <c r="H2" s="28"/>
      <c r="I2" s="28"/>
      <c r="J2" s="28"/>
      <c r="K2" s="28"/>
      <c r="L2" s="26"/>
    </row>
    <row r="3" spans="1:12" ht="15" x14ac:dyDescent="0.2">
      <c r="A3" s="26"/>
      <c r="B3" s="27"/>
      <c r="C3" s="26"/>
      <c r="D3" s="26"/>
      <c r="E3" s="26"/>
      <c r="F3" s="26"/>
      <c r="G3" s="26"/>
      <c r="H3" s="26"/>
      <c r="I3" s="26"/>
      <c r="J3" s="26"/>
      <c r="K3" s="26"/>
      <c r="L3" s="26"/>
    </row>
    <row r="4" spans="1:12" ht="15" x14ac:dyDescent="0.2">
      <c r="A4" s="26"/>
      <c r="B4" s="27"/>
      <c r="C4" s="26" t="s">
        <v>69</v>
      </c>
      <c r="D4" s="26"/>
      <c r="E4" s="26"/>
      <c r="F4" s="26"/>
      <c r="G4" s="26"/>
      <c r="H4" s="26"/>
      <c r="I4" s="26" t="s">
        <v>70</v>
      </c>
      <c r="J4" s="26"/>
      <c r="K4" s="26"/>
      <c r="L4" s="26"/>
    </row>
    <row r="5" spans="1:12" ht="15" x14ac:dyDescent="0.2">
      <c r="A5" s="26" t="s">
        <v>57</v>
      </c>
      <c r="B5" s="26"/>
      <c r="C5" s="26" t="s">
        <v>71</v>
      </c>
      <c r="D5" s="26" t="s">
        <v>72</v>
      </c>
      <c r="E5" s="26" t="s">
        <v>73</v>
      </c>
      <c r="F5" s="26" t="s">
        <v>74</v>
      </c>
      <c r="G5" s="26"/>
      <c r="H5" s="26"/>
      <c r="I5" s="26" t="s">
        <v>71</v>
      </c>
      <c r="J5" s="26" t="s">
        <v>72</v>
      </c>
      <c r="K5" s="26" t="s">
        <v>73</v>
      </c>
      <c r="L5" s="26" t="s">
        <v>74</v>
      </c>
    </row>
    <row r="6" spans="1:12" ht="15" x14ac:dyDescent="0.2">
      <c r="A6" s="26"/>
      <c r="B6" s="27"/>
      <c r="C6" s="26"/>
      <c r="D6" s="26"/>
      <c r="E6" s="26"/>
      <c r="F6" s="26"/>
      <c r="G6" s="26"/>
      <c r="H6" s="26"/>
      <c r="I6" s="26"/>
      <c r="J6" s="26"/>
      <c r="K6" s="26"/>
      <c r="L6" s="26"/>
    </row>
    <row r="7" spans="1:12" ht="15" x14ac:dyDescent="0.2">
      <c r="A7" s="26">
        <v>12</v>
      </c>
      <c r="B7" s="27" t="s">
        <v>46</v>
      </c>
      <c r="C7" s="26">
        <v>17.899999999999999</v>
      </c>
      <c r="D7" s="26">
        <v>37.700000000000003</v>
      </c>
      <c r="E7" s="26">
        <v>24.3</v>
      </c>
      <c r="F7" s="26">
        <v>20.399999999999999</v>
      </c>
      <c r="G7" s="26"/>
      <c r="H7" s="26"/>
      <c r="I7" s="26">
        <v>13.9</v>
      </c>
      <c r="J7" s="26">
        <v>47.8</v>
      </c>
      <c r="K7" s="26">
        <v>33.4</v>
      </c>
      <c r="L7" s="26">
        <v>5.0999999999999996</v>
      </c>
    </row>
    <row r="8" spans="1:12" ht="15" x14ac:dyDescent="0.2">
      <c r="A8" s="26">
        <v>27</v>
      </c>
      <c r="B8" s="27" t="s">
        <v>46</v>
      </c>
      <c r="C8" s="26">
        <v>0</v>
      </c>
      <c r="D8" s="26">
        <v>78.8</v>
      </c>
      <c r="E8" s="26">
        <v>21.4</v>
      </c>
      <c r="F8" s="26">
        <v>0</v>
      </c>
      <c r="G8" s="26"/>
      <c r="H8" s="26"/>
      <c r="I8" s="26">
        <v>18.5</v>
      </c>
      <c r="J8" s="26">
        <v>69.7</v>
      </c>
      <c r="K8" s="26">
        <v>10.7</v>
      </c>
      <c r="L8" s="26">
        <v>1.3</v>
      </c>
    </row>
    <row r="9" spans="1:12" ht="15" x14ac:dyDescent="0.2">
      <c r="A9" s="26">
        <v>29</v>
      </c>
      <c r="B9" s="27" t="s">
        <v>46</v>
      </c>
      <c r="C9" s="26">
        <v>35.5</v>
      </c>
      <c r="D9" s="26">
        <v>34.4</v>
      </c>
      <c r="E9" s="26">
        <v>20</v>
      </c>
      <c r="F9" s="26">
        <v>10.4</v>
      </c>
      <c r="G9" s="26"/>
      <c r="H9" s="26"/>
      <c r="I9" s="26">
        <v>35.5</v>
      </c>
      <c r="J9" s="26">
        <v>35</v>
      </c>
      <c r="K9" s="26">
        <v>19.3</v>
      </c>
      <c r="L9" s="26">
        <v>10.3</v>
      </c>
    </row>
    <row r="10" spans="1:12" ht="15" x14ac:dyDescent="0.2">
      <c r="A10" s="26">
        <v>39</v>
      </c>
      <c r="B10" s="27" t="s">
        <v>46</v>
      </c>
      <c r="C10" s="26">
        <v>38.700000000000003</v>
      </c>
      <c r="D10" s="26">
        <v>50</v>
      </c>
      <c r="E10" s="26">
        <v>0.5</v>
      </c>
      <c r="F10" s="26">
        <v>10.9</v>
      </c>
      <c r="G10" s="26"/>
      <c r="H10" s="26"/>
      <c r="I10" s="26">
        <v>11</v>
      </c>
      <c r="J10" s="26">
        <v>42.6</v>
      </c>
      <c r="K10" s="26">
        <v>41.7</v>
      </c>
      <c r="L10" s="26">
        <v>4.5999999999999996</v>
      </c>
    </row>
    <row r="11" spans="1:12" ht="15" x14ac:dyDescent="0.2">
      <c r="A11" s="26">
        <v>43</v>
      </c>
      <c r="B11" s="27" t="s">
        <v>46</v>
      </c>
      <c r="C11" s="26">
        <v>17.399999999999999</v>
      </c>
      <c r="D11" s="26">
        <v>40.9</v>
      </c>
      <c r="E11" s="26">
        <v>29.1</v>
      </c>
      <c r="F11" s="26">
        <v>12.8</v>
      </c>
      <c r="G11" s="26"/>
      <c r="H11" s="26"/>
      <c r="I11" s="26">
        <v>12</v>
      </c>
      <c r="J11" s="26">
        <v>63.5</v>
      </c>
      <c r="K11" s="26">
        <v>19</v>
      </c>
      <c r="L11" s="26">
        <v>5.7</v>
      </c>
    </row>
    <row r="12" spans="1:12" ht="15" x14ac:dyDescent="0.2">
      <c r="A12" s="26">
        <v>44</v>
      </c>
      <c r="B12" s="27" t="s">
        <v>46</v>
      </c>
      <c r="C12" s="26">
        <v>17.7</v>
      </c>
      <c r="D12" s="26">
        <v>32.700000000000003</v>
      </c>
      <c r="E12" s="26">
        <v>49.7</v>
      </c>
      <c r="F12" s="26">
        <v>0</v>
      </c>
      <c r="G12" s="26"/>
      <c r="H12" s="26"/>
      <c r="I12" s="26">
        <v>27.4</v>
      </c>
      <c r="J12" s="26">
        <v>48.2</v>
      </c>
      <c r="K12" s="26">
        <v>17.8</v>
      </c>
      <c r="L12" s="26">
        <v>6.7</v>
      </c>
    </row>
    <row r="13" spans="1:12" ht="15" x14ac:dyDescent="0.2">
      <c r="A13" s="26">
        <v>45</v>
      </c>
      <c r="B13" s="27" t="s">
        <v>46</v>
      </c>
      <c r="C13" s="26">
        <v>16.7</v>
      </c>
      <c r="D13" s="26">
        <v>48.1</v>
      </c>
      <c r="E13" s="26">
        <v>28.3</v>
      </c>
      <c r="F13" s="26">
        <v>7.2</v>
      </c>
      <c r="G13" s="26"/>
      <c r="H13" s="26"/>
      <c r="I13" s="26">
        <v>6.2</v>
      </c>
      <c r="J13" s="26">
        <v>91.5</v>
      </c>
      <c r="K13" s="26">
        <v>2.4</v>
      </c>
      <c r="L13" s="26">
        <v>0</v>
      </c>
    </row>
    <row r="14" spans="1:12" ht="15" x14ac:dyDescent="0.2">
      <c r="A14" s="26">
        <v>47</v>
      </c>
      <c r="B14" s="27" t="s">
        <v>46</v>
      </c>
      <c r="C14" s="26">
        <v>25.3</v>
      </c>
      <c r="D14" s="26">
        <v>70.3</v>
      </c>
      <c r="E14" s="26">
        <v>4.5999999999999996</v>
      </c>
      <c r="F14" s="26">
        <v>0</v>
      </c>
      <c r="G14" s="26"/>
      <c r="H14" s="26"/>
      <c r="I14" s="26">
        <v>16.8</v>
      </c>
      <c r="J14" s="26">
        <v>71.7</v>
      </c>
      <c r="K14" s="26">
        <v>7.4</v>
      </c>
      <c r="L14" s="26">
        <v>4.4000000000000004</v>
      </c>
    </row>
    <row r="15" spans="1:12" ht="15" x14ac:dyDescent="0.2">
      <c r="A15" s="26">
        <v>49</v>
      </c>
      <c r="B15" s="27" t="s">
        <v>46</v>
      </c>
      <c r="C15" s="26">
        <v>28.4</v>
      </c>
      <c r="D15" s="26">
        <v>42.7</v>
      </c>
      <c r="E15" s="26">
        <v>13.9</v>
      </c>
      <c r="F15" s="26">
        <v>15.3</v>
      </c>
      <c r="G15" s="26"/>
      <c r="H15" s="26"/>
      <c r="I15" s="26">
        <v>47.1</v>
      </c>
      <c r="J15" s="26">
        <v>38.1</v>
      </c>
      <c r="K15" s="26">
        <v>0</v>
      </c>
      <c r="L15" s="26">
        <v>14.9</v>
      </c>
    </row>
    <row r="16" spans="1:12" ht="15" x14ac:dyDescent="0.2">
      <c r="A16" s="26">
        <v>59</v>
      </c>
      <c r="B16" s="27" t="s">
        <v>46</v>
      </c>
      <c r="C16" s="26">
        <v>33.6</v>
      </c>
      <c r="D16" s="26">
        <v>34.9</v>
      </c>
      <c r="E16" s="26">
        <v>13.3</v>
      </c>
      <c r="F16" s="26">
        <v>18.5</v>
      </c>
      <c r="G16" s="26"/>
      <c r="H16" s="26"/>
      <c r="I16" s="26">
        <v>30.1</v>
      </c>
      <c r="J16" s="26">
        <v>49.1</v>
      </c>
      <c r="K16" s="26">
        <v>15</v>
      </c>
      <c r="L16" s="26">
        <v>6</v>
      </c>
    </row>
    <row r="17" spans="1:12" ht="15" x14ac:dyDescent="0.2">
      <c r="A17" s="26" t="s">
        <v>64</v>
      </c>
      <c r="B17" s="27"/>
      <c r="C17" s="21">
        <v>23.12</v>
      </c>
      <c r="D17" s="21">
        <v>47.05</v>
      </c>
      <c r="E17" s="21">
        <v>20.51</v>
      </c>
      <c r="F17" s="21">
        <v>9.5500000000000007</v>
      </c>
      <c r="G17" s="26"/>
      <c r="H17" s="26"/>
      <c r="I17" s="21">
        <v>21.85</v>
      </c>
      <c r="J17" s="21">
        <v>55.72</v>
      </c>
      <c r="K17" s="21">
        <v>16.670000000000002</v>
      </c>
      <c r="L17" s="21">
        <v>5.9</v>
      </c>
    </row>
    <row r="18" spans="1:12" ht="15" x14ac:dyDescent="0.2">
      <c r="A18" s="26"/>
      <c r="B18" s="27"/>
      <c r="C18" s="21"/>
      <c r="D18" s="21"/>
      <c r="E18" s="21"/>
      <c r="F18" s="21"/>
      <c r="G18" s="26"/>
      <c r="H18" s="26"/>
      <c r="I18" s="21"/>
      <c r="J18" s="21"/>
      <c r="K18" s="21"/>
      <c r="L18" s="21"/>
    </row>
    <row r="19" spans="1:12" ht="15" x14ac:dyDescent="0.2">
      <c r="A19" s="26" t="s">
        <v>65</v>
      </c>
      <c r="B19" s="26"/>
      <c r="C19" s="29">
        <v>11.5641</v>
      </c>
      <c r="D19" s="29">
        <v>15.69205</v>
      </c>
      <c r="E19" s="29">
        <v>13.94891</v>
      </c>
      <c r="F19" s="29">
        <v>7.6239749999999997</v>
      </c>
      <c r="G19" s="29"/>
      <c r="H19" s="29"/>
      <c r="I19" s="29">
        <v>12.833740000000001</v>
      </c>
      <c r="J19" s="29">
        <v>17.84674</v>
      </c>
      <c r="K19" s="29">
        <v>13.02093</v>
      </c>
      <c r="L19" s="29">
        <v>4.2374000000000001</v>
      </c>
    </row>
    <row r="20" spans="1:12" ht="15" x14ac:dyDescent="0.2">
      <c r="A20" s="26"/>
      <c r="B20" s="27"/>
      <c r="C20" s="21"/>
      <c r="D20" s="21"/>
      <c r="E20" s="21"/>
      <c r="F20" s="21"/>
      <c r="G20" s="26"/>
      <c r="H20" s="26"/>
      <c r="I20" s="21"/>
      <c r="J20" s="21"/>
      <c r="K20" s="21"/>
      <c r="L20" s="21"/>
    </row>
    <row r="21" spans="1:12" ht="15" x14ac:dyDescent="0.2">
      <c r="A21" s="26" t="s">
        <v>66</v>
      </c>
      <c r="B21" s="27"/>
      <c r="C21" s="29">
        <v>3.6568900000000002</v>
      </c>
      <c r="D21" s="29">
        <v>4.9622630000000001</v>
      </c>
      <c r="E21" s="29">
        <v>4.4110329999999998</v>
      </c>
      <c r="F21" s="29">
        <v>2.4109129999999999</v>
      </c>
      <c r="G21" s="29"/>
      <c r="H21" s="29"/>
      <c r="I21" s="29">
        <v>4.0583859999999996</v>
      </c>
      <c r="J21" s="29">
        <v>5.6436359999999999</v>
      </c>
      <c r="K21" s="29">
        <v>4.1175790000000001</v>
      </c>
      <c r="L21" s="29">
        <v>1.3399829999999999</v>
      </c>
    </row>
    <row r="22" spans="1:12" ht="15" x14ac:dyDescent="0.2">
      <c r="A22" s="26"/>
      <c r="B22" s="27"/>
      <c r="C22" s="21"/>
      <c r="D22" s="21"/>
      <c r="E22" s="21"/>
      <c r="F22" s="21"/>
      <c r="G22" s="26"/>
      <c r="H22" s="26"/>
      <c r="I22" s="21"/>
      <c r="J22" s="21"/>
      <c r="K22" s="21"/>
      <c r="L22" s="21"/>
    </row>
    <row r="23" spans="1:12" ht="15" x14ac:dyDescent="0.2">
      <c r="A23" s="26"/>
      <c r="B23" s="27"/>
      <c r="C23" s="26"/>
      <c r="D23" s="26"/>
      <c r="E23" s="26"/>
      <c r="F23" s="26"/>
      <c r="G23" s="26"/>
      <c r="H23" s="26"/>
      <c r="I23" s="26"/>
      <c r="J23" s="26"/>
      <c r="K23" s="26"/>
      <c r="L23" s="26"/>
    </row>
    <row r="24" spans="1:12" ht="15" x14ac:dyDescent="0.2">
      <c r="A24" s="26">
        <v>13</v>
      </c>
      <c r="B24" s="27" t="s">
        <v>48</v>
      </c>
      <c r="C24" s="26">
        <v>0</v>
      </c>
      <c r="D24" s="26">
        <v>50</v>
      </c>
      <c r="E24" s="26">
        <v>50.2</v>
      </c>
      <c r="F24" s="26">
        <v>0</v>
      </c>
      <c r="G24" s="26"/>
      <c r="H24" s="26"/>
      <c r="I24" s="26">
        <v>25.7</v>
      </c>
      <c r="J24" s="26">
        <v>33.799999999999997</v>
      </c>
      <c r="K24" s="26">
        <v>18.7</v>
      </c>
      <c r="L24" s="26">
        <v>22</v>
      </c>
    </row>
    <row r="25" spans="1:12" ht="15" x14ac:dyDescent="0.2">
      <c r="A25" s="26">
        <v>26</v>
      </c>
      <c r="B25" s="27" t="s">
        <v>48</v>
      </c>
      <c r="C25" s="26">
        <v>15.8</v>
      </c>
      <c r="D25" s="26">
        <v>30.7</v>
      </c>
      <c r="E25" s="26">
        <v>25</v>
      </c>
      <c r="F25" s="26">
        <v>28.8</v>
      </c>
      <c r="G25" s="26"/>
      <c r="H25" s="26"/>
      <c r="I25" s="26">
        <v>0</v>
      </c>
      <c r="J25" s="26">
        <v>3.7</v>
      </c>
      <c r="K25" s="26">
        <v>51.2</v>
      </c>
      <c r="L25" s="26">
        <v>45.3</v>
      </c>
    </row>
    <row r="26" spans="1:12" ht="15" x14ac:dyDescent="0.2">
      <c r="A26" s="26">
        <v>28</v>
      </c>
      <c r="B26" s="27" t="s">
        <v>48</v>
      </c>
      <c r="C26" s="26">
        <v>53.7</v>
      </c>
      <c r="D26" s="26">
        <v>17.100000000000001</v>
      </c>
      <c r="E26" s="26">
        <v>4</v>
      </c>
      <c r="F26" s="26">
        <v>25.4</v>
      </c>
      <c r="G26" s="26"/>
      <c r="H26" s="26"/>
      <c r="I26" s="26">
        <v>47.3</v>
      </c>
      <c r="J26" s="26">
        <v>0</v>
      </c>
      <c r="K26" s="26">
        <v>0</v>
      </c>
      <c r="L26" s="26">
        <v>52.8</v>
      </c>
    </row>
    <row r="27" spans="1:12" ht="15" x14ac:dyDescent="0.2">
      <c r="A27" s="26">
        <v>30</v>
      </c>
      <c r="B27" s="27" t="s">
        <v>48</v>
      </c>
      <c r="C27" s="26">
        <v>17.5</v>
      </c>
      <c r="D27" s="26">
        <v>18.8</v>
      </c>
      <c r="E27" s="26">
        <v>28.7</v>
      </c>
      <c r="F27" s="26">
        <v>35.299999999999997</v>
      </c>
      <c r="G27" s="26"/>
      <c r="H27" s="26"/>
      <c r="I27" s="26">
        <v>2.8</v>
      </c>
      <c r="J27" s="26">
        <v>22.9</v>
      </c>
      <c r="K27" s="26">
        <v>21.2</v>
      </c>
      <c r="L27" s="26">
        <v>53</v>
      </c>
    </row>
    <row r="28" spans="1:12" ht="15" x14ac:dyDescent="0.2">
      <c r="A28" s="26">
        <v>31</v>
      </c>
      <c r="B28" s="27" t="s">
        <v>48</v>
      </c>
      <c r="C28" s="26">
        <v>41</v>
      </c>
      <c r="D28" s="26">
        <v>45.6</v>
      </c>
      <c r="E28" s="26">
        <v>0</v>
      </c>
      <c r="F28" s="26">
        <v>17.7</v>
      </c>
      <c r="G28" s="26"/>
      <c r="H28" s="26"/>
      <c r="I28" s="26">
        <v>29</v>
      </c>
      <c r="J28" s="26">
        <v>21.6</v>
      </c>
      <c r="K28" s="26">
        <v>18.899999999999999</v>
      </c>
      <c r="L28" s="26">
        <v>30.4</v>
      </c>
    </row>
    <row r="29" spans="1:12" ht="15" x14ac:dyDescent="0.2">
      <c r="A29" s="26">
        <v>38</v>
      </c>
      <c r="B29" s="27" t="s">
        <v>48</v>
      </c>
      <c r="C29" s="26">
        <v>55.7</v>
      </c>
      <c r="D29" s="26">
        <v>1.9</v>
      </c>
      <c r="E29" s="26">
        <v>0</v>
      </c>
      <c r="F29" s="26">
        <v>42.6</v>
      </c>
      <c r="G29" s="26"/>
      <c r="H29" s="26"/>
      <c r="I29" s="26">
        <v>0</v>
      </c>
      <c r="J29" s="26">
        <v>24</v>
      </c>
      <c r="K29" s="26">
        <v>76</v>
      </c>
      <c r="L29" s="26">
        <v>0</v>
      </c>
    </row>
    <row r="30" spans="1:12" ht="15" x14ac:dyDescent="0.2">
      <c r="A30" s="26">
        <v>41</v>
      </c>
      <c r="B30" s="27" t="s">
        <v>48</v>
      </c>
      <c r="C30" s="26">
        <v>0</v>
      </c>
      <c r="D30" s="26">
        <v>18.600000000000001</v>
      </c>
      <c r="E30" s="26">
        <v>47.1</v>
      </c>
      <c r="F30" s="26">
        <v>34.4</v>
      </c>
      <c r="G30" s="26"/>
      <c r="H30" s="26"/>
      <c r="I30" s="26">
        <v>15</v>
      </c>
      <c r="J30" s="26">
        <v>38.9</v>
      </c>
      <c r="K30" s="26">
        <v>42.4</v>
      </c>
      <c r="L30" s="26">
        <v>3.8</v>
      </c>
    </row>
    <row r="31" spans="1:12" ht="15" x14ac:dyDescent="0.2">
      <c r="A31" s="26">
        <v>42</v>
      </c>
      <c r="B31" s="27" t="s">
        <v>48</v>
      </c>
      <c r="C31" s="26">
        <v>51.6</v>
      </c>
      <c r="D31" s="26">
        <v>26.1</v>
      </c>
      <c r="E31" s="26">
        <v>2.2000000000000002</v>
      </c>
      <c r="F31" s="26">
        <v>20.3</v>
      </c>
      <c r="G31" s="26"/>
      <c r="H31" s="26"/>
      <c r="I31" s="26">
        <v>41.5</v>
      </c>
      <c r="J31" s="26">
        <v>9.5</v>
      </c>
      <c r="K31" s="26">
        <v>10.7</v>
      </c>
      <c r="L31" s="26">
        <v>38.5</v>
      </c>
    </row>
    <row r="32" spans="1:12" ht="15" x14ac:dyDescent="0.2">
      <c r="A32" s="26" t="s">
        <v>64</v>
      </c>
      <c r="B32" s="27"/>
      <c r="C32" s="21">
        <v>29.412500000000001</v>
      </c>
      <c r="D32" s="21">
        <v>26.1</v>
      </c>
      <c r="E32" s="21">
        <v>19.649999999999999</v>
      </c>
      <c r="F32" s="21">
        <v>25.5625</v>
      </c>
      <c r="G32" s="26"/>
      <c r="H32" s="26"/>
      <c r="I32" s="21">
        <v>20.162500000000001</v>
      </c>
      <c r="J32" s="21">
        <v>19.3</v>
      </c>
      <c r="K32" s="21">
        <v>29.887499999999999</v>
      </c>
      <c r="L32" s="21">
        <v>30.725000000000001</v>
      </c>
    </row>
    <row r="33" spans="1:12" ht="15" x14ac:dyDescent="0.2">
      <c r="A33" s="26"/>
      <c r="B33" s="27"/>
      <c r="C33" s="21"/>
      <c r="D33" s="21"/>
      <c r="E33" s="21"/>
      <c r="F33" s="21"/>
      <c r="G33" s="26"/>
      <c r="H33" s="26"/>
      <c r="I33" s="21"/>
      <c r="J33" s="21"/>
      <c r="K33" s="21"/>
      <c r="L33" s="21"/>
    </row>
    <row r="34" spans="1:12" ht="15" x14ac:dyDescent="0.2">
      <c r="A34" s="26" t="s">
        <v>65</v>
      </c>
      <c r="B34" s="26"/>
      <c r="C34" s="29">
        <v>23.79937</v>
      </c>
      <c r="D34" s="29">
        <v>15.80597</v>
      </c>
      <c r="E34" s="29">
        <v>21.108560000000001</v>
      </c>
      <c r="F34" s="29">
        <v>13.18364</v>
      </c>
      <c r="G34" s="29"/>
      <c r="H34" s="29"/>
      <c r="I34" s="29">
        <v>18.676410000000001</v>
      </c>
      <c r="J34" s="29">
        <v>13.870010000000001</v>
      </c>
      <c r="K34" s="29">
        <v>24.84216</v>
      </c>
      <c r="L34" s="29">
        <v>20.7074</v>
      </c>
    </row>
    <row r="35" spans="1:12" ht="15" x14ac:dyDescent="0.2">
      <c r="A35" s="26"/>
      <c r="B35" s="27"/>
      <c r="C35" s="26"/>
      <c r="D35" s="26"/>
      <c r="E35" s="26"/>
      <c r="F35" s="26"/>
      <c r="G35" s="26"/>
      <c r="H35" s="26"/>
      <c r="I35" s="26"/>
      <c r="J35" s="26"/>
      <c r="K35" s="26"/>
      <c r="L35" s="26"/>
    </row>
    <row r="36" spans="1:12" ht="15" x14ac:dyDescent="0.2">
      <c r="A36" s="26" t="s">
        <v>66</v>
      </c>
      <c r="B36" s="27"/>
      <c r="C36" s="26">
        <v>8.4143469999999994</v>
      </c>
      <c r="D36" s="26">
        <v>5.5882529999999999</v>
      </c>
      <c r="E36" s="26">
        <v>7.4630039999999997</v>
      </c>
      <c r="F36" s="26">
        <v>4.6611209999999996</v>
      </c>
      <c r="G36" s="26"/>
      <c r="H36" s="26"/>
      <c r="I36" s="26">
        <v>6.6031089999999999</v>
      </c>
      <c r="J36" s="26">
        <v>4.9037889999999997</v>
      </c>
      <c r="K36" s="26">
        <v>8.7830279999999998</v>
      </c>
      <c r="L36" s="26">
        <v>7.3211719999999998</v>
      </c>
    </row>
    <row r="37" spans="1:12" ht="15" x14ac:dyDescent="0.2">
      <c r="A37" s="26"/>
      <c r="B37" s="27"/>
      <c r="C37" s="26"/>
      <c r="D37" s="26"/>
      <c r="E37" s="26"/>
      <c r="F37" s="26"/>
      <c r="G37" s="26"/>
      <c r="H37" s="26"/>
      <c r="I37" s="26"/>
      <c r="J37" s="26"/>
      <c r="K37" s="26"/>
      <c r="L37" s="26"/>
    </row>
    <row r="38" spans="1:12" ht="15" x14ac:dyDescent="0.2">
      <c r="A38" s="26"/>
      <c r="B38" s="27"/>
      <c r="C38" s="26"/>
      <c r="D38" s="26"/>
      <c r="E38" s="26"/>
      <c r="F38" s="26"/>
      <c r="G38" s="26"/>
      <c r="H38" s="26"/>
      <c r="I38" s="26"/>
      <c r="J38" s="26"/>
      <c r="K38" s="26"/>
      <c r="L38" s="26"/>
    </row>
    <row r="39" spans="1:12" ht="15" x14ac:dyDescent="0.2">
      <c r="A39" s="26">
        <v>61</v>
      </c>
      <c r="B39" s="27" t="s">
        <v>42</v>
      </c>
      <c r="C39" s="26">
        <v>5.0999999999999996</v>
      </c>
      <c r="D39" s="26">
        <v>67.099999999999994</v>
      </c>
      <c r="E39" s="26">
        <v>27.9</v>
      </c>
      <c r="F39" s="26">
        <v>0</v>
      </c>
      <c r="G39" s="26"/>
      <c r="H39" s="26"/>
      <c r="I39" s="26">
        <v>9.4</v>
      </c>
      <c r="J39" s="26">
        <v>55.6</v>
      </c>
      <c r="K39" s="26">
        <v>30</v>
      </c>
      <c r="L39" s="26">
        <v>5.0999999999999996</v>
      </c>
    </row>
    <row r="40" spans="1:12" ht="15" x14ac:dyDescent="0.2">
      <c r="A40" s="26">
        <v>62</v>
      </c>
      <c r="B40" s="27" t="s">
        <v>42</v>
      </c>
      <c r="C40" s="26">
        <v>13.6</v>
      </c>
      <c r="D40" s="26">
        <v>37.9</v>
      </c>
      <c r="E40" s="26">
        <v>48.8</v>
      </c>
      <c r="F40" s="26">
        <v>0</v>
      </c>
      <c r="G40" s="26"/>
      <c r="H40" s="26"/>
      <c r="I40" s="26">
        <v>2</v>
      </c>
      <c r="J40" s="26">
        <v>62</v>
      </c>
      <c r="K40" s="26">
        <v>32.799999999999997</v>
      </c>
      <c r="L40" s="26">
        <v>3.5</v>
      </c>
    </row>
    <row r="41" spans="1:12" ht="15" x14ac:dyDescent="0.2">
      <c r="A41" s="26">
        <v>63</v>
      </c>
      <c r="B41" s="27" t="s">
        <v>42</v>
      </c>
      <c r="C41" s="26">
        <v>14.3</v>
      </c>
      <c r="D41" s="26">
        <v>72.8</v>
      </c>
      <c r="E41" s="26">
        <v>9.6999999999999993</v>
      </c>
      <c r="F41" s="26">
        <v>3.4</v>
      </c>
      <c r="G41" s="26"/>
      <c r="H41" s="26"/>
      <c r="I41" s="26">
        <v>9</v>
      </c>
      <c r="J41" s="26">
        <v>59.8</v>
      </c>
      <c r="K41" s="26">
        <v>29.5</v>
      </c>
      <c r="L41" s="26">
        <v>1.9</v>
      </c>
    </row>
    <row r="42" spans="1:12" ht="15" x14ac:dyDescent="0.2">
      <c r="A42" s="26">
        <v>64</v>
      </c>
      <c r="B42" s="27" t="s">
        <v>42</v>
      </c>
      <c r="C42" s="26">
        <v>28.6</v>
      </c>
      <c r="D42" s="26">
        <v>34.700000000000003</v>
      </c>
      <c r="E42" s="26">
        <v>24</v>
      </c>
      <c r="F42" s="26">
        <v>13</v>
      </c>
      <c r="G42" s="26"/>
      <c r="H42" s="26"/>
      <c r="I42" s="26">
        <v>27</v>
      </c>
      <c r="J42" s="26">
        <v>53.8</v>
      </c>
      <c r="K42" s="26">
        <v>14</v>
      </c>
      <c r="L42" s="26">
        <v>5.4</v>
      </c>
    </row>
    <row r="43" spans="1:12" ht="15" x14ac:dyDescent="0.2">
      <c r="A43" s="26">
        <v>65</v>
      </c>
      <c r="B43" s="27" t="s">
        <v>42</v>
      </c>
      <c r="C43" s="26">
        <v>24</v>
      </c>
      <c r="D43" s="26">
        <v>59</v>
      </c>
      <c r="E43" s="26">
        <v>8.9</v>
      </c>
      <c r="F43" s="26">
        <v>8.4</v>
      </c>
      <c r="G43" s="26"/>
      <c r="H43" s="26"/>
      <c r="I43" s="26">
        <v>24.2</v>
      </c>
      <c r="J43" s="26">
        <v>52.3</v>
      </c>
      <c r="K43" s="26">
        <v>17.399999999999999</v>
      </c>
      <c r="L43" s="26">
        <v>6.3</v>
      </c>
    </row>
    <row r="44" spans="1:12" ht="15" x14ac:dyDescent="0.2">
      <c r="A44" s="26">
        <v>32</v>
      </c>
      <c r="B44" s="27" t="s">
        <v>42</v>
      </c>
      <c r="C44" s="26">
        <v>19.7</v>
      </c>
      <c r="D44" s="26">
        <v>43.1</v>
      </c>
      <c r="E44" s="26">
        <v>23.7</v>
      </c>
      <c r="F44" s="26">
        <v>13.7</v>
      </c>
      <c r="G44" s="26"/>
      <c r="H44" s="26"/>
      <c r="I44" s="26">
        <v>32.9</v>
      </c>
      <c r="J44" s="26">
        <v>52.8</v>
      </c>
      <c r="K44" s="26">
        <v>14.2</v>
      </c>
      <c r="L44" s="26">
        <v>0</v>
      </c>
    </row>
    <row r="45" spans="1:12" ht="15" x14ac:dyDescent="0.2">
      <c r="A45" s="26">
        <v>46</v>
      </c>
      <c r="B45" s="27" t="s">
        <v>42</v>
      </c>
      <c r="C45" s="26">
        <v>0</v>
      </c>
      <c r="D45" s="26">
        <v>25.8</v>
      </c>
      <c r="E45" s="26">
        <v>74.3</v>
      </c>
      <c r="F45" s="26">
        <v>0</v>
      </c>
      <c r="G45" s="26"/>
      <c r="H45" s="26"/>
      <c r="I45" s="26">
        <v>18.8</v>
      </c>
      <c r="J45" s="26">
        <v>76.5</v>
      </c>
      <c r="K45" s="26">
        <v>4.8</v>
      </c>
      <c r="L45" s="26">
        <v>0</v>
      </c>
    </row>
    <row r="46" spans="1:12" ht="15" x14ac:dyDescent="0.2">
      <c r="A46" s="26">
        <v>48</v>
      </c>
      <c r="B46" s="27" t="s">
        <v>42</v>
      </c>
      <c r="C46" s="26">
        <v>17.600000000000001</v>
      </c>
      <c r="D46" s="26">
        <v>60.7</v>
      </c>
      <c r="E46" s="26">
        <v>20.6</v>
      </c>
      <c r="F46" s="26">
        <v>1.3</v>
      </c>
      <c r="G46" s="26"/>
      <c r="H46" s="26"/>
      <c r="I46" s="26">
        <v>32.9</v>
      </c>
      <c r="J46" s="26">
        <v>46.3</v>
      </c>
      <c r="K46" s="26">
        <v>13.2</v>
      </c>
      <c r="L46" s="26">
        <v>7.8</v>
      </c>
    </row>
    <row r="47" spans="1:12" ht="15" x14ac:dyDescent="0.2">
      <c r="A47" s="26">
        <v>58</v>
      </c>
      <c r="B47" s="27" t="s">
        <v>42</v>
      </c>
      <c r="C47" s="26">
        <v>52.6</v>
      </c>
      <c r="D47" s="26">
        <v>12.6</v>
      </c>
      <c r="E47" s="26">
        <v>11</v>
      </c>
      <c r="F47" s="26">
        <v>24.1</v>
      </c>
      <c r="G47" s="26"/>
      <c r="H47" s="26"/>
      <c r="I47" s="26">
        <v>21.3</v>
      </c>
      <c r="J47" s="26">
        <v>39.799999999999997</v>
      </c>
      <c r="K47" s="26">
        <v>17.899999999999999</v>
      </c>
      <c r="L47" s="26">
        <v>21.3</v>
      </c>
    </row>
    <row r="48" spans="1:12" ht="15" x14ac:dyDescent="0.2">
      <c r="A48" s="26">
        <v>60</v>
      </c>
      <c r="B48" s="27" t="s">
        <v>42</v>
      </c>
      <c r="C48" s="26">
        <v>12.6</v>
      </c>
      <c r="D48" s="26">
        <v>35.4</v>
      </c>
      <c r="E48" s="26">
        <v>33.799999999999997</v>
      </c>
      <c r="F48" s="26">
        <v>18.399999999999999</v>
      </c>
      <c r="G48" s="26"/>
      <c r="H48" s="26"/>
      <c r="I48" s="26">
        <v>19.2</v>
      </c>
      <c r="J48" s="26">
        <v>41</v>
      </c>
      <c r="K48" s="26">
        <v>36.299999999999997</v>
      </c>
      <c r="L48" s="26">
        <v>3.6</v>
      </c>
    </row>
    <row r="49" spans="1:12" ht="15" x14ac:dyDescent="0.2">
      <c r="A49" s="26" t="s">
        <v>64</v>
      </c>
      <c r="B49" s="27"/>
      <c r="C49" s="21">
        <v>18.809999999999999</v>
      </c>
      <c r="D49" s="21">
        <v>44.91</v>
      </c>
      <c r="E49" s="21">
        <v>28.27</v>
      </c>
      <c r="F49" s="21">
        <v>8.23</v>
      </c>
      <c r="G49" s="26"/>
      <c r="H49" s="26"/>
      <c r="I49" s="21">
        <v>19.670000000000002</v>
      </c>
      <c r="J49" s="21">
        <v>53.99</v>
      </c>
      <c r="K49" s="21">
        <v>21.01</v>
      </c>
      <c r="L49" s="21">
        <v>5.49</v>
      </c>
    </row>
    <row r="50" spans="1:12" ht="15" x14ac:dyDescent="0.2">
      <c r="A50" s="26"/>
      <c r="B50" s="27"/>
      <c r="C50" s="26"/>
      <c r="D50" s="26"/>
      <c r="E50" s="26"/>
      <c r="F50" s="26"/>
      <c r="G50" s="26"/>
      <c r="H50" s="26"/>
      <c r="I50" s="26"/>
      <c r="J50" s="26"/>
      <c r="K50" s="26"/>
      <c r="L50" s="26"/>
    </row>
    <row r="51" spans="1:12" ht="15" x14ac:dyDescent="0.2">
      <c r="A51" s="26" t="s">
        <v>65</v>
      </c>
      <c r="B51" s="26"/>
      <c r="C51" s="26">
        <v>14.50911</v>
      </c>
      <c r="D51" s="26">
        <v>19.36299</v>
      </c>
      <c r="E51" s="26">
        <v>20.240780000000001</v>
      </c>
      <c r="F51" s="26">
        <v>8.7084949999999992</v>
      </c>
      <c r="G51" s="26"/>
      <c r="H51" s="26"/>
      <c r="I51" s="26">
        <v>10.32527</v>
      </c>
      <c r="J51" s="26">
        <v>10.753550000000001</v>
      </c>
      <c r="K51" s="26">
        <v>10.36913</v>
      </c>
      <c r="L51" s="26">
        <v>6.1174520000000001</v>
      </c>
    </row>
    <row r="52" spans="1:12" ht="15" x14ac:dyDescent="0.2">
      <c r="A52" s="26"/>
      <c r="B52" s="27"/>
      <c r="C52" s="26"/>
      <c r="D52" s="26"/>
      <c r="E52" s="26"/>
      <c r="F52" s="26"/>
      <c r="G52" s="26"/>
      <c r="H52" s="26"/>
      <c r="I52" s="26"/>
      <c r="J52" s="26"/>
      <c r="K52" s="26"/>
      <c r="L52" s="26"/>
    </row>
    <row r="53" spans="1:12" ht="15" x14ac:dyDescent="0.2">
      <c r="A53" s="26" t="s">
        <v>66</v>
      </c>
      <c r="B53" s="27"/>
      <c r="C53" s="26">
        <v>4.588184</v>
      </c>
      <c r="D53" s="26">
        <v>6.1231159999999996</v>
      </c>
      <c r="E53" s="26">
        <v>6.4006949999999998</v>
      </c>
      <c r="F53" s="26">
        <v>2.7538680000000002</v>
      </c>
      <c r="G53" s="26"/>
      <c r="H53" s="26"/>
      <c r="I53" s="26">
        <v>3.2651370000000002</v>
      </c>
      <c r="J53" s="26">
        <v>3.4005700000000001</v>
      </c>
      <c r="K53" s="26">
        <v>3.2790059999999999</v>
      </c>
      <c r="L53" s="26">
        <v>1.9345079999999999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3:AF64"/>
  <sheetViews>
    <sheetView zoomScale="94" zoomScaleNormal="94" workbookViewId="0">
      <selection activeCell="B38" sqref="B38"/>
    </sheetView>
  </sheetViews>
  <sheetFormatPr baseColWidth="10" defaultRowHeight="13" x14ac:dyDescent="0.15"/>
  <sheetData>
    <row r="3" spans="2:32" ht="46" customHeight="1" x14ac:dyDescent="0.3">
      <c r="E3" s="33" t="s">
        <v>85</v>
      </c>
    </row>
    <row r="6" spans="2:32" x14ac:dyDescent="0.15">
      <c r="C6" s="32" t="s">
        <v>81</v>
      </c>
    </row>
    <row r="7" spans="2:32" x14ac:dyDescent="0.15">
      <c r="C7" s="32" t="s">
        <v>83</v>
      </c>
      <c r="D7" s="32" t="s">
        <v>82</v>
      </c>
      <c r="E7" s="32" t="s">
        <v>53</v>
      </c>
    </row>
    <row r="8" spans="2:32" x14ac:dyDescent="0.15">
      <c r="C8" s="32" t="s">
        <v>84</v>
      </c>
      <c r="G8" s="5" t="s">
        <v>75</v>
      </c>
      <c r="J8" s="29"/>
    </row>
    <row r="9" spans="2:32" x14ac:dyDescent="0.15">
      <c r="B9" s="32" t="s">
        <v>42</v>
      </c>
      <c r="G9" s="5"/>
      <c r="R9" s="21" t="s">
        <v>38</v>
      </c>
      <c r="S9" s="21">
        <v>1</v>
      </c>
      <c r="T9" s="21">
        <v>2</v>
      </c>
      <c r="U9" s="21">
        <v>3</v>
      </c>
      <c r="V9" s="21">
        <v>4</v>
      </c>
      <c r="W9" s="21">
        <v>5</v>
      </c>
      <c r="X9" s="21">
        <v>6</v>
      </c>
      <c r="Y9" s="21">
        <v>7</v>
      </c>
      <c r="Z9" s="21">
        <v>8</v>
      </c>
      <c r="AA9" s="21">
        <v>9</v>
      </c>
      <c r="AB9" s="21">
        <v>10</v>
      </c>
      <c r="AC9" s="21">
        <v>11</v>
      </c>
      <c r="AD9" s="21">
        <v>12</v>
      </c>
      <c r="AE9" s="21">
        <v>13</v>
      </c>
      <c r="AF9" s="21">
        <v>14</v>
      </c>
    </row>
    <row r="10" spans="2:32" x14ac:dyDescent="0.15">
      <c r="B10" s="30">
        <v>32</v>
      </c>
      <c r="C10">
        <v>8</v>
      </c>
      <c r="D10">
        <v>9</v>
      </c>
      <c r="E10">
        <v>9</v>
      </c>
      <c r="G10" s="5">
        <f>AVERAGE(C10:E10)</f>
        <v>8.6666666666666661</v>
      </c>
      <c r="R10" s="25" t="s">
        <v>106</v>
      </c>
    </row>
    <row r="11" spans="2:32" x14ac:dyDescent="0.15">
      <c r="B11" s="30">
        <v>46</v>
      </c>
      <c r="C11">
        <v>7</v>
      </c>
      <c r="D11">
        <v>9</v>
      </c>
      <c r="E11">
        <v>9</v>
      </c>
      <c r="G11" s="5">
        <f t="shared" ref="G11:G19" si="0">AVERAGE(C11:E11)</f>
        <v>8.3333333333333339</v>
      </c>
      <c r="R11" s="25">
        <v>1</v>
      </c>
      <c r="S11">
        <v>2.5</v>
      </c>
      <c r="T11">
        <v>1.75</v>
      </c>
      <c r="U11">
        <v>2.75</v>
      </c>
      <c r="V11">
        <v>2.25</v>
      </c>
      <c r="W11">
        <v>2</v>
      </c>
      <c r="X11">
        <v>2.25</v>
      </c>
      <c r="Y11">
        <v>0.75</v>
      </c>
      <c r="Z11">
        <v>2.25</v>
      </c>
      <c r="AA11">
        <v>1.75</v>
      </c>
      <c r="AB11">
        <v>1.5</v>
      </c>
      <c r="AC11">
        <v>2</v>
      </c>
      <c r="AD11">
        <v>0</v>
      </c>
      <c r="AE11">
        <v>0</v>
      </c>
      <c r="AF11">
        <v>0</v>
      </c>
    </row>
    <row r="12" spans="2:32" x14ac:dyDescent="0.15">
      <c r="B12" s="1">
        <v>48</v>
      </c>
      <c r="C12">
        <v>8</v>
      </c>
      <c r="D12">
        <v>9</v>
      </c>
      <c r="E12">
        <v>10</v>
      </c>
      <c r="G12" s="5">
        <f t="shared" si="0"/>
        <v>9</v>
      </c>
      <c r="R12" s="25">
        <v>2</v>
      </c>
      <c r="S12">
        <v>2.75</v>
      </c>
      <c r="T12">
        <v>1.75</v>
      </c>
      <c r="U12">
        <v>2.5</v>
      </c>
      <c r="V12">
        <v>1.25</v>
      </c>
      <c r="W12">
        <v>0.25</v>
      </c>
      <c r="X12">
        <v>0.25</v>
      </c>
      <c r="Y12">
        <v>0.75</v>
      </c>
      <c r="Z12">
        <v>0.5</v>
      </c>
      <c r="AA12">
        <v>0.5</v>
      </c>
      <c r="AB12">
        <v>1</v>
      </c>
      <c r="AC12">
        <v>1</v>
      </c>
      <c r="AD12">
        <v>0</v>
      </c>
      <c r="AE12">
        <v>0</v>
      </c>
      <c r="AF12">
        <v>0</v>
      </c>
    </row>
    <row r="13" spans="2:32" x14ac:dyDescent="0.15">
      <c r="B13" s="30">
        <v>58</v>
      </c>
      <c r="C13">
        <v>8</v>
      </c>
      <c r="D13">
        <v>9</v>
      </c>
      <c r="E13">
        <v>9</v>
      </c>
      <c r="G13" s="5">
        <f t="shared" si="0"/>
        <v>8.6666666666666661</v>
      </c>
      <c r="R13" s="25">
        <v>3</v>
      </c>
      <c r="S13">
        <v>2.75</v>
      </c>
      <c r="T13">
        <v>2.5</v>
      </c>
      <c r="U13">
        <v>2.25</v>
      </c>
      <c r="V13">
        <v>1.25</v>
      </c>
      <c r="W13">
        <v>1.25</v>
      </c>
      <c r="X13">
        <v>2.25</v>
      </c>
      <c r="Y13">
        <v>1.25</v>
      </c>
      <c r="Z13">
        <v>0.25</v>
      </c>
      <c r="AA13">
        <v>1.75</v>
      </c>
      <c r="AB13">
        <v>0.75</v>
      </c>
      <c r="AC13">
        <v>0.25</v>
      </c>
      <c r="AD13">
        <v>0.5</v>
      </c>
      <c r="AE13">
        <v>0</v>
      </c>
      <c r="AF13">
        <v>0</v>
      </c>
    </row>
    <row r="14" spans="2:32" x14ac:dyDescent="0.15">
      <c r="B14" s="1">
        <v>60</v>
      </c>
      <c r="C14">
        <v>6</v>
      </c>
      <c r="D14">
        <v>9</v>
      </c>
      <c r="E14">
        <v>10</v>
      </c>
      <c r="G14" s="5">
        <f t="shared" si="0"/>
        <v>8.3333333333333339</v>
      </c>
      <c r="R14" s="25">
        <v>4</v>
      </c>
      <c r="S14">
        <v>2.75</v>
      </c>
      <c r="T14">
        <v>2.75</v>
      </c>
      <c r="U14">
        <v>0.75</v>
      </c>
      <c r="V14">
        <v>2</v>
      </c>
      <c r="W14">
        <v>1.75</v>
      </c>
      <c r="X14">
        <v>0.25</v>
      </c>
      <c r="Y14">
        <v>0.25</v>
      </c>
      <c r="Z14">
        <v>0.5</v>
      </c>
      <c r="AA14">
        <v>1.25</v>
      </c>
      <c r="AB14">
        <v>1</v>
      </c>
      <c r="AC14">
        <v>1</v>
      </c>
      <c r="AD14">
        <v>0.5</v>
      </c>
      <c r="AE14">
        <v>0</v>
      </c>
      <c r="AF14">
        <v>0</v>
      </c>
    </row>
    <row r="15" spans="2:32" x14ac:dyDescent="0.15">
      <c r="B15" s="30">
        <v>61</v>
      </c>
      <c r="C15">
        <v>9</v>
      </c>
      <c r="D15">
        <v>10</v>
      </c>
      <c r="E15">
        <v>9</v>
      </c>
      <c r="G15" s="5">
        <f t="shared" si="0"/>
        <v>9.3333333333333339</v>
      </c>
      <c r="R15" s="25">
        <v>5</v>
      </c>
      <c r="S15">
        <v>2.25</v>
      </c>
      <c r="T15">
        <v>3</v>
      </c>
      <c r="U15">
        <v>2.5</v>
      </c>
      <c r="V15">
        <v>2.75</v>
      </c>
      <c r="W15">
        <v>2</v>
      </c>
      <c r="X15">
        <v>1.75</v>
      </c>
      <c r="Y15">
        <v>1</v>
      </c>
      <c r="Z15">
        <v>2</v>
      </c>
      <c r="AA15">
        <v>2.25</v>
      </c>
      <c r="AB15">
        <v>1.75</v>
      </c>
      <c r="AC15">
        <v>1.25</v>
      </c>
      <c r="AD15">
        <v>1</v>
      </c>
      <c r="AE15">
        <v>0.5</v>
      </c>
      <c r="AF15">
        <v>0</v>
      </c>
    </row>
    <row r="16" spans="2:32" x14ac:dyDescent="0.15">
      <c r="B16" s="30">
        <v>62</v>
      </c>
      <c r="C16">
        <v>7</v>
      </c>
      <c r="D16">
        <v>10</v>
      </c>
      <c r="E16">
        <v>9</v>
      </c>
      <c r="G16" s="5">
        <f t="shared" si="0"/>
        <v>8.6666666666666661</v>
      </c>
      <c r="R16" s="25">
        <v>6</v>
      </c>
      <c r="S16">
        <v>3</v>
      </c>
      <c r="T16">
        <v>1</v>
      </c>
      <c r="U16">
        <v>2.5</v>
      </c>
      <c r="V16">
        <v>1.5</v>
      </c>
      <c r="W16">
        <v>3</v>
      </c>
      <c r="X16">
        <v>1.75</v>
      </c>
      <c r="Y16">
        <v>2</v>
      </c>
      <c r="Z16">
        <v>1.25</v>
      </c>
      <c r="AA16">
        <v>2.5</v>
      </c>
      <c r="AB16">
        <v>2</v>
      </c>
      <c r="AC16">
        <v>2.25</v>
      </c>
      <c r="AD16">
        <v>1.75</v>
      </c>
      <c r="AE16">
        <v>1.5</v>
      </c>
      <c r="AF16">
        <v>1</v>
      </c>
    </row>
    <row r="17" spans="2:32" x14ac:dyDescent="0.15">
      <c r="B17" s="30">
        <v>63</v>
      </c>
      <c r="C17">
        <v>7</v>
      </c>
      <c r="D17">
        <v>9</v>
      </c>
      <c r="E17">
        <v>9</v>
      </c>
      <c r="G17" s="5">
        <f t="shared" si="0"/>
        <v>8.3333333333333339</v>
      </c>
      <c r="R17" s="25">
        <v>7</v>
      </c>
      <c r="S17">
        <v>2.5</v>
      </c>
      <c r="T17">
        <v>2</v>
      </c>
      <c r="U17">
        <v>2.5</v>
      </c>
      <c r="V17">
        <v>2</v>
      </c>
      <c r="W17">
        <v>0.75</v>
      </c>
      <c r="X17">
        <v>0.5</v>
      </c>
      <c r="Y17">
        <v>0.5</v>
      </c>
      <c r="Z17">
        <v>1.5</v>
      </c>
      <c r="AA17">
        <v>0.75</v>
      </c>
      <c r="AB17">
        <v>0.5</v>
      </c>
      <c r="AC17">
        <v>1.25</v>
      </c>
      <c r="AD17">
        <v>0</v>
      </c>
      <c r="AE17">
        <v>0</v>
      </c>
      <c r="AF17">
        <v>0</v>
      </c>
    </row>
    <row r="18" spans="2:32" x14ac:dyDescent="0.15">
      <c r="B18" s="1">
        <v>64</v>
      </c>
      <c r="C18">
        <v>8</v>
      </c>
      <c r="D18">
        <v>9</v>
      </c>
      <c r="E18">
        <v>10</v>
      </c>
      <c r="G18" s="5">
        <f t="shared" si="0"/>
        <v>9</v>
      </c>
      <c r="R18" s="25">
        <v>8</v>
      </c>
      <c r="S18">
        <v>2.25</v>
      </c>
      <c r="T18">
        <v>1.75</v>
      </c>
      <c r="U18">
        <v>2.5</v>
      </c>
      <c r="V18">
        <v>2.5</v>
      </c>
      <c r="W18">
        <v>1</v>
      </c>
      <c r="X18">
        <v>0.5</v>
      </c>
      <c r="Y18">
        <v>1</v>
      </c>
      <c r="Z18">
        <v>0.25</v>
      </c>
      <c r="AA18">
        <v>2.25</v>
      </c>
      <c r="AB18">
        <v>2</v>
      </c>
      <c r="AC18">
        <v>1.75</v>
      </c>
      <c r="AD18">
        <v>0.25</v>
      </c>
      <c r="AE18">
        <v>0.25</v>
      </c>
      <c r="AF18">
        <v>0</v>
      </c>
    </row>
    <row r="19" spans="2:32" x14ac:dyDescent="0.15">
      <c r="B19" s="30">
        <v>65</v>
      </c>
      <c r="C19">
        <v>7</v>
      </c>
      <c r="D19">
        <v>10</v>
      </c>
      <c r="E19">
        <v>10</v>
      </c>
      <c r="G19" s="5">
        <f t="shared" si="0"/>
        <v>9</v>
      </c>
      <c r="R19" s="25">
        <v>9</v>
      </c>
      <c r="S19">
        <v>2.75</v>
      </c>
      <c r="T19">
        <v>2</v>
      </c>
      <c r="U19">
        <v>2.5</v>
      </c>
      <c r="V19">
        <v>1.5</v>
      </c>
      <c r="W19">
        <v>2.5</v>
      </c>
      <c r="X19">
        <v>2.25</v>
      </c>
      <c r="Y19">
        <v>1.25</v>
      </c>
      <c r="Z19">
        <v>1.5</v>
      </c>
      <c r="AA19">
        <v>1.5</v>
      </c>
      <c r="AB19">
        <v>1</v>
      </c>
      <c r="AC19">
        <v>0</v>
      </c>
      <c r="AD19">
        <v>0</v>
      </c>
      <c r="AE19">
        <v>0</v>
      </c>
      <c r="AF19">
        <v>0</v>
      </c>
    </row>
    <row r="20" spans="2:32" x14ac:dyDescent="0.15">
      <c r="C20">
        <f>AVERAGE(C10:C19)</f>
        <v>7.5</v>
      </c>
      <c r="D20">
        <f>AVERAGE(D10:D19)</f>
        <v>9.3000000000000007</v>
      </c>
      <c r="E20">
        <f>AVERAGE(E10:E19)</f>
        <v>9.4</v>
      </c>
      <c r="G20" s="31">
        <f>AVERAGE(G10:G19)</f>
        <v>8.7333333333333325</v>
      </c>
      <c r="I20" s="29" t="s">
        <v>77</v>
      </c>
      <c r="R20" s="25">
        <v>10</v>
      </c>
      <c r="S20">
        <v>2</v>
      </c>
      <c r="T20">
        <v>1.75</v>
      </c>
      <c r="U20">
        <v>1.5</v>
      </c>
      <c r="V20">
        <v>1.25</v>
      </c>
      <c r="W20">
        <v>0.5</v>
      </c>
      <c r="X20">
        <v>0.5</v>
      </c>
      <c r="Y20">
        <v>0.25</v>
      </c>
      <c r="Z20">
        <v>0.5</v>
      </c>
      <c r="AA20">
        <v>0.5</v>
      </c>
      <c r="AB20">
        <v>0.75</v>
      </c>
      <c r="AC20">
        <v>0</v>
      </c>
      <c r="AD20">
        <v>0.25</v>
      </c>
      <c r="AE20">
        <v>0</v>
      </c>
      <c r="AF20">
        <v>0</v>
      </c>
    </row>
    <row r="21" spans="2:32" x14ac:dyDescent="0.15">
      <c r="B21" t="s">
        <v>66</v>
      </c>
      <c r="C21">
        <f>STDEV(C10:C19)/SQRT(COUNT(C10:C19))</f>
        <v>0.26874192494328497</v>
      </c>
      <c r="D21">
        <f>STDEV(D10:D19)/SQRT(COUNT(D10:D19))</f>
        <v>0.15275252316519466</v>
      </c>
      <c r="E21">
        <f>STDEV(E10:E19)/SQRT(COUNT(E10:E19))</f>
        <v>0.16329931618554519</v>
      </c>
      <c r="G21" s="31">
        <f>STDEV(G10:G19)/SQRT(COUNT(G10:G19))</f>
        <v>0.10886621079036345</v>
      </c>
      <c r="R21" s="25">
        <v>11</v>
      </c>
      <c r="S21">
        <v>1.5</v>
      </c>
      <c r="T21">
        <v>1.25</v>
      </c>
      <c r="U21">
        <v>2</v>
      </c>
      <c r="V21">
        <v>1.75</v>
      </c>
      <c r="W21">
        <v>0.25</v>
      </c>
      <c r="X21">
        <v>1</v>
      </c>
      <c r="Y21">
        <v>0.25</v>
      </c>
      <c r="Z21">
        <v>1.25</v>
      </c>
      <c r="AA21">
        <v>0</v>
      </c>
      <c r="AB21">
        <v>1.75</v>
      </c>
      <c r="AC21">
        <v>0.25</v>
      </c>
      <c r="AD21">
        <v>0</v>
      </c>
      <c r="AE21">
        <v>0</v>
      </c>
      <c r="AF21">
        <v>0</v>
      </c>
    </row>
    <row r="22" spans="2:32" x14ac:dyDescent="0.15">
      <c r="G22" s="5"/>
      <c r="R22" s="25">
        <v>13</v>
      </c>
      <c r="S22">
        <v>2.75</v>
      </c>
      <c r="T22">
        <v>2.25</v>
      </c>
      <c r="U22">
        <v>2.75</v>
      </c>
      <c r="V22">
        <v>1.5</v>
      </c>
      <c r="W22">
        <v>1.25</v>
      </c>
      <c r="X22">
        <v>1.25</v>
      </c>
      <c r="Y22">
        <v>1.5</v>
      </c>
      <c r="Z22">
        <v>0.75</v>
      </c>
      <c r="AA22">
        <v>0.5</v>
      </c>
      <c r="AB22">
        <v>0.5</v>
      </c>
      <c r="AC22">
        <v>0.25</v>
      </c>
      <c r="AD22">
        <v>0.75</v>
      </c>
      <c r="AE22">
        <v>0</v>
      </c>
      <c r="AF22">
        <v>0</v>
      </c>
    </row>
    <row r="23" spans="2:32" x14ac:dyDescent="0.15">
      <c r="G23" s="5"/>
      <c r="R23" s="25">
        <v>14</v>
      </c>
      <c r="S23">
        <v>1.25</v>
      </c>
      <c r="T23">
        <v>2.25</v>
      </c>
      <c r="U23">
        <v>1.25</v>
      </c>
      <c r="V23">
        <v>1.5</v>
      </c>
      <c r="W23">
        <v>0.75</v>
      </c>
      <c r="X23">
        <v>0.75</v>
      </c>
      <c r="Y23">
        <v>0.25</v>
      </c>
      <c r="Z23">
        <v>0.75</v>
      </c>
      <c r="AA23">
        <v>1.5</v>
      </c>
      <c r="AB23">
        <v>1</v>
      </c>
      <c r="AC23">
        <v>0</v>
      </c>
      <c r="AD23">
        <v>0</v>
      </c>
      <c r="AE23">
        <v>0.25</v>
      </c>
      <c r="AF23">
        <v>0</v>
      </c>
    </row>
    <row r="24" spans="2:32" x14ac:dyDescent="0.15">
      <c r="B24" s="32" t="s">
        <v>46</v>
      </c>
      <c r="G24" s="5"/>
      <c r="R24" s="25">
        <v>15</v>
      </c>
      <c r="S24">
        <v>1.75</v>
      </c>
      <c r="T24">
        <v>2.25</v>
      </c>
      <c r="U24">
        <v>1.75</v>
      </c>
      <c r="V24">
        <v>2</v>
      </c>
      <c r="W24">
        <v>2.75</v>
      </c>
      <c r="X24">
        <v>2.25</v>
      </c>
      <c r="Y24">
        <v>2</v>
      </c>
      <c r="Z24">
        <v>1.75</v>
      </c>
      <c r="AA24">
        <v>1.5</v>
      </c>
      <c r="AB24">
        <v>2.75</v>
      </c>
      <c r="AC24">
        <v>1.5</v>
      </c>
      <c r="AD24">
        <v>0.75</v>
      </c>
      <c r="AE24">
        <v>0.25</v>
      </c>
      <c r="AF24">
        <v>0</v>
      </c>
    </row>
    <row r="25" spans="2:32" x14ac:dyDescent="0.15">
      <c r="B25" s="1">
        <v>12</v>
      </c>
      <c r="C25">
        <v>6</v>
      </c>
      <c r="D25">
        <v>7</v>
      </c>
      <c r="E25">
        <v>10</v>
      </c>
      <c r="G25" s="5">
        <f t="shared" ref="G25:G33" si="1">AVERAGE(C25:E25)</f>
        <v>7.666666666666667</v>
      </c>
      <c r="R25" s="25">
        <v>16</v>
      </c>
      <c r="S25">
        <v>2.25</v>
      </c>
      <c r="T25">
        <v>1.5</v>
      </c>
      <c r="U25">
        <v>2.5</v>
      </c>
      <c r="V25">
        <v>2.25</v>
      </c>
      <c r="W25">
        <v>2</v>
      </c>
      <c r="X25">
        <v>0.75</v>
      </c>
      <c r="Y25">
        <v>0</v>
      </c>
      <c r="Z25">
        <v>1.75</v>
      </c>
      <c r="AA25">
        <v>1.25</v>
      </c>
      <c r="AB25">
        <v>0.75</v>
      </c>
      <c r="AC25">
        <v>0.5</v>
      </c>
      <c r="AD25">
        <v>0.5</v>
      </c>
      <c r="AE25">
        <v>0.25</v>
      </c>
      <c r="AF25">
        <v>0</v>
      </c>
    </row>
    <row r="26" spans="2:32" x14ac:dyDescent="0.15">
      <c r="B26" s="1">
        <v>27</v>
      </c>
      <c r="C26">
        <v>7</v>
      </c>
      <c r="D26">
        <v>8</v>
      </c>
      <c r="E26">
        <v>9</v>
      </c>
      <c r="G26" s="5">
        <f t="shared" si="1"/>
        <v>8</v>
      </c>
      <c r="R26" s="25">
        <v>17</v>
      </c>
      <c r="S26">
        <v>2.75</v>
      </c>
      <c r="T26">
        <v>2.25</v>
      </c>
      <c r="U26">
        <v>1.75</v>
      </c>
      <c r="V26">
        <v>1.75</v>
      </c>
      <c r="W26">
        <v>1.5</v>
      </c>
      <c r="X26">
        <v>2</v>
      </c>
      <c r="Y26">
        <v>2</v>
      </c>
      <c r="Z26">
        <v>2</v>
      </c>
      <c r="AA26">
        <v>1.75</v>
      </c>
      <c r="AB26">
        <v>2</v>
      </c>
      <c r="AC26">
        <v>2.5</v>
      </c>
      <c r="AD26">
        <v>1</v>
      </c>
      <c r="AE26">
        <v>1.75</v>
      </c>
      <c r="AF26">
        <v>1.25</v>
      </c>
    </row>
    <row r="27" spans="2:32" x14ac:dyDescent="0.15">
      <c r="B27" s="30">
        <v>29</v>
      </c>
      <c r="C27">
        <v>9</v>
      </c>
      <c r="D27">
        <v>9</v>
      </c>
      <c r="E27">
        <v>10</v>
      </c>
      <c r="G27" s="5">
        <f t="shared" si="1"/>
        <v>9.3333333333333339</v>
      </c>
      <c r="R27" s="25">
        <v>18</v>
      </c>
      <c r="S27">
        <v>2.5</v>
      </c>
      <c r="T27">
        <v>2.5</v>
      </c>
      <c r="U27">
        <v>2.5</v>
      </c>
      <c r="V27">
        <v>2.75</v>
      </c>
      <c r="W27">
        <v>2.75</v>
      </c>
      <c r="X27">
        <v>1.5</v>
      </c>
      <c r="Y27">
        <v>2</v>
      </c>
      <c r="Z27">
        <v>2</v>
      </c>
      <c r="AA27">
        <v>1</v>
      </c>
      <c r="AB27">
        <v>2.5</v>
      </c>
      <c r="AC27">
        <v>2.5</v>
      </c>
      <c r="AD27">
        <v>1.5</v>
      </c>
      <c r="AE27">
        <v>3</v>
      </c>
      <c r="AF27">
        <v>1.5</v>
      </c>
    </row>
    <row r="28" spans="2:32" x14ac:dyDescent="0.15">
      <c r="B28" s="1">
        <v>39</v>
      </c>
      <c r="C28">
        <v>8</v>
      </c>
      <c r="D28">
        <v>10</v>
      </c>
      <c r="E28">
        <v>8</v>
      </c>
      <c r="G28" s="5">
        <f t="shared" si="1"/>
        <v>8.6666666666666661</v>
      </c>
      <c r="R28" s="25">
        <v>19</v>
      </c>
      <c r="S28">
        <v>1.75</v>
      </c>
      <c r="T28">
        <v>2.5</v>
      </c>
      <c r="U28">
        <v>2.5</v>
      </c>
      <c r="V28">
        <v>2.25</v>
      </c>
      <c r="W28">
        <v>2</v>
      </c>
      <c r="X28">
        <v>2.25</v>
      </c>
      <c r="Y28">
        <v>1.25</v>
      </c>
      <c r="Z28">
        <v>1.75</v>
      </c>
      <c r="AA28">
        <v>2.5</v>
      </c>
      <c r="AB28">
        <v>2.5</v>
      </c>
      <c r="AC28">
        <v>2.75</v>
      </c>
      <c r="AD28">
        <v>1</v>
      </c>
      <c r="AE28">
        <v>0.5</v>
      </c>
      <c r="AF28">
        <v>0</v>
      </c>
    </row>
    <row r="29" spans="2:32" x14ac:dyDescent="0.15">
      <c r="B29" s="30">
        <v>43</v>
      </c>
      <c r="C29">
        <v>5</v>
      </c>
      <c r="D29">
        <v>9</v>
      </c>
      <c r="E29">
        <v>9</v>
      </c>
      <c r="G29" s="5">
        <f t="shared" si="1"/>
        <v>7.666666666666667</v>
      </c>
      <c r="R29" s="25">
        <v>20</v>
      </c>
      <c r="S29">
        <v>1.75</v>
      </c>
      <c r="T29">
        <v>2.25</v>
      </c>
      <c r="U29">
        <v>2.25</v>
      </c>
      <c r="V29">
        <v>2.75</v>
      </c>
      <c r="W29">
        <v>1.25</v>
      </c>
      <c r="X29">
        <v>1.75</v>
      </c>
      <c r="Y29">
        <v>1.75</v>
      </c>
      <c r="Z29">
        <v>1.5</v>
      </c>
      <c r="AA29">
        <v>2</v>
      </c>
      <c r="AB29">
        <v>1.5</v>
      </c>
      <c r="AC29">
        <v>0.25</v>
      </c>
      <c r="AD29">
        <v>0.75</v>
      </c>
      <c r="AE29">
        <v>0</v>
      </c>
      <c r="AF29">
        <v>0</v>
      </c>
    </row>
    <row r="30" spans="2:32" x14ac:dyDescent="0.15">
      <c r="B30" s="30">
        <v>44</v>
      </c>
      <c r="C30">
        <v>7</v>
      </c>
      <c r="D30">
        <v>8</v>
      </c>
      <c r="E30">
        <v>9</v>
      </c>
      <c r="G30" s="5">
        <f t="shared" si="1"/>
        <v>8</v>
      </c>
      <c r="R30" s="25">
        <v>21</v>
      </c>
      <c r="S30">
        <v>3</v>
      </c>
      <c r="T30">
        <v>2</v>
      </c>
      <c r="U30">
        <v>1.25</v>
      </c>
      <c r="V30">
        <v>1.75</v>
      </c>
      <c r="W30">
        <v>1.75</v>
      </c>
      <c r="X30">
        <v>2</v>
      </c>
      <c r="Y30">
        <v>0.5</v>
      </c>
      <c r="Z30">
        <v>0.25</v>
      </c>
      <c r="AA30">
        <v>1.25</v>
      </c>
      <c r="AB30">
        <v>1.75</v>
      </c>
      <c r="AC30">
        <v>1.75</v>
      </c>
      <c r="AD30">
        <v>1</v>
      </c>
      <c r="AE30">
        <v>0</v>
      </c>
      <c r="AF30">
        <v>0</v>
      </c>
    </row>
    <row r="31" spans="2:32" x14ac:dyDescent="0.15">
      <c r="B31" s="1">
        <v>45</v>
      </c>
      <c r="C31">
        <v>8</v>
      </c>
      <c r="D31">
        <v>9</v>
      </c>
      <c r="E31">
        <v>10</v>
      </c>
      <c r="G31" s="5">
        <f t="shared" si="1"/>
        <v>9</v>
      </c>
      <c r="R31" s="25">
        <v>22</v>
      </c>
      <c r="S31">
        <v>2.25</v>
      </c>
      <c r="T31">
        <v>2.75</v>
      </c>
      <c r="U31">
        <v>2.25</v>
      </c>
      <c r="V31">
        <v>1.75</v>
      </c>
      <c r="W31">
        <v>2.5</v>
      </c>
      <c r="X31">
        <v>1</v>
      </c>
      <c r="Y31">
        <v>1.5</v>
      </c>
      <c r="Z31">
        <v>1.25</v>
      </c>
      <c r="AA31">
        <v>1.5</v>
      </c>
      <c r="AB31">
        <v>1</v>
      </c>
      <c r="AC31">
        <v>1.75</v>
      </c>
      <c r="AD31">
        <v>0.5</v>
      </c>
      <c r="AE31">
        <v>0</v>
      </c>
      <c r="AF31">
        <v>0</v>
      </c>
    </row>
    <row r="32" spans="2:32" x14ac:dyDescent="0.15">
      <c r="B32" s="30">
        <v>47</v>
      </c>
      <c r="C32">
        <v>8</v>
      </c>
      <c r="D32">
        <v>9</v>
      </c>
      <c r="E32">
        <v>9</v>
      </c>
      <c r="G32" s="5">
        <f t="shared" si="1"/>
        <v>8.6666666666666661</v>
      </c>
      <c r="R32" s="25">
        <v>23</v>
      </c>
      <c r="S32">
        <v>1.75</v>
      </c>
      <c r="T32">
        <v>2.5</v>
      </c>
      <c r="U32">
        <v>2.5</v>
      </c>
      <c r="V32">
        <v>2.5</v>
      </c>
      <c r="W32">
        <v>1.25</v>
      </c>
      <c r="X32">
        <v>1</v>
      </c>
      <c r="Y32">
        <v>0.25</v>
      </c>
      <c r="Z32">
        <v>0</v>
      </c>
      <c r="AA32">
        <v>1</v>
      </c>
      <c r="AB32">
        <v>0.5</v>
      </c>
      <c r="AC32">
        <v>0</v>
      </c>
      <c r="AD32">
        <v>0.25</v>
      </c>
      <c r="AE32">
        <v>0</v>
      </c>
      <c r="AF32">
        <v>0</v>
      </c>
    </row>
    <row r="33" spans="2:32" x14ac:dyDescent="0.15">
      <c r="B33" s="30">
        <v>49</v>
      </c>
      <c r="C33">
        <v>8</v>
      </c>
      <c r="D33">
        <v>10</v>
      </c>
      <c r="E33">
        <v>10</v>
      </c>
      <c r="G33" s="5">
        <f t="shared" si="1"/>
        <v>9.3333333333333339</v>
      </c>
      <c r="I33" s="29" t="s">
        <v>79</v>
      </c>
      <c r="R33" s="25">
        <v>25</v>
      </c>
      <c r="S33">
        <v>2.5</v>
      </c>
      <c r="T33">
        <v>2</v>
      </c>
      <c r="U33">
        <v>2.5</v>
      </c>
      <c r="V33">
        <v>1</v>
      </c>
      <c r="W33">
        <v>1</v>
      </c>
      <c r="X33">
        <v>0.75</v>
      </c>
      <c r="Y33">
        <v>0.5</v>
      </c>
      <c r="Z33">
        <v>0.25</v>
      </c>
      <c r="AA33">
        <v>1.75</v>
      </c>
      <c r="AB33">
        <v>1.5</v>
      </c>
      <c r="AC33">
        <v>1.5</v>
      </c>
      <c r="AD33">
        <v>0.5</v>
      </c>
      <c r="AE33">
        <v>0.25</v>
      </c>
      <c r="AF33">
        <v>0</v>
      </c>
    </row>
    <row r="34" spans="2:32" x14ac:dyDescent="0.15">
      <c r="B34" s="30">
        <v>59</v>
      </c>
      <c r="G34" s="5"/>
      <c r="R34" s="25">
        <v>26</v>
      </c>
      <c r="S34">
        <v>2.5</v>
      </c>
      <c r="T34">
        <v>2.25</v>
      </c>
      <c r="U34">
        <v>1.75</v>
      </c>
      <c r="V34">
        <v>2.75</v>
      </c>
      <c r="W34">
        <v>1.25</v>
      </c>
      <c r="X34">
        <v>1.25</v>
      </c>
      <c r="Y34">
        <v>1.5</v>
      </c>
      <c r="Z34">
        <v>1.75</v>
      </c>
      <c r="AA34">
        <v>1</v>
      </c>
      <c r="AB34">
        <v>1.5</v>
      </c>
      <c r="AC34">
        <v>1.5</v>
      </c>
      <c r="AD34">
        <v>0.5</v>
      </c>
      <c r="AE34">
        <v>0.5</v>
      </c>
      <c r="AF34">
        <v>0.25</v>
      </c>
    </row>
    <row r="35" spans="2:32" x14ac:dyDescent="0.15">
      <c r="C35">
        <f>AVERAGE(C25:C34)</f>
        <v>7.333333333333333</v>
      </c>
      <c r="D35">
        <f>AVERAGE(D25:D34)</f>
        <v>8.7777777777777786</v>
      </c>
      <c r="E35">
        <f>AVERAGE(E25:E34)</f>
        <v>9.3333333333333339</v>
      </c>
      <c r="G35" s="31">
        <f>AVERAGE(G25:G34)</f>
        <v>8.481481481481481</v>
      </c>
      <c r="R35" s="25">
        <v>28</v>
      </c>
      <c r="S35">
        <v>2.25</v>
      </c>
      <c r="T35">
        <v>2.5</v>
      </c>
      <c r="U35">
        <v>2</v>
      </c>
      <c r="V35">
        <v>2</v>
      </c>
      <c r="W35">
        <v>1.5</v>
      </c>
      <c r="X35">
        <v>1.25</v>
      </c>
      <c r="Y35">
        <v>0.25</v>
      </c>
      <c r="Z35">
        <v>0</v>
      </c>
      <c r="AA35">
        <v>1</v>
      </c>
      <c r="AB35">
        <v>0.25</v>
      </c>
      <c r="AC35">
        <v>0</v>
      </c>
      <c r="AD35">
        <v>0</v>
      </c>
      <c r="AE35">
        <v>0</v>
      </c>
      <c r="AF35">
        <v>0</v>
      </c>
    </row>
    <row r="36" spans="2:32" x14ac:dyDescent="0.15">
      <c r="G36" s="31">
        <f>STDEV(G25:G34)/SQRT(COUNT(G25:G34))</f>
        <v>0.22299249219985731</v>
      </c>
      <c r="R36" s="25">
        <v>29</v>
      </c>
      <c r="S36">
        <v>2.25</v>
      </c>
      <c r="T36">
        <v>2.25</v>
      </c>
      <c r="U36">
        <v>2.25</v>
      </c>
      <c r="V36">
        <v>1.75</v>
      </c>
      <c r="W36">
        <v>0.75</v>
      </c>
      <c r="X36">
        <v>0</v>
      </c>
      <c r="Y36">
        <v>1.25</v>
      </c>
      <c r="Z36">
        <v>0.25</v>
      </c>
      <c r="AA36">
        <v>1.75</v>
      </c>
      <c r="AB36">
        <v>0.5</v>
      </c>
      <c r="AC36">
        <v>0.75</v>
      </c>
      <c r="AD36">
        <v>0</v>
      </c>
      <c r="AE36">
        <v>0</v>
      </c>
      <c r="AF36">
        <v>0</v>
      </c>
    </row>
    <row r="37" spans="2:32" x14ac:dyDescent="0.15">
      <c r="G37" s="5"/>
      <c r="R37" s="25">
        <v>30</v>
      </c>
      <c r="S37">
        <v>2</v>
      </c>
      <c r="T37">
        <v>2.25</v>
      </c>
      <c r="U37">
        <v>2.75</v>
      </c>
      <c r="V37">
        <v>2.75</v>
      </c>
      <c r="W37">
        <v>2.5</v>
      </c>
      <c r="X37">
        <v>1.25</v>
      </c>
      <c r="Y37">
        <v>0.25</v>
      </c>
      <c r="Z37">
        <v>1.25</v>
      </c>
      <c r="AA37">
        <v>2</v>
      </c>
      <c r="AB37">
        <v>2.25</v>
      </c>
      <c r="AC37">
        <v>1.5</v>
      </c>
      <c r="AD37">
        <v>0.75</v>
      </c>
      <c r="AE37">
        <v>0</v>
      </c>
      <c r="AF37">
        <v>0</v>
      </c>
    </row>
    <row r="38" spans="2:32" x14ac:dyDescent="0.15">
      <c r="B38" s="40" t="s">
        <v>48</v>
      </c>
      <c r="G38" s="5"/>
    </row>
    <row r="39" spans="2:32" x14ac:dyDescent="0.15">
      <c r="B39" s="30">
        <v>13</v>
      </c>
      <c r="C39">
        <v>5</v>
      </c>
      <c r="D39">
        <v>4</v>
      </c>
      <c r="E39">
        <v>6</v>
      </c>
      <c r="G39" s="5">
        <f t="shared" ref="G39:G47" si="2">AVERAGE(C39:E39)</f>
        <v>5</v>
      </c>
    </row>
    <row r="40" spans="2:32" x14ac:dyDescent="0.15">
      <c r="B40" s="30">
        <v>26</v>
      </c>
      <c r="C40">
        <v>5</v>
      </c>
      <c r="D40">
        <v>5</v>
      </c>
      <c r="E40">
        <v>5</v>
      </c>
      <c r="G40" s="5">
        <f t="shared" si="2"/>
        <v>5</v>
      </c>
    </row>
    <row r="41" spans="2:32" x14ac:dyDescent="0.15">
      <c r="B41" s="30">
        <v>28</v>
      </c>
      <c r="C41">
        <v>6</v>
      </c>
      <c r="D41">
        <v>4</v>
      </c>
      <c r="E41">
        <v>6</v>
      </c>
      <c r="G41" s="5">
        <f t="shared" si="2"/>
        <v>5.333333333333333</v>
      </c>
    </row>
    <row r="42" spans="2:32" x14ac:dyDescent="0.15">
      <c r="B42" s="30">
        <v>30</v>
      </c>
      <c r="C42">
        <v>6</v>
      </c>
      <c r="D42">
        <v>5</v>
      </c>
      <c r="E42">
        <v>7</v>
      </c>
      <c r="G42" s="5">
        <f t="shared" si="2"/>
        <v>6</v>
      </c>
    </row>
    <row r="43" spans="2:32" x14ac:dyDescent="0.15">
      <c r="B43" s="30">
        <v>31</v>
      </c>
      <c r="C43">
        <v>6</v>
      </c>
      <c r="D43">
        <v>5</v>
      </c>
      <c r="E43">
        <v>7</v>
      </c>
      <c r="G43" s="5">
        <f t="shared" si="2"/>
        <v>6</v>
      </c>
    </row>
    <row r="44" spans="2:32" x14ac:dyDescent="0.15">
      <c r="B44" s="30">
        <v>38</v>
      </c>
      <c r="C44">
        <v>6</v>
      </c>
      <c r="D44">
        <v>5</v>
      </c>
      <c r="E44">
        <v>5</v>
      </c>
      <c r="G44" s="5">
        <f t="shared" si="2"/>
        <v>5.333333333333333</v>
      </c>
    </row>
    <row r="45" spans="2:32" x14ac:dyDescent="0.15">
      <c r="B45" s="30">
        <v>41</v>
      </c>
      <c r="C45">
        <v>6</v>
      </c>
      <c r="D45">
        <v>5</v>
      </c>
      <c r="E45">
        <v>7</v>
      </c>
      <c r="G45" s="5">
        <f t="shared" si="2"/>
        <v>6</v>
      </c>
    </row>
    <row r="46" spans="2:32" x14ac:dyDescent="0.15">
      <c r="B46" s="30">
        <v>42</v>
      </c>
      <c r="C46">
        <v>6</v>
      </c>
      <c r="D46">
        <v>6</v>
      </c>
      <c r="E46">
        <v>4</v>
      </c>
      <c r="G46" s="5">
        <f t="shared" si="2"/>
        <v>5.333333333333333</v>
      </c>
    </row>
    <row r="47" spans="2:32" x14ac:dyDescent="0.15">
      <c r="B47" s="30">
        <v>15</v>
      </c>
      <c r="C47">
        <v>6</v>
      </c>
      <c r="D47">
        <v>4</v>
      </c>
      <c r="E47">
        <v>5</v>
      </c>
      <c r="G47" s="5">
        <f t="shared" si="2"/>
        <v>5</v>
      </c>
      <c r="I47" s="29" t="s">
        <v>79</v>
      </c>
      <c r="K47" s="29"/>
    </row>
    <row r="48" spans="2:32" x14ac:dyDescent="0.15">
      <c r="C48">
        <f>AVERAGE(C39:C47)</f>
        <v>5.7777777777777777</v>
      </c>
      <c r="D48">
        <f>AVERAGE(D39:D47)</f>
        <v>4.7777777777777777</v>
      </c>
      <c r="E48">
        <f>AVERAGE(E39:E47)</f>
        <v>5.7777777777777777</v>
      </c>
      <c r="G48" s="31">
        <f>AVERAGE(G39:G47)</f>
        <v>5.4444444444444446</v>
      </c>
    </row>
    <row r="49" spans="2:10" x14ac:dyDescent="0.15">
      <c r="C49">
        <f>STDEV(C39:C47)/SQRT(COUNT(C39:C47))</f>
        <v>0.14698618394803278</v>
      </c>
      <c r="D49">
        <f>STDEV(D39:D47)/SQRT(COUNT(D39:D47))</f>
        <v>0.22222222222222185</v>
      </c>
      <c r="E49">
        <f>STDEV(E39:E47)/SQRT(COUNT(E39:E47))</f>
        <v>0.36430214023899982</v>
      </c>
      <c r="G49" s="31">
        <f>STDEV(G39:G47)/SQRT(COUNT(G39:G47))</f>
        <v>0.14698618394803284</v>
      </c>
    </row>
    <row r="53" spans="2:10" x14ac:dyDescent="0.15">
      <c r="C53">
        <v>1</v>
      </c>
      <c r="D53">
        <v>2</v>
      </c>
      <c r="E53">
        <v>3</v>
      </c>
    </row>
    <row r="54" spans="2:10" x14ac:dyDescent="0.15">
      <c r="B54" t="s">
        <v>76</v>
      </c>
      <c r="C54">
        <v>7.5</v>
      </c>
      <c r="D54">
        <v>9.3000000000000007</v>
      </c>
      <c r="E54">
        <v>9.4</v>
      </c>
    </row>
    <row r="55" spans="2:10" x14ac:dyDescent="0.15">
      <c r="B55" t="s">
        <v>78</v>
      </c>
      <c r="C55">
        <v>7.333333333333333</v>
      </c>
      <c r="D55">
        <v>8.7777777777777786</v>
      </c>
      <c r="E55">
        <v>9.3333333333333339</v>
      </c>
    </row>
    <row r="56" spans="2:10" x14ac:dyDescent="0.15">
      <c r="B56" t="s">
        <v>80</v>
      </c>
      <c r="C56">
        <v>5.78</v>
      </c>
      <c r="D56">
        <v>4.78</v>
      </c>
      <c r="E56">
        <v>5.78</v>
      </c>
    </row>
    <row r="63" spans="2:10" ht="19" x14ac:dyDescent="0.2">
      <c r="G63" s="38" t="s">
        <v>107</v>
      </c>
      <c r="H63" s="39"/>
      <c r="I63" s="39"/>
      <c r="J63" s="39"/>
    </row>
    <row r="64" spans="2:10" ht="19" x14ac:dyDescent="0.2">
      <c r="G64" s="38" t="s">
        <v>108</v>
      </c>
      <c r="H64" s="39"/>
      <c r="I64" s="39"/>
      <c r="J64" s="39"/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5:V84"/>
  <sheetViews>
    <sheetView tabSelected="1" topLeftCell="A83" workbookViewId="0">
      <selection activeCell="P4" sqref="P4"/>
    </sheetView>
  </sheetViews>
  <sheetFormatPr baseColWidth="10" defaultRowHeight="13" x14ac:dyDescent="0.15"/>
  <sheetData>
    <row r="5" spans="2:22" x14ac:dyDescent="0.15">
      <c r="B5" s="34"/>
    </row>
    <row r="6" spans="2:22" ht="24" x14ac:dyDescent="0.3">
      <c r="B6" s="34"/>
      <c r="C6" s="35" t="s">
        <v>86</v>
      </c>
      <c r="D6" s="5"/>
      <c r="E6" s="5"/>
      <c r="F6" s="5"/>
      <c r="G6" s="5"/>
      <c r="H6" s="5"/>
    </row>
    <row r="7" spans="2:22" x14ac:dyDescent="0.15">
      <c r="B7" s="34"/>
    </row>
    <row r="8" spans="2:22" x14ac:dyDescent="0.15">
      <c r="B8" s="34"/>
      <c r="E8" s="21" t="s">
        <v>87</v>
      </c>
      <c r="F8" s="21"/>
      <c r="V8" t="s">
        <v>88</v>
      </c>
    </row>
    <row r="9" spans="2:22" x14ac:dyDescent="0.15">
      <c r="B9" s="34"/>
      <c r="C9" t="s">
        <v>89</v>
      </c>
      <c r="D9">
        <v>1</v>
      </c>
      <c r="E9">
        <v>2</v>
      </c>
      <c r="F9">
        <v>3</v>
      </c>
      <c r="G9">
        <v>4</v>
      </c>
      <c r="H9">
        <v>5</v>
      </c>
      <c r="I9">
        <v>6</v>
      </c>
      <c r="J9">
        <v>7</v>
      </c>
      <c r="K9">
        <v>8</v>
      </c>
      <c r="L9">
        <v>9</v>
      </c>
      <c r="M9">
        <v>10</v>
      </c>
      <c r="N9">
        <v>11</v>
      </c>
      <c r="O9">
        <v>12</v>
      </c>
      <c r="P9">
        <v>13</v>
      </c>
      <c r="Q9">
        <v>14</v>
      </c>
      <c r="R9">
        <v>15</v>
      </c>
      <c r="S9">
        <v>16</v>
      </c>
      <c r="T9">
        <v>17</v>
      </c>
      <c r="U9">
        <v>18</v>
      </c>
      <c r="V9">
        <v>19</v>
      </c>
    </row>
    <row r="10" spans="2:22" x14ac:dyDescent="0.15">
      <c r="B10" s="34"/>
    </row>
    <row r="11" spans="2:22" x14ac:dyDescent="0.15">
      <c r="B11" s="34">
        <v>13</v>
      </c>
      <c r="C11" t="s">
        <v>48</v>
      </c>
      <c r="D11">
        <v>60</v>
      </c>
      <c r="E11">
        <v>60</v>
      </c>
      <c r="F11">
        <v>70</v>
      </c>
      <c r="G11">
        <v>80</v>
      </c>
      <c r="H11">
        <v>60</v>
      </c>
      <c r="I11">
        <v>70</v>
      </c>
      <c r="J11">
        <v>70</v>
      </c>
      <c r="K11">
        <v>40</v>
      </c>
      <c r="L11">
        <v>60</v>
      </c>
      <c r="M11">
        <v>80</v>
      </c>
      <c r="N11">
        <v>70</v>
      </c>
      <c r="O11">
        <v>90</v>
      </c>
      <c r="P11">
        <v>80</v>
      </c>
      <c r="Q11">
        <v>80</v>
      </c>
      <c r="R11">
        <v>60</v>
      </c>
      <c r="S11">
        <v>50</v>
      </c>
      <c r="T11">
        <v>60</v>
      </c>
      <c r="U11">
        <v>90</v>
      </c>
      <c r="V11">
        <v>60</v>
      </c>
    </row>
    <row r="12" spans="2:22" x14ac:dyDescent="0.15">
      <c r="B12" s="34">
        <v>26</v>
      </c>
      <c r="C12" t="s">
        <v>48</v>
      </c>
      <c r="D12">
        <v>70</v>
      </c>
      <c r="E12">
        <v>70</v>
      </c>
      <c r="F12">
        <v>70</v>
      </c>
      <c r="G12">
        <v>70</v>
      </c>
      <c r="H12">
        <v>20</v>
      </c>
      <c r="I12">
        <v>60</v>
      </c>
      <c r="J12">
        <v>70</v>
      </c>
      <c r="K12">
        <v>50</v>
      </c>
      <c r="L12">
        <v>80</v>
      </c>
      <c r="M12">
        <v>80</v>
      </c>
      <c r="N12">
        <v>50</v>
      </c>
      <c r="O12">
        <v>50</v>
      </c>
      <c r="P12">
        <v>40</v>
      </c>
      <c r="Q12">
        <v>80</v>
      </c>
      <c r="R12">
        <v>70</v>
      </c>
      <c r="S12">
        <v>50</v>
      </c>
      <c r="T12">
        <v>30</v>
      </c>
      <c r="U12">
        <v>30</v>
      </c>
      <c r="V12">
        <v>60</v>
      </c>
    </row>
    <row r="13" spans="2:22" x14ac:dyDescent="0.15">
      <c r="B13" s="34">
        <v>28</v>
      </c>
      <c r="C13" t="s">
        <v>48</v>
      </c>
      <c r="D13">
        <v>60</v>
      </c>
      <c r="E13">
        <v>50</v>
      </c>
      <c r="F13">
        <v>50</v>
      </c>
      <c r="G13">
        <v>40</v>
      </c>
      <c r="H13">
        <v>20</v>
      </c>
      <c r="I13">
        <v>50</v>
      </c>
      <c r="J13">
        <v>50</v>
      </c>
      <c r="K13">
        <v>40</v>
      </c>
      <c r="L13">
        <v>40</v>
      </c>
      <c r="M13">
        <v>40</v>
      </c>
      <c r="N13">
        <v>40</v>
      </c>
      <c r="O13">
        <v>30</v>
      </c>
      <c r="P13">
        <v>50</v>
      </c>
      <c r="Q13">
        <v>50</v>
      </c>
      <c r="R13">
        <v>50</v>
      </c>
      <c r="S13">
        <v>50</v>
      </c>
      <c r="T13">
        <v>50</v>
      </c>
      <c r="U13">
        <v>40</v>
      </c>
      <c r="V13">
        <v>80</v>
      </c>
    </row>
    <row r="14" spans="2:22" x14ac:dyDescent="0.15">
      <c r="B14" s="34">
        <v>38</v>
      </c>
      <c r="C14" t="s">
        <v>48</v>
      </c>
      <c r="D14">
        <v>60</v>
      </c>
      <c r="E14">
        <v>70</v>
      </c>
      <c r="F14">
        <v>50</v>
      </c>
      <c r="G14">
        <v>50</v>
      </c>
      <c r="H14">
        <v>40</v>
      </c>
      <c r="I14">
        <v>30</v>
      </c>
      <c r="J14">
        <v>30</v>
      </c>
      <c r="K14">
        <v>50</v>
      </c>
      <c r="L14">
        <v>50</v>
      </c>
      <c r="M14">
        <v>40</v>
      </c>
      <c r="N14">
        <v>50</v>
      </c>
      <c r="O14">
        <v>60</v>
      </c>
      <c r="P14">
        <v>40</v>
      </c>
      <c r="Q14">
        <v>70</v>
      </c>
      <c r="R14">
        <v>60</v>
      </c>
      <c r="S14">
        <v>60</v>
      </c>
      <c r="T14">
        <v>60</v>
      </c>
      <c r="U14">
        <v>60</v>
      </c>
      <c r="V14">
        <v>60</v>
      </c>
    </row>
    <row r="15" spans="2:22" x14ac:dyDescent="0.15">
      <c r="B15" s="34" t="s">
        <v>90</v>
      </c>
      <c r="C15" t="s">
        <v>48</v>
      </c>
      <c r="D15">
        <v>40</v>
      </c>
      <c r="E15">
        <v>30</v>
      </c>
      <c r="F15">
        <v>50</v>
      </c>
      <c r="G15">
        <v>60</v>
      </c>
      <c r="H15">
        <v>60</v>
      </c>
      <c r="I15">
        <v>50</v>
      </c>
      <c r="J15">
        <v>50</v>
      </c>
      <c r="K15">
        <v>50</v>
      </c>
      <c r="L15">
        <v>50</v>
      </c>
      <c r="M15">
        <v>40</v>
      </c>
      <c r="N15">
        <v>40</v>
      </c>
      <c r="O15">
        <v>40</v>
      </c>
      <c r="P15">
        <v>30</v>
      </c>
      <c r="Q15">
        <v>50</v>
      </c>
      <c r="R15">
        <v>50</v>
      </c>
      <c r="S15">
        <v>50</v>
      </c>
      <c r="T15">
        <v>50</v>
      </c>
      <c r="U15">
        <v>50</v>
      </c>
      <c r="V15">
        <v>60</v>
      </c>
    </row>
    <row r="16" spans="2:22" x14ac:dyDescent="0.15">
      <c r="B16" s="34" t="s">
        <v>91</v>
      </c>
      <c r="C16" t="s">
        <v>48</v>
      </c>
      <c r="D16">
        <v>40</v>
      </c>
      <c r="E16">
        <v>40</v>
      </c>
      <c r="F16">
        <v>60</v>
      </c>
      <c r="G16">
        <v>30</v>
      </c>
      <c r="H16">
        <v>50</v>
      </c>
      <c r="I16">
        <v>50</v>
      </c>
      <c r="J16">
        <v>20</v>
      </c>
      <c r="K16">
        <v>40</v>
      </c>
      <c r="L16">
        <v>50</v>
      </c>
      <c r="M16">
        <v>50</v>
      </c>
      <c r="N16">
        <v>40</v>
      </c>
      <c r="O16">
        <v>50</v>
      </c>
      <c r="P16">
        <v>50</v>
      </c>
      <c r="Q16">
        <v>50</v>
      </c>
      <c r="R16">
        <v>50</v>
      </c>
      <c r="S16">
        <v>50</v>
      </c>
      <c r="T16">
        <v>60</v>
      </c>
      <c r="U16">
        <v>60</v>
      </c>
      <c r="V16">
        <v>60</v>
      </c>
    </row>
    <row r="17" spans="2:22" x14ac:dyDescent="0.15">
      <c r="B17" s="34" t="s">
        <v>92</v>
      </c>
      <c r="C17" t="s">
        <v>48</v>
      </c>
      <c r="D17">
        <v>50</v>
      </c>
      <c r="E17">
        <v>40</v>
      </c>
      <c r="F17">
        <v>40</v>
      </c>
      <c r="G17">
        <v>80</v>
      </c>
      <c r="H17">
        <v>60</v>
      </c>
      <c r="I17">
        <v>40</v>
      </c>
      <c r="J17">
        <v>60</v>
      </c>
      <c r="K17">
        <v>80</v>
      </c>
      <c r="L17">
        <v>50</v>
      </c>
      <c r="M17">
        <v>70</v>
      </c>
      <c r="N17">
        <v>40</v>
      </c>
      <c r="O17">
        <v>50</v>
      </c>
      <c r="P17">
        <v>60</v>
      </c>
      <c r="Q17">
        <v>50</v>
      </c>
      <c r="R17">
        <v>50</v>
      </c>
      <c r="S17">
        <v>60</v>
      </c>
      <c r="T17">
        <v>60</v>
      </c>
      <c r="U17">
        <v>70</v>
      </c>
      <c r="V17">
        <v>50</v>
      </c>
    </row>
    <row r="18" spans="2:22" x14ac:dyDescent="0.15">
      <c r="B18" s="34" t="s">
        <v>93</v>
      </c>
      <c r="C18" t="s">
        <v>48</v>
      </c>
      <c r="D18">
        <v>20</v>
      </c>
      <c r="E18">
        <v>40</v>
      </c>
      <c r="F18">
        <v>50</v>
      </c>
      <c r="G18">
        <v>60</v>
      </c>
      <c r="H18">
        <v>20</v>
      </c>
      <c r="I18">
        <v>50</v>
      </c>
      <c r="J18">
        <v>50</v>
      </c>
      <c r="K18">
        <v>60</v>
      </c>
      <c r="L18">
        <v>100</v>
      </c>
      <c r="M18">
        <v>90</v>
      </c>
      <c r="N18">
        <v>90</v>
      </c>
      <c r="O18">
        <v>70</v>
      </c>
      <c r="P18">
        <v>80</v>
      </c>
      <c r="Q18">
        <v>100</v>
      </c>
      <c r="R18">
        <v>90</v>
      </c>
      <c r="S18">
        <v>80</v>
      </c>
      <c r="T18">
        <v>80</v>
      </c>
      <c r="U18">
        <v>100</v>
      </c>
      <c r="V18">
        <v>100</v>
      </c>
    </row>
    <row r="19" spans="2:22" x14ac:dyDescent="0.15">
      <c r="B19" s="34" t="s">
        <v>94</v>
      </c>
      <c r="D19" s="21">
        <f t="shared" ref="D19:V19" si="0">AVERAGE(D11:D18)</f>
        <v>50</v>
      </c>
      <c r="E19" s="21">
        <f t="shared" si="0"/>
        <v>50</v>
      </c>
      <c r="F19" s="21">
        <f t="shared" si="0"/>
        <v>55</v>
      </c>
      <c r="G19" s="21">
        <f t="shared" si="0"/>
        <v>58.75</v>
      </c>
      <c r="H19" s="21">
        <f t="shared" si="0"/>
        <v>41.25</v>
      </c>
      <c r="I19" s="21">
        <f t="shared" si="0"/>
        <v>50</v>
      </c>
      <c r="J19" s="21">
        <f t="shared" si="0"/>
        <v>50</v>
      </c>
      <c r="K19" s="21">
        <f t="shared" si="0"/>
        <v>51.25</v>
      </c>
      <c r="L19" s="21">
        <f t="shared" si="0"/>
        <v>60</v>
      </c>
      <c r="M19" s="21">
        <f t="shared" si="0"/>
        <v>61.25</v>
      </c>
      <c r="N19" s="21">
        <f t="shared" si="0"/>
        <v>52.5</v>
      </c>
      <c r="O19" s="21">
        <f t="shared" si="0"/>
        <v>55</v>
      </c>
      <c r="P19" s="21">
        <f t="shared" si="0"/>
        <v>53.75</v>
      </c>
      <c r="Q19" s="21">
        <f t="shared" si="0"/>
        <v>66.25</v>
      </c>
      <c r="R19" s="21">
        <f t="shared" si="0"/>
        <v>60</v>
      </c>
      <c r="S19" s="21">
        <f t="shared" si="0"/>
        <v>56.25</v>
      </c>
      <c r="T19" s="21">
        <f t="shared" si="0"/>
        <v>56.25</v>
      </c>
      <c r="U19" s="21">
        <f t="shared" si="0"/>
        <v>62.5</v>
      </c>
      <c r="V19" s="21">
        <f t="shared" si="0"/>
        <v>66.25</v>
      </c>
    </row>
    <row r="20" spans="2:22" x14ac:dyDescent="0.15">
      <c r="B20" s="34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</row>
    <row r="21" spans="2:22" x14ac:dyDescent="0.15">
      <c r="B21" s="34" t="s">
        <v>95</v>
      </c>
      <c r="D21" s="29">
        <f t="shared" ref="D21:V21" si="1">STDEVA(D11:D18)</f>
        <v>16.035674514745462</v>
      </c>
      <c r="E21" s="29">
        <f t="shared" si="1"/>
        <v>15.118578920369089</v>
      </c>
      <c r="F21" s="29">
        <f t="shared" si="1"/>
        <v>10.690449676496975</v>
      </c>
      <c r="G21" s="29">
        <f t="shared" si="1"/>
        <v>18.07721533549109</v>
      </c>
      <c r="H21" s="29">
        <f t="shared" si="1"/>
        <v>18.850918886280922</v>
      </c>
      <c r="I21" s="29">
        <f t="shared" si="1"/>
        <v>11.952286093343936</v>
      </c>
      <c r="J21" s="29">
        <f t="shared" si="1"/>
        <v>17.728105208558365</v>
      </c>
      <c r="K21" s="29">
        <f t="shared" si="1"/>
        <v>13.562026818605375</v>
      </c>
      <c r="L21" s="29">
        <f t="shared" si="1"/>
        <v>20</v>
      </c>
      <c r="M21" s="29">
        <f t="shared" si="1"/>
        <v>21.001700611413082</v>
      </c>
      <c r="N21" s="29">
        <f t="shared" si="1"/>
        <v>18.322507626258087</v>
      </c>
      <c r="O21" s="29">
        <f t="shared" si="1"/>
        <v>18.51640199545103</v>
      </c>
      <c r="P21" s="29">
        <f t="shared" si="1"/>
        <v>18.468119248354135</v>
      </c>
      <c r="Q21" s="29">
        <f t="shared" si="1"/>
        <v>19.226098333849674</v>
      </c>
      <c r="R21" s="29">
        <f t="shared" si="1"/>
        <v>14.142135623730951</v>
      </c>
      <c r="S21" s="29">
        <f t="shared" si="1"/>
        <v>10.606601717798213</v>
      </c>
      <c r="T21" s="29">
        <f t="shared" si="1"/>
        <v>14.078859531733588</v>
      </c>
      <c r="U21" s="29">
        <f t="shared" si="1"/>
        <v>23.754698783308417</v>
      </c>
      <c r="V21" s="29">
        <f t="shared" si="1"/>
        <v>15.979898086569353</v>
      </c>
    </row>
    <row r="22" spans="2:22" x14ac:dyDescent="0.15">
      <c r="B22" s="34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</row>
    <row r="23" spans="2:22" x14ac:dyDescent="0.15">
      <c r="B23" s="34" t="s">
        <v>66</v>
      </c>
      <c r="D23" s="29">
        <f t="shared" ref="D23:V23" si="2">(D21)/SQRT(8)</f>
        <v>5.6694670951384074</v>
      </c>
      <c r="E23" s="29">
        <f t="shared" si="2"/>
        <v>5.3452248382484875</v>
      </c>
      <c r="F23" s="29">
        <f t="shared" si="2"/>
        <v>3.7796447300922718</v>
      </c>
      <c r="G23" s="29">
        <f t="shared" si="2"/>
        <v>6.3912607743475993</v>
      </c>
      <c r="H23" s="29">
        <f t="shared" si="2"/>
        <v>6.6648062880433994</v>
      </c>
      <c r="I23" s="29">
        <f t="shared" si="2"/>
        <v>4.2257712736425823</v>
      </c>
      <c r="J23" s="29">
        <f t="shared" si="2"/>
        <v>6.267831705280086</v>
      </c>
      <c r="K23" s="29">
        <f t="shared" si="2"/>
        <v>4.7949005650348395</v>
      </c>
      <c r="L23" s="29">
        <f t="shared" si="2"/>
        <v>7.0710678118654746</v>
      </c>
      <c r="M23" s="29">
        <f t="shared" si="2"/>
        <v>7.425222459389925</v>
      </c>
      <c r="N23" s="29">
        <f t="shared" si="2"/>
        <v>6.477984695434662</v>
      </c>
      <c r="O23" s="29">
        <f t="shared" si="2"/>
        <v>6.5465367070797713</v>
      </c>
      <c r="P23" s="29">
        <f t="shared" si="2"/>
        <v>6.5294661781365066</v>
      </c>
      <c r="Q23" s="29">
        <f t="shared" si="2"/>
        <v>6.7974522538122431</v>
      </c>
      <c r="R23" s="29">
        <f t="shared" si="2"/>
        <v>5</v>
      </c>
      <c r="S23" s="29">
        <f t="shared" si="2"/>
        <v>3.75</v>
      </c>
      <c r="T23" s="29">
        <f t="shared" si="2"/>
        <v>4.9776285231308401</v>
      </c>
      <c r="U23" s="29">
        <f t="shared" si="2"/>
        <v>8.3985542973606044</v>
      </c>
      <c r="V23" s="29">
        <f t="shared" si="2"/>
        <v>5.6497471498415619</v>
      </c>
    </row>
    <row r="24" spans="2:22" x14ac:dyDescent="0.15">
      <c r="B24" s="34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</row>
    <row r="25" spans="2:22" x14ac:dyDescent="0.15">
      <c r="B25" s="34"/>
    </row>
    <row r="26" spans="2:22" x14ac:dyDescent="0.15">
      <c r="B26" s="34"/>
    </row>
    <row r="27" spans="2:22" x14ac:dyDescent="0.15">
      <c r="B27" s="34">
        <v>32</v>
      </c>
      <c r="C27" t="s">
        <v>42</v>
      </c>
      <c r="D27">
        <v>40</v>
      </c>
      <c r="E27">
        <v>60</v>
      </c>
      <c r="F27">
        <v>90</v>
      </c>
      <c r="G27">
        <v>100</v>
      </c>
      <c r="H27">
        <v>100</v>
      </c>
      <c r="I27">
        <v>100</v>
      </c>
      <c r="J27">
        <v>100</v>
      </c>
      <c r="K27">
        <v>90</v>
      </c>
      <c r="L27">
        <v>100</v>
      </c>
      <c r="M27">
        <v>80</v>
      </c>
      <c r="N27">
        <v>100</v>
      </c>
      <c r="O27">
        <v>100</v>
      </c>
      <c r="P27">
        <v>100</v>
      </c>
      <c r="Q27">
        <v>90</v>
      </c>
      <c r="R27">
        <v>50</v>
      </c>
      <c r="S27">
        <v>70</v>
      </c>
      <c r="T27">
        <v>80</v>
      </c>
      <c r="U27">
        <v>100</v>
      </c>
      <c r="V27">
        <v>80</v>
      </c>
    </row>
    <row r="28" spans="2:22" x14ac:dyDescent="0.15">
      <c r="B28" s="34">
        <v>46</v>
      </c>
      <c r="C28" t="s">
        <v>42</v>
      </c>
      <c r="D28">
        <v>30</v>
      </c>
      <c r="E28">
        <v>60</v>
      </c>
      <c r="F28">
        <v>50</v>
      </c>
      <c r="G28">
        <v>50</v>
      </c>
      <c r="H28">
        <v>50</v>
      </c>
      <c r="I28">
        <v>60</v>
      </c>
      <c r="J28">
        <v>50</v>
      </c>
      <c r="K28">
        <v>90</v>
      </c>
      <c r="L28">
        <v>100</v>
      </c>
      <c r="M28">
        <v>90</v>
      </c>
      <c r="N28">
        <v>100</v>
      </c>
      <c r="O28">
        <v>80</v>
      </c>
      <c r="P28">
        <v>90</v>
      </c>
      <c r="Q28">
        <v>60</v>
      </c>
      <c r="R28">
        <v>50</v>
      </c>
      <c r="S28">
        <v>60</v>
      </c>
      <c r="T28">
        <v>70</v>
      </c>
      <c r="U28">
        <v>70</v>
      </c>
      <c r="V28">
        <v>100</v>
      </c>
    </row>
    <row r="29" spans="2:22" x14ac:dyDescent="0.15">
      <c r="B29" s="34">
        <v>48</v>
      </c>
      <c r="C29" t="s">
        <v>42</v>
      </c>
      <c r="D29">
        <v>30</v>
      </c>
      <c r="E29">
        <v>10</v>
      </c>
      <c r="F29">
        <v>30</v>
      </c>
      <c r="G29">
        <v>80</v>
      </c>
      <c r="H29">
        <v>40</v>
      </c>
      <c r="I29">
        <v>90</v>
      </c>
      <c r="J29">
        <v>60</v>
      </c>
      <c r="K29">
        <v>50</v>
      </c>
      <c r="L29">
        <v>50</v>
      </c>
      <c r="M29">
        <v>70</v>
      </c>
      <c r="N29">
        <v>60</v>
      </c>
      <c r="O29">
        <v>80</v>
      </c>
      <c r="P29">
        <v>50</v>
      </c>
      <c r="Q29">
        <v>90</v>
      </c>
      <c r="R29">
        <v>90</v>
      </c>
      <c r="S29">
        <v>90</v>
      </c>
      <c r="T29">
        <v>90</v>
      </c>
      <c r="U29">
        <v>70</v>
      </c>
      <c r="V29">
        <v>90</v>
      </c>
    </row>
    <row r="30" spans="2:22" x14ac:dyDescent="0.15">
      <c r="B30" s="34">
        <v>58</v>
      </c>
      <c r="C30" t="s">
        <v>42</v>
      </c>
      <c r="D30">
        <v>40</v>
      </c>
      <c r="E30">
        <v>70</v>
      </c>
      <c r="F30">
        <v>70</v>
      </c>
      <c r="G30">
        <v>40</v>
      </c>
      <c r="H30">
        <v>60</v>
      </c>
      <c r="I30">
        <v>70</v>
      </c>
      <c r="J30">
        <v>70</v>
      </c>
      <c r="K30">
        <v>70</v>
      </c>
      <c r="L30">
        <v>80</v>
      </c>
      <c r="M30">
        <v>90</v>
      </c>
      <c r="N30">
        <v>80</v>
      </c>
      <c r="O30">
        <v>100</v>
      </c>
      <c r="P30">
        <v>90</v>
      </c>
      <c r="Q30">
        <v>100</v>
      </c>
      <c r="R30">
        <v>100</v>
      </c>
      <c r="S30">
        <v>100</v>
      </c>
      <c r="T30">
        <v>100</v>
      </c>
      <c r="U30">
        <v>100</v>
      </c>
      <c r="V30">
        <v>100</v>
      </c>
    </row>
    <row r="31" spans="2:22" x14ac:dyDescent="0.15">
      <c r="B31" s="34">
        <v>60</v>
      </c>
      <c r="C31" t="s">
        <v>42</v>
      </c>
      <c r="D31">
        <v>30</v>
      </c>
      <c r="E31">
        <v>20</v>
      </c>
      <c r="F31">
        <v>40</v>
      </c>
      <c r="G31">
        <v>40</v>
      </c>
      <c r="H31">
        <v>60</v>
      </c>
      <c r="I31">
        <v>70</v>
      </c>
      <c r="J31">
        <v>100</v>
      </c>
      <c r="K31">
        <v>90</v>
      </c>
      <c r="L31">
        <v>100</v>
      </c>
      <c r="M31">
        <v>100</v>
      </c>
      <c r="N31">
        <v>90</v>
      </c>
      <c r="O31">
        <v>80</v>
      </c>
      <c r="P31">
        <v>90</v>
      </c>
      <c r="Q31">
        <v>100</v>
      </c>
      <c r="R31">
        <v>90</v>
      </c>
      <c r="S31">
        <v>100</v>
      </c>
      <c r="T31">
        <v>90</v>
      </c>
      <c r="U31">
        <v>90</v>
      </c>
      <c r="V31">
        <v>80</v>
      </c>
    </row>
    <row r="32" spans="2:22" x14ac:dyDescent="0.15">
      <c r="B32" s="34">
        <v>20</v>
      </c>
      <c r="C32" t="s">
        <v>42</v>
      </c>
      <c r="D32">
        <v>50</v>
      </c>
      <c r="E32">
        <v>60</v>
      </c>
      <c r="F32">
        <v>30</v>
      </c>
      <c r="G32">
        <v>50</v>
      </c>
      <c r="H32">
        <v>50</v>
      </c>
      <c r="I32">
        <v>50</v>
      </c>
      <c r="J32">
        <v>60</v>
      </c>
      <c r="K32">
        <v>60</v>
      </c>
      <c r="L32">
        <v>60</v>
      </c>
      <c r="M32">
        <v>80</v>
      </c>
      <c r="N32">
        <v>60</v>
      </c>
      <c r="O32">
        <v>100</v>
      </c>
      <c r="P32">
        <v>90</v>
      </c>
      <c r="Q32">
        <v>80</v>
      </c>
      <c r="R32">
        <v>70</v>
      </c>
      <c r="S32">
        <v>80</v>
      </c>
      <c r="T32">
        <v>100</v>
      </c>
      <c r="U32">
        <v>80</v>
      </c>
      <c r="V32">
        <v>90</v>
      </c>
    </row>
    <row r="33" spans="2:22" x14ac:dyDescent="0.15">
      <c r="B33" s="34">
        <v>21</v>
      </c>
      <c r="C33" t="s">
        <v>42</v>
      </c>
      <c r="D33">
        <v>60</v>
      </c>
      <c r="E33">
        <v>30</v>
      </c>
      <c r="F33">
        <v>50</v>
      </c>
      <c r="G33">
        <v>70</v>
      </c>
      <c r="H33">
        <v>60</v>
      </c>
      <c r="I33">
        <v>60</v>
      </c>
      <c r="J33">
        <v>100</v>
      </c>
      <c r="K33">
        <v>100</v>
      </c>
      <c r="L33">
        <v>100</v>
      </c>
      <c r="M33">
        <v>100</v>
      </c>
      <c r="N33">
        <v>100</v>
      </c>
      <c r="O33">
        <v>100</v>
      </c>
      <c r="P33">
        <v>100</v>
      </c>
      <c r="Q33">
        <v>100</v>
      </c>
      <c r="R33">
        <v>100</v>
      </c>
      <c r="S33">
        <v>100</v>
      </c>
      <c r="T33">
        <v>100</v>
      </c>
      <c r="U33">
        <v>100</v>
      </c>
      <c r="V33">
        <v>100</v>
      </c>
    </row>
    <row r="34" spans="2:22" x14ac:dyDescent="0.15">
      <c r="B34" s="34">
        <v>22</v>
      </c>
      <c r="C34" t="s">
        <v>42</v>
      </c>
      <c r="D34">
        <v>40</v>
      </c>
      <c r="E34">
        <v>40</v>
      </c>
      <c r="F34">
        <v>50</v>
      </c>
      <c r="G34">
        <v>50</v>
      </c>
      <c r="H34">
        <v>70</v>
      </c>
      <c r="I34">
        <v>40</v>
      </c>
      <c r="J34">
        <v>70</v>
      </c>
      <c r="K34">
        <v>50</v>
      </c>
      <c r="L34">
        <v>50</v>
      </c>
      <c r="M34">
        <v>80</v>
      </c>
      <c r="N34">
        <v>100</v>
      </c>
      <c r="O34">
        <v>80</v>
      </c>
      <c r="P34">
        <v>80</v>
      </c>
      <c r="Q34">
        <v>90</v>
      </c>
      <c r="R34">
        <v>80</v>
      </c>
      <c r="S34">
        <v>90</v>
      </c>
      <c r="T34">
        <v>70</v>
      </c>
      <c r="U34">
        <v>80</v>
      </c>
      <c r="V34">
        <v>100</v>
      </c>
    </row>
    <row r="35" spans="2:22" x14ac:dyDescent="0.15">
      <c r="B35" s="34" t="s">
        <v>96</v>
      </c>
      <c r="C35" t="s">
        <v>42</v>
      </c>
      <c r="D35">
        <v>50</v>
      </c>
      <c r="E35">
        <v>60</v>
      </c>
      <c r="F35">
        <v>70</v>
      </c>
      <c r="G35">
        <v>100</v>
      </c>
      <c r="H35">
        <v>90</v>
      </c>
      <c r="I35">
        <v>70</v>
      </c>
      <c r="J35">
        <v>80</v>
      </c>
      <c r="K35">
        <v>90</v>
      </c>
      <c r="L35">
        <v>100</v>
      </c>
      <c r="M35">
        <v>90</v>
      </c>
      <c r="N35">
        <v>100</v>
      </c>
      <c r="O35">
        <v>100</v>
      </c>
      <c r="P35">
        <v>100</v>
      </c>
      <c r="Q35">
        <v>100</v>
      </c>
      <c r="R35">
        <v>100</v>
      </c>
      <c r="S35">
        <v>100</v>
      </c>
      <c r="T35">
        <v>100</v>
      </c>
      <c r="U35">
        <v>100</v>
      </c>
      <c r="V35">
        <v>100</v>
      </c>
    </row>
    <row r="36" spans="2:22" x14ac:dyDescent="0.15">
      <c r="B36" s="34" t="s">
        <v>94</v>
      </c>
      <c r="D36" s="21">
        <f t="shared" ref="D36:V36" si="3">AVERAGE(D27:D35)</f>
        <v>41.111111111111114</v>
      </c>
      <c r="E36" s="21">
        <f t="shared" si="3"/>
        <v>45.555555555555557</v>
      </c>
      <c r="F36" s="21">
        <f t="shared" si="3"/>
        <v>53.333333333333336</v>
      </c>
      <c r="G36" s="21">
        <f t="shared" si="3"/>
        <v>64.444444444444443</v>
      </c>
      <c r="H36" s="21">
        <f t="shared" si="3"/>
        <v>64.444444444444443</v>
      </c>
      <c r="I36" s="21">
        <f t="shared" si="3"/>
        <v>67.777777777777771</v>
      </c>
      <c r="J36" s="21">
        <f t="shared" si="3"/>
        <v>76.666666666666671</v>
      </c>
      <c r="K36" s="21">
        <f t="shared" si="3"/>
        <v>76.666666666666671</v>
      </c>
      <c r="L36" s="21">
        <f t="shared" si="3"/>
        <v>82.222222222222229</v>
      </c>
      <c r="M36" s="21">
        <f t="shared" si="3"/>
        <v>86.666666666666671</v>
      </c>
      <c r="N36" s="21">
        <f t="shared" si="3"/>
        <v>87.777777777777771</v>
      </c>
      <c r="O36" s="21">
        <f t="shared" si="3"/>
        <v>91.111111111111114</v>
      </c>
      <c r="P36" s="21">
        <f t="shared" si="3"/>
        <v>87.777777777777771</v>
      </c>
      <c r="Q36" s="21">
        <f t="shared" si="3"/>
        <v>90</v>
      </c>
      <c r="R36" s="21">
        <f t="shared" si="3"/>
        <v>81.111111111111114</v>
      </c>
      <c r="S36" s="21">
        <f t="shared" si="3"/>
        <v>87.777777777777771</v>
      </c>
      <c r="T36" s="21">
        <f t="shared" si="3"/>
        <v>88.888888888888886</v>
      </c>
      <c r="U36" s="21">
        <f t="shared" si="3"/>
        <v>87.777777777777771</v>
      </c>
      <c r="V36" s="21">
        <f t="shared" si="3"/>
        <v>93.333333333333329</v>
      </c>
    </row>
    <row r="37" spans="2:22" x14ac:dyDescent="0.15">
      <c r="B37" s="34"/>
    </row>
    <row r="38" spans="2:22" x14ac:dyDescent="0.15">
      <c r="B38" s="34" t="s">
        <v>95</v>
      </c>
      <c r="D38">
        <f t="shared" ref="D38:V38" si="4">STDEVA(D27:D35)</f>
        <v>10.540925533894596</v>
      </c>
      <c r="E38">
        <f t="shared" si="4"/>
        <v>21.278575558006175</v>
      </c>
      <c r="F38">
        <f t="shared" si="4"/>
        <v>20</v>
      </c>
      <c r="G38">
        <f t="shared" si="4"/>
        <v>24.037008503093254</v>
      </c>
      <c r="H38">
        <f t="shared" si="4"/>
        <v>19.436506316150989</v>
      </c>
      <c r="I38">
        <f t="shared" si="4"/>
        <v>18.559214542766735</v>
      </c>
      <c r="J38">
        <f t="shared" si="4"/>
        <v>19.364916731037084</v>
      </c>
      <c r="K38">
        <f t="shared" si="4"/>
        <v>19.364916731037084</v>
      </c>
      <c r="L38">
        <f t="shared" si="4"/>
        <v>22.791323885295569</v>
      </c>
      <c r="M38">
        <f t="shared" si="4"/>
        <v>10</v>
      </c>
      <c r="N38">
        <f t="shared" si="4"/>
        <v>17.159383568311689</v>
      </c>
      <c r="O38">
        <f t="shared" si="4"/>
        <v>10.540925533894608</v>
      </c>
      <c r="P38">
        <f t="shared" si="4"/>
        <v>15.634719199411458</v>
      </c>
      <c r="Q38">
        <f t="shared" si="4"/>
        <v>13.228756555322953</v>
      </c>
      <c r="R38">
        <f t="shared" si="4"/>
        <v>20.275875100994071</v>
      </c>
      <c r="S38">
        <f t="shared" si="4"/>
        <v>14.813657362192675</v>
      </c>
      <c r="T38">
        <f t="shared" si="4"/>
        <v>12.692955176439854</v>
      </c>
      <c r="U38">
        <f t="shared" si="4"/>
        <v>13.017082793177789</v>
      </c>
      <c r="V38">
        <f t="shared" si="4"/>
        <v>8.6602540378443873</v>
      </c>
    </row>
    <row r="39" spans="2:22" x14ac:dyDescent="0.15">
      <c r="B39" s="34"/>
    </row>
    <row r="40" spans="2:22" x14ac:dyDescent="0.15">
      <c r="B40" s="34" t="s">
        <v>66</v>
      </c>
      <c r="D40">
        <f t="shared" ref="D40:V40" si="5">(D38)/SQRT(9)</f>
        <v>3.5136418446315321</v>
      </c>
      <c r="E40">
        <f t="shared" si="5"/>
        <v>7.0928585193353912</v>
      </c>
      <c r="F40">
        <f t="shared" si="5"/>
        <v>6.666666666666667</v>
      </c>
      <c r="G40">
        <f t="shared" si="5"/>
        <v>8.012336167697752</v>
      </c>
      <c r="H40">
        <f t="shared" si="5"/>
        <v>6.4788354387169962</v>
      </c>
      <c r="I40">
        <f t="shared" si="5"/>
        <v>6.1864048475889115</v>
      </c>
      <c r="J40">
        <f t="shared" si="5"/>
        <v>6.4549722436790278</v>
      </c>
      <c r="K40">
        <f t="shared" si="5"/>
        <v>6.4549722436790278</v>
      </c>
      <c r="L40">
        <f t="shared" si="5"/>
        <v>7.5971079617651895</v>
      </c>
      <c r="M40">
        <f t="shared" si="5"/>
        <v>3.3333333333333335</v>
      </c>
      <c r="N40">
        <f t="shared" si="5"/>
        <v>5.7197945227705631</v>
      </c>
      <c r="O40">
        <f t="shared" si="5"/>
        <v>3.5136418446315361</v>
      </c>
      <c r="P40">
        <f t="shared" si="5"/>
        <v>5.2115730664704865</v>
      </c>
      <c r="Q40">
        <f t="shared" si="5"/>
        <v>4.4095855184409842</v>
      </c>
      <c r="R40">
        <f t="shared" si="5"/>
        <v>6.75862503366469</v>
      </c>
      <c r="S40">
        <f t="shared" si="5"/>
        <v>4.9378857873975583</v>
      </c>
      <c r="T40">
        <f t="shared" si="5"/>
        <v>4.2309850588132845</v>
      </c>
      <c r="U40">
        <f t="shared" si="5"/>
        <v>4.3390275977259298</v>
      </c>
      <c r="V40">
        <f t="shared" si="5"/>
        <v>2.8867513459481291</v>
      </c>
    </row>
    <row r="41" spans="2:22" x14ac:dyDescent="0.15">
      <c r="B41" s="34"/>
    </row>
    <row r="42" spans="2:22" x14ac:dyDescent="0.15">
      <c r="B42" s="34"/>
    </row>
    <row r="43" spans="2:22" x14ac:dyDescent="0.15">
      <c r="B43" s="34"/>
    </row>
    <row r="44" spans="2:22" ht="24" x14ac:dyDescent="0.3">
      <c r="B44" s="34"/>
      <c r="C44" s="36" t="s">
        <v>97</v>
      </c>
      <c r="D44" s="36"/>
      <c r="E44" s="36" t="s">
        <v>98</v>
      </c>
      <c r="F44" s="36"/>
      <c r="G44" s="5"/>
    </row>
    <row r="45" spans="2:22" x14ac:dyDescent="0.15">
      <c r="B45" s="34"/>
    </row>
    <row r="46" spans="2:22" x14ac:dyDescent="0.15">
      <c r="B46" s="34"/>
      <c r="E46" s="21" t="s">
        <v>99</v>
      </c>
      <c r="F46" s="21"/>
    </row>
    <row r="47" spans="2:22" x14ac:dyDescent="0.15">
      <c r="B47" s="34"/>
      <c r="C47" t="s">
        <v>89</v>
      </c>
      <c r="D47">
        <v>1</v>
      </c>
      <c r="E47">
        <v>2</v>
      </c>
      <c r="F47">
        <v>3</v>
      </c>
      <c r="G47">
        <v>4</v>
      </c>
      <c r="H47">
        <v>5</v>
      </c>
      <c r="I47">
        <v>6</v>
      </c>
      <c r="J47">
        <v>7</v>
      </c>
      <c r="K47">
        <v>8</v>
      </c>
      <c r="L47">
        <v>9</v>
      </c>
      <c r="M47">
        <v>10</v>
      </c>
      <c r="N47">
        <v>11</v>
      </c>
      <c r="O47">
        <v>12</v>
      </c>
      <c r="P47">
        <v>13</v>
      </c>
      <c r="Q47">
        <v>14</v>
      </c>
      <c r="R47">
        <v>15</v>
      </c>
      <c r="S47">
        <v>16</v>
      </c>
      <c r="T47">
        <v>17</v>
      </c>
      <c r="U47">
        <v>18</v>
      </c>
      <c r="V47">
        <v>19</v>
      </c>
    </row>
    <row r="48" spans="2:22" x14ac:dyDescent="0.15">
      <c r="B48" s="34"/>
    </row>
    <row r="49" spans="2:22" x14ac:dyDescent="0.15">
      <c r="B49" s="34">
        <v>30</v>
      </c>
      <c r="C49" t="s">
        <v>48</v>
      </c>
      <c r="D49">
        <v>70</v>
      </c>
      <c r="E49">
        <v>60</v>
      </c>
      <c r="F49">
        <v>40</v>
      </c>
      <c r="G49">
        <v>80</v>
      </c>
      <c r="H49">
        <v>80</v>
      </c>
      <c r="I49">
        <v>70</v>
      </c>
      <c r="J49">
        <v>40</v>
      </c>
      <c r="K49">
        <v>60</v>
      </c>
      <c r="L49">
        <v>80</v>
      </c>
      <c r="M49">
        <v>50</v>
      </c>
      <c r="N49">
        <v>40</v>
      </c>
      <c r="O49">
        <v>70</v>
      </c>
      <c r="P49">
        <v>100</v>
      </c>
      <c r="Q49">
        <v>80</v>
      </c>
      <c r="R49">
        <v>80</v>
      </c>
      <c r="S49">
        <v>70</v>
      </c>
      <c r="T49">
        <v>100</v>
      </c>
      <c r="U49">
        <v>90</v>
      </c>
      <c r="V49">
        <v>100</v>
      </c>
    </row>
    <row r="50" spans="2:22" x14ac:dyDescent="0.15">
      <c r="B50" s="34">
        <v>31</v>
      </c>
      <c r="C50" t="s">
        <v>48</v>
      </c>
      <c r="D50">
        <v>80</v>
      </c>
      <c r="E50">
        <v>10</v>
      </c>
      <c r="F50">
        <v>20</v>
      </c>
      <c r="G50">
        <v>60</v>
      </c>
      <c r="H50">
        <v>40</v>
      </c>
      <c r="I50">
        <v>60</v>
      </c>
      <c r="J50">
        <v>70</v>
      </c>
      <c r="K50">
        <v>80</v>
      </c>
      <c r="L50">
        <v>70</v>
      </c>
      <c r="M50">
        <v>80</v>
      </c>
      <c r="N50">
        <v>80</v>
      </c>
      <c r="O50">
        <v>60</v>
      </c>
      <c r="P50">
        <v>80</v>
      </c>
      <c r="Q50">
        <v>70</v>
      </c>
      <c r="R50">
        <v>60</v>
      </c>
      <c r="S50">
        <v>100</v>
      </c>
      <c r="T50">
        <v>80</v>
      </c>
      <c r="U50">
        <v>60</v>
      </c>
      <c r="V50">
        <v>80</v>
      </c>
    </row>
    <row r="51" spans="2:22" x14ac:dyDescent="0.15">
      <c r="B51" s="34">
        <v>41</v>
      </c>
      <c r="C51" t="s">
        <v>48</v>
      </c>
      <c r="D51">
        <v>40</v>
      </c>
      <c r="E51">
        <v>60</v>
      </c>
      <c r="F51">
        <v>50</v>
      </c>
      <c r="G51">
        <v>50</v>
      </c>
      <c r="H51">
        <v>50</v>
      </c>
      <c r="I51">
        <v>50</v>
      </c>
      <c r="J51">
        <v>50</v>
      </c>
      <c r="K51">
        <v>50</v>
      </c>
      <c r="L51">
        <v>50</v>
      </c>
      <c r="M51">
        <v>50</v>
      </c>
      <c r="N51">
        <v>60</v>
      </c>
      <c r="O51">
        <v>60</v>
      </c>
      <c r="P51">
        <v>50</v>
      </c>
      <c r="Q51">
        <v>80</v>
      </c>
      <c r="R51">
        <v>90</v>
      </c>
      <c r="S51">
        <v>100</v>
      </c>
      <c r="T51">
        <v>90</v>
      </c>
      <c r="U51">
        <v>90</v>
      </c>
      <c r="V51">
        <v>100</v>
      </c>
    </row>
    <row r="52" spans="2:22" x14ac:dyDescent="0.15">
      <c r="B52" s="34">
        <v>42</v>
      </c>
      <c r="C52" t="s">
        <v>48</v>
      </c>
      <c r="D52">
        <v>30</v>
      </c>
      <c r="E52">
        <v>50</v>
      </c>
      <c r="F52">
        <v>50</v>
      </c>
      <c r="G52">
        <v>60</v>
      </c>
      <c r="H52">
        <v>50</v>
      </c>
      <c r="I52">
        <v>90</v>
      </c>
      <c r="J52">
        <v>50</v>
      </c>
      <c r="K52">
        <v>80</v>
      </c>
      <c r="L52">
        <v>80</v>
      </c>
      <c r="M52">
        <v>70</v>
      </c>
      <c r="N52">
        <v>80</v>
      </c>
      <c r="O52">
        <v>90</v>
      </c>
      <c r="P52">
        <v>80</v>
      </c>
      <c r="Q52">
        <v>70</v>
      </c>
      <c r="R52">
        <v>90</v>
      </c>
      <c r="S52">
        <v>90</v>
      </c>
      <c r="T52">
        <v>80</v>
      </c>
      <c r="U52">
        <v>100</v>
      </c>
      <c r="V52">
        <v>80</v>
      </c>
    </row>
    <row r="53" spans="2:22" x14ac:dyDescent="0.15">
      <c r="B53" s="34" t="s">
        <v>100</v>
      </c>
      <c r="C53" t="s">
        <v>48</v>
      </c>
      <c r="D53">
        <v>50</v>
      </c>
      <c r="E53">
        <v>50</v>
      </c>
      <c r="F53">
        <v>70</v>
      </c>
      <c r="G53">
        <v>60</v>
      </c>
      <c r="H53">
        <v>50</v>
      </c>
      <c r="I53">
        <v>70</v>
      </c>
      <c r="J53">
        <v>80</v>
      </c>
      <c r="K53">
        <v>60</v>
      </c>
      <c r="L53">
        <v>70</v>
      </c>
      <c r="M53">
        <v>80</v>
      </c>
      <c r="N53">
        <v>80</v>
      </c>
      <c r="O53">
        <v>60</v>
      </c>
      <c r="P53">
        <v>90</v>
      </c>
      <c r="Q53">
        <v>100</v>
      </c>
      <c r="R53">
        <v>100</v>
      </c>
      <c r="S53">
        <v>100</v>
      </c>
      <c r="T53">
        <v>100</v>
      </c>
      <c r="U53">
        <v>100</v>
      </c>
      <c r="V53">
        <v>90</v>
      </c>
    </row>
    <row r="54" spans="2:22" x14ac:dyDescent="0.15">
      <c r="B54" s="34" t="s">
        <v>101</v>
      </c>
      <c r="C54" t="s">
        <v>48</v>
      </c>
      <c r="D54">
        <v>50</v>
      </c>
      <c r="E54">
        <v>30</v>
      </c>
      <c r="F54">
        <v>50</v>
      </c>
      <c r="G54">
        <v>70</v>
      </c>
      <c r="H54">
        <v>80</v>
      </c>
      <c r="I54">
        <v>70</v>
      </c>
      <c r="J54">
        <v>50</v>
      </c>
      <c r="K54">
        <v>60</v>
      </c>
      <c r="L54">
        <v>70</v>
      </c>
      <c r="M54">
        <v>70</v>
      </c>
      <c r="N54">
        <v>100</v>
      </c>
      <c r="O54">
        <v>100</v>
      </c>
      <c r="P54">
        <v>100</v>
      </c>
      <c r="Q54">
        <v>100</v>
      </c>
      <c r="R54">
        <v>100</v>
      </c>
      <c r="S54">
        <v>100</v>
      </c>
      <c r="T54">
        <v>100</v>
      </c>
      <c r="U54">
        <v>100</v>
      </c>
      <c r="V54">
        <v>100</v>
      </c>
    </row>
    <row r="55" spans="2:22" x14ac:dyDescent="0.15">
      <c r="B55" s="34" t="s">
        <v>102</v>
      </c>
      <c r="C55" t="s">
        <v>48</v>
      </c>
      <c r="D55">
        <v>40</v>
      </c>
      <c r="E55">
        <v>40</v>
      </c>
      <c r="F55">
        <v>30</v>
      </c>
      <c r="G55">
        <v>30</v>
      </c>
      <c r="H55">
        <v>70</v>
      </c>
      <c r="I55">
        <v>60</v>
      </c>
      <c r="J55">
        <v>90</v>
      </c>
      <c r="K55">
        <v>50</v>
      </c>
      <c r="L55">
        <v>90</v>
      </c>
      <c r="M55">
        <v>90</v>
      </c>
      <c r="N55">
        <v>100</v>
      </c>
      <c r="O55">
        <v>80</v>
      </c>
      <c r="P55">
        <v>90</v>
      </c>
      <c r="Q55">
        <v>100</v>
      </c>
      <c r="R55">
        <v>100</v>
      </c>
      <c r="S55">
        <v>100</v>
      </c>
      <c r="T55">
        <v>100</v>
      </c>
      <c r="U55">
        <v>100</v>
      </c>
      <c r="V55">
        <v>90</v>
      </c>
    </row>
    <row r="56" spans="2:22" x14ac:dyDescent="0.15">
      <c r="B56" s="34" t="s">
        <v>103</v>
      </c>
      <c r="C56" t="s">
        <v>48</v>
      </c>
      <c r="D56">
        <v>40</v>
      </c>
      <c r="E56">
        <v>60</v>
      </c>
      <c r="F56">
        <v>50</v>
      </c>
      <c r="G56">
        <v>40</v>
      </c>
      <c r="H56">
        <v>40</v>
      </c>
      <c r="I56">
        <v>40</v>
      </c>
      <c r="J56">
        <v>50</v>
      </c>
      <c r="K56">
        <v>60</v>
      </c>
      <c r="L56">
        <v>70</v>
      </c>
      <c r="M56">
        <v>70</v>
      </c>
      <c r="N56">
        <v>70</v>
      </c>
      <c r="O56">
        <v>60</v>
      </c>
      <c r="P56">
        <v>90</v>
      </c>
      <c r="Q56">
        <v>80</v>
      </c>
      <c r="R56">
        <v>100</v>
      </c>
      <c r="S56">
        <v>70</v>
      </c>
      <c r="T56">
        <v>50</v>
      </c>
      <c r="U56">
        <v>70</v>
      </c>
      <c r="V56">
        <v>70</v>
      </c>
    </row>
    <row r="57" spans="2:22" x14ac:dyDescent="0.15">
      <c r="B57" s="34" t="s">
        <v>94</v>
      </c>
      <c r="D57" s="21">
        <f t="shared" ref="D57:V57" si="6">AVERAGE(D49:D56)</f>
        <v>50</v>
      </c>
      <c r="E57" s="21">
        <f t="shared" si="6"/>
        <v>45</v>
      </c>
      <c r="F57" s="21">
        <f t="shared" si="6"/>
        <v>45</v>
      </c>
      <c r="G57" s="21">
        <f t="shared" si="6"/>
        <v>56.25</v>
      </c>
      <c r="H57" s="21">
        <f t="shared" si="6"/>
        <v>57.5</v>
      </c>
      <c r="I57" s="21">
        <f t="shared" si="6"/>
        <v>63.75</v>
      </c>
      <c r="J57" s="21">
        <f t="shared" si="6"/>
        <v>60</v>
      </c>
      <c r="K57" s="21">
        <f t="shared" si="6"/>
        <v>62.5</v>
      </c>
      <c r="L57" s="21">
        <f t="shared" si="6"/>
        <v>72.5</v>
      </c>
      <c r="M57" s="21">
        <f t="shared" si="6"/>
        <v>70</v>
      </c>
      <c r="N57" s="21">
        <f t="shared" si="6"/>
        <v>76.25</v>
      </c>
      <c r="O57" s="21">
        <f t="shared" si="6"/>
        <v>72.5</v>
      </c>
      <c r="P57" s="21">
        <f t="shared" si="6"/>
        <v>85</v>
      </c>
      <c r="Q57" s="21">
        <f t="shared" si="6"/>
        <v>85</v>
      </c>
      <c r="R57" s="21">
        <f t="shared" si="6"/>
        <v>90</v>
      </c>
      <c r="S57" s="21">
        <f t="shared" si="6"/>
        <v>91.25</v>
      </c>
      <c r="T57" s="21">
        <f t="shared" si="6"/>
        <v>87.5</v>
      </c>
      <c r="U57" s="21">
        <f t="shared" si="6"/>
        <v>88.75</v>
      </c>
      <c r="V57" s="21">
        <f t="shared" si="6"/>
        <v>88.75</v>
      </c>
    </row>
    <row r="58" spans="2:22" x14ac:dyDescent="0.15">
      <c r="B58" s="34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</row>
    <row r="59" spans="2:22" x14ac:dyDescent="0.15">
      <c r="B59" s="34" t="s">
        <v>95</v>
      </c>
      <c r="D59" s="29">
        <f t="shared" ref="D59:V59" si="7">STDEVA(D49:D56)</f>
        <v>16.903085094570333</v>
      </c>
      <c r="E59" s="29">
        <f t="shared" si="7"/>
        <v>17.728105208558365</v>
      </c>
      <c r="F59" s="29">
        <f t="shared" si="7"/>
        <v>15.118578920369089</v>
      </c>
      <c r="G59" s="29">
        <f t="shared" si="7"/>
        <v>15.979898086569353</v>
      </c>
      <c r="H59" s="29">
        <f t="shared" si="7"/>
        <v>16.690459207925603</v>
      </c>
      <c r="I59" s="29">
        <f t="shared" si="7"/>
        <v>15.059406173077154</v>
      </c>
      <c r="J59" s="29">
        <f t="shared" si="7"/>
        <v>17.728105208558365</v>
      </c>
      <c r="K59" s="29">
        <f t="shared" si="7"/>
        <v>11.649647450214351</v>
      </c>
      <c r="L59" s="29">
        <f t="shared" si="7"/>
        <v>11.649647450214351</v>
      </c>
      <c r="M59" s="29">
        <f t="shared" si="7"/>
        <v>14.142135623730951</v>
      </c>
      <c r="N59" s="29">
        <f t="shared" si="7"/>
        <v>19.955307206712849</v>
      </c>
      <c r="O59" s="29">
        <f t="shared" si="7"/>
        <v>15.811388300841896</v>
      </c>
      <c r="P59" s="29">
        <f t="shared" si="7"/>
        <v>16.035674514745462</v>
      </c>
      <c r="Q59" s="29">
        <f t="shared" si="7"/>
        <v>13.093073414159543</v>
      </c>
      <c r="R59" s="29">
        <f t="shared" si="7"/>
        <v>14.142135623730951</v>
      </c>
      <c r="S59" s="29">
        <f t="shared" si="7"/>
        <v>13.562026818605375</v>
      </c>
      <c r="T59" s="29">
        <f t="shared" si="7"/>
        <v>17.525491637693282</v>
      </c>
      <c r="U59" s="29">
        <f t="shared" si="7"/>
        <v>15.52647508520297</v>
      </c>
      <c r="V59" s="29">
        <f t="shared" si="7"/>
        <v>11.259916264596033</v>
      </c>
    </row>
    <row r="60" spans="2:22" x14ac:dyDescent="0.15">
      <c r="B60" s="34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</row>
    <row r="61" spans="2:22" x14ac:dyDescent="0.15">
      <c r="B61" s="34" t="s">
        <v>66</v>
      </c>
      <c r="D61" s="29">
        <f t="shared" ref="D61:V61" si="8">(D59)/SQRT(8)</f>
        <v>5.9761430466719681</v>
      </c>
      <c r="E61" s="29">
        <f t="shared" si="8"/>
        <v>6.267831705280086</v>
      </c>
      <c r="F61" s="29">
        <f t="shared" si="8"/>
        <v>5.3452248382484875</v>
      </c>
      <c r="G61" s="29">
        <f t="shared" si="8"/>
        <v>5.6497471498415619</v>
      </c>
      <c r="H61" s="29">
        <f t="shared" si="8"/>
        <v>5.9009684435208225</v>
      </c>
      <c r="I61" s="29">
        <f t="shared" si="8"/>
        <v>5.3243041128127047</v>
      </c>
      <c r="J61" s="29">
        <f t="shared" si="8"/>
        <v>6.267831705280086</v>
      </c>
      <c r="K61" s="29">
        <f t="shared" si="8"/>
        <v>4.1187723552395701</v>
      </c>
      <c r="L61" s="29">
        <f t="shared" si="8"/>
        <v>4.1187723552395701</v>
      </c>
      <c r="M61" s="29">
        <f t="shared" si="8"/>
        <v>5</v>
      </c>
      <c r="N61" s="29">
        <f t="shared" si="8"/>
        <v>7.0552665232637182</v>
      </c>
      <c r="O61" s="29">
        <f t="shared" si="8"/>
        <v>5.5901699437494736</v>
      </c>
      <c r="P61" s="29">
        <f t="shared" si="8"/>
        <v>5.6694670951384074</v>
      </c>
      <c r="Q61" s="29">
        <f t="shared" si="8"/>
        <v>4.6291004988627567</v>
      </c>
      <c r="R61" s="29">
        <f t="shared" si="8"/>
        <v>5</v>
      </c>
      <c r="S61" s="29">
        <f t="shared" si="8"/>
        <v>4.7949005650348395</v>
      </c>
      <c r="T61" s="29">
        <f t="shared" si="8"/>
        <v>6.1961969903205256</v>
      </c>
      <c r="U61" s="29">
        <f t="shared" si="8"/>
        <v>5.4894379103354982</v>
      </c>
      <c r="V61" s="29">
        <f t="shared" si="8"/>
        <v>3.9809815731442768</v>
      </c>
    </row>
    <row r="62" spans="2:22" x14ac:dyDescent="0.15">
      <c r="B62" s="34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</row>
    <row r="63" spans="2:22" x14ac:dyDescent="0.15">
      <c r="B63" s="34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</row>
    <row r="64" spans="2:22" x14ac:dyDescent="0.15">
      <c r="B64" s="34"/>
    </row>
    <row r="65" spans="2:22" x14ac:dyDescent="0.15">
      <c r="B65" s="34"/>
    </row>
    <row r="66" spans="2:22" x14ac:dyDescent="0.15">
      <c r="B66" s="34">
        <v>61</v>
      </c>
      <c r="C66" t="s">
        <v>42</v>
      </c>
      <c r="D66">
        <v>20</v>
      </c>
      <c r="E66">
        <v>20</v>
      </c>
      <c r="F66">
        <v>10</v>
      </c>
      <c r="G66">
        <v>50</v>
      </c>
      <c r="H66">
        <v>60</v>
      </c>
      <c r="I66">
        <v>60</v>
      </c>
      <c r="J66">
        <v>60</v>
      </c>
      <c r="K66">
        <v>90</v>
      </c>
      <c r="L66">
        <v>100</v>
      </c>
      <c r="M66">
        <v>100</v>
      </c>
      <c r="N66">
        <v>90</v>
      </c>
      <c r="O66">
        <v>90</v>
      </c>
      <c r="P66">
        <v>100</v>
      </c>
      <c r="Q66">
        <v>80</v>
      </c>
      <c r="R66">
        <v>80</v>
      </c>
      <c r="S66">
        <v>80</v>
      </c>
      <c r="T66">
        <v>90</v>
      </c>
      <c r="U66">
        <v>70</v>
      </c>
      <c r="V66">
        <v>90</v>
      </c>
    </row>
    <row r="67" spans="2:22" x14ac:dyDescent="0.15">
      <c r="B67" s="34">
        <v>62</v>
      </c>
      <c r="C67" t="s">
        <v>42</v>
      </c>
      <c r="D67">
        <v>60</v>
      </c>
      <c r="E67">
        <v>60</v>
      </c>
      <c r="F67">
        <v>90</v>
      </c>
      <c r="G67">
        <v>80</v>
      </c>
      <c r="H67">
        <v>80</v>
      </c>
      <c r="I67">
        <v>90</v>
      </c>
      <c r="J67">
        <v>100</v>
      </c>
      <c r="K67">
        <v>100</v>
      </c>
      <c r="L67">
        <v>100</v>
      </c>
      <c r="M67">
        <v>100</v>
      </c>
      <c r="N67">
        <v>100</v>
      </c>
      <c r="O67">
        <v>80</v>
      </c>
      <c r="P67">
        <v>100</v>
      </c>
      <c r="Q67">
        <v>100</v>
      </c>
      <c r="R67">
        <v>100</v>
      </c>
      <c r="S67">
        <v>90</v>
      </c>
      <c r="T67">
        <v>100</v>
      </c>
      <c r="U67">
        <v>100</v>
      </c>
      <c r="V67">
        <v>100</v>
      </c>
    </row>
    <row r="68" spans="2:22" x14ac:dyDescent="0.15">
      <c r="B68" s="34">
        <v>63</v>
      </c>
      <c r="C68" t="s">
        <v>42</v>
      </c>
      <c r="D68">
        <v>60</v>
      </c>
      <c r="E68">
        <v>60</v>
      </c>
      <c r="F68">
        <v>60</v>
      </c>
      <c r="G68">
        <v>40</v>
      </c>
      <c r="H68">
        <v>80</v>
      </c>
      <c r="I68">
        <v>80</v>
      </c>
      <c r="J68">
        <v>60</v>
      </c>
      <c r="K68">
        <v>90</v>
      </c>
      <c r="L68">
        <v>80</v>
      </c>
      <c r="M68">
        <v>70</v>
      </c>
      <c r="N68">
        <v>90</v>
      </c>
      <c r="O68">
        <v>90</v>
      </c>
      <c r="P68">
        <v>100</v>
      </c>
      <c r="Q68">
        <v>100</v>
      </c>
      <c r="R68">
        <v>90</v>
      </c>
      <c r="S68">
        <v>100</v>
      </c>
      <c r="T68">
        <v>90</v>
      </c>
      <c r="U68">
        <v>100</v>
      </c>
      <c r="V68">
        <v>100</v>
      </c>
    </row>
    <row r="69" spans="2:22" x14ac:dyDescent="0.15">
      <c r="B69" s="34">
        <v>64</v>
      </c>
      <c r="C69" t="s">
        <v>42</v>
      </c>
      <c r="D69">
        <v>50</v>
      </c>
      <c r="E69">
        <v>40</v>
      </c>
      <c r="F69">
        <v>60</v>
      </c>
      <c r="G69">
        <v>30</v>
      </c>
      <c r="H69">
        <v>80</v>
      </c>
      <c r="I69">
        <v>30</v>
      </c>
      <c r="J69">
        <v>70</v>
      </c>
      <c r="K69">
        <v>40</v>
      </c>
      <c r="L69">
        <v>80</v>
      </c>
      <c r="M69">
        <v>40</v>
      </c>
      <c r="N69">
        <v>70</v>
      </c>
      <c r="O69">
        <v>80</v>
      </c>
      <c r="P69">
        <v>60</v>
      </c>
      <c r="Q69">
        <v>80</v>
      </c>
      <c r="R69">
        <v>90</v>
      </c>
      <c r="S69">
        <v>90</v>
      </c>
      <c r="T69">
        <v>90</v>
      </c>
      <c r="U69">
        <v>80</v>
      </c>
      <c r="V69">
        <v>70</v>
      </c>
    </row>
    <row r="70" spans="2:22" x14ac:dyDescent="0.15">
      <c r="B70" s="34">
        <v>65</v>
      </c>
      <c r="C70" t="s">
        <v>42</v>
      </c>
      <c r="D70">
        <v>20</v>
      </c>
      <c r="E70">
        <v>50</v>
      </c>
      <c r="F70">
        <v>50</v>
      </c>
      <c r="G70">
        <v>60</v>
      </c>
      <c r="H70">
        <v>70</v>
      </c>
      <c r="I70">
        <v>70</v>
      </c>
      <c r="J70">
        <v>70</v>
      </c>
      <c r="K70">
        <v>90</v>
      </c>
      <c r="L70">
        <v>100</v>
      </c>
      <c r="M70">
        <v>100</v>
      </c>
      <c r="N70">
        <v>100</v>
      </c>
      <c r="O70">
        <v>100</v>
      </c>
      <c r="P70">
        <v>90</v>
      </c>
      <c r="Q70">
        <v>100</v>
      </c>
      <c r="R70">
        <v>90</v>
      </c>
      <c r="S70">
        <v>100</v>
      </c>
      <c r="T70">
        <v>100</v>
      </c>
      <c r="U70">
        <v>100</v>
      </c>
      <c r="V70">
        <v>100</v>
      </c>
    </row>
    <row r="71" spans="2:22" x14ac:dyDescent="0.15">
      <c r="B71" s="34">
        <v>23</v>
      </c>
      <c r="C71" t="s">
        <v>42</v>
      </c>
      <c r="D71">
        <v>20</v>
      </c>
      <c r="E71">
        <v>30</v>
      </c>
      <c r="F71">
        <v>30</v>
      </c>
      <c r="G71">
        <v>40</v>
      </c>
      <c r="H71">
        <v>30</v>
      </c>
      <c r="I71">
        <v>70</v>
      </c>
      <c r="J71">
        <v>60</v>
      </c>
      <c r="K71">
        <v>60</v>
      </c>
      <c r="L71">
        <v>90</v>
      </c>
      <c r="M71">
        <v>90</v>
      </c>
      <c r="N71">
        <v>90</v>
      </c>
      <c r="O71">
        <v>80</v>
      </c>
      <c r="P71">
        <v>100</v>
      </c>
      <c r="Q71">
        <v>100</v>
      </c>
      <c r="R71">
        <v>90</v>
      </c>
      <c r="S71">
        <v>90</v>
      </c>
      <c r="T71">
        <v>100</v>
      </c>
      <c r="U71">
        <v>100</v>
      </c>
      <c r="V71">
        <v>100</v>
      </c>
    </row>
    <row r="72" spans="2:22" x14ac:dyDescent="0.15">
      <c r="B72" s="34">
        <v>24</v>
      </c>
      <c r="C72" t="s">
        <v>42</v>
      </c>
      <c r="D72">
        <v>70</v>
      </c>
      <c r="E72">
        <v>40</v>
      </c>
      <c r="F72">
        <v>40</v>
      </c>
      <c r="G72">
        <v>60</v>
      </c>
      <c r="H72">
        <v>80</v>
      </c>
      <c r="I72">
        <v>100</v>
      </c>
      <c r="J72">
        <v>100</v>
      </c>
      <c r="K72">
        <v>100</v>
      </c>
      <c r="L72">
        <v>100</v>
      </c>
      <c r="M72">
        <v>80</v>
      </c>
      <c r="N72">
        <v>80</v>
      </c>
      <c r="O72">
        <v>70</v>
      </c>
      <c r="P72">
        <v>90</v>
      </c>
      <c r="Q72">
        <v>80</v>
      </c>
      <c r="R72">
        <v>90</v>
      </c>
      <c r="S72">
        <v>100</v>
      </c>
      <c r="T72">
        <v>100</v>
      </c>
      <c r="U72">
        <v>100</v>
      </c>
      <c r="V72">
        <v>100</v>
      </c>
    </row>
    <row r="73" spans="2:22" x14ac:dyDescent="0.15">
      <c r="B73" s="34">
        <v>25</v>
      </c>
      <c r="C73" t="s">
        <v>42</v>
      </c>
      <c r="D73">
        <v>50</v>
      </c>
      <c r="E73">
        <v>50</v>
      </c>
      <c r="F73">
        <v>60</v>
      </c>
      <c r="G73">
        <v>40</v>
      </c>
      <c r="H73">
        <v>80</v>
      </c>
      <c r="I73">
        <v>50</v>
      </c>
      <c r="J73">
        <v>80</v>
      </c>
      <c r="K73">
        <v>50</v>
      </c>
      <c r="L73">
        <v>80</v>
      </c>
      <c r="M73">
        <v>90</v>
      </c>
      <c r="N73">
        <v>100</v>
      </c>
      <c r="O73">
        <v>90</v>
      </c>
      <c r="P73">
        <v>90</v>
      </c>
      <c r="Q73">
        <v>90</v>
      </c>
      <c r="R73">
        <v>100</v>
      </c>
      <c r="S73">
        <v>100</v>
      </c>
      <c r="T73">
        <v>80</v>
      </c>
      <c r="U73">
        <v>100</v>
      </c>
      <c r="V73">
        <v>80</v>
      </c>
    </row>
    <row r="74" spans="2:22" x14ac:dyDescent="0.15">
      <c r="B74" s="34" t="s">
        <v>104</v>
      </c>
      <c r="C74" t="s">
        <v>42</v>
      </c>
      <c r="D74">
        <v>30</v>
      </c>
      <c r="E74">
        <v>50</v>
      </c>
      <c r="F74">
        <v>60</v>
      </c>
      <c r="G74">
        <v>80</v>
      </c>
      <c r="H74">
        <v>70</v>
      </c>
      <c r="I74">
        <v>100</v>
      </c>
      <c r="J74">
        <v>100</v>
      </c>
      <c r="K74">
        <v>100</v>
      </c>
      <c r="L74">
        <v>100</v>
      </c>
      <c r="M74">
        <v>100</v>
      </c>
      <c r="N74">
        <v>100</v>
      </c>
      <c r="O74">
        <v>100</v>
      </c>
      <c r="P74">
        <v>100</v>
      </c>
      <c r="Q74">
        <v>100</v>
      </c>
      <c r="R74">
        <v>100</v>
      </c>
      <c r="S74">
        <v>100</v>
      </c>
      <c r="T74">
        <v>100</v>
      </c>
      <c r="U74">
        <v>100</v>
      </c>
      <c r="V74">
        <v>70</v>
      </c>
    </row>
    <row r="75" spans="2:22" x14ac:dyDescent="0.15">
      <c r="B75" s="34" t="s">
        <v>94</v>
      </c>
      <c r="D75" s="21">
        <f t="shared" ref="D75:V75" si="9">AVERAGE(D66:D74)</f>
        <v>42.222222222222221</v>
      </c>
      <c r="E75" s="21">
        <f t="shared" si="9"/>
        <v>44.444444444444443</v>
      </c>
      <c r="F75" s="21">
        <f t="shared" si="9"/>
        <v>51.111111111111114</v>
      </c>
      <c r="G75" s="21">
        <f t="shared" si="9"/>
        <v>53.333333333333336</v>
      </c>
      <c r="H75" s="21">
        <f t="shared" si="9"/>
        <v>70</v>
      </c>
      <c r="I75" s="21">
        <f t="shared" si="9"/>
        <v>72.222222222222229</v>
      </c>
      <c r="J75" s="21">
        <f t="shared" si="9"/>
        <v>77.777777777777771</v>
      </c>
      <c r="K75" s="21">
        <f t="shared" si="9"/>
        <v>80</v>
      </c>
      <c r="L75" s="21">
        <f t="shared" si="9"/>
        <v>92.222222222222229</v>
      </c>
      <c r="M75" s="21">
        <f t="shared" si="9"/>
        <v>85.555555555555557</v>
      </c>
      <c r="N75" s="21">
        <f t="shared" si="9"/>
        <v>91.111111111111114</v>
      </c>
      <c r="O75" s="21">
        <f t="shared" si="9"/>
        <v>86.666666666666671</v>
      </c>
      <c r="P75" s="21">
        <f t="shared" si="9"/>
        <v>92.222222222222229</v>
      </c>
      <c r="Q75" s="21">
        <f t="shared" si="9"/>
        <v>92.222222222222229</v>
      </c>
      <c r="R75" s="21">
        <f t="shared" si="9"/>
        <v>92.222222222222229</v>
      </c>
      <c r="S75" s="21">
        <f t="shared" si="9"/>
        <v>94.444444444444443</v>
      </c>
      <c r="T75" s="21">
        <f t="shared" si="9"/>
        <v>94.444444444444443</v>
      </c>
      <c r="U75" s="21">
        <f t="shared" si="9"/>
        <v>94.444444444444443</v>
      </c>
      <c r="V75" s="21">
        <f t="shared" si="9"/>
        <v>90</v>
      </c>
    </row>
    <row r="76" spans="2:22" x14ac:dyDescent="0.15">
      <c r="B76" s="34"/>
    </row>
    <row r="77" spans="2:22" x14ac:dyDescent="0.15">
      <c r="B77" s="34" t="s">
        <v>95</v>
      </c>
      <c r="D77">
        <f t="shared" ref="D77:V77" si="10">STDEVA(D66:D74)</f>
        <v>19.860625479688306</v>
      </c>
      <c r="E77">
        <f t="shared" si="10"/>
        <v>13.333333333333336</v>
      </c>
      <c r="F77">
        <f t="shared" si="10"/>
        <v>22.607766610417563</v>
      </c>
      <c r="G77">
        <f t="shared" si="10"/>
        <v>18.027756377319946</v>
      </c>
      <c r="H77">
        <f t="shared" si="10"/>
        <v>16.583123951777001</v>
      </c>
      <c r="I77">
        <f t="shared" si="10"/>
        <v>23.333333333333332</v>
      </c>
      <c r="J77">
        <f t="shared" si="10"/>
        <v>17.873008824606011</v>
      </c>
      <c r="K77">
        <f t="shared" si="10"/>
        <v>23.45207879911715</v>
      </c>
      <c r="L77">
        <f t="shared" si="10"/>
        <v>9.7182531580755018</v>
      </c>
      <c r="M77">
        <f t="shared" si="10"/>
        <v>20.069324297987148</v>
      </c>
      <c r="N77">
        <f t="shared" si="10"/>
        <v>10.540925533894608</v>
      </c>
      <c r="O77">
        <f t="shared" si="10"/>
        <v>10</v>
      </c>
      <c r="P77">
        <f t="shared" si="10"/>
        <v>13.017082793177789</v>
      </c>
      <c r="Q77">
        <f t="shared" si="10"/>
        <v>9.7182531580755018</v>
      </c>
      <c r="R77">
        <f t="shared" si="10"/>
        <v>6.666666666666667</v>
      </c>
      <c r="S77">
        <f t="shared" si="10"/>
        <v>7.2648315725677879</v>
      </c>
      <c r="T77">
        <f t="shared" si="10"/>
        <v>7.2648315725677888</v>
      </c>
      <c r="U77">
        <f t="shared" si="10"/>
        <v>11.303883305208762</v>
      </c>
      <c r="V77">
        <f t="shared" si="10"/>
        <v>13.228756555322953</v>
      </c>
    </row>
    <row r="78" spans="2:22" x14ac:dyDescent="0.15">
      <c r="B78" s="34"/>
    </row>
    <row r="79" spans="2:22" x14ac:dyDescent="0.15">
      <c r="B79" s="34" t="s">
        <v>66</v>
      </c>
      <c r="D79">
        <f t="shared" ref="D79:V79" si="11">(D77)/SQRT(9)</f>
        <v>6.6202084932294349</v>
      </c>
      <c r="E79">
        <f t="shared" si="11"/>
        <v>4.4444444444444455</v>
      </c>
      <c r="F79">
        <f t="shared" si="11"/>
        <v>7.5359222034725208</v>
      </c>
      <c r="G79">
        <f t="shared" si="11"/>
        <v>6.0092521257733154</v>
      </c>
      <c r="H79">
        <f t="shared" si="11"/>
        <v>5.5277079839256666</v>
      </c>
      <c r="I79">
        <f t="shared" si="11"/>
        <v>7.7777777777777777</v>
      </c>
      <c r="J79">
        <f t="shared" si="11"/>
        <v>5.9576696082020035</v>
      </c>
      <c r="K79">
        <f t="shared" si="11"/>
        <v>7.8173595997057168</v>
      </c>
      <c r="L79">
        <f t="shared" si="11"/>
        <v>3.2394177193585008</v>
      </c>
      <c r="M79">
        <f t="shared" si="11"/>
        <v>6.6897747659957156</v>
      </c>
      <c r="N79">
        <f t="shared" si="11"/>
        <v>3.5136418446315361</v>
      </c>
      <c r="O79">
        <f t="shared" si="11"/>
        <v>3.3333333333333335</v>
      </c>
      <c r="P79">
        <f t="shared" si="11"/>
        <v>4.3390275977259298</v>
      </c>
      <c r="Q79">
        <f t="shared" si="11"/>
        <v>3.2394177193585008</v>
      </c>
      <c r="R79">
        <f t="shared" si="11"/>
        <v>2.2222222222222223</v>
      </c>
      <c r="S79">
        <f t="shared" si="11"/>
        <v>2.4216105241892625</v>
      </c>
      <c r="T79">
        <f t="shared" si="11"/>
        <v>2.4216105241892629</v>
      </c>
      <c r="U79">
        <f t="shared" si="11"/>
        <v>3.7679611017362542</v>
      </c>
      <c r="V79">
        <f t="shared" si="11"/>
        <v>4.4095855184409842</v>
      </c>
    </row>
    <row r="80" spans="2:22" x14ac:dyDescent="0.15">
      <c r="B80" s="34"/>
    </row>
    <row r="81" spans="2:2" x14ac:dyDescent="0.15">
      <c r="B81" s="34"/>
    </row>
    <row r="82" spans="2:2" x14ac:dyDescent="0.15">
      <c r="B82" s="34"/>
    </row>
    <row r="83" spans="2:2" x14ac:dyDescent="0.15">
      <c r="B83" s="34"/>
    </row>
    <row r="84" spans="2:2" x14ac:dyDescent="0.15">
      <c r="B84" s="3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8a_Simple Odor Learning</vt:lpstr>
      <vt:lpstr>8b Tmaze Associations</vt:lpstr>
      <vt:lpstr>8c_left MWM</vt:lpstr>
      <vt:lpstr>8c_right Transfer Test</vt:lpstr>
      <vt:lpstr>8d Rewarded alternations</vt:lpstr>
      <vt:lpstr>e,f con- &amp;dis-contiguous Tmaze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RSp</cp:lastModifiedBy>
  <dcterms:created xsi:type="dcterms:W3CDTF">2019-01-28T08:10:23Z</dcterms:created>
  <dcterms:modified xsi:type="dcterms:W3CDTF">2020-11-11T14:30:36Z</dcterms:modified>
</cp:coreProperties>
</file>