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ileen/Desktop/Final submisssion/"/>
    </mc:Choice>
  </mc:AlternateContent>
  <xr:revisionPtr revIDLastSave="0" documentId="13_ncr:1_{864F89CD-4C0F-6348-9053-FBACC2B1B4F0}" xr6:coauthVersionLast="46" xr6:coauthVersionMax="46" xr10:uidLastSave="{00000000-0000-0000-0000-000000000000}"/>
  <bookViews>
    <workbookView xWindow="160" yWindow="460" windowWidth="27100" windowHeight="16600" activeTab="3" xr2:uid="{13ED6F8E-9EE7-904E-A145-BFD28466B21F}"/>
  </bookViews>
  <sheets>
    <sheet name="Source data content" sheetId="10" r:id="rId1"/>
    <sheet name="Supplementary data 1" sheetId="13" r:id="rId2"/>
    <sheet name="Supplementary data 2" sheetId="12" r:id="rId3"/>
    <sheet name="Supplementary data 3" sheetId="11" r:id="rId4"/>
    <sheet name="Supplementary data 4" sheetId="7" r:id="rId5"/>
    <sheet name="Supplementary data 5" sheetId="8" r:id="rId6"/>
    <sheet name="Supplementary data 6" sheetId="9" r:id="rId7"/>
    <sheet name="Supplementary data 7" sheetId="1" r:id="rId8"/>
    <sheet name="Supplementary data 8" sheetId="2" r:id="rId9"/>
    <sheet name="Supplementary data 9" sheetId="3" r:id="rId10"/>
    <sheet name="Supplementary data 10" sheetId="4" r:id="rId11"/>
    <sheet name="Supplementary data 11" sheetId="5" r:id="rId12"/>
    <sheet name="Supplementary data 12" sheetId="6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36" i="11" l="1"/>
  <c r="G636" i="11"/>
  <c r="F636" i="11"/>
  <c r="H635" i="11"/>
  <c r="G635" i="11"/>
  <c r="F635" i="11"/>
  <c r="H634" i="11"/>
  <c r="G634" i="11"/>
  <c r="F634" i="11"/>
  <c r="H633" i="11"/>
  <c r="G633" i="11"/>
  <c r="F633" i="11"/>
  <c r="H632" i="11"/>
  <c r="G632" i="11"/>
  <c r="F632" i="11"/>
  <c r="H631" i="11"/>
  <c r="G631" i="11"/>
  <c r="F631" i="11"/>
  <c r="H630" i="11"/>
  <c r="G630" i="11"/>
  <c r="F630" i="11"/>
  <c r="H629" i="11"/>
  <c r="G629" i="11"/>
  <c r="F629" i="11"/>
  <c r="H628" i="11"/>
  <c r="G628" i="11"/>
  <c r="F628" i="11"/>
  <c r="H627" i="11"/>
  <c r="G627" i="11"/>
  <c r="F627" i="11"/>
  <c r="H626" i="11"/>
  <c r="G626" i="11"/>
  <c r="F626" i="11"/>
  <c r="H625" i="11"/>
  <c r="G625" i="11"/>
  <c r="F625" i="11"/>
  <c r="H624" i="11"/>
  <c r="G624" i="11"/>
  <c r="F624" i="11"/>
  <c r="H623" i="11"/>
  <c r="G623" i="11"/>
  <c r="F623" i="11"/>
  <c r="H622" i="11"/>
  <c r="G622" i="11"/>
  <c r="F622" i="11"/>
  <c r="H621" i="11"/>
  <c r="G621" i="11"/>
  <c r="F621" i="11"/>
  <c r="H620" i="11"/>
  <c r="G620" i="11"/>
  <c r="F620" i="11"/>
  <c r="H619" i="11"/>
  <c r="G619" i="11"/>
  <c r="F619" i="11"/>
  <c r="H618" i="11"/>
  <c r="G618" i="11"/>
  <c r="F618" i="11"/>
  <c r="H617" i="11"/>
  <c r="G617" i="11"/>
  <c r="F617" i="11"/>
  <c r="H616" i="11"/>
  <c r="G616" i="11"/>
  <c r="F616" i="11"/>
  <c r="H615" i="11"/>
  <c r="G615" i="11"/>
  <c r="F615" i="11"/>
  <c r="H614" i="11"/>
  <c r="G614" i="11"/>
  <c r="F614" i="11"/>
  <c r="H613" i="11"/>
  <c r="G613" i="11"/>
  <c r="F613" i="11"/>
  <c r="H612" i="11"/>
  <c r="G612" i="11"/>
  <c r="F612" i="11"/>
  <c r="H611" i="11"/>
  <c r="G611" i="11"/>
  <c r="F611" i="11"/>
  <c r="H610" i="11"/>
  <c r="G610" i="11"/>
  <c r="F610" i="11"/>
  <c r="H609" i="11"/>
  <c r="G609" i="11"/>
  <c r="F609" i="11"/>
  <c r="H608" i="11"/>
  <c r="G608" i="11"/>
  <c r="F608" i="11"/>
  <c r="H607" i="11"/>
  <c r="G607" i="11"/>
  <c r="F607" i="11"/>
  <c r="H606" i="11"/>
  <c r="G606" i="11"/>
  <c r="F606" i="11"/>
  <c r="H605" i="11"/>
  <c r="G605" i="11"/>
  <c r="F605" i="11"/>
  <c r="H604" i="11"/>
  <c r="G604" i="11"/>
  <c r="F604" i="11"/>
  <c r="H603" i="11"/>
  <c r="G603" i="11"/>
  <c r="F603" i="11"/>
  <c r="H602" i="11"/>
  <c r="G602" i="11"/>
  <c r="F602" i="11"/>
  <c r="H601" i="11"/>
  <c r="G601" i="11"/>
  <c r="F601" i="11"/>
  <c r="H600" i="11"/>
  <c r="G600" i="11"/>
  <c r="F600" i="11"/>
  <c r="H599" i="11"/>
  <c r="G599" i="11"/>
  <c r="F599" i="11"/>
  <c r="H598" i="11"/>
  <c r="G598" i="11"/>
  <c r="F598" i="11"/>
  <c r="H597" i="11"/>
  <c r="G597" i="11"/>
  <c r="F597" i="11"/>
  <c r="H596" i="11"/>
  <c r="G596" i="11"/>
  <c r="F596" i="11"/>
  <c r="H595" i="11"/>
  <c r="G595" i="11"/>
  <c r="F595" i="11"/>
  <c r="H594" i="11"/>
  <c r="G594" i="11"/>
  <c r="F594" i="11"/>
  <c r="H593" i="11"/>
  <c r="G593" i="11"/>
  <c r="F593" i="11"/>
  <c r="H592" i="11"/>
  <c r="G592" i="11"/>
  <c r="F592" i="11"/>
  <c r="H591" i="11"/>
  <c r="G591" i="11"/>
  <c r="F591" i="11"/>
  <c r="H590" i="11"/>
  <c r="G590" i="11"/>
  <c r="F590" i="11"/>
  <c r="H589" i="11"/>
  <c r="G589" i="11"/>
  <c r="F589" i="11"/>
  <c r="H588" i="11"/>
  <c r="G588" i="11"/>
  <c r="F588" i="11"/>
  <c r="H587" i="11"/>
  <c r="G587" i="11"/>
  <c r="F587" i="11"/>
  <c r="H586" i="11"/>
  <c r="G586" i="11"/>
  <c r="F586" i="11"/>
  <c r="H585" i="11"/>
  <c r="G585" i="11"/>
  <c r="F585" i="11"/>
  <c r="H584" i="11"/>
  <c r="G584" i="11"/>
  <c r="F584" i="11"/>
  <c r="H583" i="11"/>
  <c r="G583" i="11"/>
  <c r="F583" i="11"/>
  <c r="H582" i="11"/>
  <c r="G582" i="11"/>
  <c r="F582" i="11"/>
  <c r="G581" i="11"/>
  <c r="F581" i="11"/>
  <c r="H580" i="11"/>
  <c r="G580" i="11"/>
  <c r="F580" i="11"/>
  <c r="H579" i="11"/>
  <c r="G579" i="11"/>
  <c r="F579" i="11"/>
  <c r="G578" i="11"/>
  <c r="F578" i="11"/>
  <c r="H577" i="11"/>
  <c r="G577" i="11"/>
  <c r="F577" i="11"/>
  <c r="H576" i="11"/>
  <c r="G576" i="11"/>
  <c r="F576" i="11"/>
  <c r="H575" i="11"/>
  <c r="G575" i="11"/>
  <c r="F575" i="11"/>
  <c r="H574" i="11"/>
  <c r="G574" i="11"/>
  <c r="F574" i="11"/>
  <c r="H573" i="11"/>
  <c r="G573" i="11"/>
  <c r="F573" i="11"/>
  <c r="H572" i="11"/>
  <c r="G572" i="11"/>
  <c r="F572" i="11"/>
  <c r="H571" i="11"/>
  <c r="G571" i="11"/>
  <c r="F571" i="11"/>
  <c r="H570" i="11"/>
  <c r="G570" i="11"/>
  <c r="F570" i="11"/>
  <c r="H569" i="11"/>
  <c r="G569" i="11"/>
  <c r="F569" i="11"/>
  <c r="H568" i="11"/>
  <c r="G568" i="11"/>
  <c r="F568" i="11"/>
  <c r="H567" i="11"/>
  <c r="G567" i="11"/>
  <c r="F567" i="11"/>
  <c r="H566" i="11"/>
  <c r="G566" i="11"/>
  <c r="F566" i="11"/>
  <c r="H565" i="11"/>
  <c r="G565" i="11"/>
  <c r="F565" i="11"/>
  <c r="H564" i="11"/>
  <c r="G564" i="11"/>
  <c r="F564" i="11"/>
  <c r="H563" i="11"/>
  <c r="G563" i="11"/>
  <c r="F563" i="11"/>
  <c r="H562" i="11"/>
  <c r="G562" i="11"/>
  <c r="F562" i="11"/>
  <c r="H561" i="11"/>
  <c r="G561" i="11"/>
  <c r="F561" i="11"/>
  <c r="H560" i="11"/>
  <c r="G560" i="11"/>
  <c r="F560" i="11"/>
  <c r="H559" i="11"/>
  <c r="G559" i="11"/>
  <c r="F559" i="11"/>
  <c r="H558" i="11"/>
  <c r="G558" i="11"/>
  <c r="F558" i="11"/>
  <c r="H557" i="11"/>
  <c r="G557" i="11"/>
  <c r="F557" i="11"/>
  <c r="H556" i="11"/>
  <c r="G556" i="11"/>
  <c r="F556" i="11"/>
  <c r="H555" i="11"/>
  <c r="G555" i="11"/>
  <c r="F555" i="11"/>
  <c r="G554" i="11"/>
  <c r="F554" i="11"/>
  <c r="H553" i="11"/>
  <c r="G553" i="11"/>
  <c r="F553" i="11"/>
  <c r="H552" i="11"/>
  <c r="G552" i="11"/>
  <c r="F552" i="11"/>
  <c r="H551" i="11"/>
  <c r="G551" i="11"/>
  <c r="F551" i="11"/>
  <c r="G550" i="11"/>
  <c r="F550" i="11"/>
  <c r="H549" i="11"/>
  <c r="G549" i="11"/>
  <c r="F549" i="11"/>
  <c r="H548" i="11"/>
  <c r="G548" i="11"/>
  <c r="F548" i="11"/>
  <c r="H547" i="11"/>
  <c r="G547" i="11"/>
  <c r="F547" i="11"/>
  <c r="H546" i="11"/>
  <c r="G546" i="11"/>
  <c r="F546" i="11"/>
  <c r="H545" i="11"/>
  <c r="G545" i="11"/>
  <c r="F545" i="11"/>
  <c r="H544" i="11"/>
  <c r="G544" i="11"/>
  <c r="F544" i="11"/>
  <c r="H543" i="11"/>
  <c r="G543" i="11"/>
  <c r="F543" i="11"/>
  <c r="H542" i="11"/>
  <c r="G542" i="11"/>
  <c r="F542" i="11"/>
  <c r="G541" i="11"/>
  <c r="F541" i="11"/>
  <c r="H540" i="11"/>
  <c r="G540" i="11"/>
  <c r="F540" i="11"/>
  <c r="H539" i="11"/>
  <c r="G539" i="11"/>
  <c r="F539" i="11"/>
  <c r="H538" i="11"/>
  <c r="G538" i="11"/>
  <c r="F538" i="11"/>
  <c r="H537" i="11"/>
  <c r="G537" i="11"/>
  <c r="F537" i="11"/>
  <c r="H536" i="11"/>
  <c r="G536" i="11"/>
  <c r="F536" i="11"/>
  <c r="H535" i="11"/>
  <c r="G535" i="11"/>
  <c r="F535" i="11"/>
  <c r="H534" i="11"/>
  <c r="G534" i="11"/>
  <c r="F534" i="11"/>
  <c r="H533" i="11"/>
  <c r="G533" i="11"/>
  <c r="F533" i="11"/>
  <c r="H532" i="11"/>
  <c r="G532" i="11"/>
  <c r="F532" i="11"/>
  <c r="H531" i="11"/>
  <c r="G531" i="11"/>
  <c r="F531" i="11"/>
  <c r="H530" i="11"/>
  <c r="G530" i="11"/>
  <c r="F530" i="11"/>
  <c r="H529" i="11"/>
  <c r="G529" i="11"/>
  <c r="F529" i="11"/>
  <c r="H528" i="11"/>
  <c r="G528" i="11"/>
  <c r="F528" i="11"/>
  <c r="H527" i="11"/>
  <c r="G527" i="11"/>
  <c r="F527" i="11"/>
  <c r="H526" i="11"/>
  <c r="G526" i="11"/>
  <c r="F526" i="11"/>
  <c r="H525" i="11"/>
  <c r="G525" i="11"/>
  <c r="F525" i="11"/>
  <c r="H524" i="11"/>
  <c r="G524" i="11"/>
  <c r="F524" i="11"/>
  <c r="H523" i="11"/>
  <c r="G523" i="11"/>
  <c r="F523" i="11"/>
  <c r="H522" i="11"/>
  <c r="G522" i="11"/>
  <c r="F522" i="11"/>
  <c r="H521" i="11"/>
  <c r="G521" i="11"/>
  <c r="F521" i="11"/>
  <c r="H520" i="11"/>
  <c r="G520" i="11"/>
  <c r="F520" i="11"/>
  <c r="H519" i="11"/>
  <c r="G519" i="11"/>
  <c r="F519" i="11"/>
  <c r="H518" i="11"/>
  <c r="G518" i="11"/>
  <c r="F518" i="11"/>
  <c r="H517" i="11"/>
  <c r="G517" i="11"/>
  <c r="F517" i="11"/>
  <c r="G516" i="11"/>
  <c r="F516" i="11"/>
  <c r="H515" i="11"/>
  <c r="G515" i="11"/>
  <c r="F515" i="11"/>
  <c r="H514" i="11"/>
  <c r="G514" i="11"/>
  <c r="F514" i="11"/>
  <c r="H513" i="11"/>
  <c r="G513" i="11"/>
  <c r="F513" i="11"/>
  <c r="H512" i="11"/>
  <c r="G512" i="11"/>
  <c r="F512" i="11"/>
  <c r="H511" i="11"/>
  <c r="G511" i="11"/>
  <c r="F511" i="11"/>
  <c r="H510" i="11"/>
  <c r="G510" i="11"/>
  <c r="F510" i="11"/>
  <c r="H509" i="11"/>
  <c r="G509" i="11"/>
  <c r="F509" i="11"/>
  <c r="H508" i="11"/>
  <c r="G508" i="11"/>
  <c r="F508" i="11"/>
  <c r="H507" i="11"/>
  <c r="G507" i="11"/>
  <c r="F507" i="11"/>
  <c r="H506" i="11"/>
  <c r="G506" i="11"/>
  <c r="F506" i="11"/>
  <c r="H505" i="11"/>
  <c r="G505" i="11"/>
  <c r="F505" i="11"/>
  <c r="H504" i="11"/>
  <c r="G504" i="11"/>
  <c r="F504" i="11"/>
  <c r="G503" i="11"/>
  <c r="F503" i="11"/>
  <c r="H502" i="11"/>
  <c r="G502" i="11"/>
  <c r="F502" i="11"/>
  <c r="H501" i="11"/>
  <c r="G501" i="11"/>
  <c r="F501" i="11"/>
  <c r="H500" i="11"/>
  <c r="G500" i="11"/>
  <c r="F500" i="11"/>
  <c r="H499" i="11"/>
  <c r="G499" i="11"/>
  <c r="F499" i="11"/>
  <c r="H498" i="11"/>
  <c r="G498" i="11"/>
  <c r="F498" i="11"/>
  <c r="H497" i="11"/>
  <c r="G497" i="11"/>
  <c r="F497" i="11"/>
  <c r="H496" i="11"/>
  <c r="G496" i="11"/>
  <c r="F496" i="11"/>
  <c r="H495" i="11"/>
  <c r="G495" i="11"/>
  <c r="F495" i="11"/>
  <c r="H494" i="11"/>
  <c r="G494" i="11"/>
  <c r="F494" i="11"/>
  <c r="H493" i="11"/>
  <c r="G493" i="11"/>
  <c r="F493" i="11"/>
  <c r="H492" i="11"/>
  <c r="G492" i="11"/>
  <c r="F492" i="11"/>
  <c r="H491" i="11"/>
  <c r="G491" i="11"/>
  <c r="F491" i="11"/>
  <c r="H490" i="11"/>
  <c r="G490" i="11"/>
  <c r="F490" i="11"/>
  <c r="H489" i="11"/>
  <c r="G489" i="11"/>
  <c r="F489" i="11"/>
  <c r="H488" i="11"/>
  <c r="G488" i="11"/>
  <c r="F488" i="11"/>
  <c r="H487" i="11"/>
  <c r="G487" i="11"/>
  <c r="F487" i="11"/>
  <c r="H486" i="11"/>
  <c r="G486" i="11"/>
  <c r="F486" i="11"/>
  <c r="H485" i="11"/>
  <c r="G485" i="11"/>
  <c r="F485" i="11"/>
  <c r="H484" i="11"/>
  <c r="G484" i="11"/>
  <c r="F484" i="11"/>
  <c r="H483" i="11"/>
  <c r="G483" i="11"/>
  <c r="F483" i="11"/>
  <c r="H482" i="11"/>
  <c r="G482" i="11"/>
  <c r="F482" i="11"/>
  <c r="H481" i="11"/>
  <c r="G481" i="11"/>
  <c r="F481" i="11"/>
  <c r="H480" i="11"/>
  <c r="G480" i="11"/>
  <c r="F480" i="11"/>
  <c r="H479" i="11"/>
  <c r="G479" i="11"/>
  <c r="F479" i="11"/>
  <c r="H478" i="11"/>
  <c r="G478" i="11"/>
  <c r="F478" i="11"/>
  <c r="H477" i="11"/>
  <c r="G477" i="11"/>
  <c r="F477" i="11"/>
  <c r="H476" i="11"/>
  <c r="G476" i="11"/>
  <c r="F476" i="11"/>
  <c r="H475" i="11"/>
  <c r="G475" i="11"/>
  <c r="F475" i="11"/>
  <c r="H474" i="11"/>
  <c r="G474" i="11"/>
  <c r="F474" i="11"/>
  <c r="H473" i="11"/>
  <c r="G473" i="11"/>
  <c r="F473" i="11"/>
  <c r="H472" i="11"/>
  <c r="G472" i="11"/>
  <c r="F472" i="11"/>
  <c r="H471" i="11"/>
  <c r="G471" i="11"/>
  <c r="F471" i="11"/>
  <c r="H470" i="11"/>
  <c r="G470" i="11"/>
  <c r="F470" i="11"/>
  <c r="H469" i="11"/>
  <c r="G469" i="11"/>
  <c r="F469" i="11"/>
  <c r="H468" i="11"/>
  <c r="G468" i="11"/>
  <c r="F468" i="11"/>
  <c r="H467" i="11"/>
  <c r="G467" i="11"/>
  <c r="F467" i="11"/>
  <c r="H466" i="11"/>
  <c r="G466" i="11"/>
  <c r="F466" i="11"/>
  <c r="H465" i="11"/>
  <c r="G465" i="11"/>
  <c r="F465" i="11"/>
  <c r="H464" i="11"/>
  <c r="G464" i="11"/>
  <c r="F464" i="11"/>
  <c r="H463" i="11"/>
  <c r="G463" i="11"/>
  <c r="F463" i="11"/>
  <c r="H462" i="11"/>
  <c r="G462" i="11"/>
  <c r="F462" i="11"/>
  <c r="H461" i="11"/>
  <c r="G461" i="11"/>
  <c r="F461" i="11"/>
  <c r="H460" i="11"/>
  <c r="G460" i="11"/>
  <c r="F460" i="11"/>
  <c r="H459" i="11"/>
  <c r="G459" i="11"/>
  <c r="F459" i="11"/>
  <c r="H458" i="11"/>
  <c r="G458" i="11"/>
  <c r="F458" i="11"/>
  <c r="H457" i="11"/>
  <c r="G457" i="11"/>
  <c r="F457" i="11"/>
  <c r="H456" i="11"/>
  <c r="G456" i="11"/>
  <c r="F456" i="11"/>
  <c r="H455" i="11"/>
  <c r="G455" i="11"/>
  <c r="F455" i="11"/>
  <c r="H454" i="11"/>
  <c r="G454" i="11"/>
  <c r="F454" i="11"/>
  <c r="H453" i="11"/>
  <c r="G453" i="11"/>
  <c r="F453" i="11"/>
  <c r="H452" i="11"/>
  <c r="G452" i="11"/>
  <c r="F452" i="11"/>
  <c r="H451" i="11"/>
  <c r="G451" i="11"/>
  <c r="F451" i="11"/>
  <c r="H450" i="11"/>
  <c r="G450" i="11"/>
  <c r="F450" i="11"/>
  <c r="H449" i="11"/>
  <c r="G449" i="11"/>
  <c r="F449" i="11"/>
  <c r="H448" i="11"/>
  <c r="G448" i="11"/>
  <c r="F448" i="11"/>
  <c r="H447" i="11"/>
  <c r="G447" i="11"/>
  <c r="F447" i="11"/>
  <c r="H446" i="11"/>
  <c r="G446" i="11"/>
  <c r="F446" i="11"/>
  <c r="H445" i="11"/>
  <c r="G445" i="11"/>
  <c r="F445" i="11"/>
  <c r="H444" i="11"/>
  <c r="G444" i="11"/>
  <c r="F444" i="11"/>
  <c r="H443" i="11"/>
  <c r="G443" i="11"/>
  <c r="F443" i="11"/>
  <c r="H442" i="11"/>
  <c r="G442" i="11"/>
  <c r="F442" i="11"/>
  <c r="H441" i="11"/>
  <c r="G441" i="11"/>
  <c r="F441" i="11"/>
  <c r="H440" i="11"/>
  <c r="G440" i="11"/>
  <c r="F440" i="11"/>
  <c r="H439" i="11"/>
  <c r="G439" i="11"/>
  <c r="F439" i="11"/>
  <c r="G438" i="11"/>
  <c r="F438" i="11"/>
  <c r="H437" i="11"/>
  <c r="G437" i="11"/>
  <c r="F437" i="11"/>
  <c r="H436" i="11"/>
  <c r="G436" i="11"/>
  <c r="F436" i="11"/>
  <c r="H435" i="11"/>
  <c r="G435" i="11"/>
  <c r="F435" i="11"/>
  <c r="H434" i="11"/>
  <c r="G434" i="11"/>
  <c r="F434" i="11"/>
  <c r="H433" i="11"/>
  <c r="G433" i="11"/>
  <c r="F433" i="11"/>
  <c r="H432" i="11"/>
  <c r="G432" i="11"/>
  <c r="F432" i="11"/>
  <c r="G431" i="11"/>
  <c r="F431" i="11"/>
  <c r="H430" i="11"/>
  <c r="G430" i="11"/>
  <c r="F430" i="11"/>
  <c r="H429" i="11"/>
  <c r="G429" i="11"/>
  <c r="F429" i="11"/>
  <c r="H428" i="11"/>
  <c r="G428" i="11"/>
  <c r="F428" i="11"/>
  <c r="H427" i="11"/>
  <c r="G427" i="11"/>
  <c r="F427" i="11"/>
  <c r="H426" i="11"/>
  <c r="G426" i="11"/>
  <c r="F426" i="11"/>
  <c r="H425" i="11"/>
  <c r="G425" i="11"/>
  <c r="F425" i="11"/>
  <c r="H424" i="11"/>
  <c r="G424" i="11"/>
  <c r="F424" i="11"/>
  <c r="H423" i="11"/>
  <c r="G423" i="11"/>
  <c r="F423" i="11"/>
  <c r="G422" i="11"/>
  <c r="F422" i="11"/>
  <c r="H421" i="11"/>
  <c r="G421" i="11"/>
  <c r="F421" i="11"/>
  <c r="H420" i="11"/>
  <c r="G420" i="11"/>
  <c r="F420" i="11"/>
  <c r="H419" i="11"/>
  <c r="G419" i="11"/>
  <c r="F419" i="11"/>
  <c r="H418" i="11"/>
  <c r="G418" i="11"/>
  <c r="F418" i="11"/>
  <c r="H417" i="11"/>
  <c r="G417" i="11"/>
  <c r="F417" i="11"/>
  <c r="H416" i="11"/>
  <c r="G416" i="11"/>
  <c r="F416" i="11"/>
  <c r="H415" i="11"/>
  <c r="G415" i="11"/>
  <c r="F415" i="11"/>
  <c r="H414" i="11"/>
  <c r="G414" i="11"/>
  <c r="F414" i="11"/>
  <c r="H413" i="11"/>
  <c r="G413" i="11"/>
  <c r="F413" i="11"/>
  <c r="H412" i="11"/>
  <c r="G412" i="11"/>
  <c r="F412" i="11"/>
  <c r="H411" i="11"/>
  <c r="G411" i="11"/>
  <c r="F411" i="11"/>
  <c r="G410" i="11"/>
  <c r="F410" i="11"/>
  <c r="G409" i="11"/>
  <c r="F409" i="11"/>
  <c r="H408" i="11"/>
  <c r="G408" i="11"/>
  <c r="F408" i="11"/>
  <c r="H407" i="11"/>
  <c r="G407" i="11"/>
  <c r="F407" i="11"/>
  <c r="H406" i="11"/>
  <c r="G406" i="11"/>
  <c r="F406" i="11"/>
  <c r="H405" i="11"/>
  <c r="G405" i="11"/>
  <c r="F405" i="11"/>
  <c r="H404" i="11"/>
  <c r="G404" i="11"/>
  <c r="F404" i="11"/>
  <c r="G403" i="11"/>
  <c r="F403" i="11"/>
  <c r="H402" i="11"/>
  <c r="G402" i="11"/>
  <c r="F402" i="11"/>
  <c r="H401" i="11"/>
  <c r="G401" i="11"/>
  <c r="F401" i="11"/>
  <c r="H400" i="11"/>
  <c r="G400" i="11"/>
  <c r="F400" i="11"/>
  <c r="H399" i="11"/>
  <c r="G399" i="11"/>
  <c r="F399" i="11"/>
  <c r="H398" i="11"/>
  <c r="G398" i="11"/>
  <c r="F398" i="11"/>
  <c r="H397" i="11"/>
  <c r="G397" i="11"/>
  <c r="F397" i="11"/>
  <c r="H396" i="11"/>
  <c r="G396" i="11"/>
  <c r="F396" i="11"/>
  <c r="H395" i="11"/>
  <c r="G395" i="11"/>
  <c r="F395" i="11"/>
  <c r="G394" i="11"/>
  <c r="F394" i="11"/>
  <c r="H393" i="11"/>
  <c r="G393" i="11"/>
  <c r="F393" i="11"/>
  <c r="H392" i="11"/>
  <c r="G392" i="11"/>
  <c r="F392" i="11"/>
  <c r="H391" i="11"/>
  <c r="G391" i="11"/>
  <c r="F391" i="11"/>
  <c r="H390" i="11"/>
  <c r="G390" i="11"/>
  <c r="F390" i="11"/>
  <c r="H389" i="11"/>
  <c r="G389" i="11"/>
  <c r="F389" i="11"/>
  <c r="H388" i="11"/>
  <c r="G388" i="11"/>
  <c r="F388" i="11"/>
  <c r="H387" i="11"/>
  <c r="G387" i="11"/>
  <c r="F387" i="11"/>
  <c r="H386" i="11"/>
  <c r="G386" i="11"/>
  <c r="F386" i="11"/>
  <c r="H385" i="11"/>
  <c r="G385" i="11"/>
  <c r="F385" i="11"/>
  <c r="G384" i="11"/>
  <c r="F384" i="11"/>
  <c r="H383" i="11"/>
  <c r="G383" i="11"/>
  <c r="F383" i="11"/>
  <c r="H382" i="11"/>
  <c r="G382" i="11"/>
  <c r="F382" i="11"/>
  <c r="H381" i="11"/>
  <c r="G381" i="11"/>
  <c r="F381" i="11"/>
  <c r="H380" i="11"/>
  <c r="G380" i="11"/>
  <c r="F380" i="11"/>
  <c r="H379" i="11"/>
  <c r="G379" i="11"/>
  <c r="F379" i="11"/>
  <c r="H378" i="11"/>
  <c r="G378" i="11"/>
  <c r="F378" i="11"/>
  <c r="H377" i="11"/>
  <c r="G377" i="11"/>
  <c r="F377" i="11"/>
  <c r="H376" i="11"/>
  <c r="G376" i="11"/>
  <c r="F376" i="11"/>
  <c r="H375" i="11"/>
  <c r="G375" i="11"/>
  <c r="F375" i="11"/>
  <c r="H374" i="11"/>
  <c r="G374" i="11"/>
  <c r="F374" i="11"/>
  <c r="H373" i="11"/>
  <c r="G373" i="11"/>
  <c r="F373" i="11"/>
  <c r="H372" i="11"/>
  <c r="G372" i="11"/>
  <c r="F372" i="11"/>
  <c r="H371" i="11"/>
  <c r="G371" i="11"/>
  <c r="F371" i="11"/>
  <c r="H370" i="11"/>
  <c r="G370" i="11"/>
  <c r="F370" i="11"/>
  <c r="H369" i="11"/>
  <c r="G369" i="11"/>
  <c r="F369" i="11"/>
  <c r="H368" i="11"/>
  <c r="G368" i="11"/>
  <c r="F368" i="11"/>
  <c r="H367" i="11"/>
  <c r="G367" i="11"/>
  <c r="F367" i="11"/>
  <c r="H366" i="11"/>
  <c r="G366" i="11"/>
  <c r="F366" i="11"/>
  <c r="H365" i="11"/>
  <c r="G365" i="11"/>
  <c r="F365" i="11"/>
  <c r="H364" i="11"/>
  <c r="G364" i="11"/>
  <c r="F364" i="11"/>
  <c r="H363" i="11"/>
  <c r="G363" i="11"/>
  <c r="F363" i="11"/>
  <c r="H362" i="11"/>
  <c r="G362" i="11"/>
  <c r="F362" i="11"/>
  <c r="H361" i="11"/>
  <c r="G361" i="11"/>
  <c r="F361" i="11"/>
  <c r="H360" i="11"/>
  <c r="G360" i="11"/>
  <c r="F360" i="11"/>
  <c r="H359" i="11"/>
  <c r="G359" i="11"/>
  <c r="F359" i="11"/>
  <c r="H358" i="11"/>
  <c r="G358" i="11"/>
  <c r="F358" i="11"/>
  <c r="H357" i="11"/>
  <c r="G357" i="11"/>
  <c r="F357" i="11"/>
  <c r="H356" i="11"/>
  <c r="G356" i="11"/>
  <c r="F356" i="11"/>
  <c r="H355" i="11"/>
  <c r="G355" i="11"/>
  <c r="F355" i="11"/>
  <c r="H354" i="11"/>
  <c r="G354" i="11"/>
  <c r="F354" i="11"/>
  <c r="H353" i="11"/>
  <c r="G353" i="11"/>
  <c r="F353" i="11"/>
  <c r="H352" i="11"/>
  <c r="G352" i="11"/>
  <c r="F352" i="11"/>
  <c r="H351" i="11"/>
  <c r="G351" i="11"/>
  <c r="F351" i="11"/>
  <c r="H350" i="11"/>
  <c r="G350" i="11"/>
  <c r="F350" i="11"/>
  <c r="H349" i="11"/>
  <c r="G349" i="11"/>
  <c r="F349" i="11"/>
  <c r="H348" i="11"/>
  <c r="G348" i="11"/>
  <c r="F348" i="11"/>
  <c r="H347" i="11"/>
  <c r="G347" i="11"/>
  <c r="F347" i="11"/>
  <c r="H346" i="11"/>
  <c r="G346" i="11"/>
  <c r="F346" i="11"/>
  <c r="H345" i="11"/>
  <c r="G345" i="11"/>
  <c r="F345" i="11"/>
  <c r="H344" i="11"/>
  <c r="G344" i="11"/>
  <c r="F344" i="11"/>
  <c r="H343" i="11"/>
  <c r="G343" i="11"/>
  <c r="F343" i="11"/>
  <c r="H342" i="11"/>
  <c r="G342" i="11"/>
  <c r="F342" i="11"/>
  <c r="H341" i="11"/>
  <c r="G341" i="11"/>
  <c r="F341" i="11"/>
  <c r="H340" i="11"/>
  <c r="G340" i="11"/>
  <c r="F340" i="11"/>
  <c r="H339" i="11"/>
  <c r="G339" i="11"/>
  <c r="F339" i="11"/>
  <c r="H338" i="11"/>
  <c r="G338" i="11"/>
  <c r="F338" i="11"/>
  <c r="H337" i="11"/>
  <c r="G337" i="11"/>
  <c r="F337" i="11"/>
  <c r="H336" i="11"/>
  <c r="G336" i="11"/>
  <c r="F336" i="11"/>
  <c r="H335" i="11"/>
  <c r="G335" i="11"/>
  <c r="F335" i="11"/>
  <c r="H334" i="11"/>
  <c r="G334" i="11"/>
  <c r="F334" i="11"/>
  <c r="H333" i="11"/>
  <c r="G333" i="11"/>
  <c r="F333" i="11"/>
  <c r="H332" i="11"/>
  <c r="G332" i="11"/>
  <c r="F332" i="11"/>
  <c r="H331" i="11"/>
  <c r="G331" i="11"/>
  <c r="F331" i="11"/>
  <c r="H330" i="11"/>
  <c r="G330" i="11"/>
  <c r="F330" i="11"/>
  <c r="H329" i="11"/>
  <c r="G329" i="11"/>
  <c r="F329" i="11"/>
  <c r="H328" i="11"/>
  <c r="G328" i="11"/>
  <c r="F328" i="11"/>
  <c r="H327" i="11"/>
  <c r="G327" i="11"/>
  <c r="F327" i="11"/>
  <c r="H326" i="11"/>
  <c r="G326" i="11"/>
  <c r="F326" i="11"/>
  <c r="H325" i="11"/>
  <c r="G325" i="11"/>
  <c r="F325" i="11"/>
  <c r="H324" i="11"/>
  <c r="G324" i="11"/>
  <c r="F324" i="11"/>
  <c r="H323" i="11"/>
  <c r="G323" i="11"/>
  <c r="F323" i="11"/>
  <c r="H322" i="11"/>
  <c r="G322" i="11"/>
  <c r="F322" i="11"/>
  <c r="H321" i="11"/>
  <c r="G321" i="11"/>
  <c r="F321" i="11"/>
  <c r="H320" i="11"/>
  <c r="G320" i="11"/>
  <c r="F320" i="11"/>
  <c r="H319" i="11"/>
  <c r="G319" i="11"/>
  <c r="F319" i="11"/>
  <c r="H318" i="11"/>
  <c r="G318" i="11"/>
  <c r="F318" i="11"/>
  <c r="H317" i="11"/>
  <c r="G317" i="11"/>
  <c r="F317" i="11"/>
  <c r="H316" i="11"/>
  <c r="G316" i="11"/>
  <c r="F316" i="11"/>
  <c r="H315" i="11"/>
  <c r="G315" i="11"/>
  <c r="F315" i="11"/>
  <c r="H314" i="11"/>
  <c r="G314" i="11"/>
  <c r="F314" i="11"/>
  <c r="H313" i="11"/>
  <c r="G313" i="11"/>
  <c r="F313" i="11"/>
  <c r="H312" i="11"/>
  <c r="G312" i="11"/>
  <c r="F312" i="11"/>
  <c r="H311" i="11"/>
  <c r="G311" i="11"/>
  <c r="F311" i="11"/>
  <c r="H310" i="11"/>
  <c r="G310" i="11"/>
  <c r="F310" i="11"/>
  <c r="H309" i="11"/>
  <c r="G309" i="11"/>
  <c r="F309" i="11"/>
  <c r="H308" i="11"/>
  <c r="G308" i="11"/>
  <c r="F308" i="11"/>
  <c r="H307" i="11"/>
  <c r="G307" i="11"/>
  <c r="F307" i="11"/>
  <c r="H306" i="11"/>
  <c r="G306" i="11"/>
  <c r="F306" i="11"/>
  <c r="H305" i="11"/>
  <c r="G305" i="11"/>
  <c r="F305" i="11"/>
  <c r="H304" i="11"/>
  <c r="G304" i="11"/>
  <c r="F304" i="11"/>
  <c r="H303" i="11"/>
  <c r="G303" i="11"/>
  <c r="F303" i="11"/>
  <c r="H302" i="11"/>
  <c r="G302" i="11"/>
  <c r="F302" i="11"/>
  <c r="H301" i="11"/>
  <c r="G301" i="11"/>
  <c r="F301" i="11"/>
  <c r="H300" i="11"/>
  <c r="G300" i="11"/>
  <c r="F300" i="11"/>
  <c r="H299" i="11"/>
  <c r="G299" i="11"/>
  <c r="F299" i="11"/>
  <c r="H298" i="11"/>
  <c r="G298" i="11"/>
  <c r="F298" i="11"/>
  <c r="H297" i="11"/>
  <c r="G297" i="11"/>
  <c r="F297" i="11"/>
  <c r="H296" i="11"/>
  <c r="G296" i="11"/>
  <c r="F296" i="11"/>
  <c r="H295" i="11"/>
  <c r="G295" i="11"/>
  <c r="F295" i="11"/>
  <c r="H294" i="11"/>
  <c r="G294" i="11"/>
  <c r="F294" i="11"/>
  <c r="H293" i="11"/>
  <c r="G293" i="11"/>
  <c r="F293" i="11"/>
  <c r="H292" i="11"/>
  <c r="G292" i="11"/>
  <c r="F292" i="11"/>
  <c r="H291" i="11"/>
  <c r="G291" i="11"/>
  <c r="F291" i="11"/>
  <c r="H290" i="11"/>
  <c r="G290" i="11"/>
  <c r="F290" i="11"/>
  <c r="H289" i="11"/>
  <c r="G289" i="11"/>
  <c r="F289" i="11"/>
  <c r="H288" i="11"/>
  <c r="G288" i="11"/>
  <c r="F288" i="11"/>
  <c r="H287" i="11"/>
  <c r="G287" i="11"/>
  <c r="F287" i="11"/>
  <c r="H286" i="11"/>
  <c r="G286" i="11"/>
  <c r="F286" i="11"/>
  <c r="H285" i="11"/>
  <c r="G285" i="11"/>
  <c r="F285" i="11"/>
  <c r="H284" i="11"/>
  <c r="G284" i="11"/>
  <c r="F284" i="11"/>
  <c r="H283" i="11"/>
  <c r="G283" i="11"/>
  <c r="F283" i="11"/>
  <c r="H282" i="11"/>
  <c r="G282" i="11"/>
  <c r="F282" i="11"/>
  <c r="H281" i="11"/>
  <c r="G281" i="11"/>
  <c r="F281" i="11"/>
  <c r="H280" i="11"/>
  <c r="G280" i="11"/>
  <c r="F280" i="11"/>
  <c r="H279" i="11"/>
  <c r="G279" i="11"/>
  <c r="F279" i="11"/>
  <c r="H278" i="11"/>
  <c r="G278" i="11"/>
  <c r="F278" i="11"/>
  <c r="H277" i="11"/>
  <c r="G277" i="11"/>
  <c r="F277" i="11"/>
  <c r="H276" i="11"/>
  <c r="G276" i="11"/>
  <c r="F276" i="11"/>
  <c r="H275" i="11"/>
  <c r="G275" i="11"/>
  <c r="F275" i="11"/>
  <c r="H274" i="11"/>
  <c r="G274" i="11"/>
  <c r="F274" i="11"/>
  <c r="H273" i="11"/>
  <c r="G273" i="11"/>
  <c r="F273" i="11"/>
  <c r="H272" i="11"/>
  <c r="G272" i="11"/>
  <c r="F272" i="11"/>
  <c r="H271" i="11"/>
  <c r="G271" i="11"/>
  <c r="F271" i="11"/>
  <c r="H270" i="11"/>
  <c r="G270" i="11"/>
  <c r="F270" i="11"/>
  <c r="H269" i="11"/>
  <c r="G269" i="11"/>
  <c r="F269" i="11"/>
  <c r="H268" i="11"/>
  <c r="G268" i="11"/>
  <c r="F268" i="11"/>
  <c r="H267" i="11"/>
  <c r="G267" i="11"/>
  <c r="F267" i="11"/>
  <c r="H266" i="11"/>
  <c r="G266" i="11"/>
  <c r="F266" i="11"/>
  <c r="H265" i="11"/>
  <c r="G265" i="11"/>
  <c r="F265" i="11"/>
  <c r="H264" i="11"/>
  <c r="G264" i="11"/>
  <c r="F264" i="11"/>
  <c r="H263" i="11"/>
  <c r="G263" i="11"/>
  <c r="F263" i="11"/>
  <c r="H262" i="11"/>
  <c r="G262" i="11"/>
  <c r="F262" i="11"/>
  <c r="H261" i="11"/>
  <c r="G261" i="11"/>
  <c r="F261" i="11"/>
  <c r="H260" i="11"/>
  <c r="G260" i="11"/>
  <c r="F260" i="11"/>
  <c r="H259" i="11"/>
  <c r="G259" i="11"/>
  <c r="F259" i="11"/>
  <c r="H258" i="11"/>
  <c r="G258" i="11"/>
  <c r="F258" i="11"/>
  <c r="H257" i="11"/>
  <c r="G257" i="11"/>
  <c r="F257" i="11"/>
  <c r="H256" i="11"/>
  <c r="G256" i="11"/>
  <c r="F256" i="11"/>
  <c r="H255" i="11"/>
  <c r="G255" i="11"/>
  <c r="F255" i="11"/>
  <c r="H254" i="11"/>
  <c r="G254" i="11"/>
  <c r="F254" i="11"/>
  <c r="H253" i="11"/>
  <c r="G253" i="11"/>
  <c r="F253" i="11"/>
  <c r="H252" i="11"/>
  <c r="G252" i="11"/>
  <c r="F252" i="11"/>
  <c r="H251" i="11"/>
  <c r="G251" i="11"/>
  <c r="F251" i="11"/>
  <c r="H250" i="11"/>
  <c r="G250" i="11"/>
  <c r="F250" i="11"/>
  <c r="H249" i="11"/>
  <c r="G249" i="11"/>
  <c r="F249" i="11"/>
  <c r="H248" i="11"/>
  <c r="G248" i="11"/>
  <c r="F248" i="11"/>
  <c r="H247" i="11"/>
  <c r="G247" i="11"/>
  <c r="F247" i="11"/>
  <c r="H246" i="11"/>
  <c r="G246" i="11"/>
  <c r="F246" i="11"/>
  <c r="H245" i="11"/>
  <c r="G245" i="11"/>
  <c r="F245" i="11"/>
  <c r="H244" i="11"/>
  <c r="G244" i="11"/>
  <c r="F244" i="11"/>
  <c r="H243" i="11"/>
  <c r="G243" i="11"/>
  <c r="F243" i="11"/>
  <c r="H242" i="11"/>
  <c r="G242" i="11"/>
  <c r="F242" i="11"/>
  <c r="H241" i="11"/>
  <c r="G241" i="11"/>
  <c r="F241" i="11"/>
  <c r="H240" i="11"/>
  <c r="G240" i="11"/>
  <c r="F240" i="11"/>
  <c r="H239" i="11"/>
  <c r="G239" i="11"/>
  <c r="F239" i="11"/>
  <c r="H238" i="11"/>
  <c r="G238" i="11"/>
  <c r="F238" i="11"/>
  <c r="H237" i="11"/>
  <c r="G237" i="11"/>
  <c r="F237" i="11"/>
  <c r="H236" i="11"/>
  <c r="G236" i="11"/>
  <c r="F236" i="11"/>
  <c r="H235" i="11"/>
  <c r="G235" i="11"/>
  <c r="F235" i="11"/>
  <c r="H234" i="11"/>
  <c r="G234" i="11"/>
  <c r="F234" i="11"/>
  <c r="H233" i="11"/>
  <c r="G233" i="11"/>
  <c r="F233" i="11"/>
  <c r="H232" i="11"/>
  <c r="G232" i="11"/>
  <c r="F232" i="11"/>
  <c r="H231" i="11"/>
  <c r="G231" i="11"/>
  <c r="F231" i="11"/>
  <c r="H230" i="11"/>
  <c r="G230" i="11"/>
  <c r="F230" i="11"/>
  <c r="H229" i="11"/>
  <c r="G229" i="11"/>
  <c r="F229" i="11"/>
  <c r="H228" i="11"/>
  <c r="G228" i="11"/>
  <c r="F228" i="11"/>
  <c r="H227" i="11"/>
  <c r="G227" i="11"/>
  <c r="F227" i="11"/>
  <c r="G226" i="11"/>
  <c r="F226" i="11"/>
  <c r="H225" i="11"/>
  <c r="G225" i="11"/>
  <c r="F225" i="11"/>
  <c r="H224" i="11"/>
  <c r="G224" i="11"/>
  <c r="F224" i="11"/>
  <c r="H223" i="11"/>
  <c r="G223" i="11"/>
  <c r="F223" i="11"/>
  <c r="H222" i="11"/>
  <c r="G222" i="11"/>
  <c r="F222" i="11"/>
  <c r="H221" i="11"/>
  <c r="G221" i="11"/>
  <c r="F221" i="11"/>
  <c r="H220" i="11"/>
  <c r="G220" i="11"/>
  <c r="F220" i="11"/>
  <c r="H219" i="11"/>
  <c r="G219" i="11"/>
  <c r="F219" i="11"/>
  <c r="H218" i="11"/>
  <c r="G218" i="11"/>
  <c r="F218" i="11"/>
  <c r="H217" i="11"/>
  <c r="G217" i="11"/>
  <c r="F217" i="11"/>
  <c r="H216" i="11"/>
  <c r="G216" i="11"/>
  <c r="F216" i="11"/>
  <c r="H215" i="11"/>
  <c r="G215" i="11"/>
  <c r="F215" i="11"/>
  <c r="H214" i="11"/>
  <c r="G214" i="11"/>
  <c r="F214" i="11"/>
  <c r="H213" i="11"/>
  <c r="G213" i="11"/>
  <c r="F213" i="11"/>
  <c r="H212" i="11"/>
  <c r="G212" i="11"/>
  <c r="F212" i="11"/>
  <c r="H211" i="11"/>
  <c r="G211" i="11"/>
  <c r="F211" i="11"/>
  <c r="H210" i="11"/>
  <c r="G210" i="11"/>
  <c r="F210" i="11"/>
  <c r="H209" i="11"/>
  <c r="G209" i="11"/>
  <c r="F209" i="11"/>
  <c r="H208" i="11"/>
  <c r="G208" i="11"/>
  <c r="F208" i="11"/>
  <c r="H207" i="11"/>
  <c r="G207" i="11"/>
  <c r="F207" i="11"/>
  <c r="H206" i="11"/>
  <c r="G206" i="11"/>
  <c r="F206" i="11"/>
  <c r="H205" i="11"/>
  <c r="G205" i="11"/>
  <c r="F205" i="11"/>
  <c r="H204" i="11"/>
  <c r="G204" i="11"/>
  <c r="F204" i="11"/>
  <c r="H203" i="11"/>
  <c r="G203" i="11"/>
  <c r="F203" i="11"/>
  <c r="H202" i="11"/>
  <c r="G202" i="11"/>
  <c r="F202" i="11"/>
  <c r="H201" i="11"/>
  <c r="G201" i="11"/>
  <c r="F201" i="11"/>
  <c r="H200" i="11"/>
  <c r="G200" i="11"/>
  <c r="F200" i="11"/>
  <c r="H199" i="11"/>
  <c r="G199" i="11"/>
  <c r="F199" i="11"/>
  <c r="H198" i="11"/>
  <c r="G198" i="11"/>
  <c r="F198" i="11"/>
  <c r="H197" i="11"/>
  <c r="G197" i="11"/>
  <c r="F197" i="11"/>
  <c r="H196" i="11"/>
  <c r="G196" i="11"/>
  <c r="F196" i="11"/>
  <c r="H195" i="11"/>
  <c r="G195" i="11"/>
  <c r="F195" i="11"/>
  <c r="H194" i="11"/>
  <c r="G194" i="11"/>
  <c r="F194" i="11"/>
  <c r="H193" i="11"/>
  <c r="G193" i="11"/>
  <c r="F193" i="11"/>
  <c r="H192" i="11"/>
  <c r="G192" i="11"/>
  <c r="F192" i="11"/>
  <c r="H191" i="11"/>
  <c r="G191" i="11"/>
  <c r="F191" i="11"/>
  <c r="H190" i="11"/>
  <c r="G190" i="11"/>
  <c r="F190" i="11"/>
  <c r="H189" i="11"/>
  <c r="G189" i="11"/>
  <c r="F189" i="11"/>
  <c r="H188" i="11"/>
  <c r="G188" i="11"/>
  <c r="F188" i="11"/>
  <c r="H187" i="11"/>
  <c r="G187" i="11"/>
  <c r="F187" i="11"/>
  <c r="H186" i="11"/>
  <c r="G186" i="11"/>
  <c r="F186" i="11"/>
  <c r="H185" i="11"/>
  <c r="G185" i="11"/>
  <c r="F185" i="11"/>
  <c r="H184" i="11"/>
  <c r="G184" i="11"/>
  <c r="F184" i="11"/>
  <c r="H183" i="11"/>
  <c r="G183" i="11"/>
  <c r="F183" i="11"/>
  <c r="H182" i="11"/>
  <c r="G182" i="11"/>
  <c r="F182" i="11"/>
  <c r="H181" i="11"/>
  <c r="G181" i="11"/>
  <c r="F181" i="11"/>
  <c r="H180" i="11"/>
  <c r="G180" i="11"/>
  <c r="F180" i="11"/>
  <c r="H179" i="11"/>
  <c r="G179" i="11"/>
  <c r="F179" i="11"/>
  <c r="H178" i="11"/>
  <c r="G178" i="11"/>
  <c r="F178" i="11"/>
  <c r="G177" i="11"/>
  <c r="F177" i="11"/>
  <c r="H176" i="11"/>
  <c r="G176" i="11"/>
  <c r="F176" i="11"/>
  <c r="H175" i="11"/>
  <c r="G175" i="11"/>
  <c r="F175" i="11"/>
  <c r="H174" i="11"/>
  <c r="G174" i="11"/>
  <c r="F174" i="11"/>
  <c r="H173" i="11"/>
  <c r="G173" i="11"/>
  <c r="F173" i="11"/>
  <c r="H172" i="11"/>
  <c r="G172" i="11"/>
  <c r="F172" i="11"/>
  <c r="H171" i="11"/>
  <c r="G171" i="11"/>
  <c r="F171" i="11"/>
  <c r="H170" i="11"/>
  <c r="G170" i="11"/>
  <c r="F170" i="11"/>
  <c r="H169" i="11"/>
  <c r="G169" i="11"/>
  <c r="F169" i="11"/>
  <c r="H168" i="11"/>
  <c r="G168" i="11"/>
  <c r="F168" i="11"/>
  <c r="H167" i="11"/>
  <c r="G167" i="11"/>
  <c r="F167" i="11"/>
  <c r="H166" i="11"/>
  <c r="G166" i="11"/>
  <c r="F166" i="11"/>
  <c r="H165" i="11"/>
  <c r="G165" i="11"/>
  <c r="F165" i="11"/>
  <c r="H164" i="11"/>
  <c r="G164" i="11"/>
  <c r="F164" i="11"/>
  <c r="H163" i="11"/>
  <c r="G163" i="11"/>
  <c r="F163" i="11"/>
  <c r="H162" i="11"/>
  <c r="G162" i="11"/>
  <c r="F162" i="11"/>
  <c r="H161" i="11"/>
  <c r="G161" i="11"/>
  <c r="F161" i="11"/>
  <c r="H160" i="11"/>
  <c r="G160" i="11"/>
  <c r="F160" i="11"/>
  <c r="H159" i="11"/>
  <c r="G159" i="11"/>
  <c r="F159" i="11"/>
  <c r="H158" i="11"/>
  <c r="G158" i="11"/>
  <c r="F158" i="11"/>
  <c r="H157" i="11"/>
  <c r="G157" i="11"/>
  <c r="F157" i="11"/>
  <c r="H156" i="11"/>
  <c r="G156" i="11"/>
  <c r="F156" i="11"/>
  <c r="H155" i="11"/>
  <c r="G155" i="11"/>
  <c r="F155" i="11"/>
  <c r="H154" i="11"/>
  <c r="G154" i="11"/>
  <c r="F154" i="11"/>
  <c r="H153" i="11"/>
  <c r="G153" i="11"/>
  <c r="F153" i="11"/>
  <c r="H152" i="11"/>
  <c r="G152" i="11"/>
  <c r="F152" i="11"/>
  <c r="H151" i="11"/>
  <c r="G151" i="11"/>
  <c r="F151" i="11"/>
  <c r="H150" i="11"/>
  <c r="G150" i="11"/>
  <c r="F150" i="11"/>
  <c r="H149" i="11"/>
  <c r="G149" i="11"/>
  <c r="F149" i="11"/>
  <c r="H148" i="11"/>
  <c r="G148" i="11"/>
  <c r="F148" i="11"/>
  <c r="H147" i="11"/>
  <c r="G147" i="11"/>
  <c r="F147" i="11"/>
  <c r="H146" i="11"/>
  <c r="G146" i="11"/>
  <c r="F146" i="11"/>
  <c r="H145" i="11"/>
  <c r="G145" i="11"/>
  <c r="F145" i="11"/>
  <c r="H144" i="11"/>
  <c r="G144" i="11"/>
  <c r="F144" i="11"/>
  <c r="H143" i="11"/>
  <c r="G143" i="11"/>
  <c r="F143" i="11"/>
  <c r="H142" i="11"/>
  <c r="G142" i="11"/>
  <c r="F142" i="11"/>
  <c r="H141" i="11"/>
  <c r="G141" i="11"/>
  <c r="F141" i="11"/>
  <c r="H140" i="11"/>
  <c r="G140" i="11"/>
  <c r="F140" i="11"/>
  <c r="H139" i="11"/>
  <c r="G139" i="11"/>
  <c r="F139" i="11"/>
  <c r="H138" i="11"/>
  <c r="G138" i="11"/>
  <c r="F138" i="11"/>
  <c r="H137" i="11"/>
  <c r="G137" i="11"/>
  <c r="F137" i="11"/>
  <c r="H136" i="11"/>
  <c r="G136" i="11"/>
  <c r="F136" i="11"/>
  <c r="H135" i="11"/>
  <c r="G135" i="11"/>
  <c r="F135" i="11"/>
  <c r="H134" i="11"/>
  <c r="G134" i="11"/>
  <c r="F134" i="11"/>
  <c r="H133" i="11"/>
  <c r="G133" i="11"/>
  <c r="F133" i="11"/>
  <c r="H132" i="11"/>
  <c r="G132" i="11"/>
  <c r="F132" i="11"/>
  <c r="G131" i="11"/>
  <c r="F131" i="11"/>
  <c r="H130" i="11"/>
  <c r="G130" i="11"/>
  <c r="F130" i="11"/>
  <c r="H129" i="11"/>
  <c r="G129" i="11"/>
  <c r="F129" i="11"/>
  <c r="H128" i="11"/>
  <c r="G128" i="11"/>
  <c r="F128" i="11"/>
  <c r="H127" i="11"/>
  <c r="G127" i="11"/>
  <c r="F127" i="11"/>
  <c r="H126" i="11"/>
  <c r="G126" i="11"/>
  <c r="F126" i="11"/>
  <c r="H125" i="11"/>
  <c r="G125" i="11"/>
  <c r="F125" i="11"/>
  <c r="H124" i="11"/>
  <c r="G124" i="11"/>
  <c r="F124" i="11"/>
  <c r="H123" i="11"/>
  <c r="G123" i="11"/>
  <c r="F123" i="11"/>
  <c r="H122" i="11"/>
  <c r="G122" i="11"/>
  <c r="F122" i="11"/>
  <c r="H121" i="11"/>
  <c r="G121" i="11"/>
  <c r="F121" i="11"/>
  <c r="H120" i="11"/>
  <c r="G120" i="11"/>
  <c r="F120" i="11"/>
  <c r="H119" i="11"/>
  <c r="G119" i="11"/>
  <c r="F119" i="11"/>
  <c r="H118" i="11"/>
  <c r="G118" i="11"/>
  <c r="F118" i="11"/>
  <c r="H117" i="11"/>
  <c r="G117" i="11"/>
  <c r="F117" i="11"/>
  <c r="H116" i="11"/>
  <c r="G116" i="11"/>
  <c r="F116" i="11"/>
  <c r="H115" i="11"/>
  <c r="G115" i="11"/>
  <c r="F115" i="11"/>
  <c r="H114" i="11"/>
  <c r="G114" i="11"/>
  <c r="F114" i="11"/>
  <c r="H113" i="11"/>
  <c r="G113" i="11"/>
  <c r="F113" i="11"/>
  <c r="H112" i="11"/>
  <c r="G112" i="11"/>
  <c r="F112" i="11"/>
  <c r="G111" i="11"/>
  <c r="F111" i="11"/>
  <c r="H110" i="11"/>
  <c r="G110" i="11"/>
  <c r="F110" i="11"/>
  <c r="H109" i="11"/>
  <c r="G109" i="11"/>
  <c r="F109" i="11"/>
  <c r="H108" i="11"/>
  <c r="G108" i="11"/>
  <c r="F108" i="11"/>
  <c r="G107" i="11"/>
  <c r="F107" i="11"/>
  <c r="H106" i="11"/>
  <c r="G106" i="11"/>
  <c r="F106" i="11"/>
  <c r="H105" i="11"/>
  <c r="G105" i="11"/>
  <c r="F105" i="11"/>
  <c r="H104" i="11"/>
  <c r="G104" i="11"/>
  <c r="F104" i="11"/>
  <c r="H103" i="11"/>
  <c r="G103" i="11"/>
  <c r="F103" i="11"/>
  <c r="H102" i="11"/>
  <c r="G102" i="11"/>
  <c r="F102" i="11"/>
  <c r="H101" i="11"/>
  <c r="G101" i="11"/>
  <c r="F101" i="11"/>
  <c r="G100" i="11"/>
  <c r="F100" i="11"/>
  <c r="H99" i="11"/>
  <c r="G99" i="11"/>
  <c r="F99" i="11"/>
  <c r="H98" i="11"/>
  <c r="G98" i="11"/>
  <c r="F98" i="11"/>
  <c r="H97" i="11"/>
  <c r="G97" i="11"/>
  <c r="F97" i="11"/>
  <c r="H96" i="11"/>
  <c r="G96" i="11"/>
  <c r="F96" i="11"/>
  <c r="H95" i="11"/>
  <c r="G95" i="11"/>
  <c r="F95" i="11"/>
  <c r="H94" i="11"/>
  <c r="G94" i="11"/>
  <c r="F94" i="11"/>
  <c r="H93" i="11"/>
  <c r="G93" i="11"/>
  <c r="F93" i="11"/>
  <c r="H92" i="11"/>
  <c r="G92" i="11"/>
  <c r="F92" i="11"/>
  <c r="H91" i="11"/>
  <c r="G91" i="11"/>
  <c r="F91" i="11"/>
  <c r="H90" i="11"/>
  <c r="G90" i="11"/>
  <c r="F90" i="11"/>
  <c r="H89" i="11"/>
  <c r="G89" i="11"/>
  <c r="F89" i="11"/>
  <c r="H88" i="11"/>
  <c r="G88" i="11"/>
  <c r="F88" i="11"/>
  <c r="H87" i="11"/>
  <c r="G87" i="11"/>
  <c r="F87" i="11"/>
  <c r="H86" i="11"/>
  <c r="G86" i="11"/>
  <c r="F86" i="11"/>
  <c r="H85" i="11"/>
  <c r="G85" i="11"/>
  <c r="F85" i="11"/>
  <c r="H84" i="11"/>
  <c r="G84" i="11"/>
  <c r="F84" i="11"/>
  <c r="H83" i="11"/>
  <c r="G83" i="11"/>
  <c r="F83" i="11"/>
  <c r="H82" i="11"/>
  <c r="G82" i="11"/>
  <c r="F82" i="11"/>
  <c r="H81" i="11"/>
  <c r="G81" i="11"/>
  <c r="F81" i="11"/>
  <c r="H80" i="11"/>
  <c r="G80" i="11"/>
  <c r="F80" i="11"/>
  <c r="H79" i="11"/>
  <c r="G79" i="11"/>
  <c r="F79" i="11"/>
  <c r="H78" i="11"/>
  <c r="G78" i="11"/>
  <c r="F78" i="11"/>
  <c r="H77" i="11"/>
  <c r="G77" i="11"/>
  <c r="F77" i="11"/>
  <c r="H76" i="11"/>
  <c r="G76" i="11"/>
  <c r="F76" i="11"/>
  <c r="H75" i="11"/>
  <c r="G75" i="11"/>
  <c r="F75" i="11"/>
  <c r="H74" i="11"/>
  <c r="G74" i="11"/>
  <c r="F74" i="11"/>
  <c r="G73" i="11"/>
  <c r="F73" i="11"/>
  <c r="H72" i="11"/>
  <c r="G72" i="11"/>
  <c r="F72" i="11"/>
  <c r="H71" i="11"/>
  <c r="G71" i="11"/>
  <c r="F71" i="11"/>
  <c r="H70" i="11"/>
  <c r="G70" i="11"/>
  <c r="F70" i="11"/>
  <c r="H69" i="11"/>
  <c r="G69" i="11"/>
  <c r="F69" i="11"/>
  <c r="G68" i="11"/>
  <c r="F68" i="11"/>
  <c r="H67" i="11"/>
  <c r="G67" i="11"/>
  <c r="F67" i="11"/>
  <c r="H66" i="11"/>
  <c r="G66" i="11"/>
  <c r="F66" i="11"/>
  <c r="H65" i="11"/>
  <c r="G65" i="11"/>
  <c r="F65" i="11"/>
  <c r="H64" i="11"/>
  <c r="G64" i="11"/>
  <c r="F64" i="11"/>
  <c r="H63" i="11"/>
  <c r="G63" i="11"/>
  <c r="F63" i="11"/>
  <c r="H62" i="11"/>
  <c r="G62" i="11"/>
  <c r="F62" i="11"/>
  <c r="H61" i="11"/>
  <c r="G61" i="11"/>
  <c r="F61" i="11"/>
  <c r="H60" i="11"/>
  <c r="G60" i="11"/>
  <c r="F60" i="11"/>
  <c r="H59" i="11"/>
  <c r="G59" i="11"/>
  <c r="F59" i="11"/>
  <c r="H58" i="11"/>
  <c r="G58" i="11"/>
  <c r="F58" i="11"/>
  <c r="H57" i="11"/>
  <c r="G57" i="11"/>
  <c r="F57" i="11"/>
  <c r="H56" i="11"/>
  <c r="G56" i="11"/>
  <c r="F56" i="11"/>
  <c r="H55" i="11"/>
  <c r="G55" i="11"/>
  <c r="F55" i="11"/>
  <c r="H54" i="11"/>
  <c r="G54" i="11"/>
  <c r="F54" i="11"/>
  <c r="H53" i="11"/>
  <c r="G53" i="11"/>
  <c r="F53" i="11"/>
  <c r="H52" i="11"/>
  <c r="G52" i="11"/>
  <c r="F52" i="11"/>
  <c r="G51" i="11"/>
  <c r="F51" i="11"/>
  <c r="G50" i="11"/>
  <c r="F50" i="11"/>
  <c r="H49" i="11"/>
  <c r="G49" i="11"/>
  <c r="F49" i="11"/>
  <c r="H48" i="11"/>
  <c r="G48" i="11"/>
  <c r="F48" i="11"/>
  <c r="H47" i="11"/>
  <c r="G47" i="11"/>
  <c r="F47" i="11"/>
  <c r="H46" i="11"/>
  <c r="G46" i="11"/>
  <c r="F46" i="11"/>
  <c r="H45" i="11"/>
  <c r="G45" i="11"/>
  <c r="F45" i="11"/>
  <c r="H44" i="11"/>
  <c r="G44" i="11"/>
  <c r="F44" i="11"/>
  <c r="H43" i="11"/>
  <c r="G43" i="11"/>
  <c r="F43" i="11"/>
  <c r="G42" i="11"/>
  <c r="F42" i="11"/>
  <c r="H41" i="11"/>
  <c r="G41" i="11"/>
  <c r="F41" i="11"/>
  <c r="H40" i="11"/>
  <c r="G40" i="11"/>
  <c r="F40" i="11"/>
  <c r="H39" i="11"/>
  <c r="G39" i="11"/>
  <c r="F39" i="11"/>
  <c r="H38" i="11"/>
  <c r="G38" i="11"/>
  <c r="F38" i="11"/>
  <c r="H37" i="11"/>
  <c r="G37" i="11"/>
  <c r="F37" i="11"/>
  <c r="H36" i="11"/>
  <c r="G36" i="11"/>
  <c r="F36" i="11"/>
  <c r="H35" i="11"/>
  <c r="G35" i="11"/>
  <c r="F35" i="11"/>
  <c r="H34" i="11"/>
  <c r="G34" i="11"/>
  <c r="F34" i="11"/>
  <c r="H33" i="11"/>
  <c r="G33" i="11"/>
  <c r="F33" i="11"/>
  <c r="H32" i="11"/>
  <c r="G32" i="11"/>
  <c r="F32" i="11"/>
  <c r="H31" i="11"/>
  <c r="G31" i="11"/>
  <c r="F31" i="11"/>
  <c r="G30" i="11"/>
  <c r="F30" i="11"/>
  <c r="H29" i="11"/>
  <c r="G29" i="11"/>
  <c r="F29" i="11"/>
  <c r="H28" i="11"/>
  <c r="G28" i="11"/>
  <c r="F28" i="11"/>
  <c r="H27" i="11"/>
  <c r="G27" i="11"/>
  <c r="F27" i="11"/>
  <c r="H26" i="11"/>
  <c r="G26" i="11"/>
  <c r="F26" i="11"/>
  <c r="H25" i="11"/>
  <c r="G25" i="11"/>
  <c r="F25" i="11"/>
  <c r="H24" i="11"/>
  <c r="G24" i="11"/>
  <c r="F24" i="11"/>
  <c r="G23" i="11"/>
  <c r="F23" i="11"/>
  <c r="G22" i="11"/>
  <c r="F22" i="11"/>
  <c r="H21" i="11"/>
  <c r="G21" i="11"/>
  <c r="F21" i="11"/>
  <c r="H20" i="11"/>
  <c r="G20" i="11"/>
  <c r="F20" i="11"/>
  <c r="H19" i="11"/>
  <c r="G19" i="11"/>
  <c r="F19" i="11"/>
  <c r="H18" i="11"/>
  <c r="G18" i="11"/>
  <c r="F18" i="11"/>
  <c r="H17" i="11"/>
  <c r="G17" i="11"/>
  <c r="F17" i="11"/>
  <c r="H16" i="11"/>
  <c r="G16" i="11"/>
  <c r="F16" i="11"/>
  <c r="H15" i="11"/>
  <c r="G15" i="11"/>
  <c r="F15" i="11"/>
  <c r="H14" i="11"/>
  <c r="G14" i="11"/>
  <c r="F14" i="11"/>
  <c r="H13" i="11"/>
  <c r="G13" i="11"/>
  <c r="F13" i="11"/>
  <c r="H12" i="11"/>
  <c r="G12" i="11"/>
  <c r="F12" i="11"/>
  <c r="H11" i="11"/>
  <c r="G11" i="11"/>
  <c r="F11" i="11"/>
  <c r="H10" i="11"/>
  <c r="G10" i="11"/>
  <c r="F10" i="11"/>
  <c r="H9" i="11"/>
  <c r="G9" i="11"/>
  <c r="F9" i="11"/>
  <c r="H8" i="11"/>
  <c r="G8" i="11"/>
  <c r="F8" i="11"/>
  <c r="H7" i="11"/>
  <c r="G7" i="11"/>
  <c r="F7" i="11"/>
  <c r="H6" i="11"/>
  <c r="G6" i="11"/>
  <c r="F6" i="11"/>
  <c r="H5" i="11"/>
  <c r="G5" i="11"/>
  <c r="F5" i="11"/>
  <c r="H4" i="11"/>
  <c r="G4" i="11"/>
  <c r="F4" i="11"/>
  <c r="H3" i="11"/>
  <c r="G3" i="11"/>
  <c r="F3" i="11"/>
  <c r="H2" i="11"/>
  <c r="G2" i="11"/>
  <c r="F2" i="11"/>
  <c r="E11" i="7" l="1"/>
  <c r="D11" i="7"/>
  <c r="F10" i="7"/>
  <c r="E10" i="7"/>
  <c r="F7" i="7"/>
  <c r="F12" i="7" s="1"/>
  <c r="E7" i="7"/>
  <c r="F11" i="7" s="1"/>
  <c r="D7" i="7"/>
  <c r="D10" i="7" s="1"/>
  <c r="D11" i="6"/>
  <c r="C11" i="6"/>
  <c r="B11" i="6"/>
  <c r="F11" i="6" s="1"/>
  <c r="F10" i="6"/>
  <c r="D10" i="6"/>
  <c r="C10" i="6"/>
  <c r="B10" i="6"/>
  <c r="E10" i="6" s="1"/>
  <c r="D9" i="6"/>
  <c r="C9" i="6"/>
  <c r="B9" i="6"/>
  <c r="F9" i="6" s="1"/>
  <c r="F8" i="6"/>
  <c r="E8" i="6"/>
  <c r="D8" i="6"/>
  <c r="C8" i="6"/>
  <c r="B8" i="6"/>
  <c r="D7" i="6"/>
  <c r="C7" i="6"/>
  <c r="B7" i="6"/>
  <c r="F7" i="6" s="1"/>
  <c r="D6" i="6"/>
  <c r="C6" i="6"/>
  <c r="B6" i="6"/>
  <c r="F6" i="6" s="1"/>
  <c r="F5" i="6"/>
  <c r="D5" i="6"/>
  <c r="C5" i="6"/>
  <c r="B5" i="6"/>
  <c r="E5" i="6" s="1"/>
  <c r="D4" i="6"/>
  <c r="C4" i="6"/>
  <c r="B4" i="6"/>
  <c r="F4" i="6" s="1"/>
  <c r="D3" i="6"/>
  <c r="C3" i="6"/>
  <c r="B3" i="6"/>
  <c r="F3" i="6" s="1"/>
  <c r="D2" i="6"/>
  <c r="C2" i="6"/>
  <c r="B2" i="6"/>
  <c r="F2" i="6" s="1"/>
  <c r="D12" i="7" l="1"/>
  <c r="E12" i="7"/>
  <c r="E11" i="6"/>
  <c r="E9" i="6"/>
  <c r="E7" i="6"/>
  <c r="E6" i="6"/>
  <c r="E4" i="6"/>
  <c r="E3" i="6"/>
  <c r="E2" i="6"/>
  <c r="L6" i="5"/>
  <c r="K6" i="5"/>
  <c r="J6" i="5"/>
  <c r="J12" i="5" s="1"/>
  <c r="L5" i="5"/>
  <c r="K5" i="5"/>
  <c r="J5" i="5"/>
  <c r="J11" i="5" s="1"/>
  <c r="L4" i="5"/>
  <c r="K4" i="5"/>
  <c r="J4" i="5"/>
  <c r="J10" i="5" s="1"/>
  <c r="L3" i="5"/>
  <c r="K3" i="5"/>
  <c r="J3" i="5"/>
  <c r="J9" i="5" s="1"/>
  <c r="H6" i="5"/>
  <c r="G6" i="5"/>
  <c r="F6" i="5"/>
  <c r="F12" i="5" s="1"/>
  <c r="H5" i="5"/>
  <c r="G5" i="5"/>
  <c r="F5" i="5"/>
  <c r="F11" i="5" s="1"/>
  <c r="H4" i="5"/>
  <c r="G4" i="5"/>
  <c r="F4" i="5"/>
  <c r="F10" i="5" s="1"/>
  <c r="H3" i="5"/>
  <c r="G3" i="5"/>
  <c r="F3" i="5"/>
  <c r="F9" i="5" s="1"/>
  <c r="D6" i="5"/>
  <c r="C6" i="5"/>
  <c r="B6" i="5"/>
  <c r="B12" i="5" s="1"/>
  <c r="D5" i="5"/>
  <c r="C5" i="5"/>
  <c r="B5" i="5"/>
  <c r="B11" i="5" s="1"/>
  <c r="D4" i="5"/>
  <c r="C4" i="5"/>
  <c r="B4" i="5"/>
  <c r="B10" i="5" s="1"/>
  <c r="D3" i="5"/>
  <c r="C3" i="5"/>
  <c r="B3" i="5"/>
  <c r="B9" i="5" s="1"/>
  <c r="T13" i="4"/>
  <c r="T17" i="4" s="1"/>
  <c r="S13" i="4"/>
  <c r="S17" i="4" s="1"/>
  <c r="R13" i="4"/>
  <c r="R15" i="4" s="1"/>
  <c r="Q13" i="4"/>
  <c r="Q16" i="4" s="1"/>
  <c r="Q20" i="4" s="1"/>
  <c r="O13" i="4"/>
  <c r="O17" i="4" s="1"/>
  <c r="O21" i="4" s="1"/>
  <c r="N13" i="4"/>
  <c r="N15" i="4" s="1"/>
  <c r="N19" i="4" s="1"/>
  <c r="M13" i="4"/>
  <c r="M15" i="4" s="1"/>
  <c r="M19" i="4" s="1"/>
  <c r="L13" i="4"/>
  <c r="L16" i="4" s="1"/>
  <c r="L20" i="4" s="1"/>
  <c r="S22" i="3"/>
  <c r="S23" i="3"/>
  <c r="S24" i="3"/>
  <c r="S21" i="3"/>
  <c r="R22" i="3"/>
  <c r="R23" i="3"/>
  <c r="R24" i="3"/>
  <c r="R21" i="3"/>
  <c r="Q22" i="3"/>
  <c r="Q23" i="3"/>
  <c r="Q24" i="3"/>
  <c r="Q21" i="3"/>
  <c r="Q16" i="3"/>
  <c r="R16" i="3"/>
  <c r="S16" i="3"/>
  <c r="Q17" i="3"/>
  <c r="R17" i="3"/>
  <c r="S17" i="3"/>
  <c r="Q18" i="3"/>
  <c r="R18" i="3"/>
  <c r="S18" i="3"/>
  <c r="R15" i="3"/>
  <c r="S15" i="3"/>
  <c r="Q15" i="3"/>
  <c r="N22" i="3"/>
  <c r="N23" i="3"/>
  <c r="N24" i="3"/>
  <c r="N21" i="3"/>
  <c r="M22" i="3"/>
  <c r="M23" i="3"/>
  <c r="M24" i="3"/>
  <c r="M21" i="3"/>
  <c r="L22" i="3"/>
  <c r="L23" i="3"/>
  <c r="L24" i="3"/>
  <c r="L21" i="3"/>
  <c r="L16" i="3"/>
  <c r="M16" i="3"/>
  <c r="N16" i="3"/>
  <c r="L17" i="3"/>
  <c r="M17" i="3"/>
  <c r="N17" i="3"/>
  <c r="L18" i="3"/>
  <c r="M18" i="3"/>
  <c r="N18" i="3"/>
  <c r="M15" i="3"/>
  <c r="N15" i="3"/>
  <c r="L15" i="3"/>
  <c r="I22" i="3"/>
  <c r="I23" i="3"/>
  <c r="I24" i="3"/>
  <c r="I21" i="3"/>
  <c r="G24" i="2"/>
  <c r="H24" i="2"/>
  <c r="I24" i="2"/>
  <c r="J24" i="2"/>
  <c r="G25" i="2"/>
  <c r="H25" i="2"/>
  <c r="I25" i="2"/>
  <c r="J25" i="2"/>
  <c r="H23" i="2"/>
  <c r="I23" i="2"/>
  <c r="J23" i="2"/>
  <c r="G23" i="2"/>
  <c r="H24" i="3"/>
  <c r="H23" i="3"/>
  <c r="H22" i="3"/>
  <c r="H21" i="3"/>
  <c r="G23" i="3"/>
  <c r="G22" i="3"/>
  <c r="G24" i="3"/>
  <c r="G21" i="3"/>
  <c r="G16" i="3"/>
  <c r="H16" i="3"/>
  <c r="I16" i="3"/>
  <c r="G17" i="3"/>
  <c r="H17" i="3"/>
  <c r="I17" i="3"/>
  <c r="G18" i="3"/>
  <c r="H18" i="3"/>
  <c r="I18" i="3"/>
  <c r="H15" i="3"/>
  <c r="I15" i="3"/>
  <c r="G15" i="3"/>
  <c r="B22" i="3"/>
  <c r="C22" i="3" s="1"/>
  <c r="D22" i="3"/>
  <c r="B23" i="3"/>
  <c r="C23" i="3" s="1"/>
  <c r="D23" i="3"/>
  <c r="B24" i="3"/>
  <c r="C24" i="3"/>
  <c r="D24" i="3"/>
  <c r="D21" i="3"/>
  <c r="C21" i="3"/>
  <c r="B21" i="3"/>
  <c r="B16" i="3"/>
  <c r="C16" i="3"/>
  <c r="D16" i="3"/>
  <c r="B17" i="3"/>
  <c r="C17" i="3"/>
  <c r="D17" i="3"/>
  <c r="B18" i="3"/>
  <c r="C18" i="3"/>
  <c r="D18" i="3"/>
  <c r="C15" i="3"/>
  <c r="D15" i="3"/>
  <c r="B15" i="3"/>
  <c r="C9" i="5" l="1"/>
  <c r="G9" i="5"/>
  <c r="K9" i="5"/>
  <c r="C12" i="5"/>
  <c r="G12" i="5"/>
  <c r="K12" i="5"/>
  <c r="C11" i="5"/>
  <c r="G11" i="5"/>
  <c r="K11" i="5"/>
  <c r="C10" i="5"/>
  <c r="G10" i="5"/>
  <c r="K10" i="5"/>
  <c r="T15" i="4"/>
  <c r="T19" i="4" s="1"/>
  <c r="S15" i="4"/>
  <c r="R16" i="4"/>
  <c r="M17" i="4"/>
  <c r="M21" i="4" s="1"/>
  <c r="S16" i="4"/>
  <c r="T16" i="4"/>
  <c r="T20" i="4" s="1"/>
  <c r="R17" i="4"/>
  <c r="R21" i="4" s="1"/>
  <c r="T21" i="4"/>
  <c r="R19" i="4"/>
  <c r="S19" i="4"/>
  <c r="N17" i="4"/>
  <c r="N21" i="4" s="1"/>
  <c r="S21" i="4"/>
  <c r="S20" i="4"/>
  <c r="N16" i="4"/>
  <c r="N20" i="4" s="1"/>
  <c r="L15" i="4"/>
  <c r="L19" i="4" s="1"/>
  <c r="M16" i="4"/>
  <c r="M20" i="4" s="1"/>
  <c r="Q15" i="4"/>
  <c r="Q19" i="4" s="1"/>
  <c r="R20" i="4"/>
  <c r="L17" i="4"/>
  <c r="L21" i="4" s="1"/>
  <c r="O15" i="4"/>
  <c r="O19" i="4" s="1"/>
  <c r="Q17" i="4"/>
  <c r="Q21" i="4" s="1"/>
  <c r="O16" i="4"/>
  <c r="O20" i="4" s="1"/>
  <c r="H13" i="4"/>
  <c r="I13" i="4"/>
  <c r="J13" i="4"/>
  <c r="G13" i="4"/>
  <c r="C13" i="4"/>
  <c r="C15" i="4" s="1"/>
  <c r="C19" i="4" s="1"/>
  <c r="D13" i="4"/>
  <c r="D17" i="4" s="1"/>
  <c r="D21" i="4" s="1"/>
  <c r="E13" i="4"/>
  <c r="E17" i="4" s="1"/>
  <c r="E21" i="4" s="1"/>
  <c r="B13" i="4"/>
  <c r="B15" i="4" s="1"/>
  <c r="B19" i="4" s="1"/>
  <c r="L22" i="4" l="1"/>
  <c r="O24" i="4" s="1"/>
  <c r="Q22" i="4"/>
  <c r="G17" i="4"/>
  <c r="G21" i="4" s="1"/>
  <c r="G16" i="4"/>
  <c r="G20" i="4" s="1"/>
  <c r="G15" i="4"/>
  <c r="G19" i="4" s="1"/>
  <c r="J16" i="4"/>
  <c r="J20" i="4" s="1"/>
  <c r="J15" i="4"/>
  <c r="J19" i="4" s="1"/>
  <c r="J17" i="4"/>
  <c r="J21" i="4" s="1"/>
  <c r="I16" i="4"/>
  <c r="I20" i="4" s="1"/>
  <c r="I17" i="4"/>
  <c r="I21" i="4" s="1"/>
  <c r="I15" i="4"/>
  <c r="I19" i="4" s="1"/>
  <c r="H17" i="4"/>
  <c r="H21" i="4" s="1"/>
  <c r="H16" i="4"/>
  <c r="H20" i="4" s="1"/>
  <c r="H15" i="4"/>
  <c r="H19" i="4" s="1"/>
  <c r="D16" i="4"/>
  <c r="D20" i="4" s="1"/>
  <c r="E15" i="4"/>
  <c r="E19" i="4" s="1"/>
  <c r="C16" i="4"/>
  <c r="C20" i="4" s="1"/>
  <c r="D15" i="4"/>
  <c r="D19" i="4" s="1"/>
  <c r="C17" i="4"/>
  <c r="C21" i="4" s="1"/>
  <c r="E16" i="4"/>
  <c r="E20" i="4" s="1"/>
  <c r="B16" i="4"/>
  <c r="B20" i="4" s="1"/>
  <c r="B17" i="4"/>
  <c r="B21" i="4" s="1"/>
  <c r="S24" i="4" l="1"/>
  <c r="R26" i="4"/>
  <c r="T24" i="4"/>
  <c r="Q25" i="4"/>
  <c r="M24" i="4"/>
  <c r="L26" i="4"/>
  <c r="Q26" i="4"/>
  <c r="S25" i="4"/>
  <c r="R25" i="4"/>
  <c r="L25" i="4"/>
  <c r="L24" i="4"/>
  <c r="N25" i="4"/>
  <c r="R24" i="4"/>
  <c r="N26" i="4"/>
  <c r="M26" i="4"/>
  <c r="T26" i="4"/>
  <c r="T28" i="4" s="1"/>
  <c r="O26" i="4"/>
  <c r="N24" i="4"/>
  <c r="O25" i="4"/>
  <c r="T25" i="4"/>
  <c r="Q24" i="4"/>
  <c r="S26" i="4"/>
  <c r="M25" i="4"/>
  <c r="G22" i="4"/>
  <c r="B22" i="4"/>
  <c r="I25" i="4" s="1"/>
  <c r="R27" i="4" l="1"/>
  <c r="Q28" i="4"/>
  <c r="S28" i="4"/>
  <c r="Q27" i="4"/>
  <c r="O27" i="4"/>
  <c r="N28" i="4"/>
  <c r="S27" i="4"/>
  <c r="J24" i="4"/>
  <c r="N27" i="4"/>
  <c r="O28" i="4"/>
  <c r="L28" i="4"/>
  <c r="L27" i="4"/>
  <c r="R28" i="4"/>
  <c r="T27" i="4"/>
  <c r="M28" i="4"/>
  <c r="M27" i="4"/>
  <c r="I26" i="4"/>
  <c r="J26" i="4"/>
  <c r="H26" i="4"/>
  <c r="J25" i="4"/>
  <c r="I24" i="4"/>
  <c r="G24" i="4"/>
  <c r="G25" i="4"/>
  <c r="G26" i="4"/>
  <c r="H25" i="4"/>
  <c r="H24" i="4"/>
  <c r="D25" i="4"/>
  <c r="E24" i="4"/>
  <c r="D26" i="4"/>
  <c r="E26" i="4"/>
  <c r="E25" i="4"/>
  <c r="C24" i="4"/>
  <c r="C25" i="4"/>
  <c r="D24" i="4"/>
  <c r="C26" i="4"/>
  <c r="B24" i="4"/>
  <c r="B25" i="4"/>
  <c r="B26" i="4"/>
  <c r="H27" i="4" l="1"/>
  <c r="J28" i="4"/>
  <c r="I27" i="4"/>
  <c r="G27" i="4"/>
  <c r="J27" i="4"/>
  <c r="H28" i="4"/>
  <c r="G28" i="4"/>
  <c r="I28" i="4"/>
  <c r="B28" i="4"/>
  <c r="C28" i="4"/>
  <c r="E28" i="4"/>
  <c r="D27" i="4"/>
  <c r="D28" i="4"/>
  <c r="B27" i="4"/>
  <c r="C27" i="4"/>
  <c r="E27" i="4"/>
  <c r="H27" i="2" l="1"/>
  <c r="I27" i="2"/>
  <c r="J27" i="2"/>
  <c r="G27" i="2"/>
  <c r="H26" i="2"/>
  <c r="I26" i="2"/>
  <c r="J26" i="2"/>
  <c r="G26" i="2"/>
  <c r="G21" i="2"/>
  <c r="G19" i="2"/>
  <c r="H19" i="2"/>
  <c r="I19" i="2"/>
  <c r="J19" i="2"/>
  <c r="G20" i="2"/>
  <c r="H20" i="2"/>
  <c r="I20" i="2"/>
  <c r="J20" i="2"/>
  <c r="H18" i="2"/>
  <c r="I18" i="2"/>
  <c r="J18" i="2"/>
  <c r="G18" i="2"/>
  <c r="G15" i="2"/>
  <c r="H15" i="2"/>
  <c r="I15" i="2"/>
  <c r="J15" i="2"/>
  <c r="G16" i="2"/>
  <c r="H16" i="2"/>
  <c r="I16" i="2"/>
  <c r="J16" i="2"/>
  <c r="H14" i="2"/>
  <c r="I14" i="2"/>
  <c r="J14" i="2"/>
  <c r="G14" i="2"/>
  <c r="H12" i="2"/>
  <c r="I12" i="2"/>
  <c r="J12" i="2"/>
  <c r="G12" i="2"/>
  <c r="C27" i="2"/>
  <c r="D27" i="2"/>
  <c r="E27" i="2"/>
  <c r="B27" i="2"/>
  <c r="C26" i="2"/>
  <c r="D26" i="2"/>
  <c r="E26" i="2"/>
  <c r="B26" i="2"/>
  <c r="B24" i="2"/>
  <c r="C24" i="2"/>
  <c r="D24" i="2"/>
  <c r="E24" i="2"/>
  <c r="B25" i="2"/>
  <c r="C25" i="2"/>
  <c r="D25" i="2"/>
  <c r="E25" i="2"/>
  <c r="C23" i="2"/>
  <c r="D23" i="2"/>
  <c r="E23" i="2"/>
  <c r="B23" i="2"/>
  <c r="B21" i="2"/>
  <c r="B19" i="2"/>
  <c r="C19" i="2"/>
  <c r="D19" i="2"/>
  <c r="E19" i="2"/>
  <c r="B20" i="2"/>
  <c r="C20" i="2"/>
  <c r="D20" i="2"/>
  <c r="E20" i="2"/>
  <c r="C18" i="2"/>
  <c r="D18" i="2"/>
  <c r="E18" i="2"/>
  <c r="B18" i="2"/>
  <c r="B15" i="2"/>
  <c r="C15" i="2"/>
  <c r="D15" i="2"/>
  <c r="E15" i="2"/>
  <c r="B16" i="2"/>
  <c r="C16" i="2"/>
  <c r="D16" i="2"/>
  <c r="E16" i="2"/>
  <c r="C14" i="2"/>
  <c r="D14" i="2"/>
  <c r="E14" i="2"/>
  <c r="B14" i="2"/>
  <c r="C12" i="2"/>
  <c r="D12" i="2"/>
  <c r="E12" i="2"/>
  <c r="B12" i="2"/>
  <c r="D24" i="1" l="1"/>
  <c r="D23" i="1"/>
  <c r="D22" i="1"/>
  <c r="D21" i="1"/>
  <c r="I22" i="1"/>
  <c r="I23" i="1"/>
  <c r="I24" i="1"/>
  <c r="I21" i="1"/>
  <c r="L16" i="1"/>
  <c r="M16" i="1"/>
  <c r="N16" i="1"/>
  <c r="L22" i="1" s="1"/>
  <c r="L17" i="1"/>
  <c r="L23" i="1" s="1"/>
  <c r="M17" i="1"/>
  <c r="N17" i="1"/>
  <c r="L18" i="1"/>
  <c r="M18" i="1"/>
  <c r="N18" i="1"/>
  <c r="M15" i="1"/>
  <c r="N15" i="1"/>
  <c r="L15" i="1"/>
  <c r="G16" i="1"/>
  <c r="G22" i="1" s="1"/>
  <c r="H16" i="1"/>
  <c r="I16" i="1"/>
  <c r="G17" i="1"/>
  <c r="H17" i="1"/>
  <c r="I17" i="1"/>
  <c r="G18" i="1"/>
  <c r="H18" i="1"/>
  <c r="I18" i="1"/>
  <c r="H15" i="1"/>
  <c r="I15" i="1"/>
  <c r="G15" i="1"/>
  <c r="B16" i="1"/>
  <c r="C16" i="1"/>
  <c r="D16" i="1"/>
  <c r="B17" i="1"/>
  <c r="C17" i="1"/>
  <c r="D17" i="1"/>
  <c r="B18" i="1"/>
  <c r="C18" i="1"/>
  <c r="D18" i="1"/>
  <c r="C15" i="1"/>
  <c r="D15" i="1"/>
  <c r="B15" i="1"/>
  <c r="B21" i="1" s="1"/>
  <c r="C21" i="1" s="1"/>
  <c r="L21" i="1" l="1"/>
  <c r="M21" i="1" s="1"/>
  <c r="L24" i="1"/>
  <c r="G24" i="1"/>
  <c r="G23" i="1"/>
  <c r="G21" i="1"/>
  <c r="B24" i="1"/>
  <c r="C24" i="1" s="1"/>
  <c r="B23" i="1"/>
  <c r="C23" i="1" s="1"/>
  <c r="B22" i="1"/>
  <c r="C22" i="1" s="1"/>
  <c r="N24" i="1" l="1"/>
  <c r="M24" i="1"/>
  <c r="N22" i="1"/>
  <c r="N23" i="1"/>
  <c r="M22" i="1"/>
  <c r="M23" i="1"/>
  <c r="N21" i="1"/>
  <c r="H21" i="1"/>
  <c r="H22" i="1"/>
  <c r="H23" i="1"/>
  <c r="H24" i="1"/>
</calcChain>
</file>

<file path=xl/sharedStrings.xml><?xml version="1.0" encoding="utf-8"?>
<sst xmlns="http://schemas.openxmlformats.org/spreadsheetml/2006/main" count="3457" uniqueCount="2753">
  <si>
    <t>PRDIII-I pGL</t>
    <phoneticPr fontId="1" type="noConversion"/>
  </si>
  <si>
    <t>FF</t>
    <phoneticPr fontId="1" type="noConversion"/>
  </si>
  <si>
    <t>RL</t>
    <phoneticPr fontId="1" type="noConversion"/>
  </si>
  <si>
    <t>Ratio</t>
    <phoneticPr fontId="1" type="noConversion"/>
  </si>
  <si>
    <t>Ctrl</t>
    <phoneticPr fontId="1" type="noConversion"/>
  </si>
  <si>
    <t>IKKε v1</t>
    <phoneticPr fontId="1" type="noConversion"/>
  </si>
  <si>
    <t>IKKε v2</t>
  </si>
  <si>
    <t>IKKε v3</t>
  </si>
  <si>
    <t>Average</t>
    <phoneticPr fontId="1" type="noConversion"/>
  </si>
  <si>
    <t>Fold change</t>
    <phoneticPr fontId="1" type="noConversion"/>
  </si>
  <si>
    <t>SD</t>
    <phoneticPr fontId="1" type="noConversion"/>
  </si>
  <si>
    <t>IRF3-Luc</t>
    <phoneticPr fontId="1" type="noConversion"/>
  </si>
  <si>
    <t>IRF7-Luc</t>
    <phoneticPr fontId="1" type="noConversion"/>
  </si>
  <si>
    <t>TBP</t>
  </si>
  <si>
    <t>IFNb-Mock infection</t>
    <phoneticPr fontId="1" type="noConversion"/>
  </si>
  <si>
    <t>IFNb-8 h.p.i.</t>
    <phoneticPr fontId="1" type="noConversion"/>
  </si>
  <si>
    <t>OAS1-Mock infection</t>
    <phoneticPr fontId="1" type="noConversion"/>
  </si>
  <si>
    <t>OAS1-8 h.p.i.</t>
    <phoneticPr fontId="1" type="noConversion"/>
  </si>
  <si>
    <t>ISG56-Mock infection</t>
    <phoneticPr fontId="1" type="noConversion"/>
  </si>
  <si>
    <t>ISG56-8 h.p.i.</t>
    <phoneticPr fontId="1" type="noConversion"/>
  </si>
  <si>
    <t>OAS1 promoter-Mock infection</t>
    <phoneticPr fontId="1" type="noConversion"/>
  </si>
  <si>
    <t>OAS1 promoter-8 h.p.i.</t>
    <phoneticPr fontId="1" type="noConversion"/>
  </si>
  <si>
    <t>ISG56 promoter-Mock infection</t>
    <phoneticPr fontId="1" type="noConversion"/>
  </si>
  <si>
    <t>ISG56 promoter-8 h.p.i.</t>
    <phoneticPr fontId="1" type="noConversion"/>
  </si>
  <si>
    <t>0 h.p.i.</t>
    <phoneticPr fontId="1" type="noConversion"/>
  </si>
  <si>
    <t>4 h.p.i.</t>
    <phoneticPr fontId="1" type="noConversion"/>
  </si>
  <si>
    <t>8 h.p.i.</t>
    <phoneticPr fontId="1" type="noConversion"/>
  </si>
  <si>
    <t>Vector ctrl</t>
    <phoneticPr fontId="1" type="noConversion"/>
  </si>
  <si>
    <t>siRNA Ctrl+F-IKKε v1</t>
    <phoneticPr fontId="1" type="noConversion"/>
  </si>
  <si>
    <t>siRNA1+F-IKKε v1</t>
    <phoneticPr fontId="1" type="noConversion"/>
  </si>
  <si>
    <t>siRNA2+F-IKKε v1</t>
    <phoneticPr fontId="1" type="noConversion"/>
  </si>
  <si>
    <t>siRNA Ctrl+F-IKKε v2</t>
    <phoneticPr fontId="1" type="noConversion"/>
  </si>
  <si>
    <t>siRNA1+F-IKKε v2</t>
    <phoneticPr fontId="1" type="noConversion"/>
  </si>
  <si>
    <t>siRNA2+F-IKKε v2</t>
    <phoneticPr fontId="1" type="noConversion"/>
  </si>
  <si>
    <t>siRNA Ctrl+F-IKKε v3</t>
    <phoneticPr fontId="1" type="noConversion"/>
  </si>
  <si>
    <t>siRNA1+F-IKKε v3</t>
    <phoneticPr fontId="1" type="noConversion"/>
  </si>
  <si>
    <t>siRNA2+F-IKKε v3</t>
    <phoneticPr fontId="1" type="noConversion"/>
  </si>
  <si>
    <t>Cuffdiff Transcript (v 2.0.2)</t>
    <phoneticPr fontId="1" type="noConversion"/>
  </si>
  <si>
    <t>EV71_0</t>
    <phoneticPr fontId="1" type="noConversion"/>
  </si>
  <si>
    <t>EV71_4</t>
    <phoneticPr fontId="1" type="noConversion"/>
  </si>
  <si>
    <t>EV71_8</t>
  </si>
  <si>
    <t>Cuffdiff Id</t>
    <phoneticPr fontId="1" type="noConversion"/>
  </si>
  <si>
    <t>Transcript Id</t>
    <phoneticPr fontId="1" type="noConversion"/>
  </si>
  <si>
    <t>FPKM</t>
    <phoneticPr fontId="1" type="noConversion"/>
  </si>
  <si>
    <t>TCONS_00001702</t>
  </si>
  <si>
    <t>NM_014002</t>
  </si>
  <si>
    <t>TCONS_00001701</t>
  </si>
  <si>
    <t>NM_001193322</t>
  </si>
  <si>
    <t>TCONS_00001700</t>
  </si>
  <si>
    <t>NM_001193321</t>
  </si>
  <si>
    <t>Sum</t>
    <phoneticPr fontId="1" type="noConversion"/>
  </si>
  <si>
    <t>Mock infection</t>
    <phoneticPr fontId="1" type="noConversion"/>
  </si>
  <si>
    <t>Sample</t>
    <phoneticPr fontId="1" type="noConversion"/>
  </si>
  <si>
    <t>Probes</t>
    <phoneticPr fontId="1" type="noConversion"/>
  </si>
  <si>
    <t>Hs01063858</t>
    <phoneticPr fontId="1" type="noConversion"/>
  </si>
  <si>
    <t xml:space="preserve">Hs01069870 </t>
    <phoneticPr fontId="1" type="noConversion"/>
  </si>
  <si>
    <t>Hs01063855</t>
    <phoneticPr fontId="1" type="noConversion"/>
  </si>
  <si>
    <t>RD_Mock infection</t>
    <phoneticPr fontId="1" type="noConversion"/>
  </si>
  <si>
    <t>RD_4 h.p.i.</t>
    <phoneticPr fontId="1" type="noConversion"/>
  </si>
  <si>
    <t>RD_8 h.p.i.</t>
    <phoneticPr fontId="1" type="noConversion"/>
  </si>
  <si>
    <t>Copies of each IKKε</t>
    <phoneticPr fontId="1" type="noConversion"/>
  </si>
  <si>
    <t>IKKε v2</t>
    <phoneticPr fontId="1" type="noConversion"/>
  </si>
  <si>
    <t>Ratio of each IKKε</t>
    <phoneticPr fontId="1" type="noConversion"/>
  </si>
  <si>
    <t>SH-SY5Y_Mock infection</t>
    <phoneticPr fontId="1" type="noConversion"/>
  </si>
  <si>
    <t>SH-SY5Y_12 h.p.i.</t>
    <phoneticPr fontId="1" type="noConversion"/>
  </si>
  <si>
    <t>SH-SY5Y_24 h.p.i.</t>
    <phoneticPr fontId="1" type="noConversion"/>
  </si>
  <si>
    <t>PFU/ml</t>
    <phoneticPr fontId="1" type="noConversion"/>
  </si>
  <si>
    <t>Supplementary Data worksheets</t>
  </si>
  <si>
    <t>Supplementary Data 2</t>
  </si>
  <si>
    <t>Supplementary Data 3</t>
  </si>
  <si>
    <t>Source Data Description	Figures related to the source data</t>
    <phoneticPr fontId="1" type="noConversion"/>
  </si>
  <si>
    <t>Figures related to the source data</t>
  </si>
  <si>
    <t>RNA-seq for expression of IKKε isoforms in RD cells upon EV71 infection</t>
  </si>
  <si>
    <t>Fig. 1b left panel</t>
  </si>
  <si>
    <t>ddPCR for expression of IKKε isoforms in RD cells upon EV71 infection</t>
  </si>
  <si>
    <t>Fig. 1b middle panel</t>
    <phoneticPr fontId="1" type="noConversion"/>
  </si>
  <si>
    <t>ddPCR for expression of IKKε isoforms in SH-SY5Y cells upon EV71 infection</t>
  </si>
  <si>
    <t>Fig. 1b right panel</t>
  </si>
  <si>
    <t>IFNβ, IRF7, IRF3 reporter activities driven by IKKε isoforms in HEK293 cells</t>
    <phoneticPr fontId="1" type="noConversion"/>
  </si>
  <si>
    <t>Fig. 2a</t>
    <phoneticPr fontId="1" type="noConversion"/>
  </si>
  <si>
    <t>qPCR for expression of IFNβ in RD cells ectopically expressing each IKKε isoform upon EV71 infection</t>
    <phoneticPr fontId="1" type="noConversion"/>
  </si>
  <si>
    <t>Fig. 2b</t>
  </si>
  <si>
    <r>
      <t xml:space="preserve">OAS1 or ISG56 promoter activities driven by IKKε isoforms in </t>
    </r>
    <r>
      <rPr>
        <sz val="12"/>
        <color rgb="FF000000"/>
        <rFont val="Arial"/>
        <family val="2"/>
      </rPr>
      <t>RD cells upon EV71 infection</t>
    </r>
  </si>
  <si>
    <t>Fig. 2c</t>
  </si>
  <si>
    <r>
      <t xml:space="preserve">qPCR for expression of </t>
    </r>
    <r>
      <rPr>
        <sz val="12"/>
        <color rgb="FF000000"/>
        <rFont val="Arial"/>
        <family val="2"/>
      </rPr>
      <t>OAS1 or ISG56 in RD cells ectopically expressing each IKKε isoform upon EV71 infection</t>
    </r>
  </si>
  <si>
    <t>Fig. 2d</t>
  </si>
  <si>
    <r>
      <t xml:space="preserve">Plaque assay for determination of EV71 propagation in RD cells </t>
    </r>
    <r>
      <rPr>
        <sz val="12"/>
        <color rgb="FF000000"/>
        <rFont val="Arial"/>
        <family val="2"/>
      </rPr>
      <t>ectopically expressing each IKKε isoform</t>
    </r>
  </si>
  <si>
    <t>Fig. 2e</t>
    <phoneticPr fontId="1" type="noConversion"/>
  </si>
  <si>
    <r>
      <t>Plaque assay to determine EV71 propagation in RD cells with manipulation</t>
    </r>
    <r>
      <rPr>
        <sz val="12"/>
        <color rgb="FF000000"/>
        <rFont val="Arial"/>
        <family val="2"/>
      </rPr>
      <t xml:space="preserve"> of IKKε isoform</t>
    </r>
    <r>
      <rPr>
        <sz val="12"/>
        <color theme="1"/>
        <rFont val="Arial"/>
        <family val="2"/>
      </rPr>
      <t xml:space="preserve"> expression</t>
    </r>
  </si>
  <si>
    <t>Fig. 2f</t>
  </si>
  <si>
    <t>Supplementary Data 4</t>
    <phoneticPr fontId="1" type="noConversion"/>
  </si>
  <si>
    <t>Supplementary Data 5</t>
    <phoneticPr fontId="1" type="noConversion"/>
  </si>
  <si>
    <t>Supplementary Data 6</t>
    <phoneticPr fontId="1" type="noConversion"/>
  </si>
  <si>
    <t>Supplementary Data 7</t>
    <phoneticPr fontId="1" type="noConversion"/>
  </si>
  <si>
    <t>Supplementary Data 8</t>
    <phoneticPr fontId="1" type="noConversion"/>
  </si>
  <si>
    <t>Supplementary Data 9</t>
    <phoneticPr fontId="1" type="noConversion"/>
  </si>
  <si>
    <t>Supplementary Data 10</t>
    <phoneticPr fontId="1" type="noConversion"/>
  </si>
  <si>
    <t>Supplementary Data 11</t>
    <phoneticPr fontId="1" type="noConversion"/>
  </si>
  <si>
    <t>Supplementary Data 12</t>
    <phoneticPr fontId="1" type="noConversion"/>
  </si>
  <si>
    <t>Supplementary Data 1</t>
    <phoneticPr fontId="1" type="noConversion"/>
  </si>
  <si>
    <t>The differentially expressed genes in EV71 infection</t>
  </si>
  <si>
    <t>Gene</t>
  </si>
  <si>
    <t>4 h.p.i.</t>
  </si>
  <si>
    <t>8 h.p.i.</t>
  </si>
  <si>
    <t>AAA1</t>
  </si>
  <si>
    <t>ABCA13</t>
  </si>
  <si>
    <t>ABCB1</t>
  </si>
  <si>
    <t>ABHD16B</t>
  </si>
  <si>
    <t>ABO</t>
  </si>
  <si>
    <t>ACCS</t>
  </si>
  <si>
    <t>ACOT11</t>
  </si>
  <si>
    <t>ACOT12</t>
  </si>
  <si>
    <t>ACR</t>
  </si>
  <si>
    <t>ADAM11</t>
  </si>
  <si>
    <t>ADAM21P1</t>
  </si>
  <si>
    <t>ADAM3A</t>
  </si>
  <si>
    <t>ADAMTS1</t>
  </si>
  <si>
    <t>ADH1B</t>
  </si>
  <si>
    <t>ADM2</t>
  </si>
  <si>
    <t>ADRA1B</t>
  </si>
  <si>
    <t>AEBP2</t>
  </si>
  <si>
    <t>AGXT</t>
  </si>
  <si>
    <t>AGXT2L2</t>
  </si>
  <si>
    <t>AHR</t>
  </si>
  <si>
    <t>AIF1</t>
  </si>
  <si>
    <t>AIRE</t>
  </si>
  <si>
    <t>AKAP17A</t>
  </si>
  <si>
    <t>ALAS2</t>
  </si>
  <si>
    <t>ALB</t>
  </si>
  <si>
    <t>ALLC</t>
  </si>
  <si>
    <t>ALPI</t>
  </si>
  <si>
    <t>ALS2CR12</t>
  </si>
  <si>
    <t>AMICA1</t>
  </si>
  <si>
    <t>AMY1B</t>
  </si>
  <si>
    <t>AMY1C</t>
  </si>
  <si>
    <t>ANGPTL1</t>
  </si>
  <si>
    <t>ANKAR</t>
  </si>
  <si>
    <t>ANKRD20A3</t>
  </si>
  <si>
    <t>ANKRD20A4</t>
  </si>
  <si>
    <t>ANKRD20A8P</t>
  </si>
  <si>
    <t>ANKRD34C</t>
  </si>
  <si>
    <t>ANKRD35</t>
  </si>
  <si>
    <t>ANKRD43</t>
  </si>
  <si>
    <t>ANXA3</t>
  </si>
  <si>
    <t>APOA2</t>
  </si>
  <si>
    <t>APOD</t>
  </si>
  <si>
    <t>APOL4</t>
  </si>
  <si>
    <t>AQP12B</t>
  </si>
  <si>
    <t>AQP8</t>
  </si>
  <si>
    <t>ARAP2</t>
  </si>
  <si>
    <t>ARHGAP11A</t>
  </si>
  <si>
    <t>ARHGAP11B</t>
  </si>
  <si>
    <t>ARHGAP5</t>
  </si>
  <si>
    <t>ARHGEF19</t>
  </si>
  <si>
    <t>ARID4A</t>
  </si>
  <si>
    <t>ARID4B</t>
  </si>
  <si>
    <t>ARL14</t>
  </si>
  <si>
    <t>ASMT</t>
  </si>
  <si>
    <t>ASXL3</t>
  </si>
  <si>
    <t>ATF3</t>
  </si>
  <si>
    <t>ATF4</t>
  </si>
  <si>
    <t>ATF7IP2</t>
  </si>
  <si>
    <t>ATOH8</t>
  </si>
  <si>
    <t>AVIL</t>
  </si>
  <si>
    <t>B3GALT2</t>
  </si>
  <si>
    <t>B3GNT2</t>
  </si>
  <si>
    <t>BARHL2</t>
  </si>
  <si>
    <t>BASP1P1</t>
  </si>
  <si>
    <t>BCAR4</t>
  </si>
  <si>
    <t>BCL2L14</t>
  </si>
  <si>
    <t>BCL6</t>
  </si>
  <si>
    <t>BEST1</t>
  </si>
  <si>
    <t>BEST2</t>
  </si>
  <si>
    <t>BEX1</t>
  </si>
  <si>
    <t>BIRC3</t>
  </si>
  <si>
    <t>BLCAP</t>
  </si>
  <si>
    <t>BLK</t>
  </si>
  <si>
    <t>BLZF1</t>
  </si>
  <si>
    <t>BRD8</t>
  </si>
  <si>
    <t>BRS3</t>
  </si>
  <si>
    <t>BTG3</t>
  </si>
  <si>
    <t>BTN1A1</t>
  </si>
  <si>
    <t>C10orf113</t>
  </si>
  <si>
    <t>C10orf82</t>
  </si>
  <si>
    <t>C11orf36</t>
  </si>
  <si>
    <t>C11orf90</t>
  </si>
  <si>
    <t>C12orf59</t>
  </si>
  <si>
    <t>C12orf74</t>
  </si>
  <si>
    <t>C13orf15</t>
  </si>
  <si>
    <t>C13orf39</t>
  </si>
  <si>
    <t>C14orf182</t>
  </si>
  <si>
    <t>C16orf3</t>
  </si>
  <si>
    <t>C17orf105</t>
  </si>
  <si>
    <t>C17orf62</t>
  </si>
  <si>
    <t>C17orf65</t>
  </si>
  <si>
    <t>C17orf90</t>
  </si>
  <si>
    <t>C18orf1</t>
  </si>
  <si>
    <t>C19orf30</t>
  </si>
  <si>
    <t>C19orf46</t>
  </si>
  <si>
    <t>C19orf71</t>
  </si>
  <si>
    <t>C19orf73</t>
  </si>
  <si>
    <t>C1orf111</t>
  </si>
  <si>
    <t>C1orf130</t>
  </si>
  <si>
    <t>C1orf152</t>
  </si>
  <si>
    <t>C1orf201</t>
  </si>
  <si>
    <t>C1orf95</t>
  </si>
  <si>
    <t>C1QL2</t>
  </si>
  <si>
    <t>C20orf106</t>
  </si>
  <si>
    <t>C20orf134</t>
  </si>
  <si>
    <t>C20orf197</t>
  </si>
  <si>
    <t>C20orf201</t>
  </si>
  <si>
    <t>C21orf119</t>
  </si>
  <si>
    <t>C21orf122</t>
  </si>
  <si>
    <t>C2CD4B</t>
  </si>
  <si>
    <t>C2CD4D</t>
  </si>
  <si>
    <t>C2orf49</t>
  </si>
  <si>
    <t>C2orf69</t>
  </si>
  <si>
    <t>C2orf77</t>
  </si>
  <si>
    <t>C5orf41</t>
  </si>
  <si>
    <t>C5orf48</t>
  </si>
  <si>
    <t>C6orf1</t>
  </si>
  <si>
    <t>C6orf136</t>
  </si>
  <si>
    <t>C6orf142</t>
  </si>
  <si>
    <t>C6orf150</t>
  </si>
  <si>
    <t>C7orf29</t>
  </si>
  <si>
    <t>C7orf33</t>
  </si>
  <si>
    <t>C7orf40</t>
  </si>
  <si>
    <t>C7orf61</t>
  </si>
  <si>
    <t>C7orf64</t>
  </si>
  <si>
    <t>C8orf4</t>
  </si>
  <si>
    <t>C8orf51</t>
  </si>
  <si>
    <t>C8orf74</t>
  </si>
  <si>
    <t>C8orf85</t>
  </si>
  <si>
    <t>C9orf135</t>
  </si>
  <si>
    <t>C9orf144B</t>
  </si>
  <si>
    <t>C9orf16</t>
  </si>
  <si>
    <t>C9orf9</t>
  </si>
  <si>
    <t>C9orf96</t>
  </si>
  <si>
    <t>CADPS</t>
  </si>
  <si>
    <t>CALR3</t>
  </si>
  <si>
    <t>CAPN8</t>
  </si>
  <si>
    <t>CARD16</t>
  </si>
  <si>
    <t>CAV3</t>
  </si>
  <si>
    <t>CBWD5</t>
  </si>
  <si>
    <t>CCDC116</t>
  </si>
  <si>
    <t>CCDC123</t>
  </si>
  <si>
    <t>CCDC159</t>
  </si>
  <si>
    <t>CCDC27</t>
  </si>
  <si>
    <t>CCDC28A</t>
  </si>
  <si>
    <t>CCDC3</t>
  </si>
  <si>
    <t>CCDC30</t>
  </si>
  <si>
    <t>CCDC37</t>
  </si>
  <si>
    <t>CCDC55</t>
  </si>
  <si>
    <t>CCDC62</t>
  </si>
  <si>
    <t>CCDC71</t>
  </si>
  <si>
    <t>CCL25</t>
  </si>
  <si>
    <t>CCNA1</t>
  </si>
  <si>
    <t>CCNO</t>
  </si>
  <si>
    <t>CCR1</t>
  </si>
  <si>
    <t>CCR10</t>
  </si>
  <si>
    <t>CCR3</t>
  </si>
  <si>
    <t>CCR8</t>
  </si>
  <si>
    <t>CD14</t>
  </si>
  <si>
    <t>CD1C</t>
  </si>
  <si>
    <t>CD200</t>
  </si>
  <si>
    <t>CD22</t>
  </si>
  <si>
    <t>CD300A</t>
  </si>
  <si>
    <t>CDC37L1</t>
  </si>
  <si>
    <t>CDHR4</t>
  </si>
  <si>
    <t>CDK17</t>
  </si>
  <si>
    <t>CDK5R2</t>
  </si>
  <si>
    <t>CEACAM4</t>
  </si>
  <si>
    <t>CECR6</t>
  </si>
  <si>
    <t>CELF4</t>
  </si>
  <si>
    <t>CES1P1</t>
  </si>
  <si>
    <t>CETN4P</t>
  </si>
  <si>
    <t>CFHR1</t>
  </si>
  <si>
    <t>CFP</t>
  </si>
  <si>
    <t>CGB</t>
  </si>
  <si>
    <t>CGB7</t>
  </si>
  <si>
    <t>CHAD</t>
  </si>
  <si>
    <t>CHD9</t>
  </si>
  <si>
    <t>CHPF</t>
  </si>
  <si>
    <t>CHST1</t>
  </si>
  <si>
    <t>CHST12</t>
  </si>
  <si>
    <t>CHST6</t>
  </si>
  <si>
    <t>CIR1</t>
  </si>
  <si>
    <t>CITED2</t>
  </si>
  <si>
    <t>CLDN3</t>
  </si>
  <si>
    <t>CLDN5</t>
  </si>
  <si>
    <t>CLEC1A</t>
  </si>
  <si>
    <t>CLEC3B</t>
  </si>
  <si>
    <t>CLEC4GP1</t>
  </si>
  <si>
    <t>CLK1</t>
  </si>
  <si>
    <t>CNDP1</t>
  </si>
  <si>
    <t>CNO</t>
  </si>
  <si>
    <t>CNOT4</t>
  </si>
  <si>
    <t>CNR2</t>
  </si>
  <si>
    <t>COL7A1</t>
  </si>
  <si>
    <t>COX6A2</t>
  </si>
  <si>
    <t>COX7B2</t>
  </si>
  <si>
    <t>CPEB2</t>
  </si>
  <si>
    <t>CPN2</t>
  </si>
  <si>
    <t>CRTAM</t>
  </si>
  <si>
    <t>CRYGS</t>
  </si>
  <si>
    <t>CSF2RA</t>
  </si>
  <si>
    <t>CSF2RB</t>
  </si>
  <si>
    <t>CSMD2</t>
  </si>
  <si>
    <t>CST11</t>
  </si>
  <si>
    <t>CT47A5</t>
  </si>
  <si>
    <t>CTAG1A</t>
  </si>
  <si>
    <t>CTAG1B</t>
  </si>
  <si>
    <t>CTF1</t>
  </si>
  <si>
    <t>CTGF</t>
  </si>
  <si>
    <t>CTTNBP2NL</t>
  </si>
  <si>
    <t>CXADRP3</t>
  </si>
  <si>
    <t>CXCL3</t>
  </si>
  <si>
    <t>CXCL9</t>
  </si>
  <si>
    <t>CXorf22</t>
  </si>
  <si>
    <t>CXorf36</t>
  </si>
  <si>
    <t>CXXC1P1</t>
  </si>
  <si>
    <t>CYB561D1</t>
  </si>
  <si>
    <t>CYP2A7</t>
  </si>
  <si>
    <t>CYP2C19</t>
  </si>
  <si>
    <t>CYP4B1</t>
  </si>
  <si>
    <t>CYR61</t>
  </si>
  <si>
    <t>CYTIP</t>
  </si>
  <si>
    <t>DACH1</t>
  </si>
  <si>
    <t>DBP</t>
  </si>
  <si>
    <t>DCDC1</t>
  </si>
  <si>
    <t>DCUN1D3</t>
  </si>
  <si>
    <t>DDIT3</t>
  </si>
  <si>
    <t>DDX4</t>
  </si>
  <si>
    <t>DDX53</t>
  </si>
  <si>
    <t>DEFB1</t>
  </si>
  <si>
    <t>DEFB119</t>
  </si>
  <si>
    <t>DEFB125</t>
  </si>
  <si>
    <t>DENND2C</t>
  </si>
  <si>
    <t>DHRS2</t>
  </si>
  <si>
    <t>DHRS9</t>
  </si>
  <si>
    <t>DKFZp686O1327</t>
  </si>
  <si>
    <t>DMRTA1</t>
  </si>
  <si>
    <t>DNAH9</t>
  </si>
  <si>
    <t>DNAJC30</t>
  </si>
  <si>
    <t>DNAJC5</t>
  </si>
  <si>
    <t>DNAJC5B</t>
  </si>
  <si>
    <t>DNMT3L</t>
  </si>
  <si>
    <t>DPCR1</t>
  </si>
  <si>
    <t>DPP4</t>
  </si>
  <si>
    <t>DPPA2</t>
  </si>
  <si>
    <t>DRD1</t>
  </si>
  <si>
    <t>DSC2</t>
  </si>
  <si>
    <t>DSG1</t>
  </si>
  <si>
    <t>DUOXA2</t>
  </si>
  <si>
    <t>DUSP10</t>
  </si>
  <si>
    <t>DUSP8</t>
  </si>
  <si>
    <t>EBLN1</t>
  </si>
  <si>
    <t>EDN1</t>
  </si>
  <si>
    <t>EGR1</t>
  </si>
  <si>
    <t>EGR2</t>
  </si>
  <si>
    <t>EGR3</t>
  </si>
  <si>
    <t>EIF5A2</t>
  </si>
  <si>
    <t>ELANE</t>
  </si>
  <si>
    <t>ELL2</t>
  </si>
  <si>
    <t>ENAM</t>
  </si>
  <si>
    <t>ENC1</t>
  </si>
  <si>
    <t>ENDOU</t>
  </si>
  <si>
    <t>EPCAM</t>
  </si>
  <si>
    <t>EPHB6</t>
  </si>
  <si>
    <t>EPYC</t>
  </si>
  <si>
    <t>ESPNP</t>
  </si>
  <si>
    <t>F10</t>
  </si>
  <si>
    <t>F13B</t>
  </si>
  <si>
    <t>F5</t>
  </si>
  <si>
    <t>F8A1</t>
  </si>
  <si>
    <t>F8A2</t>
  </si>
  <si>
    <t>FABP12</t>
  </si>
  <si>
    <t>FAM100B</t>
  </si>
  <si>
    <t>FAM133A</t>
  </si>
  <si>
    <t>FAM150A</t>
  </si>
  <si>
    <t>FAM167B</t>
  </si>
  <si>
    <t>FAM170B</t>
  </si>
  <si>
    <t>FAM181B</t>
  </si>
  <si>
    <t>FAM19A5</t>
  </si>
  <si>
    <t>FAM20A</t>
  </si>
  <si>
    <t>FAM23A</t>
  </si>
  <si>
    <t>FAM3B</t>
  </si>
  <si>
    <t>FAM46A</t>
  </si>
  <si>
    <t>FAM55D</t>
  </si>
  <si>
    <t>FAM5B</t>
  </si>
  <si>
    <t>FAM69C</t>
  </si>
  <si>
    <t>FAM71C</t>
  </si>
  <si>
    <t>FAM76B</t>
  </si>
  <si>
    <t>FAM95B1</t>
  </si>
  <si>
    <t>FBXO2</t>
  </si>
  <si>
    <t>FBXO24</t>
  </si>
  <si>
    <t>FBXO48</t>
  </si>
  <si>
    <t>FBXW7</t>
  </si>
  <si>
    <t>FCGR1A</t>
  </si>
  <si>
    <t>FCN3</t>
  </si>
  <si>
    <t>FCRL3</t>
  </si>
  <si>
    <t>FEZF2</t>
  </si>
  <si>
    <t>FGB</t>
  </si>
  <si>
    <t>FKSG29</t>
  </si>
  <si>
    <t>FLJ14107</t>
  </si>
  <si>
    <t>FLJ23152</t>
  </si>
  <si>
    <t>FLJ34208</t>
  </si>
  <si>
    <t>FLJ37453</t>
  </si>
  <si>
    <t>FLJ37543</t>
  </si>
  <si>
    <t>FLJ39582</t>
  </si>
  <si>
    <t>FLJ41941</t>
  </si>
  <si>
    <t>FOS</t>
  </si>
  <si>
    <t>FOXD4L6</t>
  </si>
  <si>
    <t>FOXE3</t>
  </si>
  <si>
    <t>FRZB</t>
  </si>
  <si>
    <t>FSTL4</t>
  </si>
  <si>
    <t>FUBP1</t>
  </si>
  <si>
    <t>FUT3</t>
  </si>
  <si>
    <t>FUT4</t>
  </si>
  <si>
    <t>FUT9</t>
  </si>
  <si>
    <t>FZD7</t>
  </si>
  <si>
    <t>G6PC2</t>
  </si>
  <si>
    <t>GABRA6</t>
  </si>
  <si>
    <t>GADD45B</t>
  </si>
  <si>
    <t>GAGE1</t>
  </si>
  <si>
    <t>GAGE12B</t>
  </si>
  <si>
    <t>GAGE12C</t>
  </si>
  <si>
    <t>GAGE12D</t>
  </si>
  <si>
    <t>GAGE12H</t>
  </si>
  <si>
    <t>GAGE6</t>
  </si>
  <si>
    <t>GAL</t>
  </si>
  <si>
    <t>GAL3ST1</t>
  </si>
  <si>
    <t>GAS5</t>
  </si>
  <si>
    <t>GBA3</t>
  </si>
  <si>
    <t>GCNT3</t>
  </si>
  <si>
    <t>GDA</t>
  </si>
  <si>
    <t>GDEP</t>
  </si>
  <si>
    <t>GDF2</t>
  </si>
  <si>
    <t>GDPD3</t>
  </si>
  <si>
    <t>GEM</t>
  </si>
  <si>
    <t>GFRA3</t>
  </si>
  <si>
    <t>GFRA4</t>
  </si>
  <si>
    <t>GGTLC1</t>
  </si>
  <si>
    <t>GHRH</t>
  </si>
  <si>
    <t>GIMAP1</t>
  </si>
  <si>
    <t>GIPC2</t>
  </si>
  <si>
    <t>GJA4</t>
  </si>
  <si>
    <t>GK2</t>
  </si>
  <si>
    <t>GLT6D1</t>
  </si>
  <si>
    <t>GNMT</t>
  </si>
  <si>
    <t>GOLGA6L10</t>
  </si>
  <si>
    <t>GOLGA8G</t>
  </si>
  <si>
    <t>GPAT2</t>
  </si>
  <si>
    <t>GPBAR1</t>
  </si>
  <si>
    <t>GPR111</t>
  </si>
  <si>
    <t>GPR182</t>
  </si>
  <si>
    <t>GPR84</t>
  </si>
  <si>
    <t>GPR85</t>
  </si>
  <si>
    <t>GPT2</t>
  </si>
  <si>
    <t>GRB7</t>
  </si>
  <si>
    <t>GREB1</t>
  </si>
  <si>
    <t>GRIN2B</t>
  </si>
  <si>
    <t>GRK7</t>
  </si>
  <si>
    <t>GRM3</t>
  </si>
  <si>
    <t>GTPBP6</t>
  </si>
  <si>
    <t>GUCA1B</t>
  </si>
  <si>
    <t>H1FNT</t>
  </si>
  <si>
    <t>HAGHL</t>
  </si>
  <si>
    <t>HAL</t>
  </si>
  <si>
    <t>HAO1</t>
  </si>
  <si>
    <t>HAPLN1</t>
  </si>
  <si>
    <t>HAS1</t>
  </si>
  <si>
    <t>HBEGF</t>
  </si>
  <si>
    <t>HBG2</t>
  </si>
  <si>
    <t>HCG26</t>
  </si>
  <si>
    <t>HCG4</t>
  </si>
  <si>
    <t>HCK</t>
  </si>
  <si>
    <t>HCN4</t>
  </si>
  <si>
    <t>HCRT</t>
  </si>
  <si>
    <t>HEPACAM2</t>
  </si>
  <si>
    <t>HES1</t>
  </si>
  <si>
    <t>HES5</t>
  </si>
  <si>
    <t>HHIP</t>
  </si>
  <si>
    <t>HHIPL1</t>
  </si>
  <si>
    <t>HIST1H1C</t>
  </si>
  <si>
    <t>HIST1H1E</t>
  </si>
  <si>
    <t>HIST1H1T</t>
  </si>
  <si>
    <t>HIST1H2AA</t>
  </si>
  <si>
    <t>HIST1H2AE</t>
  </si>
  <si>
    <t>HIST1H2AK</t>
  </si>
  <si>
    <t>HIST1H2BB</t>
  </si>
  <si>
    <t>HIST1H2BD</t>
  </si>
  <si>
    <t>HIST1H2BF</t>
  </si>
  <si>
    <t>HIST1H2BG</t>
  </si>
  <si>
    <t>HIST1H2BJ</t>
  </si>
  <si>
    <t>HIST1H2BK</t>
  </si>
  <si>
    <t>HIST1H2BM</t>
  </si>
  <si>
    <t>HIST2H2BE</t>
  </si>
  <si>
    <t>HIST2H4B</t>
  </si>
  <si>
    <t>HLA-DOB</t>
  </si>
  <si>
    <t>HLA-H</t>
  </si>
  <si>
    <t>HLA-J</t>
  </si>
  <si>
    <t>HMGCR</t>
  </si>
  <si>
    <t>HMGCS1</t>
  </si>
  <si>
    <t>HMGN5</t>
  </si>
  <si>
    <t>HNF4A</t>
  </si>
  <si>
    <t>HNMT</t>
  </si>
  <si>
    <t>HNRNPA1P10</t>
  </si>
  <si>
    <t>HNRNPCL1</t>
  </si>
  <si>
    <t>HORMAD1</t>
  </si>
  <si>
    <t>HOXA2</t>
  </si>
  <si>
    <t>HOXD1</t>
  </si>
  <si>
    <t>HR</t>
  </si>
  <si>
    <t>HRG</t>
  </si>
  <si>
    <t>HSD17B1</t>
  </si>
  <si>
    <t>HSD17B13</t>
  </si>
  <si>
    <t>HSPC157</t>
  </si>
  <si>
    <t>HTR3C</t>
  </si>
  <si>
    <t>HTR3D</t>
  </si>
  <si>
    <t>HTR7P1</t>
  </si>
  <si>
    <t>HYAL4</t>
  </si>
  <si>
    <t>IDI1</t>
  </si>
  <si>
    <t>IER3</t>
  </si>
  <si>
    <t>IFNE</t>
  </si>
  <si>
    <t>IGSF21</t>
  </si>
  <si>
    <t>IKZF5</t>
  </si>
  <si>
    <t>IL10RA</t>
  </si>
  <si>
    <t>IL12A</t>
  </si>
  <si>
    <t>IL13</t>
  </si>
  <si>
    <t>IL23A</t>
  </si>
  <si>
    <t>IL6</t>
  </si>
  <si>
    <t>IMP3</t>
  </si>
  <si>
    <t>INHBA</t>
  </si>
  <si>
    <t>INSIG1</t>
  </si>
  <si>
    <t>INSL4</t>
  </si>
  <si>
    <t>IPCEF1</t>
  </si>
  <si>
    <t>IRX2</t>
  </si>
  <si>
    <t>ITGA8</t>
  </si>
  <si>
    <t>ITGAM</t>
  </si>
  <si>
    <t>ITIH1</t>
  </si>
  <si>
    <t>JPH2</t>
  </si>
  <si>
    <t>JRK</t>
  </si>
  <si>
    <t>JUN</t>
  </si>
  <si>
    <t>KCNC2</t>
  </si>
  <si>
    <t>KCND2</t>
  </si>
  <si>
    <t>KCNJ4</t>
  </si>
  <si>
    <t>KCNK15</t>
  </si>
  <si>
    <t>KCNQ1</t>
  </si>
  <si>
    <t>KCNQ1DN</t>
  </si>
  <si>
    <t>KHDC1L</t>
  </si>
  <si>
    <t>KIAA0040</t>
  </si>
  <si>
    <t>KIAA1239</t>
  </si>
  <si>
    <t>KIAA1614</t>
  </si>
  <si>
    <t>KIAA1755</t>
  </si>
  <si>
    <t>KIAA1875</t>
  </si>
  <si>
    <t>KIF12</t>
  </si>
  <si>
    <t>KIN</t>
  </si>
  <si>
    <t>KIR2DS4</t>
  </si>
  <si>
    <t>KIRREL</t>
  </si>
  <si>
    <t>KISS1R</t>
  </si>
  <si>
    <t>KLF14</t>
  </si>
  <si>
    <t>KLF16</t>
  </si>
  <si>
    <t>KLF4</t>
  </si>
  <si>
    <t>KLF5</t>
  </si>
  <si>
    <t>KLF6</t>
  </si>
  <si>
    <t>KLHL21</t>
  </si>
  <si>
    <t>KLHL34</t>
  </si>
  <si>
    <t>KLK1</t>
  </si>
  <si>
    <t>KLK14</t>
  </si>
  <si>
    <t>KLK5</t>
  </si>
  <si>
    <t>KRT16P2</t>
  </si>
  <si>
    <t>KRT222</t>
  </si>
  <si>
    <t>KRT37</t>
  </si>
  <si>
    <t>KRT76</t>
  </si>
  <si>
    <t>KRT83</t>
  </si>
  <si>
    <t>KRTAP4-12</t>
  </si>
  <si>
    <t>KRTAP5-7</t>
  </si>
  <si>
    <t>LAMB2P1</t>
  </si>
  <si>
    <t>LATS1</t>
  </si>
  <si>
    <t>LCE5A</t>
  </si>
  <si>
    <t>LGALS1</t>
  </si>
  <si>
    <t>LILRB1</t>
  </si>
  <si>
    <t>LILRB4</t>
  </si>
  <si>
    <t>LIM2</t>
  </si>
  <si>
    <t>LIN37</t>
  </si>
  <si>
    <t>LINGO3</t>
  </si>
  <si>
    <t>LIX1</t>
  </si>
  <si>
    <t>LOC100128076</t>
  </si>
  <si>
    <t>LOC100128822</t>
  </si>
  <si>
    <t>LOC100129055</t>
  </si>
  <si>
    <t>LOC100129726</t>
  </si>
  <si>
    <t>LOC100130015</t>
  </si>
  <si>
    <t>LOC100132146</t>
  </si>
  <si>
    <t>LOC100132354</t>
  </si>
  <si>
    <t>LOC100144597</t>
  </si>
  <si>
    <t>LOC100144604</t>
  </si>
  <si>
    <t>LOC100188949</t>
  </si>
  <si>
    <t>LOC100189589</t>
  </si>
  <si>
    <t>LOC100192204</t>
  </si>
  <si>
    <t>LOC100271832</t>
  </si>
  <si>
    <t>LOC100272146</t>
  </si>
  <si>
    <t>LOC100287042</t>
  </si>
  <si>
    <t>LOC100287846</t>
  </si>
  <si>
    <t>LOC100288123</t>
  </si>
  <si>
    <t>LOC100379224</t>
  </si>
  <si>
    <t>LOC144486</t>
  </si>
  <si>
    <t>LOC145845</t>
  </si>
  <si>
    <t>LOC150992</t>
  </si>
  <si>
    <t>LOC1720</t>
  </si>
  <si>
    <t>LOC202781</t>
  </si>
  <si>
    <t>LOC283440</t>
  </si>
  <si>
    <t>LOC283663</t>
  </si>
  <si>
    <t>LOC283867</t>
  </si>
  <si>
    <t>LOC338651</t>
  </si>
  <si>
    <t>LOC339240</t>
  </si>
  <si>
    <t>LOC339505</t>
  </si>
  <si>
    <t>LOC340113</t>
  </si>
  <si>
    <t>LOC348926</t>
  </si>
  <si>
    <t>LOC349196</t>
  </si>
  <si>
    <t>LOC349408</t>
  </si>
  <si>
    <t>LOC375196</t>
  </si>
  <si>
    <t>LOC388564</t>
  </si>
  <si>
    <t>LOC388906</t>
  </si>
  <si>
    <t>LOC389332</t>
  </si>
  <si>
    <t>LOC390595</t>
  </si>
  <si>
    <t>LOC400084</t>
  </si>
  <si>
    <t>LOC400752</t>
  </si>
  <si>
    <t>LOC400931</t>
  </si>
  <si>
    <t>LOC440297</t>
  </si>
  <si>
    <t>LOC441455</t>
  </si>
  <si>
    <t>LOC613038</t>
  </si>
  <si>
    <t>LOC642587</t>
  </si>
  <si>
    <t>LOC642826</t>
  </si>
  <si>
    <t>LOC642864</t>
  </si>
  <si>
    <t>LOC643201</t>
  </si>
  <si>
    <t>LOC643486</t>
  </si>
  <si>
    <t>LOC644189</t>
  </si>
  <si>
    <t>LOC644538</t>
  </si>
  <si>
    <t>LOC646471</t>
  </si>
  <si>
    <t>LOC647012</t>
  </si>
  <si>
    <t>LOC647859</t>
  </si>
  <si>
    <t>LOC653786</t>
  </si>
  <si>
    <t>LOC728066</t>
  </si>
  <si>
    <t>LOC729603</t>
  </si>
  <si>
    <t>LOC730668</t>
  </si>
  <si>
    <t>LOC80054</t>
  </si>
  <si>
    <t>LOC91948</t>
  </si>
  <si>
    <t>LOC92659</t>
  </si>
  <si>
    <t>LOR</t>
  </si>
  <si>
    <t>LPA</t>
  </si>
  <si>
    <t>LPO</t>
  </si>
  <si>
    <t>LRAT</t>
  </si>
  <si>
    <t>LRRC14</t>
  </si>
  <si>
    <t>LRRC24</t>
  </si>
  <si>
    <t>LRRC3</t>
  </si>
  <si>
    <t>LRRC39</t>
  </si>
  <si>
    <t>LRRC4</t>
  </si>
  <si>
    <t>LRRC52</t>
  </si>
  <si>
    <t>LRRC66</t>
  </si>
  <si>
    <t>LRRIQ1</t>
  </si>
  <si>
    <t>LRTM1</t>
  </si>
  <si>
    <t>LY6G6E</t>
  </si>
  <si>
    <t>LYL1</t>
  </si>
  <si>
    <t>LZTFL1</t>
  </si>
  <si>
    <t>MAB21L2</t>
  </si>
  <si>
    <t>MAFF</t>
  </si>
  <si>
    <t>MAGEA5</t>
  </si>
  <si>
    <t>MAGEB18</t>
  </si>
  <si>
    <t>MAGED4B</t>
  </si>
  <si>
    <t>MAGEE1</t>
  </si>
  <si>
    <t>MAMDC4</t>
  </si>
  <si>
    <t>MAN1C1</t>
  </si>
  <si>
    <t>MAOB</t>
  </si>
  <si>
    <t>MAP1LC3C</t>
  </si>
  <si>
    <t>MARVELD2</t>
  </si>
  <si>
    <t>MBIP</t>
  </si>
  <si>
    <t>MC4R</t>
  </si>
  <si>
    <t>MCART2</t>
  </si>
  <si>
    <t>MESP1</t>
  </si>
  <si>
    <t>MESP2</t>
  </si>
  <si>
    <t>METRN</t>
  </si>
  <si>
    <t>MEX3C</t>
  </si>
  <si>
    <t>MICB</t>
  </si>
  <si>
    <t>MIOX</t>
  </si>
  <si>
    <t>MIR133B</t>
  </si>
  <si>
    <t>MIR210</t>
  </si>
  <si>
    <t>MIR3653</t>
  </si>
  <si>
    <t>MIR3911</t>
  </si>
  <si>
    <t>MIR548I2</t>
  </si>
  <si>
    <t>MIR548K</t>
  </si>
  <si>
    <t>MKRN9P</t>
  </si>
  <si>
    <t>MMP12</t>
  </si>
  <si>
    <t>MMP15</t>
  </si>
  <si>
    <t>MMP21</t>
  </si>
  <si>
    <t>MN1</t>
  </si>
  <si>
    <t>MNX1</t>
  </si>
  <si>
    <t>MOBP</t>
  </si>
  <si>
    <t>MORC1</t>
  </si>
  <si>
    <t>MPEG1</t>
  </si>
  <si>
    <t>MPZL2</t>
  </si>
  <si>
    <t>MRC1L1</t>
  </si>
  <si>
    <t>MRPL42P5</t>
  </si>
  <si>
    <t>MT1X</t>
  </si>
  <si>
    <t>MT2A</t>
  </si>
  <si>
    <t>MUC2</t>
  </si>
  <si>
    <t>MUSTN1</t>
  </si>
  <si>
    <t>MUTED-TXNDC5</t>
  </si>
  <si>
    <t>MXI1</t>
  </si>
  <si>
    <t>MYC</t>
  </si>
  <si>
    <t>MYCT1</t>
  </si>
  <si>
    <t>MYO1G</t>
  </si>
  <si>
    <t>MZB1</t>
  </si>
  <si>
    <t>NAALADL1</t>
  </si>
  <si>
    <t>NAP1L2</t>
  </si>
  <si>
    <t>NAPSB</t>
  </si>
  <si>
    <t>NAT6</t>
  </si>
  <si>
    <t>NBPF4</t>
  </si>
  <si>
    <t>NCKAP1L</t>
  </si>
  <si>
    <t>NCRNA00235</t>
  </si>
  <si>
    <t>NCRNA00241</t>
  </si>
  <si>
    <t>NCRNA00256B</t>
  </si>
  <si>
    <t>NCRNA00261</t>
  </si>
  <si>
    <t>NCRNA00295</t>
  </si>
  <si>
    <t>NDST3</t>
  </si>
  <si>
    <t>NEU4</t>
  </si>
  <si>
    <t>NEURL1B</t>
  </si>
  <si>
    <t>NFKBID</t>
  </si>
  <si>
    <t>NKX2-6</t>
  </si>
  <si>
    <t>NKX6-1</t>
  </si>
  <si>
    <t>NLRP2</t>
  </si>
  <si>
    <t>NLRP3</t>
  </si>
  <si>
    <t>NLRP7</t>
  </si>
  <si>
    <t>NOS1</t>
  </si>
  <si>
    <t>NOX3</t>
  </si>
  <si>
    <t>NOX4</t>
  </si>
  <si>
    <t>NOXO1</t>
  </si>
  <si>
    <t>NPAS1</t>
  </si>
  <si>
    <t>NPY</t>
  </si>
  <si>
    <t>NPY1R</t>
  </si>
  <si>
    <t>NR4A2</t>
  </si>
  <si>
    <t>NR4A3</t>
  </si>
  <si>
    <t>NTSR2</t>
  </si>
  <si>
    <t>NUAK2</t>
  </si>
  <si>
    <t>NUDT18</t>
  </si>
  <si>
    <t>NXF1</t>
  </si>
  <si>
    <t>NXF2</t>
  </si>
  <si>
    <t>NXF2B</t>
  </si>
  <si>
    <t>OBFC2A</t>
  </si>
  <si>
    <t>ODZ1</t>
  </si>
  <si>
    <t>OPCML</t>
  </si>
  <si>
    <t>OPN1SW</t>
  </si>
  <si>
    <t>OPN5</t>
  </si>
  <si>
    <t>OPRD1</t>
  </si>
  <si>
    <t>OPTC</t>
  </si>
  <si>
    <t>OR11A1</t>
  </si>
  <si>
    <t>OR1L4</t>
  </si>
  <si>
    <t>OR2M4</t>
  </si>
  <si>
    <t>OR4A16</t>
  </si>
  <si>
    <t>OR4F15</t>
  </si>
  <si>
    <t>OR4M2</t>
  </si>
  <si>
    <t>OR51B2</t>
  </si>
  <si>
    <t>OR51B4</t>
  </si>
  <si>
    <t>OR51T1</t>
  </si>
  <si>
    <t>OR52H1</t>
  </si>
  <si>
    <t>OR52N4</t>
  </si>
  <si>
    <t>OR6T1</t>
  </si>
  <si>
    <t>OR8S1</t>
  </si>
  <si>
    <t>OVGP1</t>
  </si>
  <si>
    <t>OVOL2</t>
  </si>
  <si>
    <t>P2RY4</t>
  </si>
  <si>
    <t>PABPN1L</t>
  </si>
  <si>
    <t>PADI2</t>
  </si>
  <si>
    <t>PAPD5</t>
  </si>
  <si>
    <t>PAQR4</t>
  </si>
  <si>
    <t>PAQR8</t>
  </si>
  <si>
    <t>PASD1</t>
  </si>
  <si>
    <t>PCDH18</t>
  </si>
  <si>
    <t>PCDHA5</t>
  </si>
  <si>
    <t>PCDHB5</t>
  </si>
  <si>
    <t>PCF11</t>
  </si>
  <si>
    <t>PCGF1</t>
  </si>
  <si>
    <t>PCNA-AS1</t>
  </si>
  <si>
    <t>PDCL</t>
  </si>
  <si>
    <t>PDIA2</t>
  </si>
  <si>
    <t>PDP1</t>
  </si>
  <si>
    <t>PDZD9</t>
  </si>
  <si>
    <t>PGC</t>
  </si>
  <si>
    <t>PGLYRP2</t>
  </si>
  <si>
    <t>PGM2L1</t>
  </si>
  <si>
    <t>PHOSPHO1</t>
  </si>
  <si>
    <t>PIGZ</t>
  </si>
  <si>
    <t>PIK3IP1</t>
  </si>
  <si>
    <t>PION</t>
  </si>
  <si>
    <t>PIWIL2</t>
  </si>
  <si>
    <t>PKP3</t>
  </si>
  <si>
    <t>PLA2G4F</t>
  </si>
  <si>
    <t>PLA2R1</t>
  </si>
  <si>
    <t>PLAC2</t>
  </si>
  <si>
    <t>PLD4</t>
  </si>
  <si>
    <t>PLK2</t>
  </si>
  <si>
    <t>PLSCR2</t>
  </si>
  <si>
    <t>PLSCR4</t>
  </si>
  <si>
    <t>PLXDC2</t>
  </si>
  <si>
    <t>PNLIP</t>
  </si>
  <si>
    <t>PNMA6A</t>
  </si>
  <si>
    <t>PNRC1</t>
  </si>
  <si>
    <t>POC1B-GALNT4</t>
  </si>
  <si>
    <t>POU2AF1</t>
  </si>
  <si>
    <t>PPIAL4B</t>
  </si>
  <si>
    <t>PPP1R15A</t>
  </si>
  <si>
    <t>PPP1R15B</t>
  </si>
  <si>
    <t>PPP2R3B</t>
  </si>
  <si>
    <t>PPP3R2</t>
  </si>
  <si>
    <t>PQLC2</t>
  </si>
  <si>
    <t>PRAM1</t>
  </si>
  <si>
    <t>PRB1</t>
  </si>
  <si>
    <t>PRDM1</t>
  </si>
  <si>
    <t>PRM3</t>
  </si>
  <si>
    <t>PRR25</t>
  </si>
  <si>
    <t>PRR5-ARHGAP8</t>
  </si>
  <si>
    <t>PRRG2</t>
  </si>
  <si>
    <t>PSD</t>
  </si>
  <si>
    <t>PSG2</t>
  </si>
  <si>
    <t>PSG3</t>
  </si>
  <si>
    <t>PSKH1</t>
  </si>
  <si>
    <t>PSMC3IP</t>
  </si>
  <si>
    <t>PSORS1C2</t>
  </si>
  <si>
    <t>PTGER1</t>
  </si>
  <si>
    <t>PTH2R</t>
  </si>
  <si>
    <t>PTPN6</t>
  </si>
  <si>
    <t>PTPN7</t>
  </si>
  <si>
    <t>PVRIG</t>
  </si>
  <si>
    <t>PVRL4</t>
  </si>
  <si>
    <t>PYDC1</t>
  </si>
  <si>
    <t>PYGO2</t>
  </si>
  <si>
    <t>RAB3C</t>
  </si>
  <si>
    <t>RAD21L1</t>
  </si>
  <si>
    <t>RASD1</t>
  </si>
  <si>
    <t>RASSF1</t>
  </si>
  <si>
    <t>RASSF7</t>
  </si>
  <si>
    <t>RBM15</t>
  </si>
  <si>
    <t>RBM41</t>
  </si>
  <si>
    <t>RBM7</t>
  </si>
  <si>
    <t>RBMXL2</t>
  </si>
  <si>
    <t>RCOR3</t>
  </si>
  <si>
    <t>RDH16</t>
  </si>
  <si>
    <t>RDH8</t>
  </si>
  <si>
    <t>REC8</t>
  </si>
  <si>
    <t>REG1P</t>
  </si>
  <si>
    <t>RFPL3S</t>
  </si>
  <si>
    <t>RFPL4A</t>
  </si>
  <si>
    <t>RGMA</t>
  </si>
  <si>
    <t>RGPD1</t>
  </si>
  <si>
    <t>RGS18</t>
  </si>
  <si>
    <t>RGS9BP</t>
  </si>
  <si>
    <t>RHOB</t>
  </si>
  <si>
    <t>RHOV</t>
  </si>
  <si>
    <t>RHOXF1</t>
  </si>
  <si>
    <t>RIMBP3</t>
  </si>
  <si>
    <t>RIMBP3B</t>
  </si>
  <si>
    <t>RIT1</t>
  </si>
  <si>
    <t>RLN2</t>
  </si>
  <si>
    <t>RNASE1</t>
  </si>
  <si>
    <t>RND3</t>
  </si>
  <si>
    <t>RNF103-VPS24</t>
  </si>
  <si>
    <t>RNF208</t>
  </si>
  <si>
    <t>RNF214</t>
  </si>
  <si>
    <t>RNF6</t>
  </si>
  <si>
    <t>RNU6ATAC</t>
  </si>
  <si>
    <t>ROBO4</t>
  </si>
  <si>
    <t>RPL21P44</t>
  </si>
  <si>
    <t>RPL23AP64</t>
  </si>
  <si>
    <t>RPP25</t>
  </si>
  <si>
    <t>RPRML</t>
  </si>
  <si>
    <t>RRN3P1</t>
  </si>
  <si>
    <t>RSPH10B</t>
  </si>
  <si>
    <t>RSPH10B2</t>
  </si>
  <si>
    <t>RSRC2</t>
  </si>
  <si>
    <t>RYBP</t>
  </si>
  <si>
    <t>S1PR1</t>
  </si>
  <si>
    <t>SAMD11</t>
  </si>
  <si>
    <t>SAMD9</t>
  </si>
  <si>
    <t>SC4MOL</t>
  </si>
  <si>
    <t>SCG3</t>
  </si>
  <si>
    <t>SCN7A</t>
  </si>
  <si>
    <t>SCNN1G</t>
  </si>
  <si>
    <t>SCO2</t>
  </si>
  <si>
    <t>SDF2L1</t>
  </si>
  <si>
    <t>SELP</t>
  </si>
  <si>
    <t>SEMA6B</t>
  </si>
  <si>
    <t>SERF2-C15ORF63</t>
  </si>
  <si>
    <t>SERPINB10</t>
  </si>
  <si>
    <t>SERPINC1</t>
  </si>
  <si>
    <t>SERPINE1</t>
  </si>
  <si>
    <t>SERPINI2</t>
  </si>
  <si>
    <t>SGCG</t>
  </si>
  <si>
    <t>SGK1</t>
  </si>
  <si>
    <t>SH3GL1P1</t>
  </si>
  <si>
    <t>SHOX</t>
  </si>
  <si>
    <t>SIGLEC14</t>
  </si>
  <si>
    <t>SIGLEC7</t>
  </si>
  <si>
    <t>SLC10A2</t>
  </si>
  <si>
    <t>SLC14A2</t>
  </si>
  <si>
    <t>SLC15A1</t>
  </si>
  <si>
    <t>SLC15A5</t>
  </si>
  <si>
    <t>SLC16A14</t>
  </si>
  <si>
    <t>SLC16A5</t>
  </si>
  <si>
    <t>SLC22A7</t>
  </si>
  <si>
    <t>SLC23A3</t>
  </si>
  <si>
    <t>SLC2A1</t>
  </si>
  <si>
    <t>SLC2A12</t>
  </si>
  <si>
    <t>SLC2A14</t>
  </si>
  <si>
    <t>SLC30A10</t>
  </si>
  <si>
    <t>SLC34A2</t>
  </si>
  <si>
    <t>SLC35C1</t>
  </si>
  <si>
    <t>SLC39A2</t>
  </si>
  <si>
    <t>SLC5A2</t>
  </si>
  <si>
    <t>SLC5A5</t>
  </si>
  <si>
    <t>SLC6A1</t>
  </si>
  <si>
    <t>SLC6A10P</t>
  </si>
  <si>
    <t>SLC6A20</t>
  </si>
  <si>
    <t>SLC6A4</t>
  </si>
  <si>
    <t>SLC6A5</t>
  </si>
  <si>
    <t>SLFN12</t>
  </si>
  <si>
    <t>SLFNL1</t>
  </si>
  <si>
    <t>SLU7</t>
  </si>
  <si>
    <t>SMAD7</t>
  </si>
  <si>
    <t>SMCR7</t>
  </si>
  <si>
    <t>SMEK3P</t>
  </si>
  <si>
    <t>SMN1</t>
  </si>
  <si>
    <t>SNAI1</t>
  </si>
  <si>
    <t>SNHG11</t>
  </si>
  <si>
    <t>SNHG12</t>
  </si>
  <si>
    <t>SNN</t>
  </si>
  <si>
    <t>SNORA15</t>
  </si>
  <si>
    <t>SNORA36A</t>
  </si>
  <si>
    <t>SNORA43</t>
  </si>
  <si>
    <t>SNORA46</t>
  </si>
  <si>
    <t>SNORA58</t>
  </si>
  <si>
    <t>SNORA5B</t>
  </si>
  <si>
    <t>SNORA5C</t>
  </si>
  <si>
    <t>SNORA77</t>
  </si>
  <si>
    <t>SNORA80</t>
  </si>
  <si>
    <t>SNORD15A</t>
  </si>
  <si>
    <t>SNORD15B</t>
  </si>
  <si>
    <t>SNX11</t>
  </si>
  <si>
    <t>SNX32</t>
  </si>
  <si>
    <t>SOCS3</t>
  </si>
  <si>
    <t>SOHLH2</t>
  </si>
  <si>
    <t>SOSTDC1</t>
  </si>
  <si>
    <t>SOX11</t>
  </si>
  <si>
    <t>SOX4</t>
  </si>
  <si>
    <t>SPAG1</t>
  </si>
  <si>
    <t>SPATA8</t>
  </si>
  <si>
    <t>SPDYE2</t>
  </si>
  <si>
    <t>SPDYE8P</t>
  </si>
  <si>
    <t>SPIN3</t>
  </si>
  <si>
    <t>SPINK9</t>
  </si>
  <si>
    <t>SPOPL</t>
  </si>
  <si>
    <t>SPRR2C</t>
  </si>
  <si>
    <t>SPRR2F</t>
  </si>
  <si>
    <t>SPTB</t>
  </si>
  <si>
    <t>SPTY2D1</t>
  </si>
  <si>
    <t>SSTR5</t>
  </si>
  <si>
    <t>ST18</t>
  </si>
  <si>
    <t>ST8SIA6</t>
  </si>
  <si>
    <t>STATH</t>
  </si>
  <si>
    <t>STXBP2</t>
  </si>
  <si>
    <t>SYBU</t>
  </si>
  <si>
    <t>SYF2</t>
  </si>
  <si>
    <t>SYN2</t>
  </si>
  <si>
    <t>TAB2</t>
  </si>
  <si>
    <t>TAF1</t>
  </si>
  <si>
    <t>TAF1D</t>
  </si>
  <si>
    <t>TAF7L</t>
  </si>
  <si>
    <t>TBC1D10C</t>
  </si>
  <si>
    <t>TBC1D13</t>
  </si>
  <si>
    <t>TBC1D26</t>
  </si>
  <si>
    <t>TBC1D3H</t>
  </si>
  <si>
    <t>TCEAL5</t>
  </si>
  <si>
    <t>TCP10L</t>
  </si>
  <si>
    <t>TCTN2</t>
  </si>
  <si>
    <t>TDRD5</t>
  </si>
  <si>
    <t>TEKT2</t>
  </si>
  <si>
    <t>TFF2</t>
  </si>
  <si>
    <t>TGDS</t>
  </si>
  <si>
    <t>TGIF2-C20ORF24</t>
  </si>
  <si>
    <t>THAP1</t>
  </si>
  <si>
    <t>THBS1</t>
  </si>
  <si>
    <t>TIGD5</t>
  </si>
  <si>
    <t>TIPARP</t>
  </si>
  <si>
    <t>TLR10</t>
  </si>
  <si>
    <t>TLX3</t>
  </si>
  <si>
    <t>TMC2</t>
  </si>
  <si>
    <t>TMED7-TICAM2</t>
  </si>
  <si>
    <t>TMEM158</t>
  </si>
  <si>
    <t>TMEM187</t>
  </si>
  <si>
    <t>TMEM189-UBE2V1</t>
  </si>
  <si>
    <t>TMEM203</t>
  </si>
  <si>
    <t>TMEM213</t>
  </si>
  <si>
    <t>TMEM80</t>
  </si>
  <si>
    <t>TMEM90A</t>
  </si>
  <si>
    <t>TMF1</t>
  </si>
  <si>
    <t>TMOD4</t>
  </si>
  <si>
    <t>TMPRSS11A</t>
  </si>
  <si>
    <t>TNF</t>
  </si>
  <si>
    <t>TNFRSF13B</t>
  </si>
  <si>
    <t>TNFSF13B</t>
  </si>
  <si>
    <t>TP53TG3</t>
  </si>
  <si>
    <t>TPTE2P2</t>
  </si>
  <si>
    <t>TREH</t>
  </si>
  <si>
    <t>TREM1</t>
  </si>
  <si>
    <t>TREX1</t>
  </si>
  <si>
    <t>TREX2</t>
  </si>
  <si>
    <t>TRIM10</t>
  </si>
  <si>
    <t>TRIM22</t>
  </si>
  <si>
    <t>TRIM4</t>
  </si>
  <si>
    <t>TRIM40</t>
  </si>
  <si>
    <t>TRIM41</t>
  </si>
  <si>
    <t>TRIM48</t>
  </si>
  <si>
    <t>TRIM65</t>
  </si>
  <si>
    <t>TRIM68</t>
  </si>
  <si>
    <t>TRMT11</t>
  </si>
  <si>
    <t>TRMT112</t>
  </si>
  <si>
    <t>TRPC7</t>
  </si>
  <si>
    <t>TSLP</t>
  </si>
  <si>
    <t>TSPYL2</t>
  </si>
  <si>
    <t>TTLL12</t>
  </si>
  <si>
    <t>TTLL13</t>
  </si>
  <si>
    <t>TUBB1</t>
  </si>
  <si>
    <t>TUBB2A</t>
  </si>
  <si>
    <t>TUBD1</t>
  </si>
  <si>
    <t>TXNDC6</t>
  </si>
  <si>
    <t>TXNRD3IT1</t>
  </si>
  <si>
    <t>TYSND1</t>
  </si>
  <si>
    <t>UBA5</t>
  </si>
  <si>
    <t>UBA52</t>
  </si>
  <si>
    <t>UCP3</t>
  </si>
  <si>
    <t>UGT2B11</t>
  </si>
  <si>
    <t>UGT2B28</t>
  </si>
  <si>
    <t>UNC93A</t>
  </si>
  <si>
    <t>USP12</t>
  </si>
  <si>
    <t>USP26</t>
  </si>
  <si>
    <t>USP50</t>
  </si>
  <si>
    <t>USP53</t>
  </si>
  <si>
    <t>USP9Y</t>
  </si>
  <si>
    <t>UTS2</t>
  </si>
  <si>
    <t>VCPIP1</t>
  </si>
  <si>
    <t>VIPR1</t>
  </si>
  <si>
    <t>VSIG1</t>
  </si>
  <si>
    <t>VSIG4</t>
  </si>
  <si>
    <t>VWDE</t>
  </si>
  <si>
    <t>WBSCR27</t>
  </si>
  <si>
    <t>WBSCR28</t>
  </si>
  <si>
    <t>WNT7A</t>
  </si>
  <si>
    <t>WNT8B</t>
  </si>
  <si>
    <t>WNT9A</t>
  </si>
  <si>
    <t>XAGE3</t>
  </si>
  <si>
    <t>XDH</t>
  </si>
  <si>
    <t>XIRP1</t>
  </si>
  <si>
    <t>XPO1</t>
  </si>
  <si>
    <t>ZAR1</t>
  </si>
  <si>
    <t>ZBED3</t>
  </si>
  <si>
    <t>ZBTB2</t>
  </si>
  <si>
    <t>ZBTB3</t>
  </si>
  <si>
    <t>ZBTB42</t>
  </si>
  <si>
    <t>ZBTB47</t>
  </si>
  <si>
    <t>ZDHHC1</t>
  </si>
  <si>
    <t>ZDHHC8P1</t>
  </si>
  <si>
    <t>ZFP28</t>
  </si>
  <si>
    <t>ZFP36L1</t>
  </si>
  <si>
    <t>ZFP91-CNTF</t>
  </si>
  <si>
    <t>ZFY</t>
  </si>
  <si>
    <t>ZIC2</t>
  </si>
  <si>
    <t>ZNF138</t>
  </si>
  <si>
    <t>ZNF155</t>
  </si>
  <si>
    <t>ZNF189</t>
  </si>
  <si>
    <t>ZNF222</t>
  </si>
  <si>
    <t>ZNF23</t>
  </si>
  <si>
    <t>ZNF235</t>
  </si>
  <si>
    <t>ZNF264</t>
  </si>
  <si>
    <t>ZNF267</t>
  </si>
  <si>
    <t>ZNF280A</t>
  </si>
  <si>
    <t>ZNF286B</t>
  </si>
  <si>
    <t>ZNF295</t>
  </si>
  <si>
    <t>ZNF324</t>
  </si>
  <si>
    <t>ZNF324B</t>
  </si>
  <si>
    <t>ZNF329</t>
  </si>
  <si>
    <t>ZNF331</t>
  </si>
  <si>
    <t>ZNF34</t>
  </si>
  <si>
    <t>ZNF345</t>
  </si>
  <si>
    <t>ZNF391</t>
  </si>
  <si>
    <t>ZNF394</t>
  </si>
  <si>
    <t>ZNF415</t>
  </si>
  <si>
    <t>ZNF432</t>
  </si>
  <si>
    <t>ZNF469</t>
  </si>
  <si>
    <t>ZNF485</t>
  </si>
  <si>
    <t>ZNF492</t>
  </si>
  <si>
    <t>ZNF493</t>
  </si>
  <si>
    <t>ZNF506</t>
  </si>
  <si>
    <t>ZNF524</t>
  </si>
  <si>
    <t>ZNF525</t>
  </si>
  <si>
    <t>ZNF540</t>
  </si>
  <si>
    <t>ZNF568</t>
  </si>
  <si>
    <t>ZNF570</t>
  </si>
  <si>
    <t>ZNF571</t>
  </si>
  <si>
    <t>ZNF573</t>
  </si>
  <si>
    <t>ZNF583</t>
  </si>
  <si>
    <t>ZNF597</t>
  </si>
  <si>
    <t>ZNF600</t>
  </si>
  <si>
    <t>ZNF654</t>
  </si>
  <si>
    <t>ZNF665</t>
  </si>
  <si>
    <t>ZNF669</t>
  </si>
  <si>
    <t>ZNF674</t>
  </si>
  <si>
    <t>ZNF676</t>
  </si>
  <si>
    <t>ZNF677</t>
  </si>
  <si>
    <t>ZNF679</t>
  </si>
  <si>
    <t>ZNF682</t>
  </si>
  <si>
    <t>ZNF699</t>
  </si>
  <si>
    <t>ZNF704</t>
  </si>
  <si>
    <t>ZNF713</t>
  </si>
  <si>
    <t>ZNF716</t>
  </si>
  <si>
    <t>ZNF721</t>
  </si>
  <si>
    <t>ZNF738</t>
  </si>
  <si>
    <t>ZNF763</t>
  </si>
  <si>
    <t>ZNF821</t>
  </si>
  <si>
    <t>ZNF837</t>
  </si>
  <si>
    <t>ZNF839</t>
  </si>
  <si>
    <t>ZNF84</t>
  </si>
  <si>
    <t>ZNF844</t>
  </si>
  <si>
    <t>ZNF850</t>
  </si>
  <si>
    <t>ZNF883</t>
  </si>
  <si>
    <t>ZNF91</t>
  </si>
  <si>
    <t>ZNF92</t>
  </si>
  <si>
    <t>ZNF98</t>
  </si>
  <si>
    <t>ZP4</t>
  </si>
  <si>
    <t>ZRSR2</t>
  </si>
  <si>
    <t>ZSCAN16</t>
  </si>
  <si>
    <t>ZSWIM2</t>
  </si>
  <si>
    <t>Immune response_IL-1 signaling pathway</t>
  </si>
  <si>
    <t>TAB2, Endothelin-1, UEV1A, IL-6, Ubiquitin, AP-1, IKK-alpha, PAI1, c-Jun, c-Jun/c-Jun, TNF-alpha</t>
  </si>
  <si>
    <t>Immune response_TLR2 and TLR4 signaling pathways</t>
  </si>
  <si>
    <t>Cell cycle_ESR1 regulation of G1/S transition</t>
  </si>
  <si>
    <t>Immune response_IL-33 signaling pathway</t>
  </si>
  <si>
    <t xml:space="preserve">Development_TGF-beta-dependent induction of EMT via MAPK </t>
  </si>
  <si>
    <t>Immune response_IL-2 activation and signaling pathway</t>
  </si>
  <si>
    <t>Development_GM-CSF signaling</t>
  </si>
  <si>
    <t>Immune response_CCL2 signaling</t>
  </si>
  <si>
    <t>Immune response_IL-3 activation and signaling pathway</t>
  </si>
  <si>
    <t>AP-1, c-Fos, c-Jun/c-Fos, SHP-1, SOCS3, EGR1</t>
  </si>
  <si>
    <t>NETosis in SLE</t>
  </si>
  <si>
    <t>Effect of H. pylori infection on gastric epithelial cell proliferation</t>
  </si>
  <si>
    <t>Immune response_TNF-R2 signaling pathways</t>
  </si>
  <si>
    <t>Immune response_IL-18 signaling</t>
  </si>
  <si>
    <t>Immune response_Histamine H1 receptor signaling in immune response</t>
  </si>
  <si>
    <t>Neuroprotective action of lithium</t>
  </si>
  <si>
    <t>nNOS, WNT, c-Jun, Calcineurin B (regulatory), NR2, NR2B, Frizzled, HSP70</t>
  </si>
  <si>
    <t>Immune response_HMGB1/TLR signaling pathway</t>
  </si>
  <si>
    <t>Signal transduction_NF-kB activation pathways</t>
  </si>
  <si>
    <t>PYGO2, WNT, c-Jun, Frizzled, SNAIL1, c-Myc, ENC1</t>
  </si>
  <si>
    <t>Cell cycle_Regulation of G1/S transition (part 2)</t>
  </si>
  <si>
    <t>c-Fos, IKK-alpha, c-Jun, Cyclin A, p107</t>
  </si>
  <si>
    <t>Signal transduction_PTMs (ubiquitination and phosphorylation) in TNF-alpha-induced NF-kB signaling</t>
  </si>
  <si>
    <t>IKK-alpha, c-IAP2, c-IAP1, TNF-alpha, TACI(TNFRSF13B)</t>
  </si>
  <si>
    <t>Immune response_Role of PKR in stress-induced antiviral cell response</t>
  </si>
  <si>
    <t>TAB2, IL-6, IKK-alpha, c-Jun, TNF-alpha, BAFF(TNFSF13B), c-Myc</t>
  </si>
  <si>
    <t>TAB2, UEV1A, Ubiquitin, IKK-alpha, BAFF(TNFSF13B), TACI(TNFRSF13B)</t>
  </si>
  <si>
    <t>Regulation of Tissue factor signaling in cancer</t>
  </si>
  <si>
    <t>Immune response_TREM1 signaling pathway</t>
  </si>
  <si>
    <t>IL-6, Ubiquitin, c-Fos, c-Jun/c-Fos, IKK-alpha, TREM1, TNF-alpha</t>
  </si>
  <si>
    <t>Colorectal cancer (general schema)</t>
  </si>
  <si>
    <t>Development_G-CSF-induced myeloid differentiation</t>
  </si>
  <si>
    <t>ITGAM, c-Jun, c-Myc, SHP-1, SOCS3</t>
  </si>
  <si>
    <t>Ubiquitin, c-IAP2, c-IAP1, TNF-alpha, HSP70</t>
  </si>
  <si>
    <t>TAB2, UEV1A, Ubiquitin, AP-1, IKK-alpha</t>
  </si>
  <si>
    <t>AP-1, c-Fos, c-Jun/c-Fos, c-Jun, c-Myc</t>
  </si>
  <si>
    <t>Signal transduction_Activin A signaling regulation</t>
  </si>
  <si>
    <t>Histone H4, Ubiquitin, Histone H2, Activin A, SMAD7</t>
  </si>
  <si>
    <t>Signal transduction_PTMs in IL-12 signaling pathway</t>
  </si>
  <si>
    <t>Immune response_IL-22 signaling pathway</t>
  </si>
  <si>
    <t>c-Fos, c-Jun/c-Fos, c-Jun, c-Myc, SOCS3</t>
  </si>
  <si>
    <t>Immune response_C5a signaling</t>
  </si>
  <si>
    <t>PDE4 regulation of cyto/chemokine expression in inflammatory skin diseases</t>
  </si>
  <si>
    <t>IL-6, IL-12 alpha, MIG, TNF-alpha, IL23A, IL-13</t>
  </si>
  <si>
    <t>Immune response_MIF-mediated glucocorticoid regulation</t>
  </si>
  <si>
    <t>IL-6, c-Fos, c-Jun, TNF-alpha</t>
  </si>
  <si>
    <t>HBV signaling via protein kinases leading to HCC</t>
  </si>
  <si>
    <t>Cell adhesion_ECM remodeling</t>
  </si>
  <si>
    <t>Immune response_IL-12 signaling pathway</t>
  </si>
  <si>
    <t>Ubiquitin, c-Jun, SOCS3, P-selectin</t>
  </si>
  <si>
    <t>Proteolysis_Putative ubiquitin pathway</t>
  </si>
  <si>
    <t>FBXW7, UEV1A, Ubiquitin, HSP70</t>
  </si>
  <si>
    <t>Rank</t>
    <phoneticPr fontId="17" type="noConversion"/>
  </si>
  <si>
    <t>Pathway</t>
    <phoneticPr fontId="17" type="noConversion"/>
  </si>
  <si>
    <r>
      <rPr>
        <b/>
        <i/>
        <sz val="12"/>
        <rFont val="Arial"/>
        <family val="2"/>
      </rPr>
      <t>Log p</t>
    </r>
    <r>
      <rPr>
        <b/>
        <sz val="12"/>
        <rFont val="Arial"/>
        <family val="2"/>
      </rPr>
      <t xml:space="preserve"> value</t>
    </r>
    <phoneticPr fontId="17" type="noConversion"/>
  </si>
  <si>
    <t>Genes</t>
    <phoneticPr fontId="17" type="noConversion"/>
  </si>
  <si>
    <t>Immune response_TLR signaling pathway</t>
    <phoneticPr fontId="17" type="noConversion"/>
  </si>
  <si>
    <t>TAB2, UEV1A, IL-6, Ubiquitin, AP-1,               c-Jun/c-Fos, IKK-alpha, c-Jun, IL-12 alpha, CD14, TNF-alpha, HSP70</t>
    <phoneticPr fontId="17" type="noConversion"/>
  </si>
  <si>
    <t>TAB2, UEV1A, IL-6, Ubiquitin, AP-1,               c-Jun/c-Fos, IKK-alpha, c-Jun, CD14,          TNF-alpha, TLR10</t>
    <phoneticPr fontId="17" type="noConversion"/>
  </si>
  <si>
    <t>Skp2/TrCP/FBXW, Ubiquitin, c-Fos,                c-Jun/c-Fos, c-Jun, Cyclin A, c-Myc, CRM1</t>
    <phoneticPr fontId="17" type="noConversion"/>
  </si>
  <si>
    <t>Immune response_TLR5, TLR7,   TLR8 and TLR9 signaling pathways</t>
    <phoneticPr fontId="17" type="noConversion"/>
  </si>
  <si>
    <t>TAB2, UEV1A, IL-6, Ubiquitin, AP-1,               c-Jun/c-Fos, IKK-alpha, c-Jun, TNF-alpha</t>
    <phoneticPr fontId="17" type="noConversion"/>
  </si>
  <si>
    <t>TAB2, IL-6, Ubiquitin, Histone H2A,         Histone H2B, IKK-alpha, c-Jun, TNF-alpha,     IL-13</t>
    <phoneticPr fontId="17" type="noConversion"/>
  </si>
  <si>
    <t>Signal transduction_PTMs in      BAFF-induced non-canonical NF-kB signaling</t>
    <phoneticPr fontId="17" type="noConversion"/>
  </si>
  <si>
    <t>Skp2/TrCP/FBXW, UEV1A, Ubiquitin,          IKK-alpha, c-IAP2, c-IAP1, BAFF(TNFSF13B)</t>
    <phoneticPr fontId="17" type="noConversion"/>
  </si>
  <si>
    <t>Endothelin-1, NOX4, AP-1, c-Fos,                   c-Jun/c-Fos, PAI1, c-Jun, SNAIL1</t>
    <phoneticPr fontId="17" type="noConversion"/>
  </si>
  <si>
    <t>AP-1, c-Fos, c-Jun/c-Fos, IKK-alpha,               c-Myc, SHP-1, SOCS3, EGR1</t>
    <phoneticPr fontId="17" type="noConversion"/>
  </si>
  <si>
    <t>c-Fos, IKK-alpha, GM-CSF receptor, CSF2RB, c-Myc, CSF2RA, EGR1, Hck</t>
    <phoneticPr fontId="17" type="noConversion"/>
  </si>
  <si>
    <t>Apoptosis and survival_Role of PKR in stress-induced apoptosis</t>
    <phoneticPr fontId="17" type="noConversion"/>
  </si>
  <si>
    <t>TAB2, C/EBP zeta, IKK-alpha,                   TNF-alpha, PP2A regulatory, c-Myc, ATF-4, ATF-3</t>
    <phoneticPr fontId="17" type="noConversion"/>
  </si>
  <si>
    <t>SLE genetic marker-specific pathways</t>
    <phoneticPr fontId="17" type="noConversion"/>
  </si>
  <si>
    <t>Bcl-6, NOX4, BLK, CD22, BLIMP1 (PRDI-BF1), TNF-alpha, BAFF(TNFSF13B), c-Myc, SHP-1, TACI(TNFRSF13B), GRP78</t>
  </si>
  <si>
    <t>IL-6, AP-1, c-Fos, c-Jun/c-Fos, c-Jun,           TNF-alpha, CCBP2 (CCR9), Claudin-5</t>
    <phoneticPr fontId="17" type="noConversion"/>
  </si>
  <si>
    <t>Immune response_CD16 signaling</t>
    <phoneticPr fontId="17" type="noConversion"/>
  </si>
  <si>
    <t>AP-1, c-Fos, c-Jun/c-Fos, FCGR3A, c-Jun,           Calcineurin B (regulatory), TNF-alpha, SHP-1, Cytohesin1</t>
    <phoneticPr fontId="17" type="noConversion"/>
  </si>
  <si>
    <t>Histone H4, Histone H1, Histone H2A,        Histone H2, Histone H1.2, Leukocyte elastase</t>
    <phoneticPr fontId="17" type="noConversion"/>
  </si>
  <si>
    <t>Histone H4, Skp2/TrCP/FBXW, AP-1, c-Jun, Calcineurin B (regulatory), c-Myc, HB-EGF, EGR1</t>
    <phoneticPr fontId="17" type="noConversion"/>
  </si>
  <si>
    <t>AP-1, c-Jun/c-Fos, IKK-alpha, c-Jun, c-IAP2,     c-IAP1, TNF-alpha</t>
    <phoneticPr fontId="17" type="noConversion"/>
  </si>
  <si>
    <t>TAB2, IL-6, AP-1, c-Fos, c-Jun/c-Fos,         IKK-alpha, c-Jun, TNF-alpha</t>
    <phoneticPr fontId="17" type="noConversion"/>
  </si>
  <si>
    <t>Expression targets of tissue factor signaling in cancer</t>
    <phoneticPr fontId="17" type="noConversion"/>
  </si>
  <si>
    <t>PAI1, CTGF, Coagulation factor V,       Coagulation factor X, Cyr61</t>
    <phoneticPr fontId="17" type="noConversion"/>
  </si>
  <si>
    <t>IL-6, c-Fos, c-Jun/c-Fos, IKK-alpha, c-Jun,           Calcineurin B (regulatory), TNF-alpha</t>
    <phoneticPr fontId="17" type="noConversion"/>
  </si>
  <si>
    <t>Transcription_N-CoR/ SMRT   complex-mediated epigenetic gene silencing</t>
    <phoneticPr fontId="17" type="noConversion"/>
  </si>
  <si>
    <t>Histone H4, Ubiquitin, Histone H2B, AP-1,        c-Fos, c-Jun/c-Fos, c-Jun</t>
    <phoneticPr fontId="17" type="noConversion"/>
  </si>
  <si>
    <t>TAB2, UEV1A, IL-6, Ubiquitin, IKK-alpha,        TNF-alpha</t>
    <phoneticPr fontId="17" type="noConversion"/>
  </si>
  <si>
    <t>TAB2, Ubiquitin, IKK-alpha, c-IAP2, c-IAP1,    TNF-alpha, BAFF(TNFSF13B)</t>
    <phoneticPr fontId="17" type="noConversion"/>
  </si>
  <si>
    <t>Development_WNT signaling pathway (part 2)</t>
    <phoneticPr fontId="17" type="noConversion"/>
  </si>
  <si>
    <t>TAB2, UEV1A, Ubiquitin, c-IAP2, c-IAP1,        TNF-alpha</t>
    <phoneticPr fontId="17" type="noConversion"/>
  </si>
  <si>
    <t>Apoptosis and survival_Anti-apoptotic TNFs/NF-kB/IAP pathway</t>
    <phoneticPr fontId="17" type="noConversion"/>
  </si>
  <si>
    <t>Role of cell adhesion in                vaso-occlusion in Sickle cell disease</t>
    <phoneticPr fontId="17" type="noConversion"/>
  </si>
  <si>
    <t>ITGAM, Thrombospondin 1, CD14, TNF-alpha,                   Fc gamma RI, P-selectin</t>
    <phoneticPr fontId="17" type="noConversion"/>
  </si>
  <si>
    <t>Signal transduction_PTMs in      BAFF-induced canonical NF-kB signaling</t>
    <phoneticPr fontId="17" type="noConversion"/>
  </si>
  <si>
    <t>AP-1, c-Jun, c-Jun/c-Jun, TNF-alpha, EGR1,     P-selectin</t>
    <phoneticPr fontId="17" type="noConversion"/>
  </si>
  <si>
    <t>WNT, IL-6, Frizzled, TNF-alpha,                  Ephrin-B receptors</t>
    <phoneticPr fontId="17" type="noConversion"/>
  </si>
  <si>
    <t>Apoptosis and survival_Role of      IAP-proteins in apoptosis</t>
    <phoneticPr fontId="17" type="noConversion"/>
  </si>
  <si>
    <t>Signal transduction_PTMs in       IL-17-induced CIKS-dependent MAPK signaling pathways</t>
    <phoneticPr fontId="17" type="noConversion"/>
  </si>
  <si>
    <t>Development_Regulation of                      epithelial-to-mesenchymal transition (EMT)</t>
    <phoneticPr fontId="17" type="noConversion"/>
  </si>
  <si>
    <t>WNT, Endothelin-1, PAI1, c-Jun, Frizzled, SNAIL1, TNF-alpha</t>
    <phoneticPr fontId="17" type="noConversion"/>
  </si>
  <si>
    <t>Immune response_ETV3 affect on                CSF1-promoted macrophage differentiation</t>
    <phoneticPr fontId="17" type="noConversion"/>
  </si>
  <si>
    <t>GADD45 beta, Ubiquitin, c-Jun, IL-12 alpha,        c-Myc, SOCS3</t>
    <phoneticPr fontId="17" type="noConversion"/>
  </si>
  <si>
    <t>AP-1, c-Fos, c-Jun/c-Fos, PAI1, c-Jun,         TNF-alpha</t>
    <phoneticPr fontId="17" type="noConversion"/>
  </si>
  <si>
    <t>PAI1, MMP-12, MMP-15, Kallikrein 1, HB-EGF,         Kallikrein 3 (PSA)</t>
    <phoneticPr fontId="17" type="noConversion"/>
  </si>
  <si>
    <t/>
  </si>
  <si>
    <t>Gene</t>
    <phoneticPr fontId="1" type="noConversion"/>
  </si>
  <si>
    <t>Cuffdiff ID</t>
    <phoneticPr fontId="1" type="noConversion"/>
  </si>
  <si>
    <t>Transcript ID</t>
    <phoneticPr fontId="1" type="noConversion"/>
  </si>
  <si>
    <t>EV71_0 FPKM</t>
    <phoneticPr fontId="1" type="noConversion"/>
  </si>
  <si>
    <t>EV71_8 FPKM</t>
    <phoneticPr fontId="1" type="noConversion"/>
  </si>
  <si>
    <t>Proportion_8 h.p.i.</t>
    <phoneticPr fontId="1" type="noConversion"/>
  </si>
  <si>
    <t>Relative expression</t>
    <phoneticPr fontId="1" type="noConversion"/>
  </si>
  <si>
    <t>TP73</t>
  </si>
  <si>
    <t>TCONS_00000071</t>
  </si>
  <si>
    <t>NM_005427</t>
  </si>
  <si>
    <t>TCONS_00000074</t>
  </si>
  <si>
    <t>NM_001126242</t>
  </si>
  <si>
    <t>APITD1-CORT</t>
  </si>
  <si>
    <t>TCONS_00000122</t>
  </si>
  <si>
    <t>NM_198544</t>
  </si>
  <si>
    <t>TCONS_00000123</t>
  </si>
  <si>
    <t>NM_199006</t>
  </si>
  <si>
    <t>NECAP2</t>
  </si>
  <si>
    <t>TCONS_00000231</t>
  </si>
  <si>
    <t>NM_001145277</t>
  </si>
  <si>
    <t>TCONS_00000232</t>
  </si>
  <si>
    <t>NM_001145278</t>
  </si>
  <si>
    <t>KCNQ4</t>
  </si>
  <si>
    <t>TCONS_00000539</t>
  </si>
  <si>
    <t>NM_004700</t>
  </si>
  <si>
    <t>TCONS_00000540</t>
  </si>
  <si>
    <t>NM_172163</t>
  </si>
  <si>
    <t>ST3GAL3</t>
  </si>
  <si>
    <t>TCONS_00000579</t>
  </si>
  <si>
    <t>NM_174968</t>
  </si>
  <si>
    <t>TCONS_00000580</t>
  </si>
  <si>
    <t>NM_174969</t>
  </si>
  <si>
    <t>ARTN</t>
  </si>
  <si>
    <t>TCONS_00000583</t>
  </si>
  <si>
    <t>NM_001136215</t>
  </si>
  <si>
    <t>TCONS_00000584</t>
  </si>
  <si>
    <t>NM_057090</t>
  </si>
  <si>
    <t>TCONS_00000585</t>
  </si>
  <si>
    <t>NM_057091</t>
  </si>
  <si>
    <t>ATP6V0B</t>
  </si>
  <si>
    <t>TCONS_00000589</t>
  </si>
  <si>
    <t>NM_001039457</t>
  </si>
  <si>
    <t>TCONS_00000590</t>
  </si>
  <si>
    <t>NM_004047</t>
  </si>
  <si>
    <t>OSBPL9</t>
  </si>
  <si>
    <t>TCONS_00000652</t>
  </si>
  <si>
    <t>NM_024586</t>
  </si>
  <si>
    <t>TCONS_00000653</t>
  </si>
  <si>
    <t>NM_148906</t>
  </si>
  <si>
    <t>TCONS_00000654</t>
  </si>
  <si>
    <t>NM_148908</t>
  </si>
  <si>
    <t>TCONS_00000655</t>
  </si>
  <si>
    <t>NM_148909</t>
  </si>
  <si>
    <t>SCP2</t>
  </si>
  <si>
    <t>TCONS_00000674</t>
  </si>
  <si>
    <t>NM_001193599</t>
  </si>
  <si>
    <t>TCONS_00000676</t>
  </si>
  <si>
    <t>NM_001193617</t>
  </si>
  <si>
    <t>N/A</t>
    <phoneticPr fontId="1" type="noConversion"/>
  </si>
  <si>
    <t>TCONS_00000979</t>
  </si>
  <si>
    <t>NM_001134400</t>
  </si>
  <si>
    <t>TCONS_00000980</t>
  </si>
  <si>
    <t>NM_001134403</t>
  </si>
  <si>
    <t>TCONS_00000981</t>
  </si>
  <si>
    <t>NM_001134404</t>
  </si>
  <si>
    <t>TCONS_00000982</t>
  </si>
  <si>
    <t>NM_182580</t>
  </si>
  <si>
    <t>HFE2</t>
  </si>
  <si>
    <t>TCONS_00001084</t>
  </si>
  <si>
    <t>NM_213652</t>
  </si>
  <si>
    <t>TCONS_00001085</t>
  </si>
  <si>
    <t>NM_213653</t>
  </si>
  <si>
    <t>IL6R</t>
  </si>
  <si>
    <t>TCONS_00001218</t>
  </si>
  <si>
    <t>NM_000565</t>
  </si>
  <si>
    <t>TCONS_00001219</t>
  </si>
  <si>
    <t>NM_181359</t>
  </si>
  <si>
    <t>UHMK1</t>
  </si>
  <si>
    <t>TCONS_00001419</t>
  </si>
  <si>
    <t>NM_001184763</t>
  </si>
  <si>
    <t>TCONS_00001420</t>
  </si>
  <si>
    <t>NM_144624</t>
  </si>
  <si>
    <t>SMG7</t>
  </si>
  <si>
    <t>TCONS_00001559</t>
  </si>
  <si>
    <t>NM_001174061</t>
  </si>
  <si>
    <t>TCONS_00001562</t>
  </si>
  <si>
    <t>NM_201569</t>
  </si>
  <si>
    <t>IKBKE</t>
  </si>
  <si>
    <t>TCONS_00001766</t>
  </si>
  <si>
    <t>NM_001136225</t>
  </si>
  <si>
    <t>TCONS_00001767</t>
  </si>
  <si>
    <t>NM_001136223</t>
  </si>
  <si>
    <t>DISC1</t>
  </si>
  <si>
    <t>TCONS_00001929</t>
  </si>
  <si>
    <t>NM_001012957</t>
  </si>
  <si>
    <t>TCONS_00001931</t>
  </si>
  <si>
    <t>NM_001164540</t>
  </si>
  <si>
    <t>AKR7L</t>
  </si>
  <si>
    <t>TCONS_00002255</t>
  </si>
  <si>
    <t>NM_001145289</t>
  </si>
  <si>
    <t>TCONS_00002256</t>
  </si>
  <si>
    <t>NM_201252</t>
  </si>
  <si>
    <t>BSDC1</t>
  </si>
  <si>
    <t>TCONS_00002435</t>
  </si>
  <si>
    <t>NM_001143888</t>
  </si>
  <si>
    <t>TCONS_00002436</t>
  </si>
  <si>
    <t>NM_001143889</t>
  </si>
  <si>
    <t>TCONS_00002437</t>
  </si>
  <si>
    <t>NM_001143890</t>
  </si>
  <si>
    <t>FOXJ3</t>
  </si>
  <si>
    <t>TCONS_00002547</t>
  </si>
  <si>
    <t>NM_001198852</t>
  </si>
  <si>
    <t>TCONS_00002550</t>
  </si>
  <si>
    <t>NM_001198850</t>
  </si>
  <si>
    <t>MUC1</t>
  </si>
  <si>
    <t>TCONS_00003231</t>
  </si>
  <si>
    <t>NM_001018016</t>
  </si>
  <si>
    <t>TCONS_00003232</t>
  </si>
  <si>
    <t>NM_001018017</t>
  </si>
  <si>
    <t>TCONS_00003234</t>
  </si>
  <si>
    <t>NM_001044391</t>
  </si>
  <si>
    <t>YY1AP1</t>
  </si>
  <si>
    <t>TCONS_00003257</t>
  </si>
  <si>
    <t>NM_001198899</t>
  </si>
  <si>
    <t>TCONS_00003258</t>
  </si>
  <si>
    <t>NM_001198903</t>
  </si>
  <si>
    <t>TCONS_00003259</t>
  </si>
  <si>
    <t>NM_001198904</t>
  </si>
  <si>
    <t>TCONS_00003260</t>
  </si>
  <si>
    <t>NM_001198902</t>
  </si>
  <si>
    <t>TCONS_00003265</t>
  </si>
  <si>
    <t>NM_001198900</t>
  </si>
  <si>
    <t>TCONS_00003266</t>
  </si>
  <si>
    <t>NM_001198905</t>
  </si>
  <si>
    <t>TCONS_00003267</t>
  </si>
  <si>
    <t>NM_018253</t>
  </si>
  <si>
    <t>TCONS_00003268</t>
  </si>
  <si>
    <t>NM_139121</t>
  </si>
  <si>
    <t>TCONS_00003274</t>
  </si>
  <si>
    <t>NM_001198906</t>
  </si>
  <si>
    <t>TCONS_00003275</t>
  </si>
  <si>
    <t>NM_139118</t>
  </si>
  <si>
    <t>ABL2</t>
  </si>
  <si>
    <t>TCONS_00003534</t>
  </si>
  <si>
    <t>NM_001136000</t>
  </si>
  <si>
    <t>TCONS_00003536</t>
  </si>
  <si>
    <t>NM_005158</t>
  </si>
  <si>
    <t>TCONS_00003537</t>
  </si>
  <si>
    <t>NM_001168236</t>
  </si>
  <si>
    <t>ATP6V1G3</t>
  </si>
  <si>
    <t>TCONS_00003596</t>
  </si>
  <si>
    <t>NM_133262</t>
  </si>
  <si>
    <t>TCONS_00003597</t>
  </si>
  <si>
    <t>NM_133326</t>
  </si>
  <si>
    <t>MRPL55</t>
  </si>
  <si>
    <t>TCONS_00003793</t>
  </si>
  <si>
    <t>NM_181454</t>
  </si>
  <si>
    <t>TCONS_00003794</t>
  </si>
  <si>
    <t>NM_181455</t>
  </si>
  <si>
    <t>TCONS_00003795</t>
  </si>
  <si>
    <t>NM_181456</t>
  </si>
  <si>
    <t>TCONS_00003798</t>
  </si>
  <si>
    <t>NM_181464</t>
  </si>
  <si>
    <t>IDI2-AS1</t>
  </si>
  <si>
    <t>TCONS_00003916</t>
  </si>
  <si>
    <t>NR_024628</t>
  </si>
  <si>
    <t>TCONS_00003917</t>
  </si>
  <si>
    <t>NR_024629</t>
  </si>
  <si>
    <t>TCONS_00003918</t>
  </si>
  <si>
    <t>NR_027708</t>
  </si>
  <si>
    <t>RPP38</t>
  </si>
  <si>
    <t>TCONS_00003988</t>
  </si>
  <si>
    <t>NM_006414</t>
  </si>
  <si>
    <t>TCONS_00003989</t>
  </si>
  <si>
    <t>NM_183005</t>
  </si>
  <si>
    <t>MLLT10</t>
  </si>
  <si>
    <t>TCONS_00004016</t>
  </si>
  <si>
    <t>NM_001195627</t>
  </si>
  <si>
    <t>TCONS_00004018</t>
  </si>
  <si>
    <t>NM_001195630</t>
  </si>
  <si>
    <t>CREM</t>
  </si>
  <si>
    <t>TCONS_00004070</t>
  </si>
  <si>
    <t>NM_182853</t>
  </si>
  <si>
    <t>TCONS_00004074</t>
  </si>
  <si>
    <t>NM_183060</t>
  </si>
  <si>
    <t>TCONS_00004081</t>
  </si>
  <si>
    <t>NM_182717</t>
  </si>
  <si>
    <t>TCONS_00004082</t>
  </si>
  <si>
    <t>NM_182718</t>
  </si>
  <si>
    <t>TCONS_00004083</t>
  </si>
  <si>
    <t>NM_182719</t>
  </si>
  <si>
    <t>TCONS_00004086</t>
  </si>
  <si>
    <t>NM_182722</t>
  </si>
  <si>
    <t>TCONS_00004089</t>
  </si>
  <si>
    <t>NM_182725</t>
  </si>
  <si>
    <t>SLC29A3</t>
  </si>
  <si>
    <t>TCONS_00004240</t>
  </si>
  <si>
    <t>NM_018344</t>
  </si>
  <si>
    <t>TCONS_00004241</t>
  </si>
  <si>
    <t>NR_033413</t>
  </si>
  <si>
    <t>IL15RA</t>
  </si>
  <si>
    <t>TCONS_00004745</t>
  </si>
  <si>
    <t>NM_002189</t>
  </si>
  <si>
    <t>TCONS_00004747</t>
  </si>
  <si>
    <t>NR_033494</t>
  </si>
  <si>
    <t>ZNF239</t>
  </si>
  <si>
    <t>TCONS_00004918</t>
  </si>
  <si>
    <t>NM_005674</t>
  </si>
  <si>
    <t>TCONS_00004919</t>
  </si>
  <si>
    <t>NM_001099282</t>
  </si>
  <si>
    <t>OGDHL</t>
  </si>
  <si>
    <t>TCONS_00004993</t>
  </si>
  <si>
    <t>NM_001143996</t>
  </si>
  <si>
    <t>TCONS_00004994</t>
  </si>
  <si>
    <t>NM_001143997</t>
  </si>
  <si>
    <t>TCONS_00004995</t>
  </si>
  <si>
    <t>NM_018245</t>
  </si>
  <si>
    <t>MRPL43</t>
  </si>
  <si>
    <t>TCONS_00005291</t>
  </si>
  <si>
    <t>NM_176792</t>
  </si>
  <si>
    <t>TCONS_00005293</t>
  </si>
  <si>
    <t>NM_176794</t>
  </si>
  <si>
    <t>FGF8</t>
  </si>
  <si>
    <t>TCONS_00005306</t>
  </si>
  <si>
    <t>NM_006119</t>
  </si>
  <si>
    <t>TCONS_00005307</t>
  </si>
  <si>
    <t>NM_033163</t>
  </si>
  <si>
    <t>KCNIP2</t>
  </si>
  <si>
    <t>TCONS_00005313</t>
  </si>
  <si>
    <t>NM_173194</t>
  </si>
  <si>
    <t>TCONS_00005315</t>
  </si>
  <si>
    <t>NM_014591</t>
  </si>
  <si>
    <t>TCONS_00005317</t>
  </si>
  <si>
    <t>NM_173192</t>
  </si>
  <si>
    <t>TCONS_00005318</t>
  </si>
  <si>
    <t>NM_173193</t>
  </si>
  <si>
    <t>TCONS_00005319</t>
  </si>
  <si>
    <t>NM_173195</t>
  </si>
  <si>
    <t>ADAM8</t>
  </si>
  <si>
    <t>TCONS_00005464</t>
  </si>
  <si>
    <t>NM_001109</t>
  </si>
  <si>
    <t>TCONS_00005466</t>
  </si>
  <si>
    <t>NM_001164490</t>
  </si>
  <si>
    <t>TSPAN4</t>
  </si>
  <si>
    <t>TCONS_00005513</t>
  </si>
  <si>
    <t>NM_001025238</t>
  </si>
  <si>
    <t>TCONS_00005516</t>
  </si>
  <si>
    <t>NM_001025235</t>
  </si>
  <si>
    <t>PGAP2</t>
  </si>
  <si>
    <t>TCONS_00005558</t>
  </si>
  <si>
    <t>NR_027014</t>
  </si>
  <si>
    <t>TCONS_00005561</t>
  </si>
  <si>
    <t>NR_027017</t>
  </si>
  <si>
    <t>TCONS_00005563</t>
  </si>
  <si>
    <t>NR_027018</t>
  </si>
  <si>
    <t>AMPD3</t>
  </si>
  <si>
    <t>TCONS_00005648</t>
  </si>
  <si>
    <t>NM_001172431</t>
  </si>
  <si>
    <t>TCONS_00005649</t>
  </si>
  <si>
    <t>NM_000480</t>
  </si>
  <si>
    <t>TCONS_00005650</t>
  </si>
  <si>
    <t>NM_001025389</t>
  </si>
  <si>
    <t>TCONS_00005652</t>
  </si>
  <si>
    <t>NM_001172430</t>
  </si>
  <si>
    <t>BDNF-AS1</t>
  </si>
  <si>
    <t>TCONS_00005737</t>
  </si>
  <si>
    <t>NR_033312</t>
  </si>
  <si>
    <t>TCONS_00005738</t>
  </si>
  <si>
    <t>NR_033313</t>
  </si>
  <si>
    <t>ATG13</t>
  </si>
  <si>
    <t>TCONS_00005834</t>
  </si>
  <si>
    <t>NR_024587</t>
  </si>
  <si>
    <t>TCONS_00005835</t>
  </si>
  <si>
    <t>NR_024588</t>
  </si>
  <si>
    <t>SLC3A2</t>
  </si>
  <si>
    <t>TCONS_00006047</t>
  </si>
  <si>
    <t>NM_001012662</t>
  </si>
  <si>
    <t>TCONS_00006049</t>
  </si>
  <si>
    <t>NM_002394</t>
  </si>
  <si>
    <t>TCONS_00006050</t>
  </si>
  <si>
    <t>NM_001012661</t>
  </si>
  <si>
    <t>TCONS_00006051</t>
  </si>
  <si>
    <t>NM_001012663</t>
  </si>
  <si>
    <t>TCONS_00006053</t>
  </si>
  <si>
    <t>NR_037193</t>
  </si>
  <si>
    <t>ALDH3B1</t>
  </si>
  <si>
    <t>TCONS_00006221</t>
  </si>
  <si>
    <t>NM_001161473</t>
  </si>
  <si>
    <t>TCONS_00006222</t>
  </si>
  <si>
    <t>NM_000694</t>
  </si>
  <si>
    <t>TCONS_00006223</t>
  </si>
  <si>
    <t>NM_001030010</t>
  </si>
  <si>
    <t>TMEM25</t>
  </si>
  <si>
    <t>TCONS_00006500</t>
  </si>
  <si>
    <t>NM_001144034</t>
  </si>
  <si>
    <t>TCONS_00006507</t>
  </si>
  <si>
    <t>NM_001144038</t>
  </si>
  <si>
    <t>HINFP</t>
  </si>
  <si>
    <t>TCONS_00006525</t>
  </si>
  <si>
    <t>NM_015517</t>
  </si>
  <si>
    <t>TCONS_00006526</t>
  </si>
  <si>
    <t>NM_198971</t>
  </si>
  <si>
    <t>RNH1</t>
  </si>
  <si>
    <t>TCONS_00006651</t>
  </si>
  <si>
    <t>NM_203385</t>
  </si>
  <si>
    <t>TCONS_00006652</t>
  </si>
  <si>
    <t>NM_203386</t>
  </si>
  <si>
    <t>TCONS_00006653</t>
  </si>
  <si>
    <t>NM_203387</t>
  </si>
  <si>
    <t>CARS</t>
  </si>
  <si>
    <t>TCONS_00006732</t>
  </si>
  <si>
    <t>NM_001014437</t>
  </si>
  <si>
    <t>TCONS_00006733</t>
  </si>
  <si>
    <t>NM_001194997</t>
  </si>
  <si>
    <t>BDNF</t>
  </si>
  <si>
    <t>TCONS_00006943</t>
  </si>
  <si>
    <t>NM_001143816</t>
  </si>
  <si>
    <t>TCONS_00006949</t>
  </si>
  <si>
    <t>NM_001709</t>
  </si>
  <si>
    <t>TCONS_00006953</t>
  </si>
  <si>
    <t>NM_001143810</t>
  </si>
  <si>
    <t>TCONS_00006954</t>
  </si>
  <si>
    <t>NM_001143811</t>
  </si>
  <si>
    <t>TRPT1</t>
  </si>
  <si>
    <t>TCONS_00007221</t>
  </si>
  <si>
    <t>NM_001033678</t>
  </si>
  <si>
    <t>TCONS_00007222</t>
  </si>
  <si>
    <t>NM_001160389</t>
  </si>
  <si>
    <t>TCONS_00007223</t>
  </si>
  <si>
    <t>NM_001160390</t>
  </si>
  <si>
    <t>TCONS_00007224</t>
  </si>
  <si>
    <t>NM_001160392</t>
  </si>
  <si>
    <t>TMEM134</t>
  </si>
  <si>
    <t>TCONS_00007330</t>
  </si>
  <si>
    <t>NM_001078650</t>
  </si>
  <si>
    <t>TCONS_00007332</t>
  </si>
  <si>
    <t>NM_025124</t>
  </si>
  <si>
    <t>CLEC4A</t>
  </si>
  <si>
    <t>TCONS_00007931</t>
  </si>
  <si>
    <t>NM_016184</t>
  </si>
  <si>
    <t>TCONS_00007933</t>
  </si>
  <si>
    <t>NM_194448</t>
  </si>
  <si>
    <t>PPHLN1</t>
  </si>
  <si>
    <t>TCONS_00008087</t>
  </si>
  <si>
    <t>NM_001143788</t>
  </si>
  <si>
    <t>TCONS_00008090</t>
  </si>
  <si>
    <t>NM_201440</t>
  </si>
  <si>
    <t>IRAK4</t>
  </si>
  <si>
    <t>TCONS_00008097</t>
  </si>
  <si>
    <t>NM_001114182</t>
  </si>
  <si>
    <t>TCONS_00008098</t>
  </si>
  <si>
    <t>NM_001145256</t>
  </si>
  <si>
    <t>TCONS_00008099</t>
  </si>
  <si>
    <t>NM_001145257</t>
  </si>
  <si>
    <t>DAZAP2</t>
  </si>
  <si>
    <t>TCONS_00008170</t>
  </si>
  <si>
    <t>NM_001136266</t>
  </si>
  <si>
    <t>TCONS_00008172</t>
  </si>
  <si>
    <t>NM_001136268</t>
  </si>
  <si>
    <t>TCONS_00008175</t>
  </si>
  <si>
    <t>NM_001136269</t>
  </si>
  <si>
    <t>CNOT2</t>
  </si>
  <si>
    <t>TCONS_00008411</t>
  </si>
  <si>
    <t>NM_001199303</t>
  </si>
  <si>
    <t>TCONS_00008412</t>
  </si>
  <si>
    <t>NR_037615</t>
  </si>
  <si>
    <t>RFC5</t>
  </si>
  <si>
    <t>TCONS_00008622</t>
  </si>
  <si>
    <t>NM_001130112</t>
  </si>
  <si>
    <t>TCONS_00008623</t>
  </si>
  <si>
    <t>NM_001130113</t>
  </si>
  <si>
    <t>TCONS_00008625</t>
  </si>
  <si>
    <t>NM_181578</t>
  </si>
  <si>
    <t>CABP1</t>
  </si>
  <si>
    <t>TCONS_00008643</t>
  </si>
  <si>
    <t>NM_004276</t>
  </si>
  <si>
    <t>TCONS_00008644</t>
  </si>
  <si>
    <t>NM_031205</t>
  </si>
  <si>
    <t>IFFO1</t>
  </si>
  <si>
    <t>TCONS_00008795</t>
  </si>
  <si>
    <t>NM_001039670</t>
  </si>
  <si>
    <t>TCONS_00008796</t>
  </si>
  <si>
    <t>NM_001193457</t>
  </si>
  <si>
    <t>TCONS_00008797</t>
  </si>
  <si>
    <t>NM_080730</t>
  </si>
  <si>
    <t>ING4</t>
  </si>
  <si>
    <t>TCONS_00008806</t>
  </si>
  <si>
    <t>NM_001127582</t>
  </si>
  <si>
    <t>TCONS_00008807</t>
  </si>
  <si>
    <t>NM_001127583</t>
  </si>
  <si>
    <t>TCONS_00008810</t>
  </si>
  <si>
    <t>NM_001127586</t>
  </si>
  <si>
    <t>BCAT1</t>
  </si>
  <si>
    <t>TCONS_00008967</t>
  </si>
  <si>
    <t>NM_001178093</t>
  </si>
  <si>
    <t>TCONS_00008968</t>
  </si>
  <si>
    <t>NM_001178091</t>
  </si>
  <si>
    <t>TCONS_00008969</t>
  </si>
  <si>
    <t>NM_001178092</t>
  </si>
  <si>
    <t>KIF21A</t>
  </si>
  <si>
    <t>TCONS_00009030</t>
  </si>
  <si>
    <t>NM_001173464</t>
  </si>
  <si>
    <t>TCONS_00009031</t>
  </si>
  <si>
    <t>NM_001173465</t>
  </si>
  <si>
    <t>TCONS_00009077</t>
  </si>
  <si>
    <t>NM_001172440</t>
  </si>
  <si>
    <t>TCONS_00009078</t>
  </si>
  <si>
    <t>NM_006025</t>
  </si>
  <si>
    <t>ZNF641</t>
  </si>
  <si>
    <t>TCONS_00009092</t>
  </si>
  <si>
    <t>NM_152320</t>
  </si>
  <si>
    <t>TCONS_00009094</t>
  </si>
  <si>
    <t>NM_001172682</t>
  </si>
  <si>
    <t>ARHGAP9</t>
  </si>
  <si>
    <t>TCONS_00009314</t>
  </si>
  <si>
    <t>NM_001080156</t>
  </si>
  <si>
    <t>TCONS_00009316</t>
  </si>
  <si>
    <t>NM_001080157</t>
  </si>
  <si>
    <t>TCONS_00009665</t>
  </si>
  <si>
    <t>NM_023012</t>
  </si>
  <si>
    <t>TCONS_00009666</t>
  </si>
  <si>
    <t>NR_036434</t>
  </si>
  <si>
    <t>TCONS_00009667</t>
  </si>
  <si>
    <t>NR_036435</t>
  </si>
  <si>
    <t>TCONS_00009668</t>
  </si>
  <si>
    <t>NR_036436</t>
  </si>
  <si>
    <t>NHLRC3</t>
  </si>
  <si>
    <t>TCONS_00009798</t>
  </si>
  <si>
    <t>NM_001012754</t>
  </si>
  <si>
    <t>TCONS_00009799</t>
  </si>
  <si>
    <t>NM_001017370</t>
  </si>
  <si>
    <t>LRCH1</t>
  </si>
  <si>
    <t>TCONS_00009828</t>
  </si>
  <si>
    <t>NM_001164211</t>
  </si>
  <si>
    <t>TCONS_00009829</t>
  </si>
  <si>
    <t>NM_015116</t>
  </si>
  <si>
    <t>ZMYM5</t>
  </si>
  <si>
    <t>TCONS_00010013</t>
  </si>
  <si>
    <t>NM_001142684</t>
  </si>
  <si>
    <t>TCONS_00010014</t>
  </si>
  <si>
    <t>NM_001039649</t>
  </si>
  <si>
    <t>TCONS_00010015</t>
  </si>
  <si>
    <t>NM_001039650</t>
  </si>
  <si>
    <t>THSD1</t>
  </si>
  <si>
    <t>TCONS_00010206</t>
  </si>
  <si>
    <t>NM_018676</t>
  </si>
  <si>
    <t>TCONS_00010207</t>
  </si>
  <si>
    <t>NM_199263</t>
  </si>
  <si>
    <t>CMTM5</t>
  </si>
  <si>
    <t>TCONS_00010378</t>
  </si>
  <si>
    <t>NM_001037288</t>
  </si>
  <si>
    <t>TCONS_00010379</t>
  </si>
  <si>
    <t>NM_138460</t>
  </si>
  <si>
    <t>MAX</t>
  </si>
  <si>
    <t>TCONS_00011278</t>
  </si>
  <si>
    <t>NM_002382</t>
  </si>
  <si>
    <t>TCONS_00011279</t>
  </si>
  <si>
    <t>NM_145112</t>
  </si>
  <si>
    <t>TCONS_00011280</t>
  </si>
  <si>
    <t>NM_145113</t>
  </si>
  <si>
    <t>TCONS_00011281</t>
  </si>
  <si>
    <t>NM_145116</t>
  </si>
  <si>
    <t>ACTN1</t>
  </si>
  <si>
    <t>TCONS_00011293</t>
  </si>
  <si>
    <t>NM_001102</t>
  </si>
  <si>
    <t>TCONS_00011294</t>
  </si>
  <si>
    <t>NM_001130004</t>
  </si>
  <si>
    <t>TCONS_00011295</t>
  </si>
  <si>
    <t>NM_001130005</t>
  </si>
  <si>
    <t>ACYP1</t>
  </si>
  <si>
    <t>TCONS_00011339</t>
  </si>
  <si>
    <t>NM_001107</t>
  </si>
  <si>
    <t>TCONS_00011340</t>
  </si>
  <si>
    <t>NM_203488</t>
  </si>
  <si>
    <t>AKT1</t>
  </si>
  <si>
    <t>TCONS_00011536</t>
  </si>
  <si>
    <t>NM_005163</t>
  </si>
  <si>
    <t>TCONS_00011538</t>
  </si>
  <si>
    <t>NM_001014432</t>
  </si>
  <si>
    <t>C15orf23</t>
  </si>
  <si>
    <t>TCONS_00011717</t>
  </si>
  <si>
    <t>NM_001142761</t>
  </si>
  <si>
    <t>TCONS_00011718</t>
  </si>
  <si>
    <t>NM_001142762</t>
  </si>
  <si>
    <t>TCF12</t>
  </si>
  <si>
    <t>TCONS_00011873</t>
  </si>
  <si>
    <t>NM_003205</t>
  </si>
  <si>
    <t>TCONS_00011875</t>
  </si>
  <si>
    <t>NM_207037</t>
  </si>
  <si>
    <t>LRRC49</t>
  </si>
  <si>
    <t>TCONS_00011978</t>
  </si>
  <si>
    <t>NM_001199017</t>
  </si>
  <si>
    <t>TCONS_00011980</t>
  </si>
  <si>
    <t>NM_001199018</t>
  </si>
  <si>
    <t>SENP8</t>
  </si>
  <si>
    <t>TCONS_00011985</t>
  </si>
  <si>
    <t>NM_001172109</t>
  </si>
  <si>
    <t>TCONS_00011988</t>
  </si>
  <si>
    <t>NM_145204</t>
  </si>
  <si>
    <t>PML</t>
  </si>
  <si>
    <t>TCONS_00012004</t>
  </si>
  <si>
    <t>NM_033239</t>
  </si>
  <si>
    <t>TCONS_00012005</t>
  </si>
  <si>
    <t>NM_033240</t>
  </si>
  <si>
    <t>TCONS_00012007</t>
  </si>
  <si>
    <t>NM_033247</t>
  </si>
  <si>
    <t>TCONS_00012010</t>
  </si>
  <si>
    <t>NM_033246</t>
  </si>
  <si>
    <t>LTK</t>
  </si>
  <si>
    <t>TCONS_00012331</t>
  </si>
  <si>
    <t>NM_002344</t>
  </si>
  <si>
    <t>TCONS_00012332</t>
  </si>
  <si>
    <t>NM_206961</t>
  </si>
  <si>
    <t>SPG11</t>
  </si>
  <si>
    <t>TCONS_00012380</t>
  </si>
  <si>
    <t>NM_001160227</t>
  </si>
  <si>
    <t>TCONS_00012381</t>
  </si>
  <si>
    <t>NM_025137</t>
  </si>
  <si>
    <t>MYO5A</t>
  </si>
  <si>
    <t>TCONS_00012425</t>
  </si>
  <si>
    <t>NM_000259</t>
  </si>
  <si>
    <t>TCONS_00012426</t>
  </si>
  <si>
    <t>NM_001142495</t>
  </si>
  <si>
    <t>IL32</t>
  </si>
  <si>
    <t>TCONS_00012945</t>
  </si>
  <si>
    <t>NM_001012631</t>
  </si>
  <si>
    <t>TCONS_00012947</t>
  </si>
  <si>
    <t>NM_001012718</t>
  </si>
  <si>
    <t>TCONS_00012948</t>
  </si>
  <si>
    <t>NM_004221</t>
  </si>
  <si>
    <t>TCONS_00012949</t>
  </si>
  <si>
    <t>NM_001012635</t>
  </si>
  <si>
    <t>TCONS_00012950</t>
  </si>
  <si>
    <t>NM_001012634</t>
  </si>
  <si>
    <t>IL21R</t>
  </si>
  <si>
    <t>TCONS_00013128</t>
  </si>
  <si>
    <t>NM_181078</t>
  </si>
  <si>
    <t>TCONS_00013129</t>
  </si>
  <si>
    <t>NM_181079</t>
  </si>
  <si>
    <t>TCONS_00013130</t>
  </si>
  <si>
    <t>NM_021798</t>
  </si>
  <si>
    <t>SH2B1</t>
  </si>
  <si>
    <t>TCONS_00013147</t>
  </si>
  <si>
    <t>NM_001145795</t>
  </si>
  <si>
    <t>TCONS_00013150</t>
  </si>
  <si>
    <t>NM_001145812</t>
  </si>
  <si>
    <t>TCONS_00013151</t>
  </si>
  <si>
    <t>NM_015503</t>
  </si>
  <si>
    <t>SPNS1</t>
  </si>
  <si>
    <t>TCONS_00013159</t>
  </si>
  <si>
    <t>NM_001142448</t>
  </si>
  <si>
    <t>TCONS_00013161</t>
  </si>
  <si>
    <t>NM_001142450</t>
  </si>
  <si>
    <t>HERPUD1</t>
  </si>
  <si>
    <t>TCONS_00013336</t>
  </si>
  <si>
    <t>NM_001010989</t>
  </si>
  <si>
    <t>TCONS_00013337</t>
  </si>
  <si>
    <t>NM_001010990</t>
  </si>
  <si>
    <t>TCONS_00013338</t>
  </si>
  <si>
    <t>NM_014685</t>
  </si>
  <si>
    <t>NFAT5</t>
  </si>
  <si>
    <t>TCONS_00013490</t>
  </si>
  <si>
    <t>NM_001113178</t>
  </si>
  <si>
    <t>TCONS_00013491</t>
  </si>
  <si>
    <t>NM_006599</t>
  </si>
  <si>
    <t>TCONS_00013494</t>
  </si>
  <si>
    <t>NM_173214</t>
  </si>
  <si>
    <t>DDX19B</t>
  </si>
  <si>
    <t>TCONS_00013504</t>
  </si>
  <si>
    <t>NM_001014449</t>
  </si>
  <si>
    <t>TCONS_00013505</t>
  </si>
  <si>
    <t>NM_001014451</t>
  </si>
  <si>
    <t>AXIN1</t>
  </si>
  <si>
    <t>TCONS_00013661</t>
  </si>
  <si>
    <t>NM_003502</t>
  </si>
  <si>
    <t>TCONS_00013662</t>
  </si>
  <si>
    <t>NM_181050</t>
  </si>
  <si>
    <t>C16orf13</t>
  </si>
  <si>
    <t>TCONS_00013666</t>
  </si>
  <si>
    <t>NM_001040160</t>
  </si>
  <si>
    <t>TCONS_00013668</t>
  </si>
  <si>
    <t>NM_001040162</t>
  </si>
  <si>
    <t>TCONS_00013670</t>
  </si>
  <si>
    <t>NM_032366</t>
  </si>
  <si>
    <t>TK2</t>
  </si>
  <si>
    <t>TCONS_00014076</t>
  </si>
  <si>
    <t>NM_001172643</t>
  </si>
  <si>
    <t>TCONS_00014077</t>
  </si>
  <si>
    <t>NM_001172644</t>
  </si>
  <si>
    <t>TCONS_00014078</t>
  </si>
  <si>
    <t>NM_001172645</t>
  </si>
  <si>
    <t>RPAIN</t>
  </si>
  <si>
    <t>TCONS_00014384</t>
  </si>
  <si>
    <t>NM_001160267</t>
  </si>
  <si>
    <t>TCONS_00014385</t>
  </si>
  <si>
    <t>NR_027678</t>
  </si>
  <si>
    <t>TCONS_00014389</t>
  </si>
  <si>
    <t>NM_001160246</t>
  </si>
  <si>
    <t>TCONS_00014392</t>
  </si>
  <si>
    <t>NR_027681</t>
  </si>
  <si>
    <t>TCONS_00014393</t>
  </si>
  <si>
    <t>NR_027682</t>
  </si>
  <si>
    <t>TCONS_00014395</t>
  </si>
  <si>
    <t>NR_027684</t>
  </si>
  <si>
    <t>TCONS_00014396</t>
  </si>
  <si>
    <t>NR_027685</t>
  </si>
  <si>
    <t>TNFSF13</t>
  </si>
  <si>
    <t>TCONS_00014447</t>
  </si>
  <si>
    <t>NM_003808</t>
  </si>
  <si>
    <t>TCONS_00014448</t>
  </si>
  <si>
    <t>NM_172087</t>
  </si>
  <si>
    <t>TCONS_00014449</t>
  </si>
  <si>
    <t>NM_172088</t>
  </si>
  <si>
    <t>ZNF207</t>
  </si>
  <si>
    <t>TCONS_00014693</t>
  </si>
  <si>
    <t>NM_001032293</t>
  </si>
  <si>
    <t>TCONS_00014694</t>
  </si>
  <si>
    <t>NM_001098507</t>
  </si>
  <si>
    <t>TCONS_00014695</t>
  </si>
  <si>
    <t>NM_003457</t>
  </si>
  <si>
    <t>RARA</t>
  </si>
  <si>
    <t>TCONS_00014788</t>
  </si>
  <si>
    <t>NM_001145301</t>
  </si>
  <si>
    <t>TCONS_00014789</t>
  </si>
  <si>
    <t>NM_001145302</t>
  </si>
  <si>
    <t>CACNA1G</t>
  </si>
  <si>
    <t>TCONS_00015004</t>
  </si>
  <si>
    <t>NM_198382</t>
  </si>
  <si>
    <t>TCONS_00015009</t>
  </si>
  <si>
    <t>NM_198387</t>
  </si>
  <si>
    <t>TCONS_00015010</t>
  </si>
  <si>
    <t>NM_198388</t>
  </si>
  <si>
    <t>AMZ2</t>
  </si>
  <si>
    <t>TCONS_00015126</t>
  </si>
  <si>
    <t>NM_001033570</t>
  </si>
  <si>
    <t>TCONS_00015127</t>
  </si>
  <si>
    <t>NM_001033571</t>
  </si>
  <si>
    <t>TCONS_00015128</t>
  </si>
  <si>
    <t>NM_001033572</t>
  </si>
  <si>
    <t>TCONS_00015129</t>
  </si>
  <si>
    <t>NM_001033574</t>
  </si>
  <si>
    <t>TCONS_00015130</t>
  </si>
  <si>
    <t>NM_016627</t>
  </si>
  <si>
    <t>C1QTNF1</t>
  </si>
  <si>
    <t>TCONS_00015243</t>
  </si>
  <si>
    <t>NM_030968</t>
  </si>
  <si>
    <t>TCONS_00015244</t>
  </si>
  <si>
    <t>NM_198594</t>
  </si>
  <si>
    <t>TCONS_00015245</t>
  </si>
  <si>
    <t>NM_198593</t>
  </si>
  <si>
    <t>RPTOR</t>
  </si>
  <si>
    <t>TCONS_00015267</t>
  </si>
  <si>
    <t>NM_001163034</t>
  </si>
  <si>
    <t>TCONS_00015268</t>
  </si>
  <si>
    <t>NM_020761</t>
  </si>
  <si>
    <t>BAIAP2</t>
  </si>
  <si>
    <t>TCONS_00015270</t>
  </si>
  <si>
    <t>NM_017450</t>
  </si>
  <si>
    <t>TCONS_00015272</t>
  </si>
  <si>
    <t>NM_006340</t>
  </si>
  <si>
    <t>GIT1</t>
  </si>
  <si>
    <t>TCONS_00015698</t>
  </si>
  <si>
    <t>NM_001085454</t>
  </si>
  <si>
    <t>TCONS_00015699</t>
  </si>
  <si>
    <t>NM_014030</t>
  </si>
  <si>
    <t>MPP3</t>
  </si>
  <si>
    <t>TCONS_00015975</t>
  </si>
  <si>
    <t>NM_001932</t>
  </si>
  <si>
    <t>TCONS_00015976</t>
  </si>
  <si>
    <t>NR_003562</t>
  </si>
  <si>
    <t>EXOC7</t>
  </si>
  <si>
    <t>TCONS_00016337</t>
  </si>
  <si>
    <t>NR_028133</t>
  </si>
  <si>
    <t>TCONS_00016340</t>
  </si>
  <si>
    <t>NM_001145297</t>
  </si>
  <si>
    <t>TCONS_00016341</t>
  </si>
  <si>
    <t>NM_001145298</t>
  </si>
  <si>
    <t>PCYT2</t>
  </si>
  <si>
    <t>TCONS_00016422</t>
  </si>
  <si>
    <t>NR_033685</t>
  </si>
  <si>
    <t>TCONS_00016428</t>
  </si>
  <si>
    <t>NR_033681</t>
  </si>
  <si>
    <t>TCONS_00016455</t>
  </si>
  <si>
    <t>NM_001100408</t>
  </si>
  <si>
    <t>TCONS_00016456</t>
  </si>
  <si>
    <t>NM_001193653</t>
  </si>
  <si>
    <t>TCONS_00016457</t>
  </si>
  <si>
    <t>NM_001193654</t>
  </si>
  <si>
    <t>TCONS_00016462</t>
  </si>
  <si>
    <t>NR_036518</t>
  </si>
  <si>
    <t>TGIF1</t>
  </si>
  <si>
    <t>TCONS_00016540</t>
  </si>
  <si>
    <t>NM_173209</t>
  </si>
  <si>
    <t>TCONS_00016541</t>
  </si>
  <si>
    <t>NM_173208</t>
  </si>
  <si>
    <t>TCONS_00016542</t>
  </si>
  <si>
    <t>NM_003244</t>
  </si>
  <si>
    <t>TCONS_00016544</t>
  </si>
  <si>
    <t>NM_173210</t>
  </si>
  <si>
    <t>CABLES1</t>
  </si>
  <si>
    <t>TCONS_00016602</t>
  </si>
  <si>
    <t>NR_023359</t>
  </si>
  <si>
    <t>TCONS_00016603</t>
  </si>
  <si>
    <t>NM_001100619</t>
  </si>
  <si>
    <t>CABYR</t>
  </si>
  <si>
    <t>TCONS_00016614</t>
  </si>
  <si>
    <t>NM_012189</t>
  </si>
  <si>
    <t>TCONS_00016615</t>
  </si>
  <si>
    <t>NM_138643</t>
  </si>
  <si>
    <t>TCONS_00016616</t>
  </si>
  <si>
    <t>NM_153768</t>
  </si>
  <si>
    <t>MBD1</t>
  </si>
  <si>
    <t>TCONS_00016987</t>
  </si>
  <si>
    <t>NM_015845</t>
  </si>
  <si>
    <t>TCONS_00016988</t>
  </si>
  <si>
    <t>NM_015846</t>
  </si>
  <si>
    <t>TCONS_00016989</t>
  </si>
  <si>
    <t>NM_015847</t>
  </si>
  <si>
    <t>PTBP1</t>
  </si>
  <si>
    <t>TCONS_00017079</t>
  </si>
  <si>
    <t>NM_002819</t>
  </si>
  <si>
    <t>TCONS_00017080</t>
  </si>
  <si>
    <t>NM_031990</t>
  </si>
  <si>
    <t>TCONS_00017082</t>
  </si>
  <si>
    <t>NM_175847</t>
  </si>
  <si>
    <t>IZUMO4</t>
  </si>
  <si>
    <t>TCONS_00017124</t>
  </si>
  <si>
    <t>NM_001031735</t>
  </si>
  <si>
    <t>TCONS_00017125</t>
  </si>
  <si>
    <t>NM_001039846</t>
  </si>
  <si>
    <t>ANGPTL4</t>
  </si>
  <si>
    <t>TCONS_00017270</t>
  </si>
  <si>
    <t>NM_001039667</t>
  </si>
  <si>
    <t>TCONS_00017271</t>
  </si>
  <si>
    <t>NM_139314</t>
  </si>
  <si>
    <t>FCHO1</t>
  </si>
  <si>
    <t>TCONS_00017471</t>
  </si>
  <si>
    <t>NM_001161357</t>
  </si>
  <si>
    <t>TCONS_00017472</t>
  </si>
  <si>
    <t>NM_001161358</t>
  </si>
  <si>
    <t>TCONS_00017473</t>
  </si>
  <si>
    <t>NM_001161359</t>
  </si>
  <si>
    <t>TCONS_00017474</t>
  </si>
  <si>
    <t>NM_015122</t>
  </si>
  <si>
    <t>ZNF30</t>
  </si>
  <si>
    <t>TCONS_00017591</t>
  </si>
  <si>
    <t>NM_001099438</t>
  </si>
  <si>
    <t>TCONS_00017593</t>
  </si>
  <si>
    <t>NR_024018</t>
  </si>
  <si>
    <t>PVR</t>
  </si>
  <si>
    <t>TCONS_00017826</t>
  </si>
  <si>
    <t>NM_001135769</t>
  </si>
  <si>
    <t>TCONS_00017827</t>
  </si>
  <si>
    <t>NM_006505</t>
  </si>
  <si>
    <t>ZNF610</t>
  </si>
  <si>
    <t>TCONS_00018046</t>
  </si>
  <si>
    <t>NM_001161425</t>
  </si>
  <si>
    <t>TCONS_00018047</t>
  </si>
  <si>
    <t>NM_001161426</t>
  </si>
  <si>
    <t>TCONS_00018048</t>
  </si>
  <si>
    <t>NM_001161427</t>
  </si>
  <si>
    <t>ZNF419</t>
  </si>
  <si>
    <t>TCONS_00018265</t>
  </si>
  <si>
    <t>NM_001098491</t>
  </si>
  <si>
    <t>TCONS_00018266</t>
  </si>
  <si>
    <t>NM_001098492</t>
  </si>
  <si>
    <t>TCONS_00018267</t>
  </si>
  <si>
    <t>NM_001098493</t>
  </si>
  <si>
    <t>TCONS_00018269</t>
  </si>
  <si>
    <t>NM_001098495</t>
  </si>
  <si>
    <t>TCONS_00018271</t>
  </si>
  <si>
    <t>NM_024691</t>
  </si>
  <si>
    <t>CD209</t>
  </si>
  <si>
    <t>TCONS_00018497</t>
  </si>
  <si>
    <t>NM_001144896</t>
  </si>
  <si>
    <t>TCONS_00018499</t>
  </si>
  <si>
    <t>NM_001144899</t>
  </si>
  <si>
    <t>TCONS_00018501</t>
  </si>
  <si>
    <t>NR_026692</t>
  </si>
  <si>
    <t>EMR2</t>
  </si>
  <si>
    <t>TCONS_00018670</t>
  </si>
  <si>
    <t>NM_152916</t>
  </si>
  <si>
    <t>TCONS_00018671</t>
  </si>
  <si>
    <t>NM_152917</t>
  </si>
  <si>
    <t>TCONS_00018673</t>
  </si>
  <si>
    <t>NM_152919</t>
  </si>
  <si>
    <t>CEACAM1</t>
  </si>
  <si>
    <t>TCONS_00019016</t>
  </si>
  <si>
    <t>NM_001024912</t>
  </si>
  <si>
    <t>TCONS_00019017</t>
  </si>
  <si>
    <t>NM_001184813</t>
  </si>
  <si>
    <t>TCONS_00019020</t>
  </si>
  <si>
    <t>NM_001712</t>
  </si>
  <si>
    <t>IRF3</t>
  </si>
  <si>
    <t>TCONS_00019227</t>
  </si>
  <si>
    <t>NM_001197126</t>
  </si>
  <si>
    <t>TCONS_00019229</t>
  </si>
  <si>
    <t>NM_001197128</t>
  </si>
  <si>
    <t>ZNF83</t>
  </si>
  <si>
    <t>TCONS_00019366</t>
  </si>
  <si>
    <t>NM_001105549</t>
  </si>
  <si>
    <t>TCONS_00019368</t>
  </si>
  <si>
    <t>NM_001105551</t>
  </si>
  <si>
    <t>TCONS_00019370</t>
  </si>
  <si>
    <t>NM_001105553</t>
  </si>
  <si>
    <t>TCONS_00019394</t>
  </si>
  <si>
    <t>NM_001164309</t>
  </si>
  <si>
    <t>TCONS_00019397</t>
  </si>
  <si>
    <t>NR_028343</t>
  </si>
  <si>
    <t>LAIR1</t>
  </si>
  <si>
    <t>TCONS_00019440</t>
  </si>
  <si>
    <t>NM_002287</t>
  </si>
  <si>
    <t>TCONS_00019441</t>
  </si>
  <si>
    <t>NM_021706</t>
  </si>
  <si>
    <t>PPM1B</t>
  </si>
  <si>
    <t>TCONS_00019781</t>
  </si>
  <si>
    <t>NM_001033556</t>
  </si>
  <si>
    <t>TCONS_00019782</t>
  </si>
  <si>
    <t>NM_001033557</t>
  </si>
  <si>
    <t>TCONS_00019783</t>
  </si>
  <si>
    <t>NM_002706</t>
  </si>
  <si>
    <t>TCONS_00019785</t>
  </si>
  <si>
    <t>NM_177968</t>
  </si>
  <si>
    <t>MDH1</t>
  </si>
  <si>
    <t>TCONS_00019862</t>
  </si>
  <si>
    <t>NM_001199111</t>
  </si>
  <si>
    <t>TCONS_00019863</t>
  </si>
  <si>
    <t>NM_001199112</t>
  </si>
  <si>
    <t>ELMOD3</t>
  </si>
  <si>
    <t>TCONS_00019971</t>
  </si>
  <si>
    <t>NM_001135021</t>
  </si>
  <si>
    <t>TCONS_00019972</t>
  </si>
  <si>
    <t>NM_001135022</t>
  </si>
  <si>
    <t>TCONS_00019974</t>
  </si>
  <si>
    <t>NM_032213</t>
  </si>
  <si>
    <t>FBLN7</t>
  </si>
  <si>
    <t>TCONS_00020124</t>
  </si>
  <si>
    <t>NM_001128165</t>
  </si>
  <si>
    <t>TCONS_00020125</t>
  </si>
  <si>
    <t>NM_153214</t>
  </si>
  <si>
    <t>DBI</t>
  </si>
  <si>
    <t>TCONS_00020172</t>
  </si>
  <si>
    <t>NM_020548</t>
  </si>
  <si>
    <t>TCONS_00020174</t>
  </si>
  <si>
    <t>NM_001079863</t>
  </si>
  <si>
    <t>DLX1</t>
  </si>
  <si>
    <t>TCONS_00020354</t>
  </si>
  <si>
    <t>NM_001038493</t>
  </si>
  <si>
    <t>TCONS_00020355</t>
  </si>
  <si>
    <t>NM_178120</t>
  </si>
  <si>
    <t>CGREF1</t>
  </si>
  <si>
    <t>TCONS_00020877</t>
  </si>
  <si>
    <t>NM_001166241</t>
  </si>
  <si>
    <t>TCONS_00020880</t>
  </si>
  <si>
    <t>NM_001166240</t>
  </si>
  <si>
    <t>TCONS_00020882</t>
  </si>
  <si>
    <t>NM_006569</t>
  </si>
  <si>
    <t>LMAN2L</t>
  </si>
  <si>
    <t>TCONS_00021231</t>
  </si>
  <si>
    <t>NM_001142292</t>
  </si>
  <si>
    <t>TCONS_00021236</t>
  </si>
  <si>
    <t>NR_024521</t>
  </si>
  <si>
    <t>CACNB4</t>
  </si>
  <si>
    <t>TCONS_00021456</t>
  </si>
  <si>
    <t>NM_001005746</t>
  </si>
  <si>
    <t>TCONS_00021457</t>
  </si>
  <si>
    <t>NM_000726</t>
  </si>
  <si>
    <t>NDUFS1</t>
  </si>
  <si>
    <t>TCONS_00021676</t>
  </si>
  <si>
    <t>NM_001199984</t>
  </si>
  <si>
    <t>TCONS_00021679</t>
  </si>
  <si>
    <t>NM_001199983</t>
  </si>
  <si>
    <t>TCONS_00021749</t>
  </si>
  <si>
    <t>NM_001144889</t>
  </si>
  <si>
    <t>TCONS_00021750</t>
  </si>
  <si>
    <t>NM_001144890</t>
  </si>
  <si>
    <t>TCONS_00021751</t>
  </si>
  <si>
    <t>NM_144712</t>
  </si>
  <si>
    <t>PAX3</t>
  </si>
  <si>
    <t>TCONS_00021775</t>
  </si>
  <si>
    <t>NM_181458</t>
  </si>
  <si>
    <t>TCONS_00021776</t>
  </si>
  <si>
    <t>NM_181459</t>
  </si>
  <si>
    <t>TCONS_00021778</t>
  </si>
  <si>
    <t>NM_181461</t>
  </si>
  <si>
    <t>C20orf7</t>
  </si>
  <si>
    <t>TCONS_00021996</t>
  </si>
  <si>
    <t>NM_024120</t>
  </si>
  <si>
    <t>TCONS_00021997</t>
  </si>
  <si>
    <t>NR_029377</t>
  </si>
  <si>
    <t>SRSF6</t>
  </si>
  <si>
    <t>TCONS_00022188</t>
  </si>
  <si>
    <t>NM_006275</t>
  </si>
  <si>
    <t>TCONS_00022189</t>
  </si>
  <si>
    <t>NR_034009</t>
  </si>
  <si>
    <t>TOX2</t>
  </si>
  <si>
    <t>TCONS_00022197</t>
  </si>
  <si>
    <t>NM_001098797</t>
  </si>
  <si>
    <t>TCONS_00022198</t>
  </si>
  <si>
    <t>NM_001098796</t>
  </si>
  <si>
    <t>TCONS_00022199</t>
  </si>
  <si>
    <t>NM_032883</t>
  </si>
  <si>
    <t>TCONS_00022200</t>
  </si>
  <si>
    <t>NM_001098798</t>
  </si>
  <si>
    <t>TTPAL</t>
  </si>
  <si>
    <t>TCONS_00022212</t>
  </si>
  <si>
    <t>NM_001039199</t>
  </si>
  <si>
    <t>TCONS_00022213</t>
  </si>
  <si>
    <t>NM_024331</t>
  </si>
  <si>
    <t>UBE2C</t>
  </si>
  <si>
    <t>TCONS_00022254</t>
  </si>
  <si>
    <t>NM_007019</t>
  </si>
  <si>
    <t>TCONS_00022257</t>
  </si>
  <si>
    <t>NM_181802</t>
  </si>
  <si>
    <t>TCONS_00022258</t>
  </si>
  <si>
    <t>NM_181803</t>
  </si>
  <si>
    <t>TCONS_00022259</t>
  </si>
  <si>
    <t>NM_181801</t>
  </si>
  <si>
    <t>OPRL1</t>
  </si>
  <si>
    <t>TCONS_00022445</t>
  </si>
  <si>
    <t>NM_182647</t>
  </si>
  <si>
    <t>TCONS_00022446</t>
  </si>
  <si>
    <t>NM_001200019</t>
  </si>
  <si>
    <t>ZMYND8</t>
  </si>
  <si>
    <t>TCONS_00022792</t>
  </si>
  <si>
    <t>NM_012408</t>
  </si>
  <si>
    <t>TCONS_00022793</t>
  </si>
  <si>
    <t>NM_183047</t>
  </si>
  <si>
    <t>UBE2V1</t>
  </si>
  <si>
    <t>TCONS_00022813</t>
  </si>
  <si>
    <t>NM_022442</t>
  </si>
  <si>
    <t>TCONS_00022815</t>
  </si>
  <si>
    <t>NM_021988</t>
  </si>
  <si>
    <t>TCONS_00022816</t>
  </si>
  <si>
    <t>NM_199144</t>
  </si>
  <si>
    <t>TMEM189</t>
  </si>
  <si>
    <t>TCONS_00022819</t>
  </si>
  <si>
    <t>NM_001162505</t>
  </si>
  <si>
    <t>TCONS_00022820</t>
  </si>
  <si>
    <t>NM_199129</t>
  </si>
  <si>
    <t>ZFP64</t>
  </si>
  <si>
    <t>TCONS_00022835</t>
  </si>
  <si>
    <t>NM_199427</t>
  </si>
  <si>
    <t>TCONS_00022837</t>
  </si>
  <si>
    <t>NM_022088</t>
  </si>
  <si>
    <t>B3GALT5</t>
  </si>
  <si>
    <t>TCONS_00023035</t>
  </si>
  <si>
    <t>NM_006057</t>
  </si>
  <si>
    <t>TCONS_00023037</t>
  </si>
  <si>
    <t>NM_033171</t>
  </si>
  <si>
    <t>PDE9A</t>
  </si>
  <si>
    <t>TCONS_00023069</t>
  </si>
  <si>
    <t>NM_001001567</t>
  </si>
  <si>
    <t>TCONS_00023071</t>
  </si>
  <si>
    <t>NM_001001569</t>
  </si>
  <si>
    <t>TCONS_00023073</t>
  </si>
  <si>
    <t>NM_001001571</t>
  </si>
  <si>
    <t>TCONS_00023077</t>
  </si>
  <si>
    <t>NM_001001575</t>
  </si>
  <si>
    <t>TCONS_00023078</t>
  </si>
  <si>
    <t>NM_001001576</t>
  </si>
  <si>
    <t>TCONS_00023079</t>
  </si>
  <si>
    <t>NM_001001577</t>
  </si>
  <si>
    <t>TCONS_00023083</t>
  </si>
  <si>
    <t>NM_001001581</t>
  </si>
  <si>
    <t>BCR</t>
  </si>
  <si>
    <t>TCONS_00023494</t>
  </si>
  <si>
    <t>NM_004327</t>
  </si>
  <si>
    <t>TCONS_00023495</t>
  </si>
  <si>
    <t>NM_021574</t>
  </si>
  <si>
    <t>SLC2A11</t>
  </si>
  <si>
    <t>TCONS_00023502</t>
  </si>
  <si>
    <t>NM_001024938</t>
  </si>
  <si>
    <t>TCONS_00023503</t>
  </si>
  <si>
    <t>NM_030807</t>
  </si>
  <si>
    <t>TCONS_00023504</t>
  </si>
  <si>
    <t>NM_001024939</t>
  </si>
  <si>
    <t>EWSR1</t>
  </si>
  <si>
    <t>TCONS_00023562</t>
  </si>
  <si>
    <t>NM_001163287</t>
  </si>
  <si>
    <t>TCONS_00023565</t>
  </si>
  <si>
    <t>NM_001163286</t>
  </si>
  <si>
    <t>TOM1</t>
  </si>
  <si>
    <t>TCONS_00023640</t>
  </si>
  <si>
    <t>NM_001135730</t>
  </si>
  <si>
    <t>TCONS_00023643</t>
  </si>
  <si>
    <t>NR_024194</t>
  </si>
  <si>
    <t>PRR5</t>
  </si>
  <si>
    <t>TCONS_00023782</t>
  </si>
  <si>
    <t>NM_001017529</t>
  </si>
  <si>
    <t>TCONS_00023783</t>
  </si>
  <si>
    <t>NM_001017530</t>
  </si>
  <si>
    <t>TCONS_00023787</t>
  </si>
  <si>
    <t>NM_181333</t>
  </si>
  <si>
    <t>ARSA</t>
  </si>
  <si>
    <t>TCONS_00024274</t>
  </si>
  <si>
    <t>NM_001085425</t>
  </si>
  <si>
    <t>TCONS_00024275</t>
  </si>
  <si>
    <t>NM_001085426</t>
  </si>
  <si>
    <t>OGG1</t>
  </si>
  <si>
    <t>TCONS_00024321</t>
  </si>
  <si>
    <t>NM_016820</t>
  </si>
  <si>
    <t>TCONS_00024323</t>
  </si>
  <si>
    <t>NM_016826</t>
  </si>
  <si>
    <t>IL17RC</t>
  </si>
  <si>
    <t>TCONS_00024344</t>
  </si>
  <si>
    <t>NM_032732</t>
  </si>
  <si>
    <t>TCONS_00024346</t>
  </si>
  <si>
    <t>NM_153461</t>
  </si>
  <si>
    <t>GHRLOS</t>
  </si>
  <si>
    <t>TCONS_00024360</t>
  </si>
  <si>
    <t>NR_004431</t>
  </si>
  <si>
    <t>TCONS_00024361</t>
  </si>
  <si>
    <t>NR_024144</t>
  </si>
  <si>
    <t>TCONS_00024362</t>
  </si>
  <si>
    <t>NR_024145</t>
  </si>
  <si>
    <t>TSEN2</t>
  </si>
  <si>
    <t>TCONS_00024383</t>
  </si>
  <si>
    <t>NM_001145394</t>
  </si>
  <si>
    <t>TCONS_00024384</t>
  </si>
  <si>
    <t>NM_001145395</t>
  </si>
  <si>
    <t>MYD88</t>
  </si>
  <si>
    <t>TCONS_00024484</t>
  </si>
  <si>
    <t>NM_001172566</t>
  </si>
  <si>
    <t>TCONS_00024485</t>
  </si>
  <si>
    <t>NM_001172567</t>
  </si>
  <si>
    <t>TCONS_00024487</t>
  </si>
  <si>
    <t>NM_001172569</t>
  </si>
  <si>
    <t>DAG1</t>
  </si>
  <si>
    <t>TCONS_00024627</t>
  </si>
  <si>
    <t>NM_001177641</t>
  </si>
  <si>
    <t>TCONS_00024630</t>
  </si>
  <si>
    <t>NM_004393</t>
  </si>
  <si>
    <t>RBM5</t>
  </si>
  <si>
    <t>TCONS_00024637</t>
  </si>
  <si>
    <t>NM_005778</t>
  </si>
  <si>
    <t>TCONS_00024638</t>
  </si>
  <si>
    <t>NR_036627</t>
  </si>
  <si>
    <t>ACY1</t>
  </si>
  <si>
    <t>TCONS_00024669</t>
  </si>
  <si>
    <t>NM_001198895</t>
  </si>
  <si>
    <t>TCONS_00024672</t>
  </si>
  <si>
    <t>NM_001198898</t>
  </si>
  <si>
    <t>ARL13B</t>
  </si>
  <si>
    <t>TCONS_00024784</t>
  </si>
  <si>
    <t>NM_001174150</t>
  </si>
  <si>
    <t>TCONS_00024786</t>
  </si>
  <si>
    <t>NM_144996</t>
  </si>
  <si>
    <t>TCONS_00024787</t>
  </si>
  <si>
    <t>NM_182896</t>
  </si>
  <si>
    <t>TCONS_00024788</t>
  </si>
  <si>
    <t>NR_033427</t>
  </si>
  <si>
    <t>ATP2C1</t>
  </si>
  <si>
    <t>TCONS_00024975</t>
  </si>
  <si>
    <t>NM_001199182</t>
  </si>
  <si>
    <t>TCONS_00024977</t>
  </si>
  <si>
    <t>NM_001199179</t>
  </si>
  <si>
    <t>TCONS_00024983</t>
  </si>
  <si>
    <t>NM_014382</t>
  </si>
  <si>
    <t>TCONS_00024985</t>
  </si>
  <si>
    <t>NM_001001486</t>
  </si>
  <si>
    <t>MLF1</t>
  </si>
  <si>
    <t>TCONS_00025135</t>
  </si>
  <si>
    <t>NM_001130157</t>
  </si>
  <si>
    <t>TCONS_00025136</t>
  </si>
  <si>
    <t>NM_001195432</t>
  </si>
  <si>
    <t>EIF4G1</t>
  </si>
  <si>
    <t>TCONS_00025235</t>
  </si>
  <si>
    <t>NM_001194946</t>
  </si>
  <si>
    <t>TCONS_00025238</t>
  </si>
  <si>
    <t>NM_198242</t>
  </si>
  <si>
    <t>IL1RAP</t>
  </si>
  <si>
    <t>TCONS_00025291</t>
  </si>
  <si>
    <t>NM_001167930</t>
  </si>
  <si>
    <t>TCONS_00025292</t>
  </si>
  <si>
    <t>NM_134470</t>
  </si>
  <si>
    <t>TCONS_00025293</t>
  </si>
  <si>
    <t>NM_001167928</t>
  </si>
  <si>
    <t>SUMF1</t>
  </si>
  <si>
    <t>TCONS_00025348</t>
  </si>
  <si>
    <t>NM_001164674</t>
  </si>
  <si>
    <t>TCONS_00025349</t>
  </si>
  <si>
    <t>NM_001164675</t>
  </si>
  <si>
    <t>SGOL1</t>
  </si>
  <si>
    <t>TCONS_00025459</t>
  </si>
  <si>
    <t>NM_001012409</t>
  </si>
  <si>
    <t>TCONS_00025463</t>
  </si>
  <si>
    <t>NM_001199253</t>
  </si>
  <si>
    <t>ACAA1</t>
  </si>
  <si>
    <t>TCONS_00025511</t>
  </si>
  <si>
    <t>NM_001130410</t>
  </si>
  <si>
    <t>TCONS_00025513</t>
  </si>
  <si>
    <t>NR_024024</t>
  </si>
  <si>
    <t>CLDND1</t>
  </si>
  <si>
    <t>TCONS_00025864</t>
  </si>
  <si>
    <t>NM_001040182</t>
  </si>
  <si>
    <t>TCONS_00025866</t>
  </si>
  <si>
    <t>NM_001040199</t>
  </si>
  <si>
    <t>TCONS_00025868</t>
  </si>
  <si>
    <t>NM_019895</t>
  </si>
  <si>
    <t>TPRA1</t>
  </si>
  <si>
    <t>TCONS_00026018</t>
  </si>
  <si>
    <t>NM_016372</t>
  </si>
  <si>
    <t>TCONS_00026020</t>
  </si>
  <si>
    <t>NM_001136053</t>
  </si>
  <si>
    <t>SHOX2</t>
  </si>
  <si>
    <t>TCONS_00026182</t>
  </si>
  <si>
    <t>NM_003030</t>
  </si>
  <si>
    <t>TCONS_00026183</t>
  </si>
  <si>
    <t>NM_006884</t>
  </si>
  <si>
    <t>DNAJC19</t>
  </si>
  <si>
    <t>TCONS_00026281</t>
  </si>
  <si>
    <t>NR_033722</t>
  </si>
  <si>
    <t>TCONS_00026285</t>
  </si>
  <si>
    <t>NR_033724</t>
  </si>
  <si>
    <t>TCONS_00026286</t>
  </si>
  <si>
    <t>NR_033725</t>
  </si>
  <si>
    <t>DGKG</t>
  </si>
  <si>
    <t>TCONS_00026320</t>
  </si>
  <si>
    <t>NM_001080744</t>
  </si>
  <si>
    <t>TCONS_00026321</t>
  </si>
  <si>
    <t>NM_001080745</t>
  </si>
  <si>
    <t>SPP1</t>
  </si>
  <si>
    <t>TCONS_00026776</t>
  </si>
  <si>
    <t>NM_000582</t>
  </si>
  <si>
    <t>TCONS_00026778</t>
  </si>
  <si>
    <t>NM_001040060</t>
  </si>
  <si>
    <t>PALLD</t>
  </si>
  <si>
    <t>TCONS_00027028</t>
  </si>
  <si>
    <t>NM_001166108</t>
  </si>
  <si>
    <t>TCONS_00027029</t>
  </si>
  <si>
    <t>NM_016081</t>
  </si>
  <si>
    <t>ZFYVE28</t>
  </si>
  <si>
    <t>TCONS_00027133</t>
  </si>
  <si>
    <t>NM_001172656</t>
  </si>
  <si>
    <t>TCONS_00027134</t>
  </si>
  <si>
    <t>NM_020972</t>
  </si>
  <si>
    <t>TCONS_00027137</t>
  </si>
  <si>
    <t>NM_001172658</t>
  </si>
  <si>
    <t>TCONS_00027139</t>
  </si>
  <si>
    <t>NM_001172657</t>
  </si>
  <si>
    <t>RAI14</t>
  </si>
  <si>
    <t>TCONS_00027877</t>
  </si>
  <si>
    <t>NM_001145520</t>
  </si>
  <si>
    <t>TCONS_00027881</t>
  </si>
  <si>
    <t>NM_001145523</t>
  </si>
  <si>
    <t>RAD17</t>
  </si>
  <si>
    <t>TCONS_00027999</t>
  </si>
  <si>
    <t>NM_133338</t>
  </si>
  <si>
    <t>TCONS_00028001</t>
  </si>
  <si>
    <t>NM_133344</t>
  </si>
  <si>
    <t>TCONS_00028002</t>
  </si>
  <si>
    <t>NM_002873</t>
  </si>
  <si>
    <t>HSD17B4</t>
  </si>
  <si>
    <t>TCONS_00028180</t>
  </si>
  <si>
    <t>NM_001199292</t>
  </si>
  <si>
    <t>TCONS_00028181</t>
  </si>
  <si>
    <t>NM_001199291</t>
  </si>
  <si>
    <t>RNF14</t>
  </si>
  <si>
    <t>TCONS_00028411</t>
  </si>
  <si>
    <t>NM_183399</t>
  </si>
  <si>
    <t>TCONS_00028413</t>
  </si>
  <si>
    <t>NM_183398</t>
  </si>
  <si>
    <t>TCONS_00028414</t>
  </si>
  <si>
    <t>NM_183400</t>
  </si>
  <si>
    <t>SGCD</t>
  </si>
  <si>
    <t>TCONS_00028498</t>
  </si>
  <si>
    <t>NM_000337</t>
  </si>
  <si>
    <t>TCONS_00028499</t>
  </si>
  <si>
    <t>NM_001128209</t>
  </si>
  <si>
    <t>TERT</t>
  </si>
  <si>
    <t>TCONS_00028673</t>
  </si>
  <si>
    <t>NM_001193376</t>
  </si>
  <si>
    <t>TCONS_00028674</t>
  </si>
  <si>
    <t>NM_198253</t>
  </si>
  <si>
    <t>P4HA2</t>
  </si>
  <si>
    <t>TCONS_00029045</t>
  </si>
  <si>
    <t>NM_004199</t>
  </si>
  <si>
    <t>TCONS_00029048</t>
  </si>
  <si>
    <t>NM_001017974</t>
  </si>
  <si>
    <t>FAM13B</t>
  </si>
  <si>
    <t>TCONS_00029105</t>
  </si>
  <si>
    <t>NM_001101800</t>
  </si>
  <si>
    <t>TCONS_00029106</t>
  </si>
  <si>
    <t>NM_001101801</t>
  </si>
  <si>
    <t>FGF1</t>
  </si>
  <si>
    <t>TCONS_00029174</t>
  </si>
  <si>
    <t>NM_001144934</t>
  </si>
  <si>
    <t>TCONS_00029176</t>
  </si>
  <si>
    <t>NR_026695</t>
  </si>
  <si>
    <t>ATAT1</t>
  </si>
  <si>
    <t>TCONS_00029666</t>
  </si>
  <si>
    <t>NR_033821_3</t>
  </si>
  <si>
    <t>TCONS_00029667</t>
  </si>
  <si>
    <t>NR_033822_1</t>
  </si>
  <si>
    <t>TCONS_00029670</t>
  </si>
  <si>
    <t>NR_033823_5</t>
  </si>
  <si>
    <t>PPARD</t>
  </si>
  <si>
    <t>TCONS_00029829</t>
  </si>
  <si>
    <t>NM_001171820</t>
  </si>
  <si>
    <t>TCONS_00029830</t>
  </si>
  <si>
    <t>NM_006238</t>
  </si>
  <si>
    <t>SRSF3</t>
  </si>
  <si>
    <t>TCONS_00029847</t>
  </si>
  <si>
    <t>NR_036610</t>
  </si>
  <si>
    <t>TCONS_00029848</t>
  </si>
  <si>
    <t>NM_003017</t>
  </si>
  <si>
    <t>NCOA7</t>
  </si>
  <si>
    <t>TCONS_00030185</t>
  </si>
  <si>
    <t>NM_001122842</t>
  </si>
  <si>
    <t>TCONS_00030187</t>
  </si>
  <si>
    <t>NM_181782</t>
  </si>
  <si>
    <t>SLC22A1</t>
  </si>
  <si>
    <t>TCONS_00030343</t>
  </si>
  <si>
    <t>NM_003057</t>
  </si>
  <si>
    <t>TCONS_00030344</t>
  </si>
  <si>
    <t>NM_153187</t>
  </si>
  <si>
    <t>C6orf52</t>
  </si>
  <si>
    <t>TCONS_00030435</t>
  </si>
  <si>
    <t>NM_001145020</t>
  </si>
  <si>
    <t>TCONS_00030436</t>
  </si>
  <si>
    <t>NR_026737</t>
  </si>
  <si>
    <t>KIF13A</t>
  </si>
  <si>
    <t>TCONS_00030463</t>
  </si>
  <si>
    <t>NM_001105566</t>
  </si>
  <si>
    <t>TCONS_00030464</t>
  </si>
  <si>
    <t>NM_001105567</t>
  </si>
  <si>
    <t>PGM3</t>
  </si>
  <si>
    <t>TCONS_00030947</t>
  </si>
  <si>
    <t>NM_001199918</t>
  </si>
  <si>
    <t>TCONS_00030949</t>
  </si>
  <si>
    <t>NM_001199917</t>
  </si>
  <si>
    <t>CD164</t>
  </si>
  <si>
    <t>TCONS_00031042</t>
  </si>
  <si>
    <t>NM_001142401</t>
  </si>
  <si>
    <t>TCONS_00031043</t>
  </si>
  <si>
    <t>NM_001142402</t>
  </si>
  <si>
    <t>TCONS_00031044</t>
  </si>
  <si>
    <t>NM_001142403</t>
  </si>
  <si>
    <t>ECHDC1</t>
  </si>
  <si>
    <t>TCONS_00031116</t>
  </si>
  <si>
    <t>NM_001139510</t>
  </si>
  <si>
    <t>TCONS_00031118</t>
  </si>
  <si>
    <t>NM_001105544</t>
  </si>
  <si>
    <t>TCONS_00031119</t>
  </si>
  <si>
    <t>NM_001105545</t>
  </si>
  <si>
    <t>NUDT1</t>
  </si>
  <si>
    <t>TCONS_00033439</t>
  </si>
  <si>
    <t>NM_198949</t>
  </si>
  <si>
    <t>TCONS_00033440</t>
  </si>
  <si>
    <t>NM_198950</t>
  </si>
  <si>
    <t>TCONS_00033443</t>
  </si>
  <si>
    <t>NM_198954</t>
  </si>
  <si>
    <t>ADCYAP1R1</t>
  </si>
  <si>
    <t>TCONS_00033595</t>
  </si>
  <si>
    <t>NM_001118</t>
  </si>
  <si>
    <t>TCONS_00033596</t>
  </si>
  <si>
    <t>NM_001199635</t>
  </si>
  <si>
    <t>C7orf10</t>
  </si>
  <si>
    <t>TCONS_00033631</t>
  </si>
  <si>
    <t>NM_001193311</t>
  </si>
  <si>
    <t>TCONS_00033633</t>
  </si>
  <si>
    <t>NM_001193313</t>
  </si>
  <si>
    <t>LAT2</t>
  </si>
  <si>
    <t>TCONS_00033777</t>
  </si>
  <si>
    <t>NM_014146</t>
  </si>
  <si>
    <t>TCONS_00033778</t>
  </si>
  <si>
    <t>NM_032463</t>
  </si>
  <si>
    <t>DMTF1</t>
  </si>
  <si>
    <t>TCONS_00033848</t>
  </si>
  <si>
    <t>NM_001142326</t>
  </si>
  <si>
    <t>TCONS_00033850</t>
  </si>
  <si>
    <t>NR_024549</t>
  </si>
  <si>
    <t>TAC1</t>
  </si>
  <si>
    <t>TCONS_00033913</t>
  </si>
  <si>
    <t>NM_013996</t>
  </si>
  <si>
    <t>TCONS_00033914</t>
  </si>
  <si>
    <t>NM_013997</t>
  </si>
  <si>
    <t>TCONS_00033915</t>
  </si>
  <si>
    <t>NM_013998</t>
  </si>
  <si>
    <t>CPA4</t>
  </si>
  <si>
    <t>TCONS_00034158</t>
  </si>
  <si>
    <t>NM_001163446</t>
  </si>
  <si>
    <t>TCONS_00034159</t>
  </si>
  <si>
    <t>NM_016352</t>
  </si>
  <si>
    <t>KIAA0895</t>
  </si>
  <si>
    <t>TCONS_00034550</t>
  </si>
  <si>
    <t>NM_001199707</t>
  </si>
  <si>
    <t>TCONS_00034551</t>
  </si>
  <si>
    <t>NM_001199706</t>
  </si>
  <si>
    <t>TCONS_00034554</t>
  </si>
  <si>
    <t>NM_001199708</t>
  </si>
  <si>
    <t>CAMK2B</t>
  </si>
  <si>
    <t>TCONS_00034597</t>
  </si>
  <si>
    <t>NM_172081</t>
  </si>
  <si>
    <t>TCONS_00034599</t>
  </si>
  <si>
    <t>NM_172083</t>
  </si>
  <si>
    <t>TBRG4</t>
  </si>
  <si>
    <t>TCONS_00034616</t>
  </si>
  <si>
    <t>NM_004749</t>
  </si>
  <si>
    <t>TCONS_00034617</t>
  </si>
  <si>
    <t>NM_030900</t>
  </si>
  <si>
    <t>KRIT1</t>
  </si>
  <si>
    <t>TCONS_00034770</t>
  </si>
  <si>
    <t>NM_004912</t>
  </si>
  <si>
    <t>TCONS_00034778</t>
  </si>
  <si>
    <t>NM_194456</t>
  </si>
  <si>
    <t>CYP3A5</t>
  </si>
  <si>
    <t>TCONS_00034848</t>
  </si>
  <si>
    <t>NR_033807</t>
  </si>
  <si>
    <t>TCONS_00034852</t>
  </si>
  <si>
    <t>NR_033810</t>
  </si>
  <si>
    <t>GATS</t>
  </si>
  <si>
    <t>TCONS_00034879</t>
  </si>
  <si>
    <t>NM_178831</t>
  </si>
  <si>
    <t>TCONS_00034880</t>
  </si>
  <si>
    <t>NR_028039</t>
  </si>
  <si>
    <t>NRCAM</t>
  </si>
  <si>
    <t>TCONS_00034965</t>
  </si>
  <si>
    <t>NM_001193583</t>
  </si>
  <si>
    <t>TCONS_00034966</t>
  </si>
  <si>
    <t>NM_001193584</t>
  </si>
  <si>
    <t>IMPDH1</t>
  </si>
  <si>
    <t>TCONS_00035037</t>
  </si>
  <si>
    <t>NM_001142575</t>
  </si>
  <si>
    <t>TCONS_00035041</t>
  </si>
  <si>
    <t>NM_000883</t>
  </si>
  <si>
    <t>TCONS_00035043</t>
  </si>
  <si>
    <t>NM_001142576</t>
  </si>
  <si>
    <t>C8orf58</t>
  </si>
  <si>
    <t>TCONS_00035361</t>
  </si>
  <si>
    <t>NM_001013842</t>
  </si>
  <si>
    <t>TCONS_00035362</t>
  </si>
  <si>
    <t>NM_001198827</t>
  </si>
  <si>
    <t>BAALC</t>
  </si>
  <si>
    <t>TCONS_00035687</t>
  </si>
  <si>
    <t>NM_001024372</t>
  </si>
  <si>
    <t>TCONS_00035688</t>
  </si>
  <si>
    <t>NM_024812</t>
  </si>
  <si>
    <t>OXR1</t>
  </si>
  <si>
    <t>TCONS_00035700</t>
  </si>
  <si>
    <t>NM_001198533</t>
  </si>
  <si>
    <t>TCONS_00035704</t>
  </si>
  <si>
    <t>NM_001198534</t>
  </si>
  <si>
    <t>TCONS_00035705</t>
  </si>
  <si>
    <t>NM_001198535</t>
  </si>
  <si>
    <t>TNFRSF10B</t>
  </si>
  <si>
    <t>TCONS_00035972</t>
  </si>
  <si>
    <t>NM_003842</t>
  </si>
  <si>
    <t>TCONS_00035974</t>
  </si>
  <si>
    <t>NR_027140</t>
  </si>
  <si>
    <t>GSR</t>
  </si>
  <si>
    <t>TCONS_00036022</t>
  </si>
  <si>
    <t>NM_001195102</t>
  </si>
  <si>
    <t>TCONS_00036023</t>
  </si>
  <si>
    <t>NM_001195103</t>
  </si>
  <si>
    <t>PLAG1</t>
  </si>
  <si>
    <t>TCONS_00036135</t>
  </si>
  <si>
    <t>NM_001114634</t>
  </si>
  <si>
    <t>TCONS_00036136</t>
  </si>
  <si>
    <t>NM_001114635</t>
  </si>
  <si>
    <t>TCONS_00036137</t>
  </si>
  <si>
    <t>NM_002655</t>
  </si>
  <si>
    <t>STAU2</t>
  </si>
  <si>
    <t>TCONS_00036210</t>
  </si>
  <si>
    <t>NM_001164381</t>
  </si>
  <si>
    <t>TCONS_00036216</t>
  </si>
  <si>
    <t>NM_001164384</t>
  </si>
  <si>
    <t>IL7</t>
  </si>
  <si>
    <t>TCONS_00036227</t>
  </si>
  <si>
    <t>NM_000880</t>
  </si>
  <si>
    <t>TCONS_00036230</t>
  </si>
  <si>
    <t>NM_001199888</t>
  </si>
  <si>
    <t>NCALD</t>
  </si>
  <si>
    <t>TCONS_00036363</t>
  </si>
  <si>
    <t>NM_001040624</t>
  </si>
  <si>
    <t>TCONS_00036364</t>
  </si>
  <si>
    <t>NM_001040625</t>
  </si>
  <si>
    <t>LOC57653</t>
  </si>
  <si>
    <t>TCONS_00036911</t>
  </si>
  <si>
    <t>NR_036527</t>
  </si>
  <si>
    <t>TCONS_00036913</t>
  </si>
  <si>
    <t>NR_036529</t>
  </si>
  <si>
    <t>C9orf30</t>
  </si>
  <si>
    <t>TCONS_00036934</t>
  </si>
  <si>
    <t>NM_001198807</t>
  </si>
  <si>
    <t>TCONS_00036935</t>
  </si>
  <si>
    <t>NM_080655</t>
  </si>
  <si>
    <t>GSN</t>
  </si>
  <si>
    <t>TCONS_00037029</t>
  </si>
  <si>
    <t>NM_001127663</t>
  </si>
  <si>
    <t>TCONS_00037033</t>
  </si>
  <si>
    <t>NM_001127667</t>
  </si>
  <si>
    <t>NEK6</t>
  </si>
  <si>
    <t>TCONS_00037061</t>
  </si>
  <si>
    <t>NM_001145001</t>
  </si>
  <si>
    <t>TCONS_00037065</t>
  </si>
  <si>
    <t>NM_001166171</t>
  </si>
  <si>
    <t>APTX</t>
  </si>
  <si>
    <t>TCONS_00037450</t>
  </si>
  <si>
    <t>NM_001195254</t>
  </si>
  <si>
    <t>TCONS_00037461</t>
  </si>
  <si>
    <t>NM_001195252</t>
  </si>
  <si>
    <t>GNE</t>
  </si>
  <si>
    <t>TCONS_00037533</t>
  </si>
  <si>
    <t>NM_001190384</t>
  </si>
  <si>
    <t>TCONS_00037537</t>
  </si>
  <si>
    <t>NM_001128227</t>
  </si>
  <si>
    <t>TCONS_00037538</t>
  </si>
  <si>
    <t>NM_001190388</t>
  </si>
  <si>
    <t>PRRG1</t>
  </si>
  <si>
    <t>TCONS_00038294</t>
  </si>
  <si>
    <t>NM_000950</t>
  </si>
  <si>
    <t>TCONS_00038297</t>
  </si>
  <si>
    <t>NM_001173490</t>
  </si>
  <si>
    <t>PQBP1</t>
  </si>
  <si>
    <t>TCONS_00038388</t>
  </si>
  <si>
    <t>NM_001032382</t>
  </si>
  <si>
    <t>TCONS_00038393</t>
  </si>
  <si>
    <t>NM_001167990</t>
  </si>
  <si>
    <t>TCONS_00038394</t>
  </si>
  <si>
    <t>NM_001032384</t>
  </si>
  <si>
    <t>TCONS_00038395</t>
  </si>
  <si>
    <t>NM_005710</t>
  </si>
  <si>
    <t>STARD8</t>
  </si>
  <si>
    <t>TCONS_00038549</t>
  </si>
  <si>
    <t>NM_001142503</t>
  </si>
  <si>
    <t>TCONS_00038550</t>
  </si>
  <si>
    <t>NM_014725</t>
  </si>
  <si>
    <t>TCONS_00038551</t>
  </si>
  <si>
    <t>NM_001142504</t>
  </si>
  <si>
    <t>BHLHB9</t>
  </si>
  <si>
    <t>TCONS_00038711</t>
  </si>
  <si>
    <t>NM_001142524</t>
  </si>
  <si>
    <t>TCONS_00038713</t>
  </si>
  <si>
    <t>NM_001142526</t>
  </si>
  <si>
    <t>TCONS_00038714</t>
  </si>
  <si>
    <t>NM_001142527</t>
  </si>
  <si>
    <t>TCONS_00038715</t>
  </si>
  <si>
    <t>NM_001142528</t>
  </si>
  <si>
    <t>ALG13</t>
  </si>
  <si>
    <t>TCONS_00038790</t>
  </si>
  <si>
    <t>NM_001168385</t>
  </si>
  <si>
    <t>TCONS_00038795</t>
  </si>
  <si>
    <t>NM_001099922</t>
  </si>
  <si>
    <t>TCONS_00038796</t>
  </si>
  <si>
    <t>NR_033124</t>
  </si>
  <si>
    <t>TCONS_00038797</t>
  </si>
  <si>
    <t>NR_033129</t>
  </si>
  <si>
    <t>TCONS_00038800</t>
  </si>
  <si>
    <t>NR_033128</t>
  </si>
  <si>
    <t>PLXNB3</t>
  </si>
  <si>
    <t>TCONS_00039056</t>
  </si>
  <si>
    <t>NM_001163257</t>
  </si>
  <si>
    <t>TCONS_00039057</t>
  </si>
  <si>
    <t>NM_005393</t>
  </si>
  <si>
    <t>ZNF182</t>
  </si>
  <si>
    <t>TCONS_00039358</t>
  </si>
  <si>
    <t>NM_006962</t>
  </si>
  <si>
    <t>TCONS_00039359</t>
  </si>
  <si>
    <t>NM_001178099</t>
  </si>
  <si>
    <t>RLIM</t>
  </si>
  <si>
    <t>TCONS_00039565</t>
  </si>
  <si>
    <t>NM_016120</t>
  </si>
  <si>
    <t>TCONS_00039566</t>
  </si>
  <si>
    <t>NM_183353</t>
  </si>
  <si>
    <t>MORF4L2</t>
  </si>
  <si>
    <t>TCONS_00039652</t>
  </si>
  <si>
    <t>NM_001142426</t>
  </si>
  <si>
    <t>TCONS_00039653</t>
  </si>
  <si>
    <t>NM_001142429</t>
  </si>
  <si>
    <t>TCONS_00039654</t>
  </si>
  <si>
    <t>NM_001142430</t>
  </si>
  <si>
    <t>TCONS_00039656</t>
  </si>
  <si>
    <t>NM_001142419</t>
  </si>
  <si>
    <t>TCONS_00039657</t>
  </si>
  <si>
    <t>NM_001142420</t>
  </si>
  <si>
    <t>TCONS_00039659</t>
  </si>
  <si>
    <t>NM_001142422</t>
  </si>
  <si>
    <t>TCONS_00039661</t>
  </si>
  <si>
    <t>NM_001142428</t>
  </si>
  <si>
    <t>TCONS_00039663</t>
  </si>
  <si>
    <t>NM_001142432</t>
  </si>
  <si>
    <t>IGSF1</t>
  </si>
  <si>
    <t>TCONS_00039806</t>
  </si>
  <si>
    <t>NM_001555</t>
  </si>
  <si>
    <t>TCONS_00039808</t>
  </si>
  <si>
    <t>NM_205833</t>
  </si>
  <si>
    <t>FGF13</t>
  </si>
  <si>
    <t>TCONS_00039881</t>
  </si>
  <si>
    <t>NM_004114</t>
  </si>
  <si>
    <t>TCONS_00039883</t>
  </si>
  <si>
    <t>NM_001139502</t>
  </si>
  <si>
    <t>TCONS_00039884</t>
  </si>
  <si>
    <t>NM_001139498</t>
  </si>
  <si>
    <t>FMR1-AS1</t>
  </si>
  <si>
    <t>TCONS_00039941</t>
  </si>
  <si>
    <t>NR_024501</t>
  </si>
  <si>
    <t>TCONS_00039942</t>
  </si>
  <si>
    <t>NR_024502</t>
  </si>
  <si>
    <t>FAM3A</t>
  </si>
  <si>
    <t>TCONS_00040036</t>
  </si>
  <si>
    <t>NM_001171133</t>
  </si>
  <si>
    <t>TCONS_00040037</t>
  </si>
  <si>
    <t>NM_001171134</t>
  </si>
  <si>
    <t>TCONS_00040039</t>
  </si>
  <si>
    <t>NR_033237</t>
  </si>
  <si>
    <t>List of isoform switching genes in EV71 infection</t>
    <phoneticPr fontId="1" type="noConversion"/>
  </si>
  <si>
    <t>Enriched pathways with differentially expressed genes in EV71 infection</t>
    <phoneticPr fontId="1" type="noConversion"/>
  </si>
  <si>
    <t>Proportion_0 h.p.i.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</si>
</sst>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0.000_ "/>
    <numFmt numFmtId="181" formatCode="0.00_);[Red]\(0.00\)"/>
  </numFmts>
  <fonts count="2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6"/>
      <color theme="1"/>
      <name val="Arial"/>
      <family val="2"/>
    </font>
    <font>
      <sz val="16"/>
      <color theme="1"/>
      <name val="Arial Bold"/>
    </font>
    <font>
      <b/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color theme="1"/>
      <name val="新細明體"/>
      <family val="2"/>
      <charset val="136"/>
      <scheme val="minor"/>
    </font>
    <font>
      <b/>
      <sz val="12"/>
      <color rgb="FF000000"/>
      <name val="Arial"/>
      <family val="2"/>
    </font>
    <font>
      <sz val="12"/>
      <color theme="1"/>
      <name val="新細明體"/>
      <family val="2"/>
      <charset val="136"/>
      <scheme val="minor"/>
    </font>
    <font>
      <sz val="10"/>
      <color theme="1"/>
      <name val="Arial"/>
      <family val="2"/>
    </font>
    <font>
      <sz val="9"/>
      <name val="Arial"/>
      <family val="2"/>
    </font>
    <font>
      <b/>
      <i/>
      <sz val="12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2" fillId="0" borderId="0"/>
    <xf numFmtId="9" fontId="15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0" fillId="0" borderId="0" xfId="1" applyFont="1" applyFill="1" applyAlignment="1">
      <alignment horizont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180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180" fontId="1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2" fontId="16" fillId="0" borderId="0" xfId="0" applyNumberFormat="1" applyFont="1" applyBorder="1" applyAlignment="1">
      <alignment horizontal="center" vertical="center"/>
    </xf>
    <xf numFmtId="10" fontId="16" fillId="0" borderId="0" xfId="2" applyNumberFormat="1" applyFont="1" applyFill="1" applyBorder="1" applyAlignment="1">
      <alignment horizontal="center" vertical="center"/>
    </xf>
    <xf numFmtId="181" fontId="16" fillId="0" borderId="0" xfId="0" applyNumberFormat="1" applyFont="1" applyBorder="1" applyAlignment="1">
      <alignment horizontal="center" vertical="center"/>
    </xf>
  </cellXfs>
  <cellStyles count="3">
    <cellStyle name="一般" xfId="0" builtinId="0"/>
    <cellStyle name="一般 2" xfId="1" xr:uid="{FB10396F-F33D-0544-9EAB-8440DE24B0A8}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C5CAB-A52A-0649-A370-0A63BABAC04E}">
  <dimension ref="A1:E13"/>
  <sheetViews>
    <sheetView zoomScale="123" zoomScaleNormal="123" workbookViewId="0">
      <selection activeCell="C2" sqref="C2"/>
    </sheetView>
  </sheetViews>
  <sheetFormatPr baseColWidth="10" defaultRowHeight="16"/>
  <cols>
    <col min="1" max="1" width="32" style="28" customWidth="1"/>
    <col min="2" max="2" width="110.83203125" style="28" customWidth="1"/>
    <col min="3" max="3" width="31.83203125" style="28" customWidth="1"/>
    <col min="4" max="5" width="28.83203125" style="9" customWidth="1"/>
  </cols>
  <sheetData>
    <row r="1" spans="1:3" ht="34">
      <c r="A1" s="27" t="s">
        <v>67</v>
      </c>
      <c r="B1" s="28" t="s">
        <v>70</v>
      </c>
      <c r="C1" s="28" t="s">
        <v>71</v>
      </c>
    </row>
    <row r="2" spans="1:3">
      <c r="A2" s="29" t="s">
        <v>99</v>
      </c>
      <c r="B2" s="28" t="s">
        <v>100</v>
      </c>
    </row>
    <row r="3" spans="1:3">
      <c r="A3" s="29" t="s">
        <v>68</v>
      </c>
      <c r="B3" s="28" t="s">
        <v>2751</v>
      </c>
    </row>
    <row r="4" spans="1:3">
      <c r="A4" s="29" t="s">
        <v>69</v>
      </c>
      <c r="B4" s="28" t="s">
        <v>2750</v>
      </c>
    </row>
    <row r="5" spans="1:3">
      <c r="A5" s="29" t="s">
        <v>90</v>
      </c>
      <c r="B5" s="28" t="s">
        <v>72</v>
      </c>
      <c r="C5" s="28" t="s">
        <v>73</v>
      </c>
    </row>
    <row r="6" spans="1:3">
      <c r="A6" s="29" t="s">
        <v>91</v>
      </c>
      <c r="B6" s="28" t="s">
        <v>74</v>
      </c>
      <c r="C6" s="28" t="s">
        <v>75</v>
      </c>
    </row>
    <row r="7" spans="1:3">
      <c r="A7" s="29" t="s">
        <v>92</v>
      </c>
      <c r="B7" s="9" t="s">
        <v>76</v>
      </c>
      <c r="C7" s="9" t="s">
        <v>77</v>
      </c>
    </row>
    <row r="8" spans="1:3">
      <c r="A8" s="29" t="s">
        <v>93</v>
      </c>
      <c r="B8" s="28" t="s">
        <v>78</v>
      </c>
      <c r="C8" s="28" t="s">
        <v>79</v>
      </c>
    </row>
    <row r="9" spans="1:3">
      <c r="A9" s="29" t="s">
        <v>94</v>
      </c>
      <c r="B9" s="28" t="s">
        <v>80</v>
      </c>
      <c r="C9" s="9" t="s">
        <v>81</v>
      </c>
    </row>
    <row r="10" spans="1:3">
      <c r="A10" s="29" t="s">
        <v>95</v>
      </c>
      <c r="B10" s="9" t="s">
        <v>82</v>
      </c>
      <c r="C10" s="9" t="s">
        <v>83</v>
      </c>
    </row>
    <row r="11" spans="1:3">
      <c r="A11" s="29" t="s">
        <v>96</v>
      </c>
      <c r="B11" s="9" t="s">
        <v>84</v>
      </c>
      <c r="C11" s="9" t="s">
        <v>85</v>
      </c>
    </row>
    <row r="12" spans="1:3">
      <c r="A12" s="29" t="s">
        <v>97</v>
      </c>
      <c r="B12" s="9" t="s">
        <v>86</v>
      </c>
      <c r="C12" s="28" t="s">
        <v>87</v>
      </c>
    </row>
    <row r="13" spans="1:3">
      <c r="A13" s="29" t="s">
        <v>98</v>
      </c>
      <c r="B13" s="9" t="s">
        <v>88</v>
      </c>
      <c r="C13" s="9" t="s">
        <v>89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1CCB-6D44-D347-B03B-30777D33415E}">
  <dimension ref="A1:T29"/>
  <sheetViews>
    <sheetView topLeftCell="K1" workbookViewId="0">
      <selection activeCell="V35" sqref="V35"/>
    </sheetView>
  </sheetViews>
  <sheetFormatPr baseColWidth="10" defaultRowHeight="16"/>
  <cols>
    <col min="1" max="1" width="13.33203125" style="3" customWidth="1"/>
    <col min="2" max="4" width="13.33203125" customWidth="1"/>
    <col min="5" max="5" width="1.83203125" customWidth="1"/>
    <col min="6" max="14" width="13.33203125" customWidth="1"/>
    <col min="15" max="15" width="1.83203125" customWidth="1"/>
    <col min="16" max="19" width="13.33203125" customWidth="1"/>
  </cols>
  <sheetData>
    <row r="1" spans="1:20" s="21" customFormat="1" ht="22">
      <c r="A1" s="31" t="s">
        <v>20</v>
      </c>
      <c r="B1" s="31"/>
      <c r="C1" s="31"/>
      <c r="D1" s="31"/>
      <c r="E1" s="17"/>
      <c r="F1" s="31" t="s">
        <v>21</v>
      </c>
      <c r="G1" s="31"/>
      <c r="H1" s="31"/>
      <c r="I1" s="31"/>
      <c r="J1" s="13"/>
      <c r="K1" s="31" t="s">
        <v>22</v>
      </c>
      <c r="L1" s="31"/>
      <c r="M1" s="31"/>
      <c r="N1" s="31"/>
      <c r="O1" s="20"/>
      <c r="P1" s="31" t="s">
        <v>23</v>
      </c>
      <c r="Q1" s="31"/>
      <c r="R1" s="31"/>
      <c r="S1" s="31"/>
      <c r="T1" s="20"/>
    </row>
    <row r="2" spans="1:20">
      <c r="B2" s="30" t="s">
        <v>1</v>
      </c>
      <c r="C2" s="30"/>
      <c r="D2" s="30"/>
      <c r="E2" s="5"/>
      <c r="F2" s="3"/>
      <c r="G2" s="30" t="s">
        <v>1</v>
      </c>
      <c r="H2" s="30"/>
      <c r="I2" s="30"/>
      <c r="J2" s="5"/>
      <c r="K2" s="3"/>
      <c r="L2" s="30" t="s">
        <v>1</v>
      </c>
      <c r="M2" s="30"/>
      <c r="N2" s="30"/>
      <c r="O2" s="9"/>
      <c r="P2" s="3"/>
      <c r="Q2" s="30" t="s">
        <v>1</v>
      </c>
      <c r="R2" s="30"/>
      <c r="S2" s="30"/>
      <c r="T2" s="9"/>
    </row>
    <row r="3" spans="1:20">
      <c r="A3" s="1" t="s">
        <v>4</v>
      </c>
      <c r="B3" s="19">
        <v>32150</v>
      </c>
      <c r="C3" s="19">
        <v>33750</v>
      </c>
      <c r="D3" s="19">
        <v>32430</v>
      </c>
      <c r="E3" s="9"/>
      <c r="F3" s="1" t="s">
        <v>4</v>
      </c>
      <c r="G3" s="7">
        <v>32936</v>
      </c>
      <c r="H3" s="7">
        <v>33314</v>
      </c>
      <c r="I3" s="7">
        <v>34050</v>
      </c>
      <c r="J3" s="9"/>
      <c r="K3" s="1" t="s">
        <v>4</v>
      </c>
      <c r="L3" s="3">
        <v>580520</v>
      </c>
      <c r="M3" s="11">
        <v>580240</v>
      </c>
      <c r="N3" s="11">
        <v>586260</v>
      </c>
      <c r="O3" s="9"/>
      <c r="P3" s="1" t="s">
        <v>4</v>
      </c>
      <c r="Q3" s="7">
        <v>419226</v>
      </c>
      <c r="R3" s="7">
        <v>411030</v>
      </c>
      <c r="S3" s="9">
        <v>422290</v>
      </c>
      <c r="T3" s="9"/>
    </row>
    <row r="4" spans="1:20">
      <c r="A4" s="1" t="s">
        <v>5</v>
      </c>
      <c r="B4" s="19">
        <v>52270</v>
      </c>
      <c r="C4" s="19">
        <v>49220</v>
      </c>
      <c r="D4" s="19">
        <v>50910</v>
      </c>
      <c r="E4" s="9"/>
      <c r="F4" s="1" t="s">
        <v>5</v>
      </c>
      <c r="G4" s="7">
        <v>73867</v>
      </c>
      <c r="H4" s="7">
        <v>75312</v>
      </c>
      <c r="I4" s="7">
        <v>78820</v>
      </c>
      <c r="J4" s="9"/>
      <c r="K4" s="1" t="s">
        <v>5</v>
      </c>
      <c r="L4" s="3">
        <v>627320</v>
      </c>
      <c r="M4" s="3">
        <v>631920</v>
      </c>
      <c r="N4" s="3">
        <v>622040</v>
      </c>
      <c r="O4" s="9"/>
      <c r="P4" s="1" t="s">
        <v>5</v>
      </c>
      <c r="Q4" s="7">
        <v>1300050</v>
      </c>
      <c r="R4" s="7">
        <v>1286244</v>
      </c>
      <c r="S4" s="7">
        <v>1318937</v>
      </c>
      <c r="T4" s="9"/>
    </row>
    <row r="5" spans="1:20">
      <c r="A5" s="1" t="s">
        <v>6</v>
      </c>
      <c r="B5" s="3">
        <v>28760</v>
      </c>
      <c r="C5" s="3">
        <v>27620</v>
      </c>
      <c r="D5" s="3">
        <v>29880</v>
      </c>
      <c r="E5" s="9"/>
      <c r="F5" s="1" t="s">
        <v>6</v>
      </c>
      <c r="G5" s="10">
        <v>1125920</v>
      </c>
      <c r="H5" s="10">
        <v>1147930</v>
      </c>
      <c r="I5" s="10">
        <v>1153160</v>
      </c>
      <c r="J5" s="9"/>
      <c r="K5" s="1" t="s">
        <v>6</v>
      </c>
      <c r="L5" s="3">
        <v>587580</v>
      </c>
      <c r="M5" s="11">
        <v>587540</v>
      </c>
      <c r="N5" s="11">
        <v>582020</v>
      </c>
      <c r="O5" s="9"/>
      <c r="P5" s="1" t="s">
        <v>6</v>
      </c>
      <c r="Q5" s="10">
        <v>16947880</v>
      </c>
      <c r="R5" s="10">
        <v>17375880</v>
      </c>
      <c r="S5" s="10">
        <v>17273690</v>
      </c>
      <c r="T5" s="9"/>
    </row>
    <row r="6" spans="1:20">
      <c r="A6" s="1" t="s">
        <v>7</v>
      </c>
      <c r="B6" s="3">
        <v>21480</v>
      </c>
      <c r="C6" s="3">
        <v>21880</v>
      </c>
      <c r="D6" s="3">
        <v>21540</v>
      </c>
      <c r="E6" s="9"/>
      <c r="F6" s="1" t="s">
        <v>7</v>
      </c>
      <c r="G6" s="7">
        <v>55587</v>
      </c>
      <c r="H6" s="7">
        <v>54844</v>
      </c>
      <c r="I6" s="7">
        <v>54823</v>
      </c>
      <c r="J6" s="9"/>
      <c r="K6" s="1" t="s">
        <v>7</v>
      </c>
      <c r="L6" s="3">
        <v>676320</v>
      </c>
      <c r="M6" s="9">
        <v>670880</v>
      </c>
      <c r="N6" s="3">
        <v>669190</v>
      </c>
      <c r="O6" s="9"/>
      <c r="P6" s="1" t="s">
        <v>7</v>
      </c>
      <c r="Q6" s="7">
        <v>663511</v>
      </c>
      <c r="R6" s="7">
        <v>693946</v>
      </c>
      <c r="S6" s="7">
        <v>700580</v>
      </c>
      <c r="T6" s="9"/>
    </row>
    <row r="7" spans="1:20">
      <c r="A7" s="1"/>
      <c r="B7" s="9"/>
      <c r="C7" s="9"/>
      <c r="D7" s="9"/>
      <c r="E7" s="9"/>
      <c r="F7" s="1"/>
      <c r="G7" s="9"/>
      <c r="H7" s="9"/>
      <c r="I7" s="9"/>
      <c r="J7" s="9"/>
      <c r="K7" s="1"/>
      <c r="L7" s="9"/>
      <c r="M7" s="9"/>
      <c r="N7" s="9"/>
      <c r="O7" s="9"/>
      <c r="P7" s="1"/>
      <c r="Q7" s="9"/>
      <c r="R7" s="9"/>
      <c r="S7" s="9"/>
      <c r="T7" s="9"/>
    </row>
    <row r="8" spans="1:20">
      <c r="B8" s="30" t="s">
        <v>2</v>
      </c>
      <c r="C8" s="30"/>
      <c r="D8" s="30"/>
      <c r="E8" s="5"/>
      <c r="F8" s="3"/>
      <c r="G8" s="30" t="s">
        <v>2</v>
      </c>
      <c r="H8" s="30"/>
      <c r="I8" s="30"/>
      <c r="J8" s="5"/>
      <c r="K8" s="3"/>
      <c r="L8" s="30" t="s">
        <v>2</v>
      </c>
      <c r="M8" s="30"/>
      <c r="N8" s="30"/>
      <c r="O8" s="9"/>
      <c r="P8" s="3"/>
      <c r="Q8" s="30" t="s">
        <v>2</v>
      </c>
      <c r="R8" s="30"/>
      <c r="S8" s="30"/>
      <c r="T8" s="9"/>
    </row>
    <row r="9" spans="1:20">
      <c r="A9" s="1" t="s">
        <v>4</v>
      </c>
      <c r="B9" s="11">
        <v>11810</v>
      </c>
      <c r="C9" s="11">
        <v>12110</v>
      </c>
      <c r="D9" s="11">
        <v>11800</v>
      </c>
      <c r="E9" s="9"/>
      <c r="F9" s="1" t="s">
        <v>4</v>
      </c>
      <c r="G9" s="7">
        <v>6502</v>
      </c>
      <c r="H9" s="7">
        <v>6867</v>
      </c>
      <c r="I9" s="7">
        <v>7114</v>
      </c>
      <c r="J9" s="9"/>
      <c r="K9" s="1" t="s">
        <v>4</v>
      </c>
      <c r="L9" s="2">
        <v>6290</v>
      </c>
      <c r="M9" s="2">
        <v>6540</v>
      </c>
      <c r="N9" s="2">
        <v>6450</v>
      </c>
      <c r="O9" s="9"/>
      <c r="P9" s="1" t="s">
        <v>4</v>
      </c>
      <c r="Q9" s="7">
        <v>10125</v>
      </c>
      <c r="R9" s="7">
        <v>10703</v>
      </c>
      <c r="S9" s="7">
        <v>11082</v>
      </c>
      <c r="T9" s="9"/>
    </row>
    <row r="10" spans="1:20">
      <c r="A10" s="1" t="s">
        <v>5</v>
      </c>
      <c r="B10" s="11">
        <v>10510</v>
      </c>
      <c r="C10" s="11">
        <v>10400</v>
      </c>
      <c r="D10" s="11">
        <v>10270</v>
      </c>
      <c r="E10" s="9"/>
      <c r="F10" s="1" t="s">
        <v>5</v>
      </c>
      <c r="G10" s="7">
        <v>14810</v>
      </c>
      <c r="H10" s="7">
        <v>14827</v>
      </c>
      <c r="I10" s="7">
        <v>15394</v>
      </c>
      <c r="J10" s="9"/>
      <c r="K10" s="1" t="s">
        <v>5</v>
      </c>
      <c r="L10" s="2">
        <v>12060</v>
      </c>
      <c r="M10" s="2">
        <v>12410</v>
      </c>
      <c r="N10" s="2">
        <v>11600</v>
      </c>
      <c r="O10" s="9"/>
      <c r="P10" s="1" t="s">
        <v>5</v>
      </c>
      <c r="Q10" s="7">
        <v>29368</v>
      </c>
      <c r="R10" s="7">
        <v>30028</v>
      </c>
      <c r="S10" s="7">
        <v>30440</v>
      </c>
      <c r="T10" s="9"/>
    </row>
    <row r="11" spans="1:20">
      <c r="A11" s="1" t="s">
        <v>6</v>
      </c>
      <c r="B11" s="11">
        <v>14100</v>
      </c>
      <c r="C11" s="11">
        <v>14160</v>
      </c>
      <c r="D11" s="11">
        <v>13920</v>
      </c>
      <c r="E11" s="9"/>
      <c r="F11" s="1" t="s">
        <v>6</v>
      </c>
      <c r="G11" s="7">
        <v>9713</v>
      </c>
      <c r="H11" s="7">
        <v>10249</v>
      </c>
      <c r="I11" s="7">
        <v>10352</v>
      </c>
      <c r="J11" s="9"/>
      <c r="K11" s="1" t="s">
        <v>6</v>
      </c>
      <c r="L11" s="2">
        <v>8150</v>
      </c>
      <c r="M11" s="2">
        <v>7650</v>
      </c>
      <c r="N11" s="2">
        <v>7710.0000000000009</v>
      </c>
      <c r="O11" s="9"/>
      <c r="P11" s="1" t="s">
        <v>6</v>
      </c>
      <c r="Q11" s="7">
        <v>16144</v>
      </c>
      <c r="R11" s="7">
        <v>16003</v>
      </c>
      <c r="S11" s="7">
        <v>15727</v>
      </c>
      <c r="T11" s="9"/>
    </row>
    <row r="12" spans="1:20">
      <c r="A12" s="1" t="s">
        <v>7</v>
      </c>
      <c r="B12" s="3">
        <v>7800</v>
      </c>
      <c r="C12" s="3">
        <v>7820</v>
      </c>
      <c r="D12" s="3">
        <v>7910</v>
      </c>
      <c r="E12" s="9"/>
      <c r="F12" s="1" t="s">
        <v>7</v>
      </c>
      <c r="G12" s="7">
        <v>11548</v>
      </c>
      <c r="H12" s="7">
        <v>11311</v>
      </c>
      <c r="I12" s="7">
        <v>11878</v>
      </c>
      <c r="J12" s="9"/>
      <c r="K12" s="1" t="s">
        <v>7</v>
      </c>
      <c r="L12" s="2">
        <v>14180</v>
      </c>
      <c r="M12" s="2">
        <v>13680</v>
      </c>
      <c r="N12" s="2">
        <v>13650</v>
      </c>
      <c r="O12" s="9"/>
      <c r="P12" s="1" t="s">
        <v>7</v>
      </c>
      <c r="Q12" s="7">
        <v>11218</v>
      </c>
      <c r="R12" s="7">
        <v>11961</v>
      </c>
      <c r="S12" s="7">
        <v>12291</v>
      </c>
      <c r="T12" s="9"/>
    </row>
    <row r="13" spans="1:20">
      <c r="B13" s="9"/>
      <c r="C13" s="9"/>
      <c r="D13" s="9"/>
      <c r="E13" s="9"/>
      <c r="F13" s="3"/>
      <c r="G13" s="9"/>
      <c r="H13" s="9"/>
      <c r="I13" s="9"/>
      <c r="J13" s="9"/>
      <c r="K13" s="3"/>
      <c r="L13" s="9"/>
      <c r="M13" s="9"/>
      <c r="N13" s="9"/>
      <c r="O13" s="9"/>
      <c r="P13" s="3"/>
      <c r="Q13" s="9"/>
      <c r="R13" s="9"/>
      <c r="S13" s="9"/>
      <c r="T13" s="9"/>
    </row>
    <row r="14" spans="1:20">
      <c r="B14" s="30" t="s">
        <v>3</v>
      </c>
      <c r="C14" s="30"/>
      <c r="D14" s="30"/>
      <c r="E14" s="9"/>
      <c r="F14" s="3"/>
      <c r="G14" s="30" t="s">
        <v>3</v>
      </c>
      <c r="H14" s="30"/>
      <c r="I14" s="30"/>
      <c r="J14" s="9"/>
      <c r="K14" s="3"/>
      <c r="L14" s="30" t="s">
        <v>3</v>
      </c>
      <c r="M14" s="30"/>
      <c r="N14" s="30"/>
      <c r="O14" s="9"/>
      <c r="P14" s="3"/>
      <c r="Q14" s="30" t="s">
        <v>3</v>
      </c>
      <c r="R14" s="30"/>
      <c r="S14" s="30"/>
      <c r="T14" s="9"/>
    </row>
    <row r="15" spans="1:20">
      <c r="A15" s="1" t="s">
        <v>4</v>
      </c>
      <c r="B15" s="9">
        <f>B3/B9</f>
        <v>2.7222692633361558</v>
      </c>
      <c r="C15" s="9">
        <f t="shared" ref="C15:D15" si="0">C3/C9</f>
        <v>2.7869529314616019</v>
      </c>
      <c r="D15" s="9">
        <f t="shared" si="0"/>
        <v>2.7483050847457626</v>
      </c>
      <c r="E15" s="9"/>
      <c r="F15" s="1" t="s">
        <v>4</v>
      </c>
      <c r="G15" s="9">
        <f>G3/G9</f>
        <v>5.0655183020609043</v>
      </c>
      <c r="H15" s="9">
        <f t="shared" ref="H15:I15" si="1">H3/H9</f>
        <v>4.8513178971894568</v>
      </c>
      <c r="I15" s="9">
        <f t="shared" si="1"/>
        <v>4.786336800674726</v>
      </c>
      <c r="J15" s="9"/>
      <c r="K15" s="1" t="s">
        <v>4</v>
      </c>
      <c r="L15" s="9">
        <f>L3/L9</f>
        <v>92.292527821939586</v>
      </c>
      <c r="M15" s="9">
        <f t="shared" ref="M15:N15" si="2">M3/M9</f>
        <v>88.721712538226299</v>
      </c>
      <c r="N15" s="9">
        <f t="shared" si="2"/>
        <v>90.893023255813958</v>
      </c>
      <c r="O15" s="9"/>
      <c r="P15" s="1" t="s">
        <v>4</v>
      </c>
      <c r="Q15" s="9">
        <f>Q3/Q9</f>
        <v>41.40503703703704</v>
      </c>
      <c r="R15" s="9">
        <f t="shared" ref="R15:S15" si="3">R3/R9</f>
        <v>38.40325142483416</v>
      </c>
      <c r="S15" s="9">
        <f t="shared" si="3"/>
        <v>38.105937556397762</v>
      </c>
      <c r="T15" s="9"/>
    </row>
    <row r="16" spans="1:20">
      <c r="A16" s="1" t="s">
        <v>5</v>
      </c>
      <c r="B16" s="9">
        <f t="shared" ref="B16:D16" si="4">B4/B10</f>
        <v>4.9733587059942908</v>
      </c>
      <c r="C16" s="9">
        <f t="shared" si="4"/>
        <v>4.7326923076923073</v>
      </c>
      <c r="D16" s="9">
        <f t="shared" si="4"/>
        <v>4.9571567672833492</v>
      </c>
      <c r="E16" s="9"/>
      <c r="F16" s="1" t="s">
        <v>5</v>
      </c>
      <c r="G16" s="9">
        <f t="shared" ref="G16:I16" si="5">G4/G10</f>
        <v>4.9876434841323434</v>
      </c>
      <c r="H16" s="9">
        <f t="shared" si="5"/>
        <v>5.0793822081338096</v>
      </c>
      <c r="I16" s="9">
        <f t="shared" si="5"/>
        <v>5.120176692217747</v>
      </c>
      <c r="J16" s="9"/>
      <c r="K16" s="1" t="s">
        <v>5</v>
      </c>
      <c r="L16" s="9">
        <f t="shared" ref="L16:N16" si="6">L4/L10</f>
        <v>52.016583747927029</v>
      </c>
      <c r="M16" s="9">
        <f t="shared" si="6"/>
        <v>50.920225624496375</v>
      </c>
      <c r="N16" s="9">
        <f t="shared" si="6"/>
        <v>53.624137931034483</v>
      </c>
      <c r="O16" s="9"/>
      <c r="P16" s="1" t="s">
        <v>5</v>
      </c>
      <c r="Q16" s="9">
        <f t="shared" ref="Q16:S16" si="7">Q4/Q10</f>
        <v>44.26757014437483</v>
      </c>
      <c r="R16" s="9">
        <f t="shared" si="7"/>
        <v>42.834820833888372</v>
      </c>
      <c r="S16" s="9">
        <f t="shared" si="7"/>
        <v>43.329073587385018</v>
      </c>
      <c r="T16" s="9"/>
    </row>
    <row r="17" spans="1:20">
      <c r="A17" s="1" t="s">
        <v>6</v>
      </c>
      <c r="B17" s="9">
        <f t="shared" ref="B17:D17" si="8">B5/B11</f>
        <v>2.0397163120567376</v>
      </c>
      <c r="C17" s="9">
        <f t="shared" si="8"/>
        <v>1.9505649717514124</v>
      </c>
      <c r="D17" s="9">
        <f t="shared" si="8"/>
        <v>2.146551724137931</v>
      </c>
      <c r="E17" s="9"/>
      <c r="F17" s="1" t="s">
        <v>6</v>
      </c>
      <c r="G17" s="9">
        <f t="shared" ref="G17:I17" si="9">G5/G11</f>
        <v>115.91887161536086</v>
      </c>
      <c r="H17" s="9">
        <f t="shared" si="9"/>
        <v>112.00409796077666</v>
      </c>
      <c r="I17" s="9">
        <f t="shared" si="9"/>
        <v>111.39489953632149</v>
      </c>
      <c r="J17" s="9"/>
      <c r="K17" s="1" t="s">
        <v>6</v>
      </c>
      <c r="L17" s="9">
        <f t="shared" ref="L17:N17" si="10">L5/L11</f>
        <v>72.095705521472397</v>
      </c>
      <c r="M17" s="9">
        <f t="shared" si="10"/>
        <v>76.802614379084972</v>
      </c>
      <c r="N17" s="9">
        <f t="shared" si="10"/>
        <v>75.488975356679632</v>
      </c>
      <c r="O17" s="9"/>
      <c r="P17" s="1" t="s">
        <v>6</v>
      </c>
      <c r="Q17" s="9">
        <f t="shared" ref="Q17:S17" si="11">Q5/Q11</f>
        <v>1049.7943508424182</v>
      </c>
      <c r="R17" s="9">
        <f t="shared" si="11"/>
        <v>1085.7889145785166</v>
      </c>
      <c r="S17" s="9">
        <f t="shared" si="11"/>
        <v>1098.3461562917275</v>
      </c>
      <c r="T17" s="9"/>
    </row>
    <row r="18" spans="1:20">
      <c r="A18" s="1" t="s">
        <v>7</v>
      </c>
      <c r="B18" s="9">
        <f t="shared" ref="B18:D18" si="12">B6/B12</f>
        <v>2.7538461538461538</v>
      </c>
      <c r="C18" s="9">
        <f t="shared" si="12"/>
        <v>2.7979539641943734</v>
      </c>
      <c r="D18" s="9">
        <f t="shared" si="12"/>
        <v>2.7231352718078381</v>
      </c>
      <c r="E18" s="9"/>
      <c r="F18" s="1" t="s">
        <v>7</v>
      </c>
      <c r="G18" s="9">
        <f t="shared" ref="G18:I18" si="13">G6/G12</f>
        <v>4.8135607897471422</v>
      </c>
      <c r="H18" s="9">
        <f t="shared" si="13"/>
        <v>4.8487313234904077</v>
      </c>
      <c r="I18" s="9">
        <f t="shared" si="13"/>
        <v>4.6155076612224279</v>
      </c>
      <c r="J18" s="9"/>
      <c r="K18" s="1" t="s">
        <v>7</v>
      </c>
      <c r="L18" s="9">
        <f t="shared" ref="L18:N18" si="14">L6/L12</f>
        <v>47.695345557122707</v>
      </c>
      <c r="M18" s="9">
        <f t="shared" si="14"/>
        <v>49.040935672514621</v>
      </c>
      <c r="N18" s="9">
        <f t="shared" si="14"/>
        <v>49.024908424908425</v>
      </c>
      <c r="O18" s="9"/>
      <c r="P18" s="1" t="s">
        <v>7</v>
      </c>
      <c r="Q18" s="9">
        <f t="shared" ref="Q18:S18" si="15">Q6/Q12</f>
        <v>59.146995899447319</v>
      </c>
      <c r="R18" s="9">
        <f t="shared" si="15"/>
        <v>58.017389850346959</v>
      </c>
      <c r="S18" s="9">
        <f t="shared" si="15"/>
        <v>56.999430477585221</v>
      </c>
      <c r="T18" s="9"/>
    </row>
    <row r="19" spans="1:20">
      <c r="A19" s="1"/>
      <c r="B19" s="9"/>
      <c r="C19" s="9"/>
      <c r="D19" s="9"/>
      <c r="E19" s="9"/>
      <c r="F19" s="1"/>
      <c r="G19" s="9"/>
      <c r="H19" s="9"/>
      <c r="I19" s="9"/>
      <c r="J19" s="9"/>
      <c r="K19" s="1"/>
      <c r="L19" s="9"/>
      <c r="M19" s="9"/>
      <c r="N19" s="9"/>
      <c r="O19" s="9"/>
      <c r="P19" s="1"/>
      <c r="Q19" s="9"/>
      <c r="R19" s="9"/>
      <c r="S19" s="9"/>
      <c r="T19" s="9"/>
    </row>
    <row r="20" spans="1:20">
      <c r="B20" s="4" t="s">
        <v>8</v>
      </c>
      <c r="C20" s="4" t="s">
        <v>9</v>
      </c>
      <c r="D20" s="4" t="s">
        <v>10</v>
      </c>
      <c r="E20" s="9"/>
      <c r="F20" s="3"/>
      <c r="G20" s="4" t="s">
        <v>8</v>
      </c>
      <c r="H20" s="4" t="s">
        <v>9</v>
      </c>
      <c r="I20" s="4" t="s">
        <v>10</v>
      </c>
      <c r="J20" s="9"/>
      <c r="K20" s="3"/>
      <c r="L20" s="4" t="s">
        <v>8</v>
      </c>
      <c r="M20" s="4" t="s">
        <v>9</v>
      </c>
      <c r="N20" s="4" t="s">
        <v>10</v>
      </c>
      <c r="O20" s="9"/>
      <c r="P20" s="3"/>
      <c r="Q20" s="4" t="s">
        <v>8</v>
      </c>
      <c r="R20" s="4" t="s">
        <v>9</v>
      </c>
      <c r="S20" s="4" t="s">
        <v>10</v>
      </c>
      <c r="T20" s="9"/>
    </row>
    <row r="21" spans="1:20">
      <c r="A21" s="1" t="s">
        <v>4</v>
      </c>
      <c r="B21" s="9">
        <f>AVERAGE(B15:D15)</f>
        <v>2.7525090931811733</v>
      </c>
      <c r="C21" s="9">
        <f>B21/$B$21</f>
        <v>1</v>
      </c>
      <c r="D21" s="9">
        <f>STDEV(B15/$B$21,C15/$B$21,D15/$B$21)</f>
        <v>1.1824161981639984E-2</v>
      </c>
      <c r="E21" s="9"/>
      <c r="F21" s="1" t="s">
        <v>4</v>
      </c>
      <c r="G21" s="9">
        <f>AVERAGE(G15:I15)</f>
        <v>4.9010576666416954</v>
      </c>
      <c r="H21" s="9">
        <f>G21/$B$21</f>
        <v>1.7805781927417241</v>
      </c>
      <c r="I21" s="9">
        <f>STDEV(G15/$B$21,H15/$B$21,I15/$B$21)</f>
        <v>5.3073747234621757E-2</v>
      </c>
      <c r="J21" s="9"/>
      <c r="K21" s="1" t="s">
        <v>4</v>
      </c>
      <c r="L21" s="9">
        <f>AVERAGE(L15:N15)</f>
        <v>90.635754538659953</v>
      </c>
      <c r="M21" s="9">
        <f>L21/$L$21</f>
        <v>1</v>
      </c>
      <c r="N21" s="9">
        <f>STDEV(L15/$L$21,M15/$L$21,N15/$L$21)</f>
        <v>1.9851499496562793E-2</v>
      </c>
      <c r="O21" s="9"/>
      <c r="P21" s="1" t="s">
        <v>4</v>
      </c>
      <c r="Q21" s="9">
        <f>AVERAGE(Q15:S15)</f>
        <v>39.304742006089654</v>
      </c>
      <c r="R21" s="9">
        <f>Q21/$L$21</f>
        <v>0.43365603570194289</v>
      </c>
      <c r="S21" s="9">
        <f>STDEV(Q15/$L$21,R15/$L$21,S15/$L$21)</f>
        <v>2.0135249219089529E-2</v>
      </c>
      <c r="T21" s="9"/>
    </row>
    <row r="22" spans="1:20">
      <c r="A22" s="1" t="s">
        <v>5</v>
      </c>
      <c r="B22" s="9">
        <f t="shared" ref="B22:B24" si="16">AVERAGE(B16:D16)</f>
        <v>4.8877359269899818</v>
      </c>
      <c r="C22" s="9">
        <f t="shared" ref="C22:C24" si="17">B22/$B$21</f>
        <v>1.7757383396474271</v>
      </c>
      <c r="D22" s="9">
        <f t="shared" ref="D22:D24" si="18">STDEV(B16/$B$21,C16/$B$21,D16/$B$21)</f>
        <v>4.8870271806318796E-2</v>
      </c>
      <c r="E22" s="9"/>
      <c r="F22" s="1" t="s">
        <v>5</v>
      </c>
      <c r="G22" s="9">
        <f t="shared" ref="G22:G24" si="19">AVERAGE(G16:I16)</f>
        <v>5.0624007948279663</v>
      </c>
      <c r="H22" s="9">
        <f t="shared" ref="H22:H24" si="20">G22/$B$21</f>
        <v>1.8391949393987899</v>
      </c>
      <c r="I22" s="9">
        <f t="shared" ref="I22:I24" si="21">STDEV(G16/$B$21,H16/$B$21,I16/$B$21)</f>
        <v>2.4660720031723961E-2</v>
      </c>
      <c r="J22" s="9"/>
      <c r="K22" s="1" t="s">
        <v>5</v>
      </c>
      <c r="L22" s="9">
        <f t="shared" ref="L22:L24" si="22">AVERAGE(L16:N16)</f>
        <v>52.186982434485962</v>
      </c>
      <c r="M22" s="9">
        <f t="shared" ref="M22:M24" si="23">L22/$L$21</f>
        <v>0.5757880286882372</v>
      </c>
      <c r="N22" s="9">
        <f t="shared" ref="N22:N24" si="24">STDEV(L16/$L$21,M16/$L$21,N16/$L$21)</f>
        <v>1.5004962653583599E-2</v>
      </c>
      <c r="O22" s="9"/>
      <c r="P22" s="1" t="s">
        <v>5</v>
      </c>
      <c r="Q22" s="9">
        <f t="shared" ref="Q22:Q24" si="25">AVERAGE(Q16:S16)</f>
        <v>43.477154855216071</v>
      </c>
      <c r="R22" s="9">
        <f t="shared" ref="R22:R24" si="26">Q22/$L$21</f>
        <v>0.47969099034389612</v>
      </c>
      <c r="S22" s="9">
        <f t="shared" ref="S22:S24" si="27">STDEV(Q16/$L$21,R16/$L$21,S16/$L$21)</f>
        <v>8.0295331982399801E-3</v>
      </c>
      <c r="T22" s="9"/>
    </row>
    <row r="23" spans="1:20">
      <c r="A23" s="1" t="s">
        <v>6</v>
      </c>
      <c r="B23" s="9">
        <f t="shared" si="16"/>
        <v>2.0456110026486933</v>
      </c>
      <c r="C23" s="9">
        <f t="shared" si="17"/>
        <v>0.74318047039928481</v>
      </c>
      <c r="D23" s="9">
        <f t="shared" si="18"/>
        <v>3.564974852650029E-2</v>
      </c>
      <c r="E23" s="9"/>
      <c r="F23" s="1" t="s">
        <v>6</v>
      </c>
      <c r="G23" s="9">
        <f>AVERAGE(G17:I17)</f>
        <v>113.10595637081967</v>
      </c>
      <c r="H23" s="9">
        <f t="shared" si="20"/>
        <v>41.091946490210887</v>
      </c>
      <c r="I23" s="9">
        <f t="shared" si="21"/>
        <v>0.89192272805394124</v>
      </c>
      <c r="J23" s="9"/>
      <c r="K23" s="1" t="s">
        <v>6</v>
      </c>
      <c r="L23" s="9">
        <f t="shared" si="22"/>
        <v>74.795765085745657</v>
      </c>
      <c r="M23" s="9">
        <f t="shared" si="23"/>
        <v>0.82523464902410149</v>
      </c>
      <c r="N23" s="9">
        <f t="shared" si="24"/>
        <v>2.6797561696261185E-2</v>
      </c>
      <c r="O23" s="9"/>
      <c r="P23" s="1" t="s">
        <v>6</v>
      </c>
      <c r="Q23" s="9">
        <f t="shared" si="25"/>
        <v>1077.9764739042209</v>
      </c>
      <c r="R23" s="9">
        <f t="shared" si="26"/>
        <v>11.893501404508292</v>
      </c>
      <c r="S23" s="9">
        <f t="shared" si="27"/>
        <v>0.27804803805968598</v>
      </c>
      <c r="T23" s="9"/>
    </row>
    <row r="24" spans="1:20">
      <c r="A24" s="1" t="s">
        <v>7</v>
      </c>
      <c r="B24" s="9">
        <f t="shared" si="16"/>
        <v>2.7583117966161215</v>
      </c>
      <c r="C24" s="9">
        <f t="shared" si="17"/>
        <v>1.0021081505050513</v>
      </c>
      <c r="D24" s="9">
        <f t="shared" si="18"/>
        <v>1.3663430911290519E-2</v>
      </c>
      <c r="E24" s="9"/>
      <c r="F24" s="1" t="s">
        <v>7</v>
      </c>
      <c r="G24" s="9">
        <f t="shared" si="19"/>
        <v>4.7592665914866599</v>
      </c>
      <c r="H24" s="9">
        <f t="shared" si="20"/>
        <v>1.7290648024658131</v>
      </c>
      <c r="I24" s="9">
        <f t="shared" si="21"/>
        <v>4.5680029804898235E-2</v>
      </c>
      <c r="J24" s="9"/>
      <c r="K24" s="1" t="s">
        <v>7</v>
      </c>
      <c r="L24" s="9">
        <f t="shared" si="22"/>
        <v>48.587063218181918</v>
      </c>
      <c r="M24" s="9">
        <f t="shared" si="23"/>
        <v>0.53606949559246508</v>
      </c>
      <c r="N24" s="9">
        <f t="shared" si="24"/>
        <v>8.5208285504596564E-3</v>
      </c>
      <c r="O24" s="9"/>
      <c r="P24" s="1" t="s">
        <v>7</v>
      </c>
      <c r="Q24" s="9">
        <f t="shared" si="25"/>
        <v>58.054605409126502</v>
      </c>
      <c r="R24" s="9">
        <f t="shared" si="26"/>
        <v>0.64052653066802434</v>
      </c>
      <c r="S24" s="9">
        <f t="shared" si="27"/>
        <v>1.1852566285684483E-2</v>
      </c>
      <c r="T24" s="9"/>
    </row>
    <row r="25" spans="1:20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</sheetData>
  <mergeCells count="16">
    <mergeCell ref="P1:S1"/>
    <mergeCell ref="Q2:S2"/>
    <mergeCell ref="Q8:S8"/>
    <mergeCell ref="Q14:S14"/>
    <mergeCell ref="B14:D14"/>
    <mergeCell ref="K1:N1"/>
    <mergeCell ref="L2:N2"/>
    <mergeCell ref="L8:N8"/>
    <mergeCell ref="L14:N14"/>
    <mergeCell ref="F1:I1"/>
    <mergeCell ref="G2:I2"/>
    <mergeCell ref="G8:I8"/>
    <mergeCell ref="G14:I14"/>
    <mergeCell ref="B8:D8"/>
    <mergeCell ref="A1:D1"/>
    <mergeCell ref="B2:D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1A30F-3BB7-6345-A4EE-C8B179FD98A0}">
  <dimension ref="A1:T28"/>
  <sheetViews>
    <sheetView topLeftCell="H1" workbookViewId="0">
      <selection activeCell="G25" sqref="G25"/>
    </sheetView>
  </sheetViews>
  <sheetFormatPr baseColWidth="10" defaultRowHeight="16"/>
  <cols>
    <col min="1" max="1" width="12.83203125" style="4" customWidth="1"/>
    <col min="2" max="5" width="12.83203125" style="3" customWidth="1"/>
    <col min="6" max="6" width="1.83203125" style="3" customWidth="1"/>
    <col min="7" max="15" width="12.83203125" style="3" customWidth="1"/>
    <col min="16" max="16" width="1.83203125" style="3" customWidth="1"/>
  </cols>
  <sheetData>
    <row r="1" spans="1:20" ht="20">
      <c r="B1" s="31" t="s">
        <v>16</v>
      </c>
      <c r="C1" s="31"/>
      <c r="D1" s="31"/>
      <c r="E1" s="31"/>
      <c r="G1" s="31" t="s">
        <v>17</v>
      </c>
      <c r="H1" s="31"/>
      <c r="I1" s="31"/>
      <c r="J1" s="31"/>
      <c r="L1" s="31" t="s">
        <v>18</v>
      </c>
      <c r="M1" s="31"/>
      <c r="N1" s="31"/>
      <c r="O1" s="31"/>
      <c r="P1" s="13"/>
      <c r="Q1" s="31" t="s">
        <v>19</v>
      </c>
      <c r="R1" s="31"/>
      <c r="S1" s="31"/>
      <c r="T1" s="31"/>
    </row>
    <row r="2" spans="1:20">
      <c r="B2" s="1" t="s">
        <v>4</v>
      </c>
      <c r="C2" s="1" t="s">
        <v>5</v>
      </c>
      <c r="D2" s="1" t="s">
        <v>6</v>
      </c>
      <c r="E2" s="1" t="s">
        <v>7</v>
      </c>
      <c r="G2" s="1" t="s">
        <v>4</v>
      </c>
      <c r="H2" s="1" t="s">
        <v>5</v>
      </c>
      <c r="I2" s="1" t="s">
        <v>6</v>
      </c>
      <c r="J2" s="1" t="s">
        <v>7</v>
      </c>
      <c r="L2" s="1" t="s">
        <v>4</v>
      </c>
      <c r="M2" s="1" t="s">
        <v>5</v>
      </c>
      <c r="N2" s="1" t="s">
        <v>6</v>
      </c>
      <c r="O2" s="1" t="s">
        <v>7</v>
      </c>
      <c r="P2" s="1"/>
      <c r="Q2" s="1" t="s">
        <v>4</v>
      </c>
      <c r="R2" s="1" t="s">
        <v>5</v>
      </c>
      <c r="S2" s="1" t="s">
        <v>6</v>
      </c>
      <c r="T2" s="1" t="s">
        <v>7</v>
      </c>
    </row>
    <row r="3" spans="1:20">
      <c r="B3" s="14">
        <v>26.972644805908203</v>
      </c>
      <c r="C3" s="14">
        <v>26.404834747314453</v>
      </c>
      <c r="D3" s="14">
        <v>22.928411483764648</v>
      </c>
      <c r="E3" s="14">
        <v>26.682619094848633</v>
      </c>
      <c r="G3" s="14">
        <v>29.405917739868102</v>
      </c>
      <c r="H3" s="14">
        <v>28.957643508911133</v>
      </c>
      <c r="I3" s="14">
        <v>29.828512191772461</v>
      </c>
      <c r="J3" s="14">
        <v>30.935792922973633</v>
      </c>
      <c r="L3" s="14">
        <v>34.851955413818359</v>
      </c>
      <c r="M3" s="14">
        <v>33.413032531738203</v>
      </c>
      <c r="N3" s="14">
        <v>31.747339248657227</v>
      </c>
      <c r="O3" s="14">
        <v>33.705020904541016</v>
      </c>
      <c r="Q3" s="14">
        <v>32.155891418457031</v>
      </c>
      <c r="R3" s="18">
        <v>30.394500000000001</v>
      </c>
      <c r="S3" s="14">
        <v>32.336299896240234</v>
      </c>
      <c r="T3" s="14">
        <v>33.622116088867188</v>
      </c>
    </row>
    <row r="4" spans="1:20">
      <c r="B4" s="14">
        <v>26.915189743041992</v>
      </c>
      <c r="C4" s="14">
        <v>26.346887588500977</v>
      </c>
      <c r="D4" s="14">
        <v>22.945688247680664</v>
      </c>
      <c r="E4" s="14">
        <v>26.686737060546875</v>
      </c>
      <c r="G4" s="14">
        <v>29.413936233520499</v>
      </c>
      <c r="H4" s="14">
        <v>28.943525314331055</v>
      </c>
      <c r="I4" s="14">
        <v>29.741975784301758</v>
      </c>
      <c r="J4" s="14">
        <v>30.924272537231445</v>
      </c>
      <c r="L4" s="14">
        <v>34.813957214355469</v>
      </c>
      <c r="M4" s="14">
        <v>33.485033416748003</v>
      </c>
      <c r="N4" s="14">
        <v>31.766429901123047</v>
      </c>
      <c r="O4" s="14">
        <v>33.445270538330078</v>
      </c>
      <c r="Q4" s="14">
        <v>32.136390686035156</v>
      </c>
      <c r="R4" s="18">
        <v>30.174399999999999</v>
      </c>
      <c r="S4" s="14">
        <v>32.297004699707003</v>
      </c>
      <c r="T4" s="14">
        <v>33.359912872314453</v>
      </c>
    </row>
    <row r="5" spans="1:20">
      <c r="B5" s="14">
        <v>26.965080260000001</v>
      </c>
      <c r="C5" s="14">
        <v>26.310068130493164</v>
      </c>
      <c r="D5" s="14">
        <v>22.956462860107422</v>
      </c>
      <c r="E5" s="14">
        <v>26.703859329223633</v>
      </c>
      <c r="G5" s="14">
        <v>29.379592895507812</v>
      </c>
      <c r="H5" s="14">
        <v>28.810096740722656</v>
      </c>
      <c r="I5" s="14">
        <v>29.771947860717773</v>
      </c>
      <c r="J5" s="14">
        <v>30.623954772949201</v>
      </c>
      <c r="L5" s="14">
        <v>34.530158996582031</v>
      </c>
      <c r="M5" s="14">
        <v>33.478530883789062</v>
      </c>
      <c r="N5" s="14">
        <v>31.730628967285156</v>
      </c>
      <c r="O5" s="14">
        <v>33.522537231445312</v>
      </c>
      <c r="Q5" s="16">
        <v>32.519306180000001</v>
      </c>
      <c r="R5" s="18">
        <v>29.944900000000001</v>
      </c>
      <c r="S5" s="14">
        <v>32.122543334960902</v>
      </c>
      <c r="T5" s="14">
        <v>32.956470489501953</v>
      </c>
    </row>
    <row r="6" spans="1:20">
      <c r="Q6" s="3"/>
      <c r="R6" s="3"/>
      <c r="S6" s="3"/>
      <c r="T6" s="3"/>
    </row>
    <row r="7" spans="1:20">
      <c r="B7" s="34" t="s">
        <v>13</v>
      </c>
      <c r="C7" s="34"/>
      <c r="D7" s="34"/>
      <c r="E7" s="34"/>
      <c r="G7" s="34" t="s">
        <v>13</v>
      </c>
      <c r="H7" s="34"/>
      <c r="I7" s="34"/>
      <c r="J7" s="34"/>
      <c r="L7" s="34" t="s">
        <v>13</v>
      </c>
      <c r="M7" s="34"/>
      <c r="N7" s="34"/>
      <c r="O7" s="34"/>
      <c r="Q7" s="34" t="s">
        <v>13</v>
      </c>
      <c r="R7" s="34"/>
      <c r="S7" s="34"/>
      <c r="T7" s="34"/>
    </row>
    <row r="8" spans="1:20">
      <c r="B8" s="1" t="s">
        <v>4</v>
      </c>
      <c r="C8" s="1" t="s">
        <v>5</v>
      </c>
      <c r="D8" s="1" t="s">
        <v>6</v>
      </c>
      <c r="E8" s="1" t="s">
        <v>7</v>
      </c>
      <c r="G8" s="1" t="s">
        <v>4</v>
      </c>
      <c r="H8" s="1" t="s">
        <v>5</v>
      </c>
      <c r="I8" s="1" t="s">
        <v>6</v>
      </c>
      <c r="J8" s="1" t="s">
        <v>7</v>
      </c>
      <c r="L8" s="1" t="s">
        <v>4</v>
      </c>
      <c r="M8" s="1" t="s">
        <v>5</v>
      </c>
      <c r="N8" s="1" t="s">
        <v>6</v>
      </c>
      <c r="O8" s="1" t="s">
        <v>7</v>
      </c>
      <c r="Q8" s="1" t="s">
        <v>4</v>
      </c>
      <c r="R8" s="1" t="s">
        <v>5</v>
      </c>
      <c r="S8" s="1" t="s">
        <v>6</v>
      </c>
      <c r="T8" s="1" t="s">
        <v>7</v>
      </c>
    </row>
    <row r="9" spans="1:20">
      <c r="B9" s="14">
        <v>25.136932373046875</v>
      </c>
      <c r="C9" s="14">
        <v>24.570928573608398</v>
      </c>
      <c r="D9" s="14">
        <v>23.560371398925781</v>
      </c>
      <c r="E9" s="14">
        <v>24.913322448730469</v>
      </c>
      <c r="G9" s="14">
        <v>27.3800048828125</v>
      </c>
      <c r="H9" s="14">
        <v>26.792768478393555</v>
      </c>
      <c r="I9" s="15">
        <v>30.63673210144043</v>
      </c>
      <c r="J9" s="14">
        <v>28.703353881835938</v>
      </c>
      <c r="L9" s="14">
        <v>25.136932373046875</v>
      </c>
      <c r="M9" s="14">
        <v>24.570928573608398</v>
      </c>
      <c r="N9" s="14">
        <v>23.560371398925781</v>
      </c>
      <c r="O9" s="14">
        <v>24.913322448730469</v>
      </c>
      <c r="Q9" s="14">
        <v>27.3800048828125</v>
      </c>
      <c r="R9" s="14">
        <v>26.792768478393555</v>
      </c>
      <c r="S9" s="15">
        <v>30.63673210144043</v>
      </c>
      <c r="T9" s="14">
        <v>28.703353881835938</v>
      </c>
    </row>
    <row r="10" spans="1:20">
      <c r="B10" s="14">
        <v>25.133369445800781</v>
      </c>
      <c r="C10" s="14">
        <v>24.446723937988281</v>
      </c>
      <c r="D10" s="14">
        <v>23.54132080078125</v>
      </c>
      <c r="E10" s="14">
        <v>24.893260955810547</v>
      </c>
      <c r="G10" s="14">
        <v>27.451007843017578</v>
      </c>
      <c r="H10" s="14">
        <v>26.788553237915039</v>
      </c>
      <c r="I10" s="15">
        <v>31.08796501159668</v>
      </c>
      <c r="J10" s="14">
        <v>28.770917892456055</v>
      </c>
      <c r="L10" s="14">
        <v>25.133369445800781</v>
      </c>
      <c r="M10" s="14">
        <v>24.446723937988281</v>
      </c>
      <c r="N10" s="14">
        <v>23.54132080078125</v>
      </c>
      <c r="O10" s="14">
        <v>24.893260955810547</v>
      </c>
      <c r="Q10" s="14">
        <v>27.451007843017578</v>
      </c>
      <c r="R10" s="14">
        <v>26.788553237915039</v>
      </c>
      <c r="S10" s="15">
        <v>31.08796501159668</v>
      </c>
      <c r="T10" s="14">
        <v>28.770917892456055</v>
      </c>
    </row>
    <row r="11" spans="1:20">
      <c r="B11" s="14">
        <v>25.122026443481445</v>
      </c>
      <c r="C11" s="14">
        <v>24.427492141723633</v>
      </c>
      <c r="D11" s="14">
        <v>23.493593215942383</v>
      </c>
      <c r="E11" s="14">
        <v>24.945150375366211</v>
      </c>
      <c r="G11" s="14">
        <v>27.252742767333984</v>
      </c>
      <c r="H11" s="14">
        <v>26.723331451416016</v>
      </c>
      <c r="I11" s="15">
        <v>31.177850723266602</v>
      </c>
      <c r="J11" s="14">
        <v>28.635639190673828</v>
      </c>
      <c r="L11" s="14">
        <v>25.122026443481445</v>
      </c>
      <c r="M11" s="14">
        <v>24.427492141723633</v>
      </c>
      <c r="N11" s="14">
        <v>23.493593215942383</v>
      </c>
      <c r="O11" s="14">
        <v>24.945150375366211</v>
      </c>
      <c r="Q11" s="14">
        <v>27.252742767333984</v>
      </c>
      <c r="R11" s="14">
        <v>26.723331451416016</v>
      </c>
      <c r="S11" s="15">
        <v>31.177850723266602</v>
      </c>
      <c r="T11" s="14">
        <v>28.635639190673828</v>
      </c>
    </row>
    <row r="12" spans="1:20">
      <c r="B12" s="14">
        <v>25.192600250244141</v>
      </c>
      <c r="C12" s="14">
        <v>24.380104064941406</v>
      </c>
      <c r="D12" s="14">
        <v>23.56480598449707</v>
      </c>
      <c r="E12" s="14">
        <v>24.847114562988281</v>
      </c>
      <c r="G12" s="14">
        <v>27.225614547729492</v>
      </c>
      <c r="H12" s="14">
        <v>26.662328720092773</v>
      </c>
      <c r="I12" s="15">
        <v>30.967894897461001</v>
      </c>
      <c r="J12" s="14">
        <v>28.900417327880859</v>
      </c>
      <c r="L12" s="14">
        <v>25.192600250244141</v>
      </c>
      <c r="M12" s="14">
        <v>24.380104064941406</v>
      </c>
      <c r="N12" s="14">
        <v>23.56480598449707</v>
      </c>
      <c r="O12" s="14">
        <v>24.847114562988281</v>
      </c>
      <c r="Q12" s="14">
        <v>27.225614547729492</v>
      </c>
      <c r="R12" s="14">
        <v>26.662328720092773</v>
      </c>
      <c r="S12" s="15">
        <v>30.967894897461001</v>
      </c>
      <c r="T12" s="14">
        <v>28.900417327880859</v>
      </c>
    </row>
    <row r="13" spans="1:20">
      <c r="A13" s="4" t="s">
        <v>8</v>
      </c>
      <c r="B13" s="3">
        <f>AVERAGE(B9:B12)</f>
        <v>25.146232128143311</v>
      </c>
      <c r="C13" s="3">
        <f t="shared" ref="C13:E13" si="0">AVERAGE(C9:C12)</f>
        <v>24.45631217956543</v>
      </c>
      <c r="D13" s="3">
        <f t="shared" si="0"/>
        <v>23.540022850036621</v>
      </c>
      <c r="E13" s="3">
        <f t="shared" si="0"/>
        <v>24.899712085723877</v>
      </c>
      <c r="G13" s="3">
        <f>AVERAGE(G9:G12)</f>
        <v>27.327342510223389</v>
      </c>
      <c r="H13" s="3">
        <f>AVERAGE(H9:H12)</f>
        <v>26.741745471954346</v>
      </c>
      <c r="I13" s="3">
        <f>AVERAGE(I9:I12)</f>
        <v>30.96761068344118</v>
      </c>
      <c r="J13" s="3">
        <f>AVERAGE(J9:J12)</f>
        <v>28.75258207321167</v>
      </c>
      <c r="L13" s="3">
        <f>AVERAGE(L9:L12)</f>
        <v>25.146232128143311</v>
      </c>
      <c r="M13" s="3">
        <f t="shared" ref="M13" si="1">AVERAGE(M9:M12)</f>
        <v>24.45631217956543</v>
      </c>
      <c r="N13" s="3">
        <f t="shared" ref="N13" si="2">AVERAGE(N9:N12)</f>
        <v>23.540022850036621</v>
      </c>
      <c r="O13" s="3">
        <f t="shared" ref="O13" si="3">AVERAGE(O9:O12)</f>
        <v>24.899712085723877</v>
      </c>
      <c r="Q13" s="3">
        <f>AVERAGE(Q9:Q12)</f>
        <v>27.327342510223389</v>
      </c>
      <c r="R13" s="3">
        <f t="shared" ref="R13" si="4">AVERAGE(R9:R12)</f>
        <v>26.741745471954346</v>
      </c>
      <c r="S13" s="3">
        <f t="shared" ref="S13" si="5">AVERAGE(S9:S12)</f>
        <v>30.96761068344118</v>
      </c>
      <c r="T13" s="3">
        <f t="shared" ref="T13" si="6">AVERAGE(T9:T12)</f>
        <v>28.75258207321167</v>
      </c>
    </row>
    <row r="14" spans="1:20">
      <c r="Q14" s="3"/>
      <c r="R14" s="3"/>
      <c r="S14" s="3"/>
      <c r="T14" s="3"/>
    </row>
    <row r="15" spans="1:20">
      <c r="B15" s="3">
        <f>B$13-B3</f>
        <v>-1.8264126777648926</v>
      </c>
      <c r="C15" s="3">
        <f t="shared" ref="C15:E15" si="7">C$13-C3</f>
        <v>-1.9485225677490234</v>
      </c>
      <c r="D15" s="3">
        <f t="shared" si="7"/>
        <v>0.61161136627197266</v>
      </c>
      <c r="E15" s="3">
        <f t="shared" si="7"/>
        <v>-1.7829070091247559</v>
      </c>
      <c r="G15" s="3">
        <f t="shared" ref="G15:J17" si="8">G$13-G3</f>
        <v>-2.0785752296447129</v>
      </c>
      <c r="H15" s="3">
        <f t="shared" si="8"/>
        <v>-2.2158980369567871</v>
      </c>
      <c r="I15" s="3">
        <f t="shared" si="8"/>
        <v>1.1390984916687188</v>
      </c>
      <c r="J15" s="3">
        <f t="shared" si="8"/>
        <v>-2.1832108497619629</v>
      </c>
      <c r="L15" s="3">
        <f>L$13-L3</f>
        <v>-9.7057232856750488</v>
      </c>
      <c r="M15" s="3">
        <f t="shared" ref="M15:O15" si="9">M$13-M3</f>
        <v>-8.9567203521727734</v>
      </c>
      <c r="N15" s="3">
        <f t="shared" si="9"/>
        <v>-8.2073163986206055</v>
      </c>
      <c r="O15" s="3">
        <f t="shared" si="9"/>
        <v>-8.8053088188171387</v>
      </c>
      <c r="Q15" s="3">
        <f>Q$13-Q3</f>
        <v>-4.8285489082336426</v>
      </c>
      <c r="R15" s="3">
        <f t="shared" ref="R15:T15" si="10">R$13-R3</f>
        <v>-3.652754528045655</v>
      </c>
      <c r="S15" s="3">
        <f t="shared" si="10"/>
        <v>-1.3686892127990546</v>
      </c>
      <c r="T15" s="3">
        <f t="shared" si="10"/>
        <v>-4.8695340156555176</v>
      </c>
    </row>
    <row r="16" spans="1:20">
      <c r="B16" s="3">
        <f t="shared" ref="B16:E16" si="11">B$13-B4</f>
        <v>-1.7689576148986816</v>
      </c>
      <c r="C16" s="3">
        <f t="shared" si="11"/>
        <v>-1.8905754089355469</v>
      </c>
      <c r="D16" s="3">
        <f t="shared" si="11"/>
        <v>0.59433460235595703</v>
      </c>
      <c r="E16" s="3">
        <f t="shared" si="11"/>
        <v>-1.787024974822998</v>
      </c>
      <c r="G16" s="3">
        <f t="shared" si="8"/>
        <v>-2.0865937232971099</v>
      </c>
      <c r="H16" s="3">
        <f t="shared" si="8"/>
        <v>-2.201779842376709</v>
      </c>
      <c r="I16" s="3">
        <f t="shared" si="8"/>
        <v>1.2256348991394219</v>
      </c>
      <c r="J16" s="3">
        <f t="shared" si="8"/>
        <v>-2.1716904640197754</v>
      </c>
      <c r="L16" s="3">
        <f t="shared" ref="L16:O17" si="12">L$13-L4</f>
        <v>-9.6677250862121582</v>
      </c>
      <c r="M16" s="3">
        <f t="shared" si="12"/>
        <v>-9.0287212371825731</v>
      </c>
      <c r="N16" s="3">
        <f t="shared" si="12"/>
        <v>-8.2264070510864258</v>
      </c>
      <c r="O16" s="3">
        <f t="shared" si="12"/>
        <v>-8.5455584526062012</v>
      </c>
      <c r="Q16" s="3">
        <f t="shared" ref="Q16:T17" si="13">Q$13-Q4</f>
        <v>-4.8090481758117676</v>
      </c>
      <c r="R16" s="3">
        <f t="shared" si="13"/>
        <v>-3.4326545280456529</v>
      </c>
      <c r="S16" s="3">
        <f t="shared" si="13"/>
        <v>-1.3293940162658231</v>
      </c>
      <c r="T16" s="3">
        <f t="shared" si="13"/>
        <v>-4.6073307991027832</v>
      </c>
    </row>
    <row r="17" spans="1:20">
      <c r="B17" s="3">
        <f t="shared" ref="B17:E17" si="14">B$13-B5</f>
        <v>-1.81884813185669</v>
      </c>
      <c r="C17" s="3">
        <f t="shared" si="14"/>
        <v>-1.8537559509277344</v>
      </c>
      <c r="D17" s="3">
        <f t="shared" si="14"/>
        <v>0.58355998992919922</v>
      </c>
      <c r="E17" s="3">
        <f t="shared" si="14"/>
        <v>-1.8041472434997559</v>
      </c>
      <c r="G17" s="3">
        <f t="shared" si="8"/>
        <v>-2.0522503852844238</v>
      </c>
      <c r="H17" s="3">
        <f t="shared" si="8"/>
        <v>-2.0683512687683105</v>
      </c>
      <c r="I17" s="3">
        <f t="shared" si="8"/>
        <v>1.1956628227234063</v>
      </c>
      <c r="J17" s="3">
        <f t="shared" si="8"/>
        <v>-1.8713726997375311</v>
      </c>
      <c r="L17" s="3">
        <f t="shared" si="12"/>
        <v>-9.3839268684387207</v>
      </c>
      <c r="M17" s="3">
        <f t="shared" si="12"/>
        <v>-9.0222187042236328</v>
      </c>
      <c r="N17" s="3">
        <f t="shared" si="12"/>
        <v>-8.1906061172485352</v>
      </c>
      <c r="O17" s="3">
        <f t="shared" si="12"/>
        <v>-8.6228251457214355</v>
      </c>
      <c r="Q17" s="3">
        <f t="shared" si="13"/>
        <v>-5.1919636697766123</v>
      </c>
      <c r="R17" s="3">
        <f t="shared" si="13"/>
        <v>-3.2031545280456548</v>
      </c>
      <c r="S17" s="3">
        <f t="shared" si="13"/>
        <v>-1.1549326515197222</v>
      </c>
      <c r="T17" s="3">
        <f t="shared" si="13"/>
        <v>-4.2038884162902832</v>
      </c>
    </row>
    <row r="18" spans="1:20">
      <c r="Q18" s="3"/>
      <c r="R18" s="3"/>
      <c r="S18" s="3"/>
      <c r="T18" s="3"/>
    </row>
    <row r="19" spans="1:20">
      <c r="B19" s="3">
        <f>2^B15</f>
        <v>0.28196486778389063</v>
      </c>
      <c r="C19" s="3">
        <f t="shared" ref="C19:E19" si="15">2^C15</f>
        <v>0.25908141472957147</v>
      </c>
      <c r="D19" s="3">
        <f t="shared" si="15"/>
        <v>1.5279648615770858</v>
      </c>
      <c r="E19" s="3">
        <f t="shared" si="15"/>
        <v>0.29059725711817103</v>
      </c>
      <c r="G19" s="3">
        <f t="shared" ref="G19:J21" si="16">2^G15</f>
        <v>0.23674810290759057</v>
      </c>
      <c r="H19" s="3">
        <f t="shared" si="16"/>
        <v>0.21525250960348422</v>
      </c>
      <c r="I19" s="3">
        <f t="shared" si="16"/>
        <v>2.2024335494896072</v>
      </c>
      <c r="J19" s="3">
        <f t="shared" si="16"/>
        <v>0.22018516113682413</v>
      </c>
      <c r="L19" s="3">
        <f>2^L15</f>
        <v>1.1975293366167882E-3</v>
      </c>
      <c r="M19" s="3">
        <f t="shared" ref="M19:O19" si="17">2^M15</f>
        <v>2.0126048328472953E-3</v>
      </c>
      <c r="N19" s="3">
        <f t="shared" si="17"/>
        <v>3.3833862507558318E-3</v>
      </c>
      <c r="O19" s="3">
        <f t="shared" si="17"/>
        <v>2.2353108412620508E-3</v>
      </c>
      <c r="Q19" s="3">
        <f>2^Q15</f>
        <v>3.5193458140264783E-2</v>
      </c>
      <c r="R19" s="3">
        <f t="shared" ref="R19:T19" si="18">2^R15</f>
        <v>7.9508089928477868E-2</v>
      </c>
      <c r="S19" s="3">
        <f t="shared" si="18"/>
        <v>0.38724292530557192</v>
      </c>
      <c r="T19" s="3">
        <f t="shared" si="18"/>
        <v>3.4207725329579018E-2</v>
      </c>
    </row>
    <row r="20" spans="1:20">
      <c r="B20" s="3">
        <f t="shared" ref="B20:E20" si="19">2^B16</f>
        <v>0.29342066488271895</v>
      </c>
      <c r="C20" s="3">
        <f t="shared" si="19"/>
        <v>0.26969946990431143</v>
      </c>
      <c r="D20" s="3">
        <f t="shared" si="19"/>
        <v>1.5097760882922922</v>
      </c>
      <c r="E20" s="3">
        <f t="shared" si="19"/>
        <v>0.28976897167591664</v>
      </c>
      <c r="G20" s="3">
        <f t="shared" si="16"/>
        <v>0.23543590780099741</v>
      </c>
      <c r="H20" s="3">
        <f t="shared" si="16"/>
        <v>0.21736930840371524</v>
      </c>
      <c r="I20" s="3">
        <f t="shared" si="16"/>
        <v>2.3385834311017413</v>
      </c>
      <c r="J20" s="3">
        <f t="shared" si="16"/>
        <v>0.22195044956414572</v>
      </c>
      <c r="L20" s="3">
        <f t="shared" ref="L20:O20" si="20">2^L16</f>
        <v>1.2294893161480744E-3</v>
      </c>
      <c r="M20" s="3">
        <f t="shared" si="20"/>
        <v>1.9146265860085251E-3</v>
      </c>
      <c r="N20" s="3">
        <f t="shared" si="20"/>
        <v>3.33891006331501E-3</v>
      </c>
      <c r="O20" s="3">
        <f t="shared" si="20"/>
        <v>2.6762740069431259E-3</v>
      </c>
      <c r="Q20" s="3">
        <f t="shared" ref="Q20:T20" si="21">2^Q16</f>
        <v>3.5672393372155581E-2</v>
      </c>
      <c r="R20" s="3">
        <f t="shared" si="21"/>
        <v>9.2612161899069442E-2</v>
      </c>
      <c r="S20" s="3">
        <f t="shared" si="21"/>
        <v>0.39793535391968715</v>
      </c>
      <c r="T20" s="3">
        <f t="shared" si="21"/>
        <v>4.1025627223748654E-2</v>
      </c>
    </row>
    <row r="21" spans="1:20">
      <c r="B21" s="3">
        <f t="shared" ref="B21:E21" si="22">2^B17</f>
        <v>0.28344718925248691</v>
      </c>
      <c r="C21" s="3">
        <f t="shared" si="22"/>
        <v>0.27667113653713887</v>
      </c>
      <c r="D21" s="3">
        <f t="shared" si="22"/>
        <v>1.4985424889701136</v>
      </c>
      <c r="E21" s="3">
        <f t="shared" si="22"/>
        <v>0.28635024769154505</v>
      </c>
      <c r="G21" s="3">
        <f t="shared" si="16"/>
        <v>0.24110769734453757</v>
      </c>
      <c r="H21" s="3">
        <f t="shared" si="16"/>
        <v>0.23843182695958387</v>
      </c>
      <c r="I21" s="3">
        <f t="shared" si="16"/>
        <v>2.2905004125795907</v>
      </c>
      <c r="J21" s="3">
        <f t="shared" si="16"/>
        <v>0.27331324866110568</v>
      </c>
      <c r="L21" s="3">
        <f t="shared" ref="L21:O21" si="23">2^L17</f>
        <v>1.4967750508949899E-3</v>
      </c>
      <c r="M21" s="3">
        <f t="shared" si="23"/>
        <v>1.9232756917094301E-3</v>
      </c>
      <c r="N21" s="3">
        <f t="shared" si="23"/>
        <v>3.4228027799052003E-3</v>
      </c>
      <c r="O21" s="3">
        <f t="shared" si="23"/>
        <v>2.5367109510597888E-3</v>
      </c>
      <c r="Q21" s="3">
        <f t="shared" ref="Q21:T21" si="24">2^Q17</f>
        <v>2.7356667945134035E-2</v>
      </c>
      <c r="R21" s="3">
        <f t="shared" si="24"/>
        <v>0.10858114232104808</v>
      </c>
      <c r="S21" s="3">
        <f t="shared" si="24"/>
        <v>0.44908715042277003</v>
      </c>
      <c r="T21" s="3">
        <f t="shared" si="24"/>
        <v>5.4262960973627185E-2</v>
      </c>
    </row>
    <row r="22" spans="1:20">
      <c r="A22" s="4" t="s">
        <v>8</v>
      </c>
      <c r="B22" s="3">
        <f>AVERAGE(B19:B21)</f>
        <v>0.28627757397303216</v>
      </c>
      <c r="G22" s="3">
        <f>AVERAGE(G19:G21)</f>
        <v>0.23776390268437519</v>
      </c>
      <c r="L22" s="3">
        <f>AVERAGE(L19:L21)</f>
        <v>1.3079312345532842E-3</v>
      </c>
      <c r="Q22" s="3">
        <f>AVERAGE(Q19:Q21)</f>
        <v>3.2740839819184797E-2</v>
      </c>
      <c r="R22" s="3"/>
      <c r="S22" s="3"/>
      <c r="T22" s="3"/>
    </row>
    <row r="23" spans="1:20">
      <c r="Q23" s="3"/>
      <c r="R23" s="3"/>
      <c r="S23" s="3"/>
      <c r="T23" s="3"/>
    </row>
    <row r="24" spans="1:20">
      <c r="A24" s="4" t="s">
        <v>9</v>
      </c>
      <c r="B24" s="3">
        <f>B19/$B$22</f>
        <v>0.98493522866884498</v>
      </c>
      <c r="C24" s="3">
        <f t="shared" ref="C24:E24" si="25">C19/$B$22</f>
        <v>0.90500073454575725</v>
      </c>
      <c r="D24" s="3">
        <f t="shared" si="25"/>
        <v>5.3373543738393661</v>
      </c>
      <c r="E24" s="3">
        <f t="shared" si="25"/>
        <v>1.015089142628915</v>
      </c>
      <c r="G24" s="3">
        <f t="shared" ref="G24:J26" si="26">G19/$B$22</f>
        <v>0.82698794607604387</v>
      </c>
      <c r="H24" s="3">
        <f t="shared" si="26"/>
        <v>0.75190140329944732</v>
      </c>
      <c r="I24" s="3">
        <f t="shared" si="26"/>
        <v>7.6933499153415354</v>
      </c>
      <c r="J24" s="3">
        <f t="shared" si="26"/>
        <v>0.76913171395523261</v>
      </c>
      <c r="L24" s="3">
        <f>L19/$L$22</f>
        <v>0.91559044159213532</v>
      </c>
      <c r="M24" s="3">
        <f t="shared" ref="M24:O24" si="27">M19/$L$22</f>
        <v>1.5387696078186313</v>
      </c>
      <c r="N24" s="3">
        <f t="shared" si="27"/>
        <v>2.5868227330096651</v>
      </c>
      <c r="O24" s="3">
        <f t="shared" si="27"/>
        <v>1.7090430920288462</v>
      </c>
      <c r="Q24" s="3">
        <f>Q19/$L$22</f>
        <v>26.907728182120287</v>
      </c>
      <c r="R24" s="3">
        <f t="shared" ref="R24:T24" si="28">R19/$L$22</f>
        <v>60.789197343110601</v>
      </c>
      <c r="S24" s="3">
        <f t="shared" si="28"/>
        <v>296.07284777309593</v>
      </c>
      <c r="T24" s="3">
        <f t="shared" si="28"/>
        <v>26.15407020328745</v>
      </c>
    </row>
    <row r="25" spans="1:20">
      <c r="B25" s="3">
        <f t="shared" ref="B25:E25" si="29">B20/$B$22</f>
        <v>1.0249516258313678</v>
      </c>
      <c r="C25" s="3">
        <f t="shared" si="29"/>
        <v>0.94209080425460634</v>
      </c>
      <c r="D25" s="3">
        <f t="shared" si="29"/>
        <v>5.2738189280398036</v>
      </c>
      <c r="E25" s="3">
        <f t="shared" si="29"/>
        <v>1.0121958477376694</v>
      </c>
      <c r="G25" s="3">
        <f t="shared" si="26"/>
        <v>0.82240429990221964</v>
      </c>
      <c r="H25" s="3">
        <f t="shared" si="26"/>
        <v>0.75929562133355166</v>
      </c>
      <c r="I25" s="3">
        <f t="shared" si="26"/>
        <v>8.1689368770535964</v>
      </c>
      <c r="J25" s="3">
        <f t="shared" si="26"/>
        <v>0.77529806643203503</v>
      </c>
      <c r="L25" s="3">
        <f t="shared" ref="L25:O25" si="30">L20/$L$22</f>
        <v>0.94002596135568151</v>
      </c>
      <c r="M25" s="3">
        <f t="shared" si="30"/>
        <v>1.4638587529889933</v>
      </c>
      <c r="N25" s="3">
        <f t="shared" si="30"/>
        <v>2.5528177438589834</v>
      </c>
      <c r="O25" s="3">
        <f t="shared" si="30"/>
        <v>2.0461886192795071</v>
      </c>
      <c r="Q25" s="3">
        <f t="shared" ref="Q25:T25" si="31">Q20/$L$22</f>
        <v>27.27390586733657</v>
      </c>
      <c r="R25" s="3">
        <f t="shared" si="31"/>
        <v>70.808127715292741</v>
      </c>
      <c r="S25" s="3">
        <f t="shared" si="31"/>
        <v>304.24791717402445</v>
      </c>
      <c r="T25" s="3">
        <f t="shared" si="31"/>
        <v>31.366807474217637</v>
      </c>
    </row>
    <row r="26" spans="1:20">
      <c r="B26" s="3">
        <f t="shared" ref="B26:E26" si="32">B21/$B$22</f>
        <v>0.99011314549978724</v>
      </c>
      <c r="C26" s="3">
        <f t="shared" si="32"/>
        <v>0.96644362566521458</v>
      </c>
      <c r="D26" s="3">
        <f t="shared" si="32"/>
        <v>5.2345786928852442</v>
      </c>
      <c r="E26" s="3">
        <f t="shared" si="32"/>
        <v>1.0002538575324091</v>
      </c>
      <c r="G26" s="3">
        <f t="shared" si="26"/>
        <v>0.84221650336903553</v>
      </c>
      <c r="H26" s="3">
        <f t="shared" si="26"/>
        <v>0.83286938494890472</v>
      </c>
      <c r="I26" s="3">
        <f t="shared" si="26"/>
        <v>8.0009774457406841</v>
      </c>
      <c r="J26" s="3">
        <f t="shared" si="26"/>
        <v>0.95471414287886991</v>
      </c>
      <c r="L26" s="3">
        <f t="shared" ref="L26:O26" si="33">L21/$L$22</f>
        <v>1.1443835970521832</v>
      </c>
      <c r="M26" s="3">
        <f t="shared" si="33"/>
        <v>1.4704715667764545</v>
      </c>
      <c r="N26" s="3">
        <f t="shared" si="33"/>
        <v>2.6169592785007825</v>
      </c>
      <c r="O26" s="3">
        <f t="shared" si="33"/>
        <v>1.9394834254617268</v>
      </c>
      <c r="Q26" s="3">
        <f t="shared" ref="Q26:T26" si="34">Q21/$L$22</f>
        <v>20.915983365499745</v>
      </c>
      <c r="R26" s="3">
        <f t="shared" si="34"/>
        <v>83.017470225132513</v>
      </c>
      <c r="S26" s="3">
        <f t="shared" si="34"/>
        <v>343.35685130736476</v>
      </c>
      <c r="T26" s="3">
        <f t="shared" si="34"/>
        <v>41.4876252971819</v>
      </c>
    </row>
    <row r="27" spans="1:20">
      <c r="A27" s="4" t="s">
        <v>8</v>
      </c>
      <c r="B27" s="3">
        <f>AVERAGE(B24:B26)</f>
        <v>1</v>
      </c>
      <c r="C27" s="3">
        <f t="shared" ref="C27:E27" si="35">AVERAGE(C24:C26)</f>
        <v>0.93784505482185943</v>
      </c>
      <c r="D27" s="3">
        <f t="shared" si="35"/>
        <v>5.2819173315881374</v>
      </c>
      <c r="E27" s="3">
        <f t="shared" si="35"/>
        <v>1.0091796159663311</v>
      </c>
      <c r="G27" s="3">
        <f>AVERAGE(G24:G26)</f>
        <v>0.83053624978243301</v>
      </c>
      <c r="H27" s="3">
        <f>AVERAGE(H24:H26)</f>
        <v>0.78135546986063453</v>
      </c>
      <c r="I27" s="3">
        <f>AVERAGE(I24:I26)</f>
        <v>7.9544214127119384</v>
      </c>
      <c r="J27" s="3">
        <f>AVERAGE(J24:J26)</f>
        <v>0.83304797442204581</v>
      </c>
      <c r="L27" s="3">
        <f>AVERAGE(L24:L26)</f>
        <v>1</v>
      </c>
      <c r="M27" s="3">
        <f t="shared" ref="M27:O27" si="36">AVERAGE(M24:M26)</f>
        <v>1.4910333091946928</v>
      </c>
      <c r="N27" s="3">
        <f t="shared" si="36"/>
        <v>2.5855332517898102</v>
      </c>
      <c r="O27" s="3">
        <f t="shared" si="36"/>
        <v>1.8982383789233601</v>
      </c>
      <c r="Q27" s="3">
        <f>AVERAGE(Q24:Q26)</f>
        <v>25.032539138318867</v>
      </c>
      <c r="R27" s="3">
        <f t="shared" ref="R27:T27" si="37">AVERAGE(R24:R26)</f>
        <v>71.538265094511942</v>
      </c>
      <c r="S27" s="3">
        <f t="shared" si="37"/>
        <v>314.5592054181617</v>
      </c>
      <c r="T27" s="3">
        <f t="shared" si="37"/>
        <v>33.002834324895666</v>
      </c>
    </row>
    <row r="28" spans="1:20">
      <c r="A28" s="4" t="s">
        <v>10</v>
      </c>
      <c r="B28" s="3">
        <f>STDEV(B24:B26)</f>
        <v>2.1763281678057512E-2</v>
      </c>
      <c r="C28" s="3">
        <f t="shared" ref="C28:E28" si="38">STDEV(C24:C26)</f>
        <v>3.0940701486288663E-2</v>
      </c>
      <c r="D28" s="3">
        <f t="shared" si="38"/>
        <v>5.1864229040058198E-2</v>
      </c>
      <c r="E28" s="3">
        <f t="shared" si="38"/>
        <v>7.8641376861976944E-3</v>
      </c>
      <c r="G28" s="3">
        <f>STDEV(G24:G26)</f>
        <v>1.0371774001934727E-2</v>
      </c>
      <c r="H28" s="3">
        <f>STDEV(H24:H26)</f>
        <v>4.4765290135048819E-2</v>
      </c>
      <c r="I28" s="3">
        <f>STDEV(I24:I26)</f>
        <v>0.24118734978467996</v>
      </c>
      <c r="J28" s="3">
        <f>STDEV(J24:J26)</f>
        <v>0.10541109232875062</v>
      </c>
      <c r="L28" s="3">
        <f>STDEV(L24:L26)</f>
        <v>0.12563534924464578</v>
      </c>
      <c r="M28" s="3">
        <f t="shared" ref="M28:O28" si="39">STDEV(M24:M26)</f>
        <v>4.1472858368844873E-2</v>
      </c>
      <c r="N28" s="3">
        <f t="shared" si="39"/>
        <v>3.2090203924461838E-2</v>
      </c>
      <c r="O28" s="3">
        <f t="shared" si="39"/>
        <v>0.17231553044994397</v>
      </c>
      <c r="Q28" s="3">
        <f>STDEV(Q24:Q26)</f>
        <v>3.5697402002576517</v>
      </c>
      <c r="R28" s="3">
        <f t="shared" ref="R28:T28" si="40">STDEV(R24:R26)</f>
        <v>11.132109156570847</v>
      </c>
      <c r="S28" s="3">
        <f t="shared" si="40"/>
        <v>25.272242609183884</v>
      </c>
      <c r="T28" s="3">
        <f t="shared" si="40"/>
        <v>7.796596427062175</v>
      </c>
    </row>
  </sheetData>
  <mergeCells count="8">
    <mergeCell ref="Q1:T1"/>
    <mergeCell ref="L7:O7"/>
    <mergeCell ref="Q7:T7"/>
    <mergeCell ref="B1:E1"/>
    <mergeCell ref="B7:E7"/>
    <mergeCell ref="G1:J1"/>
    <mergeCell ref="G7:J7"/>
    <mergeCell ref="L1:O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8C6D9-24DB-D742-851B-AFE0846F7E9E}">
  <dimension ref="A1:L12"/>
  <sheetViews>
    <sheetView workbookViewId="0">
      <selection activeCell="L11" sqref="L11"/>
    </sheetView>
  </sheetViews>
  <sheetFormatPr baseColWidth="10" defaultRowHeight="16"/>
  <cols>
    <col min="1" max="4" width="10.83203125" style="3"/>
    <col min="5" max="5" width="1.83203125" style="3" customWidth="1"/>
    <col min="6" max="8" width="10.83203125" style="3"/>
    <col min="9" max="9" width="1.83203125" style="3" customWidth="1"/>
    <col min="10" max="12" width="10.83203125" style="3"/>
  </cols>
  <sheetData>
    <row r="1" spans="1:12">
      <c r="B1" s="30" t="s">
        <v>66</v>
      </c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s="22" customFormat="1">
      <c r="A2" s="4"/>
      <c r="B2" s="30" t="s">
        <v>24</v>
      </c>
      <c r="C2" s="30"/>
      <c r="D2" s="30"/>
      <c r="E2" s="4"/>
      <c r="F2" s="30" t="s">
        <v>25</v>
      </c>
      <c r="G2" s="30"/>
      <c r="H2" s="30"/>
      <c r="I2" s="4"/>
      <c r="J2" s="30" t="s">
        <v>26</v>
      </c>
      <c r="K2" s="30"/>
      <c r="L2" s="30"/>
    </row>
    <row r="3" spans="1:12">
      <c r="A3" s="1" t="s">
        <v>4</v>
      </c>
      <c r="B3" s="2">
        <f>LOG(200000,10)</f>
        <v>5.3010299956639813</v>
      </c>
      <c r="C3" s="2">
        <f>LOG(200000,10)</f>
        <v>5.3010299956639813</v>
      </c>
      <c r="D3" s="2">
        <f>LOG(200000,10)</f>
        <v>5.3010299956639813</v>
      </c>
      <c r="F3" s="2">
        <f>LOG(300000,10)</f>
        <v>5.4771212547196617</v>
      </c>
      <c r="G3" s="2">
        <f>LOG(400000,10)</f>
        <v>5.6020599913279616</v>
      </c>
      <c r="H3" s="2">
        <f>LOG(300000,10)</f>
        <v>5.4771212547196617</v>
      </c>
      <c r="J3" s="2">
        <f>LOG(6000000,10)</f>
        <v>6.778151250383643</v>
      </c>
      <c r="K3" s="2">
        <f>LOG(4000000,10)</f>
        <v>6.6020599913279616</v>
      </c>
      <c r="L3" s="2">
        <f>LOG(5000000,10)</f>
        <v>6.6989700043360187</v>
      </c>
    </row>
    <row r="4" spans="1:12">
      <c r="A4" s="1" t="s">
        <v>5</v>
      </c>
      <c r="B4" s="2">
        <f>LOG(300000,10)</f>
        <v>5.4771212547196617</v>
      </c>
      <c r="C4" s="2">
        <f>LOG(200000,10)</f>
        <v>5.3010299956639813</v>
      </c>
      <c r="D4" s="2">
        <f t="shared" ref="D4" si="0">LOG(300000,10)</f>
        <v>5.4771212547196617</v>
      </c>
      <c r="F4" s="2">
        <f>LOG(300000,10)</f>
        <v>5.4771212547196617</v>
      </c>
      <c r="G4" s="2">
        <f>LOG(300000,10)</f>
        <v>5.4771212547196617</v>
      </c>
      <c r="H4" s="2">
        <f>LOG(300000,10)</f>
        <v>5.4771212547196617</v>
      </c>
      <c r="J4" s="2">
        <f>LOG(3000000,10)</f>
        <v>6.4771212547196617</v>
      </c>
      <c r="K4" s="2">
        <f>LOG(6000000,10)</f>
        <v>6.778151250383643</v>
      </c>
      <c r="L4" s="2">
        <f>LOG(5000000,10)</f>
        <v>6.6989700043360187</v>
      </c>
    </row>
    <row r="5" spans="1:12">
      <c r="A5" s="1" t="s">
        <v>6</v>
      </c>
      <c r="B5" s="2">
        <f>LOG(300000,10)</f>
        <v>5.4771212547196617</v>
      </c>
      <c r="C5" s="2">
        <f>LOG(200000,10)</f>
        <v>5.3010299956639813</v>
      </c>
      <c r="D5" s="2">
        <f>LOG(300000,10)</f>
        <v>5.4771212547196617</v>
      </c>
      <c r="F5" s="2">
        <f>LOG(400000,10)</f>
        <v>5.6020599913279616</v>
      </c>
      <c r="G5" s="2">
        <f t="shared" ref="G5" si="1">LOG(200000,10)</f>
        <v>5.3010299956639813</v>
      </c>
      <c r="H5" s="2">
        <f>LOG(400000,10)</f>
        <v>5.6020599913279616</v>
      </c>
      <c r="J5" s="2">
        <f>LOG(500000,10)</f>
        <v>5.6989700043360179</v>
      </c>
      <c r="K5" s="2">
        <f>LOG(600000,10)</f>
        <v>5.778151250383643</v>
      </c>
      <c r="L5" s="2">
        <f>LOG(800000,10)</f>
        <v>5.9030899869919429</v>
      </c>
    </row>
    <row r="6" spans="1:12">
      <c r="A6" s="1" t="s">
        <v>7</v>
      </c>
      <c r="B6" s="2">
        <f>LOG(500000,10)</f>
        <v>5.6989700043360179</v>
      </c>
      <c r="C6" s="2">
        <f>LOG(200000,10)</f>
        <v>5.3010299956639813</v>
      </c>
      <c r="D6" s="2">
        <f>LOG(200000,10)</f>
        <v>5.3010299956639813</v>
      </c>
      <c r="F6" s="2">
        <f>LOG(300000,10)</f>
        <v>5.4771212547196617</v>
      </c>
      <c r="G6" s="2">
        <f>LOG(200000,10)</f>
        <v>5.3010299956639813</v>
      </c>
      <c r="H6" s="2">
        <f t="shared" ref="H6" si="2">LOG(300000,10)</f>
        <v>5.4771212547196617</v>
      </c>
      <c r="J6" s="2">
        <f>LOG(7000000,10)</f>
        <v>6.845098040014256</v>
      </c>
      <c r="K6" s="2">
        <f>LOG(4000000,10)</f>
        <v>6.6020599913279616</v>
      </c>
      <c r="L6" s="2">
        <f>LOG(7000000,10)</f>
        <v>6.845098040014256</v>
      </c>
    </row>
    <row r="8" spans="1:12" s="12" customFormat="1">
      <c r="A8" s="4"/>
      <c r="B8" s="4" t="s">
        <v>8</v>
      </c>
      <c r="C8" s="4" t="s">
        <v>10</v>
      </c>
      <c r="D8" s="4"/>
      <c r="E8" s="4"/>
      <c r="F8" s="4" t="s">
        <v>8</v>
      </c>
      <c r="G8" s="4" t="s">
        <v>10</v>
      </c>
      <c r="H8" s="4"/>
      <c r="I8" s="4"/>
      <c r="J8" s="4" t="s">
        <v>8</v>
      </c>
      <c r="K8" s="4" t="s">
        <v>10</v>
      </c>
      <c r="L8" s="4"/>
    </row>
    <row r="9" spans="1:12">
      <c r="A9" s="1" t="s">
        <v>4</v>
      </c>
      <c r="B9" s="3">
        <f>AVERAGE(B3:D3)</f>
        <v>5.3010299956639813</v>
      </c>
      <c r="C9" s="3">
        <f>STDEV(B3:D3)</f>
        <v>0</v>
      </c>
      <c r="F9" s="3">
        <f>AVERAGE(F3:H3)</f>
        <v>5.5187675002557617</v>
      </c>
      <c r="G9" s="3">
        <f>STDEV(F3:H3)</f>
        <v>7.2133413213013697E-2</v>
      </c>
      <c r="J9" s="3">
        <f>AVERAGE(J3:L3)</f>
        <v>6.6930604153492084</v>
      </c>
      <c r="K9" s="3">
        <f>STDEV(J3:L3)</f>
        <v>8.8194247604073059E-2</v>
      </c>
    </row>
    <row r="10" spans="1:12">
      <c r="A10" s="1" t="s">
        <v>5</v>
      </c>
      <c r="B10" s="3">
        <f t="shared" ref="B10:B12" si="3">AVERAGE(B4:D4)</f>
        <v>5.4184241683677685</v>
      </c>
      <c r="C10" s="3">
        <f t="shared" ref="C10:C12" si="4">STDEV(B4:D4)</f>
        <v>0.10166633581773724</v>
      </c>
      <c r="F10" s="3">
        <f t="shared" ref="F10:F12" si="5">AVERAGE(F4:H4)</f>
        <v>5.4771212547196617</v>
      </c>
      <c r="G10" s="3">
        <f t="shared" ref="G10:G12" si="6">STDEV(F4:H4)</f>
        <v>0</v>
      </c>
      <c r="J10" s="3">
        <f t="shared" ref="J10:J12" si="7">AVERAGE(J4:L4)</f>
        <v>6.6514141698131084</v>
      </c>
      <c r="K10" s="3">
        <f t="shared" ref="K10:K12" si="8">STDEV(J4:L4)</f>
        <v>0.15604785362266926</v>
      </c>
    </row>
    <row r="11" spans="1:12">
      <c r="A11" s="1" t="s">
        <v>6</v>
      </c>
      <c r="B11" s="3">
        <f t="shared" si="3"/>
        <v>5.4184241683677685</v>
      </c>
      <c r="C11" s="3">
        <f t="shared" si="4"/>
        <v>0.10166633581773724</v>
      </c>
      <c r="F11" s="3">
        <f t="shared" si="5"/>
        <v>5.5017166594399685</v>
      </c>
      <c r="G11" s="3">
        <f t="shared" si="6"/>
        <v>0.17379974903075093</v>
      </c>
      <c r="J11" s="3">
        <f t="shared" si="7"/>
        <v>5.7934037472372006</v>
      </c>
      <c r="K11" s="3">
        <f t="shared" si="8"/>
        <v>0.10291122788629352</v>
      </c>
    </row>
    <row r="12" spans="1:12">
      <c r="A12" s="1" t="s">
        <v>7</v>
      </c>
      <c r="B12" s="3">
        <f t="shared" si="3"/>
        <v>5.4336766652213271</v>
      </c>
      <c r="C12" s="3">
        <f t="shared" si="4"/>
        <v>0.22975077112812234</v>
      </c>
      <c r="F12" s="3">
        <f t="shared" si="5"/>
        <v>5.4184241683677685</v>
      </c>
      <c r="G12" s="3">
        <f t="shared" si="6"/>
        <v>0.10166633581773724</v>
      </c>
      <c r="J12" s="3">
        <f t="shared" si="7"/>
        <v>6.764085357118824</v>
      </c>
      <c r="K12" s="3">
        <f t="shared" si="8"/>
        <v>0.14031808283235347</v>
      </c>
    </row>
  </sheetData>
  <mergeCells count="4">
    <mergeCell ref="B2:D2"/>
    <mergeCell ref="F2:H2"/>
    <mergeCell ref="J2:L2"/>
    <mergeCell ref="B1:L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5D3A3-5DA2-8049-9D17-3E96A351E8B6}">
  <dimension ref="A1:I11"/>
  <sheetViews>
    <sheetView workbookViewId="0">
      <selection activeCell="B1" sqref="B1:D1"/>
    </sheetView>
  </sheetViews>
  <sheetFormatPr baseColWidth="10" defaultRowHeight="16"/>
  <cols>
    <col min="1" max="1" width="22.83203125" style="8" customWidth="1"/>
    <col min="2" max="6" width="22.83203125" style="3" customWidth="1"/>
    <col min="7" max="9" width="10.83203125" style="9"/>
  </cols>
  <sheetData>
    <row r="1" spans="1:9" s="12" customFormat="1">
      <c r="A1" s="8"/>
      <c r="B1" s="30" t="s">
        <v>66</v>
      </c>
      <c r="C1" s="30"/>
      <c r="D1" s="30"/>
      <c r="E1" s="8" t="s">
        <v>8</v>
      </c>
      <c r="F1" s="8" t="s">
        <v>10</v>
      </c>
      <c r="G1" s="23"/>
      <c r="H1" s="23"/>
      <c r="I1" s="23"/>
    </row>
    <row r="2" spans="1:9">
      <c r="A2" s="8" t="s">
        <v>27</v>
      </c>
      <c r="B2" s="2">
        <f>LOG(1000000,10)</f>
        <v>5.9999999999999991</v>
      </c>
      <c r="C2" s="2">
        <f>LOG(1300000,10)</f>
        <v>6.1139433523068361</v>
      </c>
      <c r="D2" s="2">
        <f>LOG(800000,10)</f>
        <v>5.9030899869919429</v>
      </c>
      <c r="E2" s="2">
        <f>AVERAGE(B2:D2)</f>
        <v>6.0056777797662591</v>
      </c>
      <c r="F2" s="2">
        <f>STDEV(B2:D2)</f>
        <v>0.1055412871982314</v>
      </c>
    </row>
    <row r="3" spans="1:9">
      <c r="A3" s="8" t="s">
        <v>28</v>
      </c>
      <c r="B3" s="2">
        <f>LOG(1000000,10)</f>
        <v>5.9999999999999991</v>
      </c>
      <c r="C3" s="2">
        <f t="shared" ref="C3:D4" si="0">LOG(1000000,10)</f>
        <v>5.9999999999999991</v>
      </c>
      <c r="D3" s="2">
        <f t="shared" si="0"/>
        <v>5.9999999999999991</v>
      </c>
      <c r="E3" s="2">
        <f>AVERAGE(B3:D3)</f>
        <v>5.9999999999999991</v>
      </c>
      <c r="F3" s="2">
        <f>STDEV(B3:D3)</f>
        <v>0</v>
      </c>
    </row>
    <row r="4" spans="1:9">
      <c r="A4" s="8" t="s">
        <v>29</v>
      </c>
      <c r="B4" s="2">
        <f>LOG(800000,10)</f>
        <v>5.9030899869919429</v>
      </c>
      <c r="C4" s="2">
        <f>LOG(1200000,10)</f>
        <v>6.0791812460476242</v>
      </c>
      <c r="D4" s="2">
        <f t="shared" si="0"/>
        <v>5.9999999999999991</v>
      </c>
      <c r="E4" s="2">
        <f t="shared" ref="E4:E5" si="1">AVERAGE(B4:D4)</f>
        <v>5.9940904110131887</v>
      </c>
      <c r="F4" s="2">
        <f t="shared" ref="F4:F5" si="2">STDEV(B4:D4)</f>
        <v>8.8194247604073031E-2</v>
      </c>
    </row>
    <row r="5" spans="1:9">
      <c r="A5" s="8" t="s">
        <v>30</v>
      </c>
      <c r="B5" s="2">
        <f t="shared" ref="B5:C5" si="3">LOG(1000000,10)</f>
        <v>5.9999999999999991</v>
      </c>
      <c r="C5" s="2">
        <f t="shared" si="3"/>
        <v>5.9999999999999991</v>
      </c>
      <c r="D5" s="2">
        <f>LOG(600000,10)</f>
        <v>5.778151250383643</v>
      </c>
      <c r="E5" s="2">
        <f t="shared" si="1"/>
        <v>5.9260504167945465</v>
      </c>
      <c r="F5" s="2">
        <f t="shared" si="2"/>
        <v>0.1280844353103851</v>
      </c>
    </row>
    <row r="6" spans="1:9">
      <c r="A6" s="8" t="s">
        <v>31</v>
      </c>
      <c r="B6" s="2">
        <f>LOG(200000,10)</f>
        <v>5.3010299956639813</v>
      </c>
      <c r="C6" s="2">
        <f>LOG(100000,10)</f>
        <v>5</v>
      </c>
      <c r="D6" s="2">
        <f>LOG(100000,10)</f>
        <v>5</v>
      </c>
      <c r="E6" s="2">
        <f>AVERAGE(B6:D6)</f>
        <v>5.100343331887994</v>
      </c>
      <c r="F6" s="2">
        <f>STDEV(B6:D6)</f>
        <v>0.17379974903075146</v>
      </c>
    </row>
    <row r="7" spans="1:9">
      <c r="A7" s="8" t="s">
        <v>32</v>
      </c>
      <c r="B7" s="2">
        <f>LOG(600000,10)</f>
        <v>5.778151250383643</v>
      </c>
      <c r="C7" s="2">
        <f>LOG(700000,10)</f>
        <v>5.845098040014256</v>
      </c>
      <c r="D7" s="2">
        <f>LOG(800000,10)</f>
        <v>5.9030899869919429</v>
      </c>
      <c r="E7" s="2">
        <f t="shared" ref="E7:E8" si="4">AVERAGE(B7:D7)</f>
        <v>5.84211309246328</v>
      </c>
      <c r="F7" s="2">
        <f t="shared" ref="F7:F8" si="5">STDEV(B7:D7)</f>
        <v>6.2522831111771413E-2</v>
      </c>
    </row>
    <row r="8" spans="1:9">
      <c r="A8" s="8" t="s">
        <v>33</v>
      </c>
      <c r="B8" s="2">
        <f>LOG(1200000,10)</f>
        <v>6.0791812460476242</v>
      </c>
      <c r="C8" s="2">
        <f>LOG(400000,10)</f>
        <v>5.6020599913279616</v>
      </c>
      <c r="D8" s="2">
        <f>LOG(400000,10)</f>
        <v>5.6020599913279616</v>
      </c>
      <c r="E8" s="2">
        <f t="shared" si="4"/>
        <v>5.7611004095678489</v>
      </c>
      <c r="F8" s="2">
        <f t="shared" si="5"/>
        <v>0.27546608484848917</v>
      </c>
    </row>
    <row r="9" spans="1:9">
      <c r="A9" s="24" t="s">
        <v>34</v>
      </c>
      <c r="B9" s="2">
        <f>LOG(2000000,10)</f>
        <v>6.3010299956639804</v>
      </c>
      <c r="C9" s="2">
        <f>LOG(1000000,10)</f>
        <v>5.9999999999999991</v>
      </c>
      <c r="D9" s="2">
        <f>LOG(1000000,10)</f>
        <v>5.9999999999999991</v>
      </c>
      <c r="E9" s="2">
        <f>AVERAGE(B9:D9)</f>
        <v>6.1003433318879923</v>
      </c>
      <c r="F9" s="2">
        <f>STDEV(B9:D9)</f>
        <v>0.17379974903075143</v>
      </c>
    </row>
    <row r="10" spans="1:9">
      <c r="A10" s="24" t="s">
        <v>35</v>
      </c>
      <c r="B10" s="2">
        <f>LOG(1800000,10)</f>
        <v>6.2552725051033047</v>
      </c>
      <c r="C10" s="2">
        <f>LOG(1200000,10)</f>
        <v>6.0791812460476242</v>
      </c>
      <c r="D10" s="2">
        <f>LOG(1200000,10)</f>
        <v>6.0791812460476242</v>
      </c>
      <c r="E10" s="2">
        <f t="shared" ref="E10:E11" si="6">AVERAGE(B10:D10)</f>
        <v>6.1378783323995174</v>
      </c>
      <c r="F10" s="2">
        <f t="shared" ref="F10:F11" si="7">STDEV(B10:D10)</f>
        <v>0.10166633581773724</v>
      </c>
    </row>
    <row r="11" spans="1:9">
      <c r="A11" s="24" t="s">
        <v>36</v>
      </c>
      <c r="B11" s="2">
        <f>LOG(1800000,10)</f>
        <v>6.2552725051033047</v>
      </c>
      <c r="C11" s="2">
        <f>LOG(1200000,10)</f>
        <v>6.0791812460476242</v>
      </c>
      <c r="D11" s="2">
        <f>LOG(1200000,10)</f>
        <v>6.0791812460476242</v>
      </c>
      <c r="E11" s="2">
        <f t="shared" si="6"/>
        <v>6.1378783323995174</v>
      </c>
      <c r="F11" s="2">
        <f t="shared" si="7"/>
        <v>0.10166633581773724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03BF3-DB21-BE45-89FE-D1C1546CD45F}">
  <dimension ref="A1:C1036"/>
  <sheetViews>
    <sheetView topLeftCell="A600" workbookViewId="0">
      <selection activeCell="A1036" sqref="A1036:XFD1036"/>
    </sheetView>
  </sheetViews>
  <sheetFormatPr baseColWidth="10" defaultRowHeight="15"/>
  <cols>
    <col min="1" max="3" width="18.83203125" style="38" customWidth="1"/>
  </cols>
  <sheetData>
    <row r="1" spans="1:3" ht="17" thickBot="1">
      <c r="A1" s="36" t="s">
        <v>101</v>
      </c>
      <c r="B1" s="36" t="s">
        <v>102</v>
      </c>
      <c r="C1" s="36" t="s">
        <v>103</v>
      </c>
    </row>
    <row r="2" spans="1:3" ht="16">
      <c r="A2" s="11" t="s">
        <v>104</v>
      </c>
      <c r="B2" s="11">
        <v>0</v>
      </c>
      <c r="C2" s="11">
        <v>0</v>
      </c>
    </row>
    <row r="3" spans="1:3" ht="16">
      <c r="A3" s="11" t="s">
        <v>105</v>
      </c>
      <c r="B3" s="11">
        <v>2.1</v>
      </c>
      <c r="C3" s="11">
        <v>3.04</v>
      </c>
    </row>
    <row r="4" spans="1:3" ht="16">
      <c r="A4" s="11" t="s">
        <v>106</v>
      </c>
      <c r="B4" s="11">
        <v>2.2400000000000002</v>
      </c>
      <c r="C4" s="11">
        <v>7.43</v>
      </c>
    </row>
    <row r="5" spans="1:3" ht="16">
      <c r="A5" s="11" t="s">
        <v>107</v>
      </c>
      <c r="B5" s="11">
        <v>0.42</v>
      </c>
      <c r="C5" s="11">
        <v>0.25</v>
      </c>
    </row>
    <row r="6" spans="1:3" ht="16">
      <c r="A6" s="11" t="s">
        <v>108</v>
      </c>
      <c r="B6" s="11">
        <v>0</v>
      </c>
      <c r="C6" s="11">
        <v>0</v>
      </c>
    </row>
    <row r="7" spans="1:3" ht="16">
      <c r="A7" s="11" t="s">
        <v>109</v>
      </c>
      <c r="B7" s="11">
        <v>0</v>
      </c>
      <c r="C7" s="11">
        <v>0</v>
      </c>
    </row>
    <row r="8" spans="1:3" ht="16">
      <c r="A8" s="11" t="s">
        <v>110</v>
      </c>
      <c r="B8" s="11">
        <v>0.62</v>
      </c>
      <c r="C8" s="11">
        <v>0.48</v>
      </c>
    </row>
    <row r="9" spans="1:3" ht="16">
      <c r="A9" s="11" t="s">
        <v>111</v>
      </c>
      <c r="B9" s="11">
        <v>2.2400000000000002</v>
      </c>
      <c r="C9" s="11">
        <v>3.49</v>
      </c>
    </row>
    <row r="10" spans="1:3" ht="16">
      <c r="A10" s="11" t="s">
        <v>112</v>
      </c>
      <c r="B10" s="11">
        <v>1.69</v>
      </c>
      <c r="C10" s="11">
        <v>2.48</v>
      </c>
    </row>
    <row r="11" spans="1:3" ht="16">
      <c r="A11" s="11" t="s">
        <v>113</v>
      </c>
      <c r="B11" s="11">
        <v>0.38</v>
      </c>
      <c r="C11" s="11">
        <v>0.33</v>
      </c>
    </row>
    <row r="12" spans="1:3" ht="16">
      <c r="A12" s="11" t="s">
        <v>114</v>
      </c>
      <c r="B12" s="11">
        <v>1.88</v>
      </c>
      <c r="C12" s="11">
        <v>2.2799999999999998</v>
      </c>
    </row>
    <row r="13" spans="1:3" ht="16">
      <c r="A13" s="11" t="s">
        <v>115</v>
      </c>
      <c r="B13" s="11">
        <v>0</v>
      </c>
      <c r="C13" s="11">
        <v>0</v>
      </c>
    </row>
    <row r="14" spans="1:3" ht="16">
      <c r="A14" s="11" t="s">
        <v>116</v>
      </c>
      <c r="B14" s="11">
        <v>0.47</v>
      </c>
      <c r="C14" s="11">
        <v>0.44</v>
      </c>
    </row>
    <row r="15" spans="1:3" ht="16">
      <c r="A15" s="11" t="s">
        <v>117</v>
      </c>
      <c r="B15" s="11">
        <v>0</v>
      </c>
      <c r="C15" s="11">
        <v>0</v>
      </c>
    </row>
    <row r="16" spans="1:3" ht="16">
      <c r="A16" s="11" t="s">
        <v>118</v>
      </c>
      <c r="B16" s="11">
        <v>20.07</v>
      </c>
      <c r="C16" s="11">
        <v>26.91</v>
      </c>
    </row>
    <row r="17" spans="1:3" ht="16">
      <c r="A17" s="11" t="s">
        <v>119</v>
      </c>
      <c r="B17" s="11">
        <v>0.79</v>
      </c>
      <c r="C17" s="11">
        <v>0.44</v>
      </c>
    </row>
    <row r="18" spans="1:3" ht="16">
      <c r="A18" s="11" t="s">
        <v>120</v>
      </c>
      <c r="B18" s="11">
        <v>1.62</v>
      </c>
      <c r="C18" s="11">
        <v>2.2999999999999998</v>
      </c>
    </row>
    <row r="19" spans="1:3" ht="16">
      <c r="A19" s="11" t="s">
        <v>121</v>
      </c>
      <c r="B19" s="11">
        <v>0.02</v>
      </c>
      <c r="C19" s="11">
        <v>0</v>
      </c>
    </row>
    <row r="20" spans="1:3" ht="16">
      <c r="A20" s="11" t="s">
        <v>122</v>
      </c>
      <c r="B20" s="11">
        <v>0.01</v>
      </c>
      <c r="C20" s="11">
        <v>0.01</v>
      </c>
    </row>
    <row r="21" spans="1:3" ht="16">
      <c r="A21" s="11" t="s">
        <v>123</v>
      </c>
      <c r="B21" s="11">
        <v>1.71</v>
      </c>
      <c r="C21" s="11">
        <v>2.4700000000000002</v>
      </c>
    </row>
    <row r="22" spans="1:3" ht="16">
      <c r="A22" s="11" t="s">
        <v>124</v>
      </c>
      <c r="B22" s="11">
        <v>1.97</v>
      </c>
      <c r="C22" s="11">
        <v>3.03</v>
      </c>
    </row>
    <row r="23" spans="1:3" ht="16">
      <c r="A23" s="11" t="s">
        <v>125</v>
      </c>
      <c r="B23" s="11">
        <v>0</v>
      </c>
      <c r="C23" s="11">
        <v>0</v>
      </c>
    </row>
    <row r="24" spans="1:3" ht="16">
      <c r="A24" s="11" t="s">
        <v>126</v>
      </c>
      <c r="B24" s="11">
        <v>0</v>
      </c>
      <c r="C24" s="11">
        <v>0</v>
      </c>
    </row>
    <row r="25" spans="1:3" ht="16">
      <c r="A25" s="11" t="s">
        <v>127</v>
      </c>
      <c r="B25" s="11">
        <v>1.78</v>
      </c>
      <c r="C25" s="11">
        <v>2.2999999999999998</v>
      </c>
    </row>
    <row r="26" spans="1:3" ht="16">
      <c r="A26" s="11" t="s">
        <v>128</v>
      </c>
      <c r="B26" s="11">
        <v>0</v>
      </c>
      <c r="C26" s="11">
        <v>0</v>
      </c>
    </row>
    <row r="27" spans="1:3" ht="16">
      <c r="A27" s="11" t="s">
        <v>129</v>
      </c>
      <c r="B27" s="11">
        <v>2.81</v>
      </c>
      <c r="C27" s="11">
        <v>3.38</v>
      </c>
    </row>
    <row r="28" spans="1:3" ht="16">
      <c r="A28" s="11" t="s">
        <v>130</v>
      </c>
      <c r="B28" s="11">
        <v>0</v>
      </c>
      <c r="C28" s="11">
        <v>0</v>
      </c>
    </row>
    <row r="29" spans="1:3" ht="16">
      <c r="A29" s="11" t="s">
        <v>131</v>
      </c>
      <c r="B29" s="11">
        <v>1.78</v>
      </c>
      <c r="C29" s="11">
        <v>2.71</v>
      </c>
    </row>
    <row r="30" spans="1:3" ht="16">
      <c r="A30" s="11" t="s">
        <v>132</v>
      </c>
      <c r="B30" s="11">
        <v>0</v>
      </c>
      <c r="C30" s="11">
        <v>0</v>
      </c>
    </row>
    <row r="31" spans="1:3" ht="16">
      <c r="A31" s="11" t="s">
        <v>133</v>
      </c>
      <c r="B31" s="11">
        <v>0</v>
      </c>
      <c r="C31" s="11">
        <v>0</v>
      </c>
    </row>
    <row r="32" spans="1:3" ht="16">
      <c r="A32" s="11" t="s">
        <v>134</v>
      </c>
      <c r="B32" s="11">
        <v>0.01</v>
      </c>
      <c r="C32" s="11">
        <v>0</v>
      </c>
    </row>
    <row r="33" spans="1:3" ht="16">
      <c r="A33" s="11" t="s">
        <v>135</v>
      </c>
      <c r="B33" s="11">
        <v>2.06</v>
      </c>
      <c r="C33" s="11">
        <v>2.1</v>
      </c>
    </row>
    <row r="34" spans="1:3" ht="16">
      <c r="A34" s="11" t="s">
        <v>136</v>
      </c>
      <c r="B34" s="11">
        <v>1.95</v>
      </c>
      <c r="C34" s="11">
        <v>2.25</v>
      </c>
    </row>
    <row r="35" spans="1:3" ht="16">
      <c r="A35" s="11" t="s">
        <v>137</v>
      </c>
      <c r="B35" s="11">
        <v>1.5</v>
      </c>
      <c r="C35" s="11">
        <v>3.13</v>
      </c>
    </row>
    <row r="36" spans="1:3" ht="16">
      <c r="A36" s="11" t="s">
        <v>138</v>
      </c>
      <c r="B36" s="11">
        <v>2.4</v>
      </c>
      <c r="C36" s="11">
        <v>3.55</v>
      </c>
    </row>
    <row r="37" spans="1:3" ht="16">
      <c r="A37" s="11" t="s">
        <v>139</v>
      </c>
      <c r="B37" s="11">
        <v>2.1800000000000002</v>
      </c>
      <c r="C37" s="11">
        <v>3</v>
      </c>
    </row>
    <row r="38" spans="1:3" ht="16">
      <c r="A38" s="11" t="s">
        <v>140</v>
      </c>
      <c r="B38" s="11">
        <v>0.56000000000000005</v>
      </c>
      <c r="C38" s="11">
        <v>0</v>
      </c>
    </row>
    <row r="39" spans="1:3" ht="16">
      <c r="A39" s="11" t="s">
        <v>141</v>
      </c>
      <c r="B39" s="11">
        <v>1.1499999999999999</v>
      </c>
      <c r="C39" s="11">
        <v>2.1800000000000002</v>
      </c>
    </row>
    <row r="40" spans="1:3" ht="16">
      <c r="A40" s="11" t="s">
        <v>142</v>
      </c>
      <c r="B40" s="11">
        <v>3.11</v>
      </c>
      <c r="C40" s="11">
        <v>3.15</v>
      </c>
    </row>
    <row r="41" spans="1:3" ht="16">
      <c r="A41" s="11" t="s">
        <v>143</v>
      </c>
      <c r="B41" s="11">
        <v>1.53</v>
      </c>
      <c r="C41" s="11">
        <v>2.62</v>
      </c>
    </row>
    <row r="42" spans="1:3" ht="16">
      <c r="A42" s="11" t="s">
        <v>144</v>
      </c>
      <c r="B42" s="11">
        <v>0.22</v>
      </c>
      <c r="C42" s="11">
        <v>0</v>
      </c>
    </row>
    <row r="43" spans="1:3" ht="16">
      <c r="A43" s="11" t="s">
        <v>145</v>
      </c>
      <c r="B43" s="11">
        <v>1.96</v>
      </c>
      <c r="C43" s="11">
        <v>2.77</v>
      </c>
    </row>
    <row r="44" spans="1:3" ht="16">
      <c r="A44" s="11" t="s">
        <v>146</v>
      </c>
      <c r="B44" s="11">
        <v>3.02</v>
      </c>
      <c r="C44" s="11">
        <v>3.93</v>
      </c>
    </row>
    <row r="45" spans="1:3" ht="16">
      <c r="A45" s="11" t="s">
        <v>147</v>
      </c>
      <c r="B45" s="11">
        <v>0.49</v>
      </c>
      <c r="C45" s="11">
        <v>0.38</v>
      </c>
    </row>
    <row r="46" spans="1:3" ht="16">
      <c r="A46" s="11" t="s">
        <v>148</v>
      </c>
      <c r="B46" s="11">
        <v>1.1299999999999999</v>
      </c>
      <c r="C46" s="11">
        <v>4.7</v>
      </c>
    </row>
    <row r="47" spans="1:3" ht="16">
      <c r="A47" s="11" t="s">
        <v>149</v>
      </c>
      <c r="B47" s="11">
        <v>1.62</v>
      </c>
      <c r="C47" s="11">
        <v>2.52</v>
      </c>
    </row>
    <row r="48" spans="1:3" ht="16">
      <c r="A48" s="11" t="s">
        <v>150</v>
      </c>
      <c r="B48" s="11">
        <v>1.56</v>
      </c>
      <c r="C48" s="11">
        <v>2.13</v>
      </c>
    </row>
    <row r="49" spans="1:3" ht="16">
      <c r="A49" s="11" t="s">
        <v>151</v>
      </c>
      <c r="B49" s="11">
        <v>1.78</v>
      </c>
      <c r="C49" s="11">
        <v>2.66</v>
      </c>
    </row>
    <row r="50" spans="1:3" ht="16">
      <c r="A50" s="11" t="s">
        <v>152</v>
      </c>
      <c r="B50" s="11">
        <v>1.69</v>
      </c>
      <c r="C50" s="11">
        <v>2.16</v>
      </c>
    </row>
    <row r="51" spans="1:3" ht="16">
      <c r="A51" s="11" t="s">
        <v>153</v>
      </c>
      <c r="B51" s="11">
        <v>0.67</v>
      </c>
      <c r="C51" s="11">
        <v>0.43</v>
      </c>
    </row>
    <row r="52" spans="1:3" s="40" customFormat="1" ht="16">
      <c r="A52" s="39" t="s">
        <v>154</v>
      </c>
      <c r="B52" s="39">
        <v>1.91</v>
      </c>
      <c r="C52" s="39">
        <v>3.05</v>
      </c>
    </row>
    <row r="53" spans="1:3" s="40" customFormat="1" ht="16">
      <c r="A53" s="39" t="s">
        <v>155</v>
      </c>
      <c r="B53" s="39">
        <v>1.48</v>
      </c>
      <c r="C53" s="39">
        <v>2.1800000000000002</v>
      </c>
    </row>
    <row r="54" spans="1:3" ht="16">
      <c r="A54" s="11" t="s">
        <v>156</v>
      </c>
      <c r="B54" s="11">
        <v>2.2000000000000002</v>
      </c>
      <c r="C54" s="11">
        <v>9.01</v>
      </c>
    </row>
    <row r="55" spans="1:3" ht="16">
      <c r="A55" s="11" t="s">
        <v>157</v>
      </c>
      <c r="B55" s="11">
        <v>0</v>
      </c>
      <c r="C55" s="11">
        <v>0</v>
      </c>
    </row>
    <row r="56" spans="1:3" ht="16">
      <c r="A56" s="11" t="s">
        <v>158</v>
      </c>
      <c r="B56" s="11">
        <v>2.15</v>
      </c>
      <c r="C56" s="11">
        <v>2.2000000000000002</v>
      </c>
    </row>
    <row r="57" spans="1:3" ht="16">
      <c r="A57" s="11" t="s">
        <v>159</v>
      </c>
      <c r="B57" s="11">
        <v>2.2000000000000002</v>
      </c>
      <c r="C57" s="11">
        <v>3.48</v>
      </c>
    </row>
    <row r="58" spans="1:3" ht="16">
      <c r="A58" s="11" t="s">
        <v>160</v>
      </c>
      <c r="B58" s="11">
        <v>1.45</v>
      </c>
      <c r="C58" s="11">
        <v>2</v>
      </c>
    </row>
    <row r="59" spans="1:3" ht="16">
      <c r="A59" s="11" t="s">
        <v>161</v>
      </c>
      <c r="B59" s="37">
        <v>3070</v>
      </c>
      <c r="C59" s="37">
        <v>3740</v>
      </c>
    </row>
    <row r="60" spans="1:3" ht="16">
      <c r="A60" s="11" t="s">
        <v>162</v>
      </c>
      <c r="B60" s="11">
        <v>0.5</v>
      </c>
      <c r="C60" s="11">
        <v>0.38</v>
      </c>
    </row>
    <row r="61" spans="1:3" ht="16">
      <c r="A61" s="11" t="s">
        <v>163</v>
      </c>
      <c r="B61" s="11">
        <v>1.64</v>
      </c>
      <c r="C61" s="11">
        <v>2.04</v>
      </c>
    </row>
    <row r="62" spans="1:3" ht="16">
      <c r="A62" s="11" t="s">
        <v>164</v>
      </c>
      <c r="B62" s="11">
        <v>2.14</v>
      </c>
      <c r="C62" s="11">
        <v>2.5099999999999998</v>
      </c>
    </row>
    <row r="63" spans="1:3" ht="16">
      <c r="A63" s="11" t="s">
        <v>165</v>
      </c>
      <c r="B63" s="11">
        <v>1.85</v>
      </c>
      <c r="C63" s="11">
        <v>2.81</v>
      </c>
    </row>
    <row r="64" spans="1:3" ht="16">
      <c r="A64" s="11" t="s">
        <v>166</v>
      </c>
      <c r="B64" s="11">
        <v>1.34</v>
      </c>
      <c r="C64" s="11">
        <v>2.7</v>
      </c>
    </row>
    <row r="65" spans="1:3" ht="16">
      <c r="A65" s="11" t="s">
        <v>167</v>
      </c>
      <c r="B65" s="11">
        <v>0</v>
      </c>
      <c r="C65" s="11">
        <v>0</v>
      </c>
    </row>
    <row r="66" spans="1:3" ht="16">
      <c r="A66" s="11" t="s">
        <v>168</v>
      </c>
      <c r="B66" s="11">
        <v>2.13</v>
      </c>
      <c r="C66" s="11">
        <v>3.53</v>
      </c>
    </row>
    <row r="67" spans="1:3" ht="16">
      <c r="A67" s="11" t="s">
        <v>169</v>
      </c>
      <c r="B67" s="11">
        <v>1.65</v>
      </c>
      <c r="C67" s="11">
        <v>2.39</v>
      </c>
    </row>
    <row r="68" spans="1:3" ht="16">
      <c r="A68" s="11" t="s">
        <v>170</v>
      </c>
      <c r="B68" s="11">
        <v>1.81</v>
      </c>
      <c r="C68" s="11">
        <v>2.76</v>
      </c>
    </row>
    <row r="69" spans="1:3" ht="16">
      <c r="A69" s="11" t="s">
        <v>171</v>
      </c>
      <c r="B69" s="11">
        <v>1.98</v>
      </c>
      <c r="C69" s="11">
        <v>2.93</v>
      </c>
    </row>
    <row r="70" spans="1:3" ht="16">
      <c r="A70" s="11" t="s">
        <v>172</v>
      </c>
      <c r="B70" s="11">
        <v>4.75</v>
      </c>
      <c r="C70" s="11">
        <v>7.66</v>
      </c>
    </row>
    <row r="71" spans="1:3" ht="16">
      <c r="A71" s="11" t="s">
        <v>173</v>
      </c>
      <c r="B71" s="11">
        <v>0</v>
      </c>
      <c r="C71" s="11">
        <v>0</v>
      </c>
    </row>
    <row r="72" spans="1:3" ht="16">
      <c r="A72" s="11" t="s">
        <v>174</v>
      </c>
      <c r="B72" s="11">
        <v>2.2000000000000002</v>
      </c>
      <c r="C72" s="11">
        <v>2.82</v>
      </c>
    </row>
    <row r="73" spans="1:3" ht="16">
      <c r="A73" s="11" t="s">
        <v>175</v>
      </c>
      <c r="B73" s="11">
        <v>0.68</v>
      </c>
      <c r="C73" s="11">
        <v>0.5</v>
      </c>
    </row>
    <row r="74" spans="1:3" ht="16">
      <c r="A74" s="11" t="s">
        <v>176</v>
      </c>
      <c r="B74" s="11">
        <v>0</v>
      </c>
      <c r="C74" s="11">
        <v>0</v>
      </c>
    </row>
    <row r="75" spans="1:3" ht="16">
      <c r="A75" s="11" t="s">
        <v>177</v>
      </c>
      <c r="B75" s="11">
        <v>1.53</v>
      </c>
      <c r="C75" s="11">
        <v>2.08</v>
      </c>
    </row>
    <row r="76" spans="1:3" ht="16">
      <c r="A76" s="11" t="s">
        <v>178</v>
      </c>
      <c r="B76" s="11">
        <v>1.82</v>
      </c>
      <c r="C76" s="11">
        <v>2.4700000000000002</v>
      </c>
    </row>
    <row r="77" spans="1:3" ht="16">
      <c r="A77" s="11" t="s">
        <v>179</v>
      </c>
      <c r="B77" s="11">
        <v>0</v>
      </c>
      <c r="C77" s="11">
        <v>0</v>
      </c>
    </row>
    <row r="78" spans="1:3" ht="16">
      <c r="A78" s="11" t="s">
        <v>180</v>
      </c>
      <c r="B78" s="11">
        <v>1.71</v>
      </c>
      <c r="C78" s="11">
        <v>2.59</v>
      </c>
    </row>
    <row r="79" spans="1:3" ht="16">
      <c r="A79" s="11" t="s">
        <v>181</v>
      </c>
      <c r="B79" s="11">
        <v>1.1299999999999999</v>
      </c>
      <c r="C79" s="11">
        <v>4.29</v>
      </c>
    </row>
    <row r="80" spans="1:3" ht="16">
      <c r="A80" s="11" t="s">
        <v>182</v>
      </c>
      <c r="B80" s="11">
        <v>0.8</v>
      </c>
      <c r="C80" s="11">
        <v>0.23</v>
      </c>
    </row>
    <row r="81" spans="1:3" ht="16">
      <c r="A81" s="11" t="s">
        <v>183</v>
      </c>
      <c r="B81" s="11">
        <v>1.1200000000000001</v>
      </c>
      <c r="C81" s="11">
        <v>3.42</v>
      </c>
    </row>
    <row r="82" spans="1:3" ht="16">
      <c r="A82" s="11" t="s">
        <v>184</v>
      </c>
      <c r="B82" s="11">
        <v>0</v>
      </c>
      <c r="C82" s="11">
        <v>0</v>
      </c>
    </row>
    <row r="83" spans="1:3" ht="16">
      <c r="A83" s="11" t="s">
        <v>185</v>
      </c>
      <c r="B83" s="11">
        <v>0</v>
      </c>
      <c r="C83" s="11">
        <v>0</v>
      </c>
    </row>
    <row r="84" spans="1:3" ht="16">
      <c r="A84" s="11" t="s">
        <v>186</v>
      </c>
      <c r="B84" s="11">
        <v>0</v>
      </c>
      <c r="C84" s="11">
        <v>0</v>
      </c>
    </row>
    <row r="85" spans="1:3" ht="16">
      <c r="A85" s="11" t="s">
        <v>187</v>
      </c>
      <c r="B85" s="11">
        <v>0.28000000000000003</v>
      </c>
      <c r="C85" s="11">
        <v>0</v>
      </c>
    </row>
    <row r="86" spans="1:3" ht="16">
      <c r="A86" s="11" t="s">
        <v>188</v>
      </c>
      <c r="B86" s="11">
        <v>1.77</v>
      </c>
      <c r="C86" s="11">
        <v>3.91</v>
      </c>
    </row>
    <row r="87" spans="1:3" ht="16">
      <c r="A87" s="11" t="s">
        <v>189</v>
      </c>
      <c r="B87" s="11">
        <v>0.37</v>
      </c>
      <c r="C87" s="11">
        <v>0</v>
      </c>
    </row>
    <row r="88" spans="1:3" ht="16">
      <c r="A88" s="11" t="s">
        <v>190</v>
      </c>
      <c r="B88" s="11">
        <v>1.9</v>
      </c>
      <c r="C88" s="11">
        <v>2.4900000000000002</v>
      </c>
    </row>
    <row r="89" spans="1:3" ht="16">
      <c r="A89" s="11" t="s">
        <v>191</v>
      </c>
      <c r="B89" s="11">
        <v>0.57999999999999996</v>
      </c>
      <c r="C89" s="11">
        <v>0.26</v>
      </c>
    </row>
    <row r="90" spans="1:3" ht="16">
      <c r="A90" s="11" t="s">
        <v>192</v>
      </c>
      <c r="B90" s="11">
        <v>0.38</v>
      </c>
      <c r="C90" s="11">
        <v>0</v>
      </c>
    </row>
    <row r="91" spans="1:3" ht="16">
      <c r="A91" s="11" t="s">
        <v>193</v>
      </c>
      <c r="B91" s="11">
        <v>0.69</v>
      </c>
      <c r="C91" s="11">
        <v>0.49</v>
      </c>
    </row>
    <row r="92" spans="1:3" ht="16">
      <c r="A92" s="11" t="s">
        <v>194</v>
      </c>
      <c r="B92" s="11">
        <v>0.6</v>
      </c>
      <c r="C92" s="11">
        <v>0.39</v>
      </c>
    </row>
    <row r="93" spans="1:3" ht="16">
      <c r="A93" s="11" t="s">
        <v>195</v>
      </c>
      <c r="B93" s="11">
        <v>0.6</v>
      </c>
      <c r="C93" s="11">
        <v>0.36</v>
      </c>
    </row>
    <row r="94" spans="1:3" ht="16">
      <c r="A94" s="11" t="s">
        <v>196</v>
      </c>
      <c r="B94" s="11">
        <v>0</v>
      </c>
      <c r="C94" s="11">
        <v>0</v>
      </c>
    </row>
    <row r="95" spans="1:3" ht="16">
      <c r="A95" s="11" t="s">
        <v>197</v>
      </c>
      <c r="B95" s="11">
        <v>1.1200000000000001</v>
      </c>
      <c r="C95" s="11">
        <v>9.91</v>
      </c>
    </row>
    <row r="96" spans="1:3" ht="16">
      <c r="A96" s="11" t="s">
        <v>198</v>
      </c>
      <c r="B96" s="11">
        <v>2.09</v>
      </c>
      <c r="C96" s="11">
        <v>2.97</v>
      </c>
    </row>
    <row r="97" spans="1:3" ht="16">
      <c r="A97" s="11" t="s">
        <v>199</v>
      </c>
      <c r="B97" s="11">
        <v>0.59</v>
      </c>
      <c r="C97" s="11">
        <v>0.33</v>
      </c>
    </row>
    <row r="98" spans="1:3" ht="16">
      <c r="A98" s="11" t="s">
        <v>200</v>
      </c>
      <c r="B98" s="11">
        <v>0.25</v>
      </c>
      <c r="C98" s="11">
        <v>0.2</v>
      </c>
    </row>
    <row r="99" spans="1:3" ht="16">
      <c r="A99" s="11" t="s">
        <v>201</v>
      </c>
      <c r="B99" s="11">
        <v>0.28999999999999998</v>
      </c>
      <c r="C99" s="11">
        <v>0.25</v>
      </c>
    </row>
    <row r="100" spans="1:3" ht="16">
      <c r="A100" s="11" t="s">
        <v>202</v>
      </c>
      <c r="B100" s="11">
        <v>0</v>
      </c>
      <c r="C100" s="11">
        <v>0</v>
      </c>
    </row>
    <row r="101" spans="1:3" ht="16">
      <c r="A101" s="11" t="s">
        <v>203</v>
      </c>
      <c r="B101" s="11">
        <v>0.67</v>
      </c>
      <c r="C101" s="11">
        <v>0.43</v>
      </c>
    </row>
    <row r="102" spans="1:3" ht="16">
      <c r="A102" s="11" t="s">
        <v>204</v>
      </c>
      <c r="B102" s="11">
        <v>0.99</v>
      </c>
      <c r="C102" s="11">
        <v>0</v>
      </c>
    </row>
    <row r="103" spans="1:3" ht="16">
      <c r="A103" s="39" t="s">
        <v>205</v>
      </c>
      <c r="B103" s="39">
        <v>0.65</v>
      </c>
      <c r="C103" s="39">
        <v>0.46</v>
      </c>
    </row>
    <row r="104" spans="1:3" s="40" customFormat="1" ht="16">
      <c r="A104" s="39" t="s">
        <v>206</v>
      </c>
      <c r="B104" s="39">
        <v>0</v>
      </c>
      <c r="C104" s="39">
        <v>0</v>
      </c>
    </row>
    <row r="105" spans="1:3" s="40" customFormat="1" ht="16">
      <c r="A105" s="39" t="s">
        <v>207</v>
      </c>
      <c r="B105" s="39">
        <v>1.77</v>
      </c>
      <c r="C105" s="39">
        <v>2.0299999999999998</v>
      </c>
    </row>
    <row r="106" spans="1:3" ht="16">
      <c r="A106" s="11" t="s">
        <v>208</v>
      </c>
      <c r="B106" s="11">
        <v>0.66</v>
      </c>
      <c r="C106" s="11">
        <v>0.28999999999999998</v>
      </c>
    </row>
    <row r="107" spans="1:3" ht="16">
      <c r="A107" s="11" t="s">
        <v>209</v>
      </c>
      <c r="B107" s="11">
        <v>0.62</v>
      </c>
      <c r="C107" s="11">
        <v>0.42</v>
      </c>
    </row>
    <row r="108" spans="1:3" ht="16">
      <c r="A108" s="11" t="s">
        <v>210</v>
      </c>
      <c r="B108" s="11">
        <v>0.81</v>
      </c>
      <c r="C108" s="11">
        <v>0.49</v>
      </c>
    </row>
    <row r="109" spans="1:3" ht="16">
      <c r="A109" s="11" t="s">
        <v>211</v>
      </c>
      <c r="B109" s="11">
        <v>0.69</v>
      </c>
      <c r="C109" s="11">
        <v>0.5</v>
      </c>
    </row>
    <row r="110" spans="1:3" ht="16">
      <c r="A110" s="11" t="s">
        <v>212</v>
      </c>
      <c r="B110" s="11">
        <v>0.61</v>
      </c>
      <c r="C110" s="11">
        <v>0.4</v>
      </c>
    </row>
    <row r="111" spans="1:3" ht="16">
      <c r="A111" s="11" t="s">
        <v>213</v>
      </c>
      <c r="B111" s="11">
        <v>0.27</v>
      </c>
      <c r="C111" s="11">
        <v>0.16</v>
      </c>
    </row>
    <row r="112" spans="1:3" ht="16">
      <c r="A112" s="11" t="s">
        <v>214</v>
      </c>
      <c r="B112" s="11">
        <v>0</v>
      </c>
      <c r="C112" s="11">
        <v>0</v>
      </c>
    </row>
    <row r="113" spans="1:3" ht="16">
      <c r="A113" s="11" t="s">
        <v>215</v>
      </c>
      <c r="B113" s="11">
        <v>1.64</v>
      </c>
      <c r="C113" s="11">
        <v>2.3199999999999998</v>
      </c>
    </row>
    <row r="114" spans="1:3" ht="16">
      <c r="A114" s="11" t="s">
        <v>216</v>
      </c>
      <c r="B114" s="11">
        <v>2.11</v>
      </c>
      <c r="C114" s="11">
        <v>2.58</v>
      </c>
    </row>
    <row r="115" spans="1:3" ht="16">
      <c r="A115" s="11" t="s">
        <v>217</v>
      </c>
      <c r="B115" s="11">
        <v>1.61</v>
      </c>
      <c r="C115" s="11">
        <v>2.59</v>
      </c>
    </row>
    <row r="116" spans="1:3" ht="16">
      <c r="A116" s="11" t="s">
        <v>218</v>
      </c>
      <c r="B116" s="11">
        <v>4.76</v>
      </c>
      <c r="C116" s="11">
        <v>6.05</v>
      </c>
    </row>
    <row r="117" spans="1:3" ht="16">
      <c r="A117" s="11" t="s">
        <v>219</v>
      </c>
      <c r="B117" s="11">
        <v>0</v>
      </c>
      <c r="C117" s="11">
        <v>0</v>
      </c>
    </row>
    <row r="118" spans="1:3" ht="16">
      <c r="A118" s="11" t="s">
        <v>220</v>
      </c>
      <c r="B118" s="11">
        <v>5.13</v>
      </c>
      <c r="C118" s="11">
        <v>5.38</v>
      </c>
    </row>
    <row r="119" spans="1:3" ht="16">
      <c r="A119" s="11" t="s">
        <v>221</v>
      </c>
      <c r="B119" s="11">
        <v>0</v>
      </c>
      <c r="C119" s="11">
        <v>0</v>
      </c>
    </row>
    <row r="120" spans="1:3" ht="16">
      <c r="A120" s="11" t="s">
        <v>222</v>
      </c>
      <c r="B120" s="11">
        <v>0</v>
      </c>
      <c r="C120" s="11">
        <v>0</v>
      </c>
    </row>
    <row r="121" spans="1:3" ht="16">
      <c r="A121" s="11" t="s">
        <v>223</v>
      </c>
      <c r="B121" s="11">
        <v>0</v>
      </c>
      <c r="C121" s="11">
        <v>0</v>
      </c>
    </row>
    <row r="122" spans="1:3" ht="16">
      <c r="A122" s="11" t="s">
        <v>224</v>
      </c>
      <c r="B122" s="11">
        <v>0.64</v>
      </c>
      <c r="C122" s="11">
        <v>0.47</v>
      </c>
    </row>
    <row r="123" spans="1:3" ht="16">
      <c r="A123" s="11" t="s">
        <v>225</v>
      </c>
      <c r="B123" s="11">
        <v>0</v>
      </c>
      <c r="C123" s="11">
        <v>0</v>
      </c>
    </row>
    <row r="124" spans="1:3" ht="16">
      <c r="A124" s="11" t="s">
        <v>226</v>
      </c>
      <c r="B124" s="11">
        <v>1.48</v>
      </c>
      <c r="C124" s="11">
        <v>2.11</v>
      </c>
    </row>
    <row r="125" spans="1:3" ht="16">
      <c r="A125" s="11" t="s">
        <v>227</v>
      </c>
      <c r="B125" s="11">
        <v>2.9</v>
      </c>
      <c r="C125" s="11">
        <v>5.65</v>
      </c>
    </row>
    <row r="126" spans="1:3" ht="16">
      <c r="A126" s="11" t="s">
        <v>228</v>
      </c>
      <c r="B126" s="11">
        <v>2.2799999999999998</v>
      </c>
      <c r="C126" s="11">
        <v>3.63</v>
      </c>
    </row>
    <row r="127" spans="1:3" ht="16">
      <c r="A127" s="11" t="s">
        <v>229</v>
      </c>
      <c r="B127" s="11">
        <v>45.79</v>
      </c>
      <c r="C127" s="11">
        <v>132.94999999999999</v>
      </c>
    </row>
    <row r="128" spans="1:3" ht="16">
      <c r="A128" s="11" t="s">
        <v>230</v>
      </c>
      <c r="B128" s="11">
        <v>0.59</v>
      </c>
      <c r="C128" s="11">
        <v>0.38</v>
      </c>
    </row>
    <row r="129" spans="1:3" ht="16">
      <c r="A129" s="11" t="s">
        <v>231</v>
      </c>
      <c r="B129" s="11">
        <v>0</v>
      </c>
      <c r="C129" s="11">
        <v>0</v>
      </c>
    </row>
    <row r="130" spans="1:3" ht="16">
      <c r="A130" s="11" t="s">
        <v>232</v>
      </c>
      <c r="B130" s="11">
        <v>0</v>
      </c>
      <c r="C130" s="11">
        <v>0</v>
      </c>
    </row>
    <row r="131" spans="1:3" ht="16">
      <c r="A131" s="11" t="s">
        <v>233</v>
      </c>
      <c r="B131" s="11">
        <v>0.23</v>
      </c>
      <c r="C131" s="11">
        <v>0</v>
      </c>
    </row>
    <row r="132" spans="1:3" ht="16">
      <c r="A132" s="11" t="s">
        <v>234</v>
      </c>
      <c r="B132" s="11">
        <v>0</v>
      </c>
      <c r="C132" s="11">
        <v>0</v>
      </c>
    </row>
    <row r="133" spans="1:3" ht="16">
      <c r="A133" s="11" t="s">
        <v>235</v>
      </c>
      <c r="B133" s="11">
        <v>0.01</v>
      </c>
      <c r="C133" s="11">
        <v>0.01</v>
      </c>
    </row>
    <row r="134" spans="1:3" ht="16">
      <c r="A134" s="11" t="s">
        <v>236</v>
      </c>
      <c r="B134" s="11">
        <v>0.98</v>
      </c>
      <c r="C134" s="11">
        <v>0.24</v>
      </c>
    </row>
    <row r="135" spans="1:3" ht="16">
      <c r="A135" s="11" t="s">
        <v>237</v>
      </c>
      <c r="B135" s="11">
        <v>1.07</v>
      </c>
      <c r="C135" s="11">
        <v>3.3</v>
      </c>
    </row>
    <row r="136" spans="1:3" ht="16">
      <c r="A136" s="11" t="s">
        <v>238</v>
      </c>
      <c r="B136" s="11">
        <v>81.14</v>
      </c>
      <c r="C136" s="11">
        <v>89.42</v>
      </c>
    </row>
    <row r="137" spans="1:3" ht="16">
      <c r="A137" s="11" t="s">
        <v>239</v>
      </c>
      <c r="B137" s="11">
        <v>0.45</v>
      </c>
      <c r="C137" s="11">
        <v>0.35</v>
      </c>
    </row>
    <row r="138" spans="1:3" ht="16">
      <c r="A138" s="11" t="s">
        <v>240</v>
      </c>
      <c r="B138" s="11">
        <v>0</v>
      </c>
      <c r="C138" s="11">
        <v>0</v>
      </c>
    </row>
    <row r="139" spans="1:3" ht="16">
      <c r="A139" s="11" t="s">
        <v>241</v>
      </c>
      <c r="B139" s="11">
        <v>1.55</v>
      </c>
      <c r="C139" s="11">
        <v>2.41</v>
      </c>
    </row>
    <row r="140" spans="1:3" ht="16">
      <c r="A140" s="11" t="s">
        <v>242</v>
      </c>
      <c r="B140" s="11">
        <v>0.88</v>
      </c>
      <c r="C140" s="11">
        <v>0.47</v>
      </c>
    </row>
    <row r="141" spans="1:3" ht="16">
      <c r="A141" s="11" t="s">
        <v>243</v>
      </c>
      <c r="B141" s="11">
        <v>2.09</v>
      </c>
      <c r="C141" s="11">
        <v>2.93</v>
      </c>
    </row>
    <row r="142" spans="1:3" ht="16">
      <c r="A142" s="11" t="s">
        <v>244</v>
      </c>
      <c r="B142" s="11">
        <v>5.48</v>
      </c>
      <c r="C142" s="11">
        <v>7.69</v>
      </c>
    </row>
    <row r="143" spans="1:3" ht="16">
      <c r="A143" s="11" t="s">
        <v>245</v>
      </c>
      <c r="B143" s="11">
        <v>1.52</v>
      </c>
      <c r="C143" s="11">
        <v>2.12</v>
      </c>
    </row>
    <row r="144" spans="1:3" ht="16">
      <c r="A144" s="11" t="s">
        <v>246</v>
      </c>
      <c r="B144" s="11">
        <v>1.59</v>
      </c>
      <c r="C144" s="11">
        <v>2.04</v>
      </c>
    </row>
    <row r="145" spans="1:3" ht="16">
      <c r="A145" s="11" t="s">
        <v>247</v>
      </c>
      <c r="B145" s="11">
        <v>0.26</v>
      </c>
      <c r="C145" s="11">
        <v>0.19</v>
      </c>
    </row>
    <row r="146" spans="1:3" ht="16">
      <c r="A146" s="11" t="s">
        <v>248</v>
      </c>
      <c r="B146" s="11">
        <v>1.76</v>
      </c>
      <c r="C146" s="11">
        <v>2.2400000000000002</v>
      </c>
    </row>
    <row r="147" spans="1:3" ht="16">
      <c r="A147" s="11" t="s">
        <v>249</v>
      </c>
      <c r="B147" s="11">
        <v>0</v>
      </c>
      <c r="C147" s="11">
        <v>0</v>
      </c>
    </row>
    <row r="148" spans="1:3" ht="16">
      <c r="A148" s="11" t="s">
        <v>250</v>
      </c>
      <c r="B148" s="11">
        <v>1.1200000000000001</v>
      </c>
      <c r="C148" s="11">
        <v>2.02</v>
      </c>
    </row>
    <row r="149" spans="1:3" ht="16">
      <c r="A149" s="11" t="s">
        <v>251</v>
      </c>
      <c r="B149" s="11">
        <v>0.7</v>
      </c>
      <c r="C149" s="11">
        <v>0.35</v>
      </c>
    </row>
    <row r="150" spans="1:3" ht="16">
      <c r="A150" s="11" t="s">
        <v>252</v>
      </c>
      <c r="B150" s="11">
        <v>1.56</v>
      </c>
      <c r="C150" s="11">
        <v>2.04</v>
      </c>
    </row>
    <row r="151" spans="1:3" ht="16">
      <c r="A151" s="11" t="s">
        <v>253</v>
      </c>
      <c r="B151" s="11">
        <v>1.5</v>
      </c>
      <c r="C151" s="11">
        <v>2.2200000000000002</v>
      </c>
    </row>
    <row r="152" spans="1:3" ht="16">
      <c r="A152" s="11" t="s">
        <v>254</v>
      </c>
      <c r="B152" s="11">
        <v>0.56000000000000005</v>
      </c>
      <c r="C152" s="11">
        <v>0.25</v>
      </c>
    </row>
    <row r="153" spans="1:3" ht="16">
      <c r="A153" s="11" t="s">
        <v>255</v>
      </c>
      <c r="B153" s="11">
        <v>0</v>
      </c>
      <c r="C153" s="11">
        <v>0</v>
      </c>
    </row>
    <row r="154" spans="1:3" ht="16">
      <c r="A154" s="39" t="s">
        <v>256</v>
      </c>
      <c r="B154" s="39">
        <v>1.61</v>
      </c>
      <c r="C154" s="39">
        <v>2.93</v>
      </c>
    </row>
    <row r="155" spans="1:3" s="40" customFormat="1" ht="16">
      <c r="A155" s="39" t="s">
        <v>257</v>
      </c>
      <c r="B155" s="39">
        <v>0.45</v>
      </c>
      <c r="C155" s="39">
        <v>0.32</v>
      </c>
    </row>
    <row r="156" spans="1:3" s="40" customFormat="1" ht="16">
      <c r="A156" s="39" t="s">
        <v>258</v>
      </c>
      <c r="B156" s="39">
        <v>1.47</v>
      </c>
      <c r="C156" s="39">
        <v>4.29</v>
      </c>
    </row>
    <row r="157" spans="1:3" ht="16">
      <c r="A157" s="11" t="s">
        <v>259</v>
      </c>
      <c r="B157" s="11">
        <v>0.52</v>
      </c>
      <c r="C157" s="11">
        <v>0.31</v>
      </c>
    </row>
    <row r="158" spans="1:3" ht="16">
      <c r="A158" s="11" t="s">
        <v>260</v>
      </c>
      <c r="B158" s="11">
        <v>0</v>
      </c>
      <c r="C158" s="11">
        <v>0</v>
      </c>
    </row>
    <row r="159" spans="1:3" ht="16">
      <c r="A159" s="11" t="s">
        <v>261</v>
      </c>
      <c r="B159" s="11">
        <v>0</v>
      </c>
      <c r="C159" s="11">
        <v>0</v>
      </c>
    </row>
    <row r="160" spans="1:3" ht="16">
      <c r="A160" s="11" t="s">
        <v>262</v>
      </c>
      <c r="B160" s="11">
        <v>6.22</v>
      </c>
      <c r="C160" s="11">
        <v>10.26</v>
      </c>
    </row>
    <row r="161" spans="1:3" ht="16">
      <c r="A161" s="11" t="s">
        <v>263</v>
      </c>
      <c r="B161" s="11">
        <v>0</v>
      </c>
      <c r="C161" s="11">
        <v>0</v>
      </c>
    </row>
    <row r="162" spans="1:3" ht="16">
      <c r="A162" s="11" t="s">
        <v>264</v>
      </c>
      <c r="B162" s="11">
        <v>0</v>
      </c>
      <c r="C162" s="11">
        <v>0</v>
      </c>
    </row>
    <row r="163" spans="1:3" ht="16">
      <c r="A163" s="11" t="s">
        <v>265</v>
      </c>
      <c r="B163" s="11">
        <v>27.05</v>
      </c>
      <c r="C163" s="11">
        <v>27.64</v>
      </c>
    </row>
    <row r="164" spans="1:3" ht="16">
      <c r="A164" s="11" t="s">
        <v>266</v>
      </c>
      <c r="B164" s="11">
        <v>3.4</v>
      </c>
      <c r="C164" s="11">
        <v>3.42</v>
      </c>
    </row>
    <row r="165" spans="1:3" ht="16">
      <c r="A165" s="11" t="s">
        <v>267</v>
      </c>
      <c r="B165" s="11">
        <v>1.77</v>
      </c>
      <c r="C165" s="11">
        <v>2.39</v>
      </c>
    </row>
    <row r="166" spans="1:3" ht="16">
      <c r="A166" s="11" t="s">
        <v>268</v>
      </c>
      <c r="B166" s="11">
        <v>0</v>
      </c>
      <c r="C166" s="11">
        <v>0</v>
      </c>
    </row>
    <row r="167" spans="1:3" ht="16">
      <c r="A167" s="11" t="s">
        <v>269</v>
      </c>
      <c r="B167" s="11">
        <v>4.0999999999999996</v>
      </c>
      <c r="C167" s="11">
        <v>4.2699999999999996</v>
      </c>
    </row>
    <row r="168" spans="1:3" ht="16">
      <c r="A168" s="11" t="s">
        <v>270</v>
      </c>
      <c r="B168" s="11">
        <v>0.47</v>
      </c>
      <c r="C168" s="11">
        <v>0.3</v>
      </c>
    </row>
    <row r="169" spans="1:3" ht="16">
      <c r="A169" s="11" t="s">
        <v>271</v>
      </c>
      <c r="B169" s="11">
        <v>0</v>
      </c>
      <c r="C169" s="11">
        <v>0</v>
      </c>
    </row>
    <row r="170" spans="1:3" ht="16">
      <c r="A170" s="11" t="s">
        <v>272</v>
      </c>
      <c r="B170" s="11">
        <v>0.63</v>
      </c>
      <c r="C170" s="11">
        <v>0.47</v>
      </c>
    </row>
    <row r="171" spans="1:3" ht="16">
      <c r="A171" s="11" t="s">
        <v>273</v>
      </c>
      <c r="B171" s="11">
        <v>1.4</v>
      </c>
      <c r="C171" s="11">
        <v>2.0299999999999998</v>
      </c>
    </row>
    <row r="172" spans="1:3" ht="16">
      <c r="A172" s="11" t="s">
        <v>274</v>
      </c>
      <c r="B172" s="11">
        <v>0</v>
      </c>
      <c r="C172" s="11">
        <v>0</v>
      </c>
    </row>
    <row r="173" spans="1:3" ht="16">
      <c r="A173" s="11" t="s">
        <v>275</v>
      </c>
      <c r="B173" s="11">
        <v>1.58</v>
      </c>
      <c r="C173" s="11">
        <v>3.54</v>
      </c>
    </row>
    <row r="174" spans="1:3" ht="16">
      <c r="A174" s="11" t="s">
        <v>276</v>
      </c>
      <c r="B174" s="11">
        <v>3.37</v>
      </c>
      <c r="C174" s="11">
        <v>11.16</v>
      </c>
    </row>
    <row r="175" spans="1:3" ht="16">
      <c r="A175" s="11" t="s">
        <v>277</v>
      </c>
      <c r="B175" s="11">
        <v>3.48</v>
      </c>
      <c r="C175" s="11">
        <v>5.12</v>
      </c>
    </row>
    <row r="176" spans="1:3" ht="16">
      <c r="A176" s="11" t="s">
        <v>278</v>
      </c>
      <c r="B176" s="11">
        <v>0</v>
      </c>
      <c r="C176" s="11">
        <v>0</v>
      </c>
    </row>
    <row r="177" spans="1:3" ht="16">
      <c r="A177" s="11" t="s">
        <v>279</v>
      </c>
      <c r="B177" s="11">
        <v>0</v>
      </c>
      <c r="C177" s="11">
        <v>0</v>
      </c>
    </row>
    <row r="178" spans="1:3" ht="16">
      <c r="A178" s="11" t="s">
        <v>280</v>
      </c>
      <c r="B178" s="11">
        <v>0.31</v>
      </c>
      <c r="C178" s="11">
        <v>0.16</v>
      </c>
    </row>
    <row r="179" spans="1:3" ht="16">
      <c r="A179" s="11" t="s">
        <v>281</v>
      </c>
      <c r="B179" s="11">
        <v>1.69</v>
      </c>
      <c r="C179" s="11">
        <v>2.1</v>
      </c>
    </row>
    <row r="180" spans="1:3" ht="16">
      <c r="A180" s="11" t="s">
        <v>282</v>
      </c>
      <c r="B180" s="11">
        <v>0.82</v>
      </c>
      <c r="C180" s="11">
        <v>0.18</v>
      </c>
    </row>
    <row r="181" spans="1:3" ht="16">
      <c r="A181" s="11" t="s">
        <v>283</v>
      </c>
      <c r="B181" s="11">
        <v>32.53</v>
      </c>
      <c r="C181" s="11">
        <v>32.61</v>
      </c>
    </row>
    <row r="182" spans="1:3" ht="16">
      <c r="A182" s="11" t="s">
        <v>284</v>
      </c>
      <c r="B182" s="11">
        <v>0</v>
      </c>
      <c r="C182" s="11">
        <v>0</v>
      </c>
    </row>
    <row r="183" spans="1:3" ht="16">
      <c r="A183" s="11" t="s">
        <v>285</v>
      </c>
      <c r="B183" s="11">
        <v>0.63</v>
      </c>
      <c r="C183" s="11">
        <v>0.49</v>
      </c>
    </row>
    <row r="184" spans="1:3" ht="16">
      <c r="A184" s="11" t="s">
        <v>286</v>
      </c>
      <c r="B184" s="11">
        <v>1.67</v>
      </c>
      <c r="C184" s="11">
        <v>2.19</v>
      </c>
    </row>
    <row r="185" spans="1:3" ht="16">
      <c r="A185" s="11" t="s">
        <v>287</v>
      </c>
      <c r="B185" s="11">
        <v>2.79</v>
      </c>
      <c r="C185" s="11">
        <v>4.04</v>
      </c>
    </row>
    <row r="186" spans="1:3" ht="16">
      <c r="A186" s="11" t="s">
        <v>288</v>
      </c>
      <c r="B186" s="11">
        <v>0.62</v>
      </c>
      <c r="C186" s="11">
        <v>0.32</v>
      </c>
    </row>
    <row r="187" spans="1:3" ht="16">
      <c r="A187" s="11" t="s">
        <v>289</v>
      </c>
      <c r="B187" s="11">
        <v>0.93</v>
      </c>
      <c r="C187" s="11">
        <v>0.5</v>
      </c>
    </row>
    <row r="188" spans="1:3" ht="16">
      <c r="A188" s="11" t="s">
        <v>290</v>
      </c>
      <c r="B188" s="11">
        <v>0.53</v>
      </c>
      <c r="C188" s="11">
        <v>0.4</v>
      </c>
    </row>
    <row r="189" spans="1:3" ht="16">
      <c r="A189" s="11" t="s">
        <v>291</v>
      </c>
      <c r="B189" s="11">
        <v>2.25</v>
      </c>
      <c r="C189" s="11">
        <v>3.04</v>
      </c>
    </row>
    <row r="190" spans="1:3" ht="16">
      <c r="A190" s="11" t="s">
        <v>292</v>
      </c>
      <c r="B190" s="11">
        <v>0</v>
      </c>
      <c r="C190" s="11">
        <v>0</v>
      </c>
    </row>
    <row r="191" spans="1:3" ht="16">
      <c r="A191" s="11" t="s">
        <v>293</v>
      </c>
      <c r="B191" s="11">
        <v>1.99</v>
      </c>
      <c r="C191" s="11">
        <v>3.48</v>
      </c>
    </row>
    <row r="192" spans="1:3" ht="16">
      <c r="A192" s="11" t="s">
        <v>294</v>
      </c>
      <c r="B192" s="11">
        <v>6.82</v>
      </c>
      <c r="C192" s="11">
        <v>6.88</v>
      </c>
    </row>
    <row r="193" spans="1:3" ht="16">
      <c r="A193" s="11" t="s">
        <v>295</v>
      </c>
      <c r="B193" s="11">
        <v>0.59</v>
      </c>
      <c r="C193" s="11">
        <v>0.4</v>
      </c>
    </row>
    <row r="194" spans="1:3" ht="16">
      <c r="A194" s="11" t="s">
        <v>296</v>
      </c>
      <c r="B194" s="11">
        <v>1.56</v>
      </c>
      <c r="C194" s="11">
        <v>2.04</v>
      </c>
    </row>
    <row r="195" spans="1:3" ht="16">
      <c r="A195" s="11" t="s">
        <v>297</v>
      </c>
      <c r="B195" s="11">
        <v>3.39</v>
      </c>
      <c r="C195" s="11">
        <v>3.46</v>
      </c>
    </row>
    <row r="196" spans="1:3" ht="16">
      <c r="A196" s="11" t="s">
        <v>298</v>
      </c>
      <c r="B196" s="11">
        <v>1.1100000000000001</v>
      </c>
      <c r="C196" s="11">
        <v>2.0699999999999998</v>
      </c>
    </row>
    <row r="197" spans="1:3" ht="16">
      <c r="A197" s="11" t="s">
        <v>299</v>
      </c>
      <c r="B197" s="11">
        <v>0</v>
      </c>
      <c r="C197" s="11">
        <v>0</v>
      </c>
    </row>
    <row r="198" spans="1:3" ht="16">
      <c r="A198" s="11" t="s">
        <v>300</v>
      </c>
      <c r="B198" s="11">
        <v>0</v>
      </c>
      <c r="C198" s="11">
        <v>0</v>
      </c>
    </row>
    <row r="199" spans="1:3" ht="16">
      <c r="A199" s="11" t="s">
        <v>301</v>
      </c>
      <c r="B199" s="11">
        <v>1.82</v>
      </c>
      <c r="C199" s="11">
        <v>2.86</v>
      </c>
    </row>
    <row r="200" spans="1:3" ht="16">
      <c r="A200" s="11" t="s">
        <v>302</v>
      </c>
      <c r="B200" s="11">
        <v>1.84</v>
      </c>
      <c r="C200" s="11">
        <v>2.2200000000000002</v>
      </c>
    </row>
    <row r="201" spans="1:3" ht="16">
      <c r="A201" s="11" t="s">
        <v>303</v>
      </c>
      <c r="B201" s="11">
        <v>2.8</v>
      </c>
      <c r="C201" s="11">
        <v>3.62</v>
      </c>
    </row>
    <row r="202" spans="1:3" ht="16">
      <c r="A202" s="11" t="s">
        <v>304</v>
      </c>
      <c r="B202" s="11">
        <v>0.36</v>
      </c>
      <c r="C202" s="11">
        <v>0.31</v>
      </c>
    </row>
    <row r="203" spans="1:3" ht="16">
      <c r="A203" s="11" t="s">
        <v>305</v>
      </c>
      <c r="B203" s="11">
        <v>0</v>
      </c>
      <c r="C203" s="11">
        <v>0</v>
      </c>
    </row>
    <row r="204" spans="1:3" ht="16">
      <c r="A204" s="11" t="s">
        <v>306</v>
      </c>
      <c r="B204" s="11">
        <v>2.2400000000000002</v>
      </c>
      <c r="C204" s="11">
        <v>8.1300000000000008</v>
      </c>
    </row>
    <row r="205" spans="1:3" ht="16">
      <c r="A205" s="39" t="s">
        <v>307</v>
      </c>
      <c r="B205" s="39">
        <v>0.66</v>
      </c>
      <c r="C205" s="39">
        <v>0.42</v>
      </c>
    </row>
    <row r="206" spans="1:3" s="40" customFormat="1" ht="16">
      <c r="A206" s="39" t="s">
        <v>308</v>
      </c>
      <c r="B206" s="39">
        <v>0.15</v>
      </c>
      <c r="C206" s="39">
        <v>0</v>
      </c>
    </row>
    <row r="207" spans="1:3" s="40" customFormat="1" ht="16">
      <c r="A207" s="39" t="s">
        <v>309</v>
      </c>
      <c r="B207" s="39">
        <v>0</v>
      </c>
      <c r="C207" s="39">
        <v>0</v>
      </c>
    </row>
    <row r="208" spans="1:3" ht="16">
      <c r="A208" s="11" t="s">
        <v>310</v>
      </c>
      <c r="B208" s="11">
        <v>0.56000000000000005</v>
      </c>
      <c r="C208" s="11">
        <v>0.01</v>
      </c>
    </row>
    <row r="209" spans="1:3" ht="16">
      <c r="A209" s="11" t="s">
        <v>311</v>
      </c>
      <c r="B209" s="11">
        <v>0.86</v>
      </c>
      <c r="C209" s="11">
        <v>0.34</v>
      </c>
    </row>
    <row r="210" spans="1:3" ht="16">
      <c r="A210" s="11" t="s">
        <v>312</v>
      </c>
      <c r="B210" s="11">
        <v>0.75</v>
      </c>
      <c r="C210" s="11">
        <v>0.47</v>
      </c>
    </row>
    <row r="211" spans="1:3" ht="16">
      <c r="A211" s="11" t="s">
        <v>313</v>
      </c>
      <c r="B211" s="11">
        <v>1.42</v>
      </c>
      <c r="C211" s="11">
        <v>2.73</v>
      </c>
    </row>
    <row r="212" spans="1:3" ht="16">
      <c r="A212" s="11" t="s">
        <v>314</v>
      </c>
      <c r="B212" s="11">
        <v>1.73</v>
      </c>
      <c r="C212" s="11">
        <v>2.34</v>
      </c>
    </row>
    <row r="213" spans="1:3" ht="16">
      <c r="A213" s="11" t="s">
        <v>315</v>
      </c>
      <c r="B213" s="11">
        <v>1.46</v>
      </c>
      <c r="C213" s="11">
        <v>2.62</v>
      </c>
    </row>
    <row r="214" spans="1:3" ht="16">
      <c r="A214" s="11" t="s">
        <v>316</v>
      </c>
      <c r="B214" s="11">
        <v>4.09</v>
      </c>
      <c r="C214" s="11">
        <v>5.24</v>
      </c>
    </row>
    <row r="215" spans="1:3" ht="16">
      <c r="A215" s="11" t="s">
        <v>317</v>
      </c>
      <c r="B215" s="11">
        <v>0.27</v>
      </c>
      <c r="C215" s="11">
        <v>0</v>
      </c>
    </row>
    <row r="216" spans="1:3" ht="16">
      <c r="A216" s="11" t="s">
        <v>318</v>
      </c>
      <c r="B216" s="11">
        <v>0.3</v>
      </c>
      <c r="C216" s="11">
        <v>0</v>
      </c>
    </row>
    <row r="217" spans="1:3" ht="16">
      <c r="A217" s="11" t="s">
        <v>319</v>
      </c>
      <c r="B217" s="11">
        <v>0</v>
      </c>
      <c r="C217" s="11">
        <v>0</v>
      </c>
    </row>
    <row r="218" spans="1:3" ht="16">
      <c r="A218" s="11" t="s">
        <v>320</v>
      </c>
      <c r="B218" s="11">
        <v>0.46</v>
      </c>
      <c r="C218" s="11">
        <v>0.18</v>
      </c>
    </row>
    <row r="219" spans="1:3" ht="16">
      <c r="A219" s="11" t="s">
        <v>321</v>
      </c>
      <c r="B219" s="11">
        <v>0.63</v>
      </c>
      <c r="C219" s="11">
        <v>0.48</v>
      </c>
    </row>
    <row r="220" spans="1:3" ht="16">
      <c r="A220" s="11" t="s">
        <v>322</v>
      </c>
      <c r="B220" s="11">
        <v>0</v>
      </c>
      <c r="C220" s="11">
        <v>0</v>
      </c>
    </row>
    <row r="221" spans="1:3" ht="16">
      <c r="A221" s="11" t="s">
        <v>323</v>
      </c>
      <c r="B221" s="11">
        <v>0</v>
      </c>
      <c r="C221" s="11">
        <v>0</v>
      </c>
    </row>
    <row r="222" spans="1:3" ht="16">
      <c r="A222" s="11" t="s">
        <v>324</v>
      </c>
      <c r="B222" s="11">
        <v>0</v>
      </c>
      <c r="C222" s="11">
        <v>0</v>
      </c>
    </row>
    <row r="223" spans="1:3" ht="16">
      <c r="A223" s="11" t="s">
        <v>325</v>
      </c>
      <c r="B223" s="11">
        <v>2.97</v>
      </c>
      <c r="C223" s="11">
        <v>6.12</v>
      </c>
    </row>
    <row r="224" spans="1:3" ht="16">
      <c r="A224" s="11" t="s">
        <v>326</v>
      </c>
      <c r="B224" s="11">
        <v>0.75</v>
      </c>
      <c r="C224" s="11">
        <v>0.37</v>
      </c>
    </row>
    <row r="225" spans="1:3" ht="16">
      <c r="A225" s="11" t="s">
        <v>327</v>
      </c>
      <c r="B225" s="11">
        <v>1.98</v>
      </c>
      <c r="C225" s="11">
        <v>2.59</v>
      </c>
    </row>
    <row r="226" spans="1:3" ht="16">
      <c r="A226" s="11" t="s">
        <v>328</v>
      </c>
      <c r="B226" s="11">
        <v>0.42</v>
      </c>
      <c r="C226" s="11">
        <v>0.37</v>
      </c>
    </row>
    <row r="227" spans="1:3" ht="16">
      <c r="A227" s="11" t="s">
        <v>329</v>
      </c>
      <c r="B227" s="11">
        <v>1.3</v>
      </c>
      <c r="C227" s="11">
        <v>2.1800000000000002</v>
      </c>
    </row>
    <row r="228" spans="1:3" ht="16">
      <c r="A228" s="11" t="s">
        <v>330</v>
      </c>
      <c r="B228" s="11">
        <v>1.65</v>
      </c>
      <c r="C228" s="11">
        <v>2.09</v>
      </c>
    </row>
    <row r="229" spans="1:3" ht="16">
      <c r="A229" s="11" t="s">
        <v>331</v>
      </c>
      <c r="B229" s="11">
        <v>1.63</v>
      </c>
      <c r="C229" s="11">
        <v>2.36</v>
      </c>
    </row>
    <row r="230" spans="1:3" ht="16">
      <c r="A230" s="11" t="s">
        <v>332</v>
      </c>
      <c r="B230" s="37">
        <v>3210</v>
      </c>
      <c r="C230" s="37">
        <v>3420</v>
      </c>
    </row>
    <row r="231" spans="1:3" ht="16">
      <c r="A231" s="11" t="s">
        <v>333</v>
      </c>
      <c r="B231" s="11">
        <v>1.7</v>
      </c>
      <c r="C231" s="37">
        <v>78500</v>
      </c>
    </row>
    <row r="232" spans="1:3" ht="16">
      <c r="A232" s="11" t="s">
        <v>334</v>
      </c>
      <c r="B232" s="11">
        <v>0</v>
      </c>
      <c r="C232" s="11">
        <v>0</v>
      </c>
    </row>
    <row r="233" spans="1:3" ht="16">
      <c r="A233" s="11" t="s">
        <v>335</v>
      </c>
      <c r="B233" s="11">
        <v>0</v>
      </c>
      <c r="C233" s="11">
        <v>0</v>
      </c>
    </row>
    <row r="234" spans="1:3" ht="16">
      <c r="A234" s="11" t="s">
        <v>336</v>
      </c>
      <c r="B234" s="11">
        <v>0</v>
      </c>
      <c r="C234" s="11">
        <v>0</v>
      </c>
    </row>
    <row r="235" spans="1:3" ht="16">
      <c r="A235" s="11" t="s">
        <v>337</v>
      </c>
      <c r="B235" s="11">
        <v>2.36</v>
      </c>
      <c r="C235" s="11">
        <v>3.13</v>
      </c>
    </row>
    <row r="236" spans="1:3" ht="16">
      <c r="A236" s="11" t="s">
        <v>338</v>
      </c>
      <c r="B236" s="11">
        <v>1.81</v>
      </c>
      <c r="C236" s="11">
        <v>2.41</v>
      </c>
    </row>
    <row r="237" spans="1:3" ht="16">
      <c r="A237" s="11" t="s">
        <v>339</v>
      </c>
      <c r="B237" s="11">
        <v>1.49</v>
      </c>
      <c r="C237" s="11">
        <v>2.35</v>
      </c>
    </row>
    <row r="238" spans="1:3" ht="16">
      <c r="A238" s="11" t="s">
        <v>340</v>
      </c>
      <c r="B238" s="11">
        <v>0.82</v>
      </c>
      <c r="C238" s="11">
        <v>0</v>
      </c>
    </row>
    <row r="239" spans="1:3" ht="16">
      <c r="A239" s="11" t="s">
        <v>341</v>
      </c>
      <c r="B239" s="11">
        <v>1.36</v>
      </c>
      <c r="C239" s="11">
        <v>2.15</v>
      </c>
    </row>
    <row r="240" spans="1:3" ht="16">
      <c r="A240" s="11" t="s">
        <v>342</v>
      </c>
      <c r="B240" s="11">
        <v>0.99</v>
      </c>
      <c r="C240" s="11">
        <v>0.47</v>
      </c>
    </row>
    <row r="241" spans="1:3" ht="16">
      <c r="A241" s="11" t="s">
        <v>343</v>
      </c>
      <c r="B241" s="11">
        <v>0.69</v>
      </c>
      <c r="C241" s="11">
        <v>0.44</v>
      </c>
    </row>
    <row r="242" spans="1:3" ht="16">
      <c r="A242" s="11" t="s">
        <v>344</v>
      </c>
      <c r="B242" s="11">
        <v>0.62</v>
      </c>
      <c r="C242" s="11">
        <v>0.49</v>
      </c>
    </row>
    <row r="243" spans="1:3" ht="16">
      <c r="A243" s="11" t="s">
        <v>345</v>
      </c>
      <c r="B243" s="11">
        <v>0.83</v>
      </c>
      <c r="C243" s="11">
        <v>0</v>
      </c>
    </row>
    <row r="244" spans="1:3" ht="16">
      <c r="A244" s="11" t="s">
        <v>346</v>
      </c>
      <c r="B244" s="11">
        <v>0</v>
      </c>
      <c r="C244" s="11">
        <v>0</v>
      </c>
    </row>
    <row r="245" spans="1:3" ht="16">
      <c r="A245" s="11" t="s">
        <v>347</v>
      </c>
      <c r="B245" s="11">
        <v>5.79</v>
      </c>
      <c r="C245" s="11">
        <v>31.21</v>
      </c>
    </row>
    <row r="246" spans="1:3" ht="16">
      <c r="A246" s="11" t="s">
        <v>348</v>
      </c>
      <c r="B246" s="11">
        <v>1.49</v>
      </c>
      <c r="C246" s="11">
        <v>3.6</v>
      </c>
    </row>
    <row r="247" spans="1:3" ht="16">
      <c r="A247" s="11" t="s">
        <v>349</v>
      </c>
      <c r="B247" s="11">
        <v>0</v>
      </c>
      <c r="C247" s="11">
        <v>0</v>
      </c>
    </row>
    <row r="248" spans="1:3" ht="16">
      <c r="A248" s="11" t="s">
        <v>350</v>
      </c>
      <c r="B248" s="11">
        <v>0.56000000000000005</v>
      </c>
      <c r="C248" s="11">
        <v>0</v>
      </c>
    </row>
    <row r="249" spans="1:3" ht="16">
      <c r="A249" s="11" t="s">
        <v>351</v>
      </c>
      <c r="B249" s="11">
        <v>1.77</v>
      </c>
      <c r="C249" s="11">
        <v>2.4</v>
      </c>
    </row>
    <row r="250" spans="1:3" ht="16">
      <c r="A250" s="11" t="s">
        <v>352</v>
      </c>
      <c r="B250" s="11">
        <v>1.56</v>
      </c>
      <c r="C250" s="11">
        <v>3.24</v>
      </c>
    </row>
    <row r="251" spans="1:3" ht="16">
      <c r="A251" s="11" t="s">
        <v>353</v>
      </c>
      <c r="B251" s="11">
        <v>0.59</v>
      </c>
      <c r="C251" s="11">
        <v>0.18</v>
      </c>
    </row>
    <row r="252" spans="1:3" ht="16">
      <c r="A252" s="11" t="s">
        <v>354</v>
      </c>
      <c r="B252" s="11">
        <v>1.7</v>
      </c>
      <c r="C252" s="11">
        <v>2.77</v>
      </c>
    </row>
    <row r="253" spans="1:3" ht="16">
      <c r="A253" s="11" t="s">
        <v>355</v>
      </c>
      <c r="B253" s="11">
        <v>2.13</v>
      </c>
      <c r="C253" s="11">
        <v>4.43</v>
      </c>
    </row>
    <row r="254" spans="1:3" ht="16">
      <c r="A254" s="11" t="s">
        <v>356</v>
      </c>
      <c r="B254" s="11">
        <v>2.02</v>
      </c>
      <c r="C254" s="11">
        <v>2.9</v>
      </c>
    </row>
    <row r="255" spans="1:3" ht="16">
      <c r="A255" s="11" t="s">
        <v>357</v>
      </c>
      <c r="B255" s="11">
        <v>5.35</v>
      </c>
      <c r="C255" s="11">
        <v>12.76</v>
      </c>
    </row>
    <row r="256" spans="1:3" ht="16">
      <c r="A256" s="39" t="s">
        <v>358</v>
      </c>
      <c r="B256" s="39">
        <v>3.47</v>
      </c>
      <c r="C256" s="39">
        <v>12.15</v>
      </c>
    </row>
    <row r="257" spans="1:3" ht="16">
      <c r="A257" s="11" t="s">
        <v>359</v>
      </c>
      <c r="B257" s="11">
        <v>2.73</v>
      </c>
      <c r="C257" s="11">
        <v>8.59</v>
      </c>
    </row>
    <row r="258" spans="1:3" ht="16">
      <c r="A258" s="11" t="s">
        <v>360</v>
      </c>
      <c r="B258" s="11">
        <v>1.36</v>
      </c>
      <c r="C258" s="11">
        <v>2.0099999999999998</v>
      </c>
    </row>
    <row r="259" spans="1:3" ht="16">
      <c r="A259" s="11" t="s">
        <v>361</v>
      </c>
      <c r="B259" s="11">
        <v>1.67</v>
      </c>
      <c r="C259" s="11">
        <v>2.0699999999999998</v>
      </c>
    </row>
    <row r="260" spans="1:3" ht="16">
      <c r="A260" s="11" t="s">
        <v>362</v>
      </c>
      <c r="B260" s="11">
        <v>0.74</v>
      </c>
      <c r="C260" s="11">
        <v>0.45</v>
      </c>
    </row>
    <row r="261" spans="1:3" ht="16">
      <c r="A261" s="11" t="s">
        <v>363</v>
      </c>
      <c r="B261" s="11">
        <v>1.89</v>
      </c>
      <c r="C261" s="11">
        <v>2.71</v>
      </c>
    </row>
    <row r="262" spans="1:3" ht="16">
      <c r="A262" s="11" t="s">
        <v>364</v>
      </c>
      <c r="B262" s="11">
        <v>1.9</v>
      </c>
      <c r="C262" s="11">
        <v>3.44</v>
      </c>
    </row>
    <row r="263" spans="1:3" ht="16">
      <c r="A263" s="11" t="s">
        <v>365</v>
      </c>
      <c r="B263" s="11">
        <v>1.39</v>
      </c>
      <c r="C263" s="11">
        <v>2.0499999999999998</v>
      </c>
    </row>
    <row r="264" spans="1:3" ht="16">
      <c r="A264" s="11" t="s">
        <v>366</v>
      </c>
      <c r="B264" s="11">
        <v>1.24</v>
      </c>
      <c r="C264" s="11">
        <v>2.23</v>
      </c>
    </row>
    <row r="265" spans="1:3" ht="16">
      <c r="A265" s="11" t="s">
        <v>367</v>
      </c>
      <c r="B265" s="11">
        <v>1.68</v>
      </c>
      <c r="C265" s="11">
        <v>3.39</v>
      </c>
    </row>
    <row r="266" spans="1:3" ht="16">
      <c r="A266" s="11" t="s">
        <v>368</v>
      </c>
      <c r="B266" s="11">
        <v>2.0499999999999998</v>
      </c>
      <c r="C266" s="11">
        <v>2.61</v>
      </c>
    </row>
    <row r="267" spans="1:3" ht="16">
      <c r="A267" s="11" t="s">
        <v>369</v>
      </c>
      <c r="B267" s="11">
        <v>0</v>
      </c>
      <c r="C267" s="11">
        <v>0</v>
      </c>
    </row>
    <row r="268" spans="1:3" ht="16">
      <c r="A268" s="11" t="s">
        <v>370</v>
      </c>
      <c r="B268" s="11">
        <v>0.53</v>
      </c>
      <c r="C268" s="11">
        <v>0.39</v>
      </c>
    </row>
    <row r="269" spans="1:3" ht="16">
      <c r="A269" s="11" t="s">
        <v>371</v>
      </c>
      <c r="B269" s="11">
        <v>0.51</v>
      </c>
      <c r="C269" s="11">
        <v>0.48</v>
      </c>
    </row>
    <row r="270" spans="1:3" ht="16">
      <c r="A270" s="11" t="s">
        <v>372</v>
      </c>
      <c r="B270" s="11">
        <v>3.4</v>
      </c>
      <c r="C270" s="11">
        <v>7.5</v>
      </c>
    </row>
    <row r="271" spans="1:3" ht="16">
      <c r="A271" s="11" t="s">
        <v>373</v>
      </c>
      <c r="B271" s="11">
        <v>1.88</v>
      </c>
      <c r="C271" s="11">
        <v>3.75</v>
      </c>
    </row>
    <row r="272" spans="1:3" ht="16">
      <c r="A272" s="11" t="s">
        <v>374</v>
      </c>
      <c r="B272" s="11">
        <v>0.98</v>
      </c>
      <c r="C272" s="11">
        <v>0</v>
      </c>
    </row>
    <row r="273" spans="1:3" ht="16">
      <c r="A273" s="11" t="s">
        <v>375</v>
      </c>
      <c r="B273" s="11">
        <v>0</v>
      </c>
      <c r="C273" s="11">
        <v>0</v>
      </c>
    </row>
    <row r="274" spans="1:3" ht="16">
      <c r="A274" s="11" t="s">
        <v>376</v>
      </c>
      <c r="B274" s="11">
        <v>0.84</v>
      </c>
      <c r="C274" s="11">
        <v>0.44</v>
      </c>
    </row>
    <row r="275" spans="1:3" ht="16">
      <c r="A275" s="11" t="s">
        <v>377</v>
      </c>
      <c r="B275" s="11">
        <v>2</v>
      </c>
      <c r="C275" s="11">
        <v>2.0299999999999998</v>
      </c>
    </row>
    <row r="276" spans="1:3" ht="16">
      <c r="A276" s="11" t="s">
        <v>378</v>
      </c>
      <c r="B276" s="11">
        <v>2.38</v>
      </c>
      <c r="C276" s="11">
        <v>2.7</v>
      </c>
    </row>
    <row r="277" spans="1:3" ht="16">
      <c r="A277" s="11" t="s">
        <v>379</v>
      </c>
      <c r="B277" s="11">
        <v>0</v>
      </c>
      <c r="C277" s="11">
        <v>0</v>
      </c>
    </row>
    <row r="278" spans="1:3" ht="16">
      <c r="A278" s="11" t="s">
        <v>380</v>
      </c>
      <c r="B278" s="11">
        <v>0.56999999999999995</v>
      </c>
      <c r="C278" s="11">
        <v>0.48</v>
      </c>
    </row>
    <row r="279" spans="1:3" ht="16">
      <c r="A279" s="11" t="s">
        <v>381</v>
      </c>
      <c r="B279" s="11">
        <v>0</v>
      </c>
      <c r="C279" s="11">
        <v>0</v>
      </c>
    </row>
    <row r="280" spans="1:3" ht="16">
      <c r="A280" s="11" t="s">
        <v>382</v>
      </c>
      <c r="B280" s="11">
        <v>0.65</v>
      </c>
      <c r="C280" s="11">
        <v>0.4</v>
      </c>
    </row>
    <row r="281" spans="1:3" ht="16">
      <c r="A281" s="11" t="s">
        <v>383</v>
      </c>
      <c r="B281" s="11">
        <v>0</v>
      </c>
      <c r="C281" s="11">
        <v>0</v>
      </c>
    </row>
    <row r="282" spans="1:3" ht="16">
      <c r="A282" s="11" t="s">
        <v>384</v>
      </c>
      <c r="B282" s="11">
        <v>0.46</v>
      </c>
      <c r="C282" s="11">
        <v>0.45</v>
      </c>
    </row>
    <row r="283" spans="1:3" ht="16">
      <c r="A283" s="11" t="s">
        <v>385</v>
      </c>
      <c r="B283" s="11">
        <v>2.19</v>
      </c>
      <c r="C283" s="11">
        <v>5.18</v>
      </c>
    </row>
    <row r="284" spans="1:3" ht="16">
      <c r="A284" s="11" t="s">
        <v>386</v>
      </c>
      <c r="B284" s="11">
        <v>0.18</v>
      </c>
      <c r="C284" s="11">
        <v>0</v>
      </c>
    </row>
    <row r="285" spans="1:3" ht="16">
      <c r="A285" s="11" t="s">
        <v>387</v>
      </c>
      <c r="B285" s="11">
        <v>2.2599999999999998</v>
      </c>
      <c r="C285" s="11">
        <v>4.0599999999999996</v>
      </c>
    </row>
    <row r="286" spans="1:3" ht="16">
      <c r="A286" s="11" t="s">
        <v>388</v>
      </c>
      <c r="B286" s="11">
        <v>0.36</v>
      </c>
      <c r="C286" s="11">
        <v>0</v>
      </c>
    </row>
    <row r="287" spans="1:3" ht="16">
      <c r="A287" s="11" t="s">
        <v>389</v>
      </c>
      <c r="B287" s="11">
        <v>0.76</v>
      </c>
      <c r="C287" s="11">
        <v>0.49</v>
      </c>
    </row>
    <row r="288" spans="1:3" ht="16">
      <c r="A288" s="11" t="s">
        <v>390</v>
      </c>
      <c r="B288" s="11">
        <v>0</v>
      </c>
      <c r="C288" s="11">
        <v>0</v>
      </c>
    </row>
    <row r="289" spans="1:3" ht="16">
      <c r="A289" s="11" t="s">
        <v>391</v>
      </c>
      <c r="B289" s="11">
        <v>0</v>
      </c>
      <c r="C289" s="11">
        <v>0</v>
      </c>
    </row>
    <row r="290" spans="1:3" ht="16">
      <c r="A290" s="11" t="s">
        <v>392</v>
      </c>
      <c r="B290" s="11">
        <v>1.53</v>
      </c>
      <c r="C290" s="11">
        <v>2.16</v>
      </c>
    </row>
    <row r="291" spans="1:3" ht="16">
      <c r="A291" s="11" t="s">
        <v>393</v>
      </c>
      <c r="B291" s="11">
        <v>0.56999999999999995</v>
      </c>
      <c r="C291" s="11">
        <v>0</v>
      </c>
    </row>
    <row r="292" spans="1:3" ht="16">
      <c r="A292" s="11" t="s">
        <v>394</v>
      </c>
      <c r="B292" s="11">
        <v>8.1199999999999992</v>
      </c>
      <c r="C292" s="11">
        <v>9.1199999999999992</v>
      </c>
    </row>
    <row r="293" spans="1:3" ht="16">
      <c r="A293" s="11" t="s">
        <v>395</v>
      </c>
      <c r="B293" s="11">
        <v>1.27</v>
      </c>
      <c r="C293" s="11">
        <v>2.17</v>
      </c>
    </row>
    <row r="294" spans="1:3" ht="16">
      <c r="A294" s="11" t="s">
        <v>396</v>
      </c>
      <c r="B294" s="11">
        <v>1.63</v>
      </c>
      <c r="C294" s="11">
        <v>2.0499999999999998</v>
      </c>
    </row>
    <row r="295" spans="1:3" ht="16">
      <c r="A295" s="11" t="s">
        <v>397</v>
      </c>
      <c r="B295" s="11">
        <v>1.59</v>
      </c>
      <c r="C295" s="11">
        <v>2.08</v>
      </c>
    </row>
    <row r="296" spans="1:3" ht="16">
      <c r="A296" s="11" t="s">
        <v>398</v>
      </c>
      <c r="B296" s="11">
        <v>3.33</v>
      </c>
      <c r="C296" s="11">
        <v>4.1500000000000004</v>
      </c>
    </row>
    <row r="297" spans="1:3" ht="16">
      <c r="A297" s="11" t="s">
        <v>399</v>
      </c>
      <c r="B297" s="11">
        <v>1.48</v>
      </c>
      <c r="C297" s="11">
        <v>2.4900000000000002</v>
      </c>
    </row>
    <row r="298" spans="1:3" ht="16">
      <c r="A298" s="11" t="s">
        <v>400</v>
      </c>
      <c r="B298" s="11">
        <v>0</v>
      </c>
      <c r="C298" s="11">
        <v>0</v>
      </c>
    </row>
    <row r="299" spans="1:3" ht="16">
      <c r="A299" s="11" t="s">
        <v>401</v>
      </c>
      <c r="B299" s="11">
        <v>0</v>
      </c>
      <c r="C299" s="11">
        <v>0</v>
      </c>
    </row>
    <row r="300" spans="1:3" ht="16">
      <c r="A300" s="11" t="s">
        <v>402</v>
      </c>
      <c r="B300" s="11">
        <v>0</v>
      </c>
      <c r="C300" s="11">
        <v>0</v>
      </c>
    </row>
    <row r="301" spans="1:3" ht="16">
      <c r="A301" s="11" t="s">
        <v>403</v>
      </c>
      <c r="B301" s="11">
        <v>0.91</v>
      </c>
      <c r="C301" s="11">
        <v>0.28000000000000003</v>
      </c>
    </row>
    <row r="302" spans="1:3" ht="16">
      <c r="A302" s="11" t="s">
        <v>404</v>
      </c>
      <c r="B302" s="11">
        <v>0.7</v>
      </c>
      <c r="C302" s="11">
        <v>0.49</v>
      </c>
    </row>
    <row r="303" spans="1:3" ht="16">
      <c r="A303" s="11" t="s">
        <v>405</v>
      </c>
      <c r="B303" s="11">
        <v>2.25</v>
      </c>
      <c r="C303" s="11">
        <v>2.95</v>
      </c>
    </row>
    <row r="304" spans="1:3" ht="16">
      <c r="A304" s="11" t="s">
        <v>406</v>
      </c>
      <c r="B304" s="11">
        <v>0</v>
      </c>
      <c r="C304" s="11">
        <v>0</v>
      </c>
    </row>
    <row r="305" spans="1:3" ht="16">
      <c r="A305" s="11" t="s">
        <v>407</v>
      </c>
      <c r="B305" s="11">
        <v>0.57999999999999996</v>
      </c>
      <c r="C305" s="11">
        <v>0.39</v>
      </c>
    </row>
    <row r="306" spans="1:3" ht="16">
      <c r="A306" s="11" t="s">
        <v>408</v>
      </c>
      <c r="B306" s="11">
        <v>0.54</v>
      </c>
      <c r="C306" s="11">
        <v>0</v>
      </c>
    </row>
    <row r="307" spans="1:3" ht="16">
      <c r="A307" s="39" t="s">
        <v>409</v>
      </c>
      <c r="B307" s="39">
        <v>0.74</v>
      </c>
      <c r="C307" s="39">
        <v>0.49</v>
      </c>
    </row>
    <row r="308" spans="1:3" s="40" customFormat="1" ht="16">
      <c r="A308" s="39" t="s">
        <v>410</v>
      </c>
      <c r="B308" s="39">
        <v>0.86</v>
      </c>
      <c r="C308" s="39">
        <v>0.39</v>
      </c>
    </row>
    <row r="309" spans="1:3" s="40" customFormat="1" ht="16">
      <c r="A309" s="39" t="s">
        <v>411</v>
      </c>
      <c r="B309" s="39">
        <v>3.69</v>
      </c>
      <c r="C309" s="39">
        <v>12.29</v>
      </c>
    </row>
    <row r="310" spans="1:3" ht="16">
      <c r="A310" s="11" t="s">
        <v>412</v>
      </c>
      <c r="B310" s="11">
        <v>0.36</v>
      </c>
      <c r="C310" s="11">
        <v>0</v>
      </c>
    </row>
    <row r="311" spans="1:3" ht="16">
      <c r="A311" s="11" t="s">
        <v>413</v>
      </c>
      <c r="B311" s="11">
        <v>0.54</v>
      </c>
      <c r="C311" s="11">
        <v>0</v>
      </c>
    </row>
    <row r="312" spans="1:3" ht="16">
      <c r="A312" s="11" t="s">
        <v>414</v>
      </c>
      <c r="B312" s="11">
        <v>1.41</v>
      </c>
      <c r="C312" s="11">
        <v>2.21</v>
      </c>
    </row>
    <row r="313" spans="1:3" ht="16">
      <c r="A313" s="11" t="s">
        <v>415</v>
      </c>
      <c r="B313" s="11">
        <v>0.64</v>
      </c>
      <c r="C313" s="11">
        <v>0.45</v>
      </c>
    </row>
    <row r="314" spans="1:3" ht="16">
      <c r="A314" s="11" t="s">
        <v>416</v>
      </c>
      <c r="B314" s="11">
        <v>1.54</v>
      </c>
      <c r="C314" s="11">
        <v>2.25</v>
      </c>
    </row>
    <row r="315" spans="1:3" ht="16">
      <c r="A315" s="11" t="s">
        <v>417</v>
      </c>
      <c r="B315" s="11">
        <v>2.5</v>
      </c>
      <c r="C315" s="11">
        <v>3.22</v>
      </c>
    </row>
    <row r="316" spans="1:3" ht="16">
      <c r="A316" s="11" t="s">
        <v>418</v>
      </c>
      <c r="B316" s="11">
        <v>0</v>
      </c>
      <c r="C316" s="11">
        <v>0</v>
      </c>
    </row>
    <row r="317" spans="1:3" ht="16">
      <c r="A317" s="11" t="s">
        <v>419</v>
      </c>
      <c r="B317" s="11">
        <v>0</v>
      </c>
      <c r="C317" s="11">
        <v>0</v>
      </c>
    </row>
    <row r="318" spans="1:3" ht="16">
      <c r="A318" s="11" t="s">
        <v>420</v>
      </c>
      <c r="B318" s="11">
        <v>0.59</v>
      </c>
      <c r="C318" s="11">
        <v>0.46</v>
      </c>
    </row>
    <row r="319" spans="1:3" ht="16">
      <c r="A319" s="11" t="s">
        <v>421</v>
      </c>
      <c r="B319" s="11">
        <v>6.6</v>
      </c>
      <c r="C319" s="11">
        <v>9.0399999999999991</v>
      </c>
    </row>
    <row r="320" spans="1:3" ht="16">
      <c r="A320" s="11" t="s">
        <v>422</v>
      </c>
      <c r="B320" s="11">
        <v>0</v>
      </c>
      <c r="C320" s="11">
        <v>0</v>
      </c>
    </row>
    <row r="321" spans="1:3" ht="16">
      <c r="A321" s="11" t="s">
        <v>423</v>
      </c>
      <c r="B321" s="11">
        <v>3.49</v>
      </c>
      <c r="C321" s="11">
        <v>5.48</v>
      </c>
    </row>
    <row r="322" spans="1:3" ht="16">
      <c r="A322" s="11" t="s">
        <v>424</v>
      </c>
      <c r="B322" s="11">
        <v>0.67</v>
      </c>
      <c r="C322" s="11">
        <v>0</v>
      </c>
    </row>
    <row r="323" spans="1:3" ht="16">
      <c r="A323" s="11" t="s">
        <v>425</v>
      </c>
      <c r="B323" s="11">
        <v>0.7</v>
      </c>
      <c r="C323" s="11">
        <v>0</v>
      </c>
    </row>
    <row r="324" spans="1:3" ht="16">
      <c r="A324" s="11" t="s">
        <v>426</v>
      </c>
      <c r="B324" s="11">
        <v>7.26</v>
      </c>
      <c r="C324" s="37">
        <v>11000000000</v>
      </c>
    </row>
    <row r="325" spans="1:3" ht="16">
      <c r="A325" s="11" t="s">
        <v>427</v>
      </c>
      <c r="B325" s="11">
        <v>0</v>
      </c>
      <c r="C325" s="11">
        <v>0</v>
      </c>
    </row>
    <row r="326" spans="1:3" ht="16">
      <c r="A326" s="11" t="s">
        <v>428</v>
      </c>
      <c r="B326" s="11">
        <v>0</v>
      </c>
      <c r="C326" s="11">
        <v>0</v>
      </c>
    </row>
    <row r="327" spans="1:3" ht="16">
      <c r="A327" s="11" t="s">
        <v>429</v>
      </c>
      <c r="B327" s="11">
        <v>1.31</v>
      </c>
      <c r="C327" s="11">
        <v>630.53</v>
      </c>
    </row>
    <row r="328" spans="1:3" ht="16">
      <c r="A328" s="11" t="s">
        <v>430</v>
      </c>
      <c r="B328" s="11">
        <v>540.30999999999995</v>
      </c>
      <c r="C328" s="11">
        <v>558.59</v>
      </c>
    </row>
    <row r="329" spans="1:3" ht="16">
      <c r="A329" s="11" t="s">
        <v>431</v>
      </c>
      <c r="B329" s="11">
        <v>0</v>
      </c>
      <c r="C329" s="11">
        <v>0</v>
      </c>
    </row>
    <row r="330" spans="1:3" ht="16">
      <c r="A330" s="11" t="s">
        <v>432</v>
      </c>
      <c r="B330" s="11">
        <v>1.43</v>
      </c>
      <c r="C330" s="11">
        <v>2.09</v>
      </c>
    </row>
    <row r="331" spans="1:3" ht="16">
      <c r="A331" s="11" t="s">
        <v>433</v>
      </c>
      <c r="B331" s="11">
        <v>0</v>
      </c>
      <c r="C331" s="11">
        <v>0</v>
      </c>
    </row>
    <row r="332" spans="1:3" ht="16">
      <c r="A332" s="11" t="s">
        <v>434</v>
      </c>
      <c r="B332" s="11">
        <v>0.65</v>
      </c>
      <c r="C332" s="11">
        <v>0.47</v>
      </c>
    </row>
    <row r="333" spans="1:3" ht="16">
      <c r="A333" s="11" t="s">
        <v>435</v>
      </c>
      <c r="B333" s="11">
        <v>0</v>
      </c>
      <c r="C333" s="11">
        <v>0</v>
      </c>
    </row>
    <row r="334" spans="1:3" ht="16">
      <c r="A334" s="11" t="s">
        <v>436</v>
      </c>
      <c r="B334" s="11">
        <v>0</v>
      </c>
      <c r="C334" s="11">
        <v>0</v>
      </c>
    </row>
    <row r="335" spans="1:3" ht="16">
      <c r="A335" s="11" t="s">
        <v>437</v>
      </c>
      <c r="B335" s="11">
        <v>0</v>
      </c>
      <c r="C335" s="11">
        <v>0</v>
      </c>
    </row>
    <row r="336" spans="1:3" ht="16">
      <c r="A336" s="11" t="s">
        <v>438</v>
      </c>
      <c r="B336" s="11">
        <v>1.45</v>
      </c>
      <c r="C336" s="11">
        <v>2.2000000000000002</v>
      </c>
    </row>
    <row r="337" spans="1:3" ht="16">
      <c r="A337" s="11" t="s">
        <v>439</v>
      </c>
      <c r="B337" s="11">
        <v>1.64</v>
      </c>
      <c r="C337" s="11">
        <v>2.65</v>
      </c>
    </row>
    <row r="338" spans="1:3" ht="16">
      <c r="A338" s="11" t="s">
        <v>440</v>
      </c>
      <c r="B338" s="11">
        <v>1.1299999999999999</v>
      </c>
      <c r="C338" s="11">
        <v>3.32</v>
      </c>
    </row>
    <row r="339" spans="1:3" ht="16">
      <c r="A339" s="11" t="s">
        <v>441</v>
      </c>
      <c r="B339" s="11">
        <v>0</v>
      </c>
      <c r="C339" s="11">
        <v>0</v>
      </c>
    </row>
    <row r="340" spans="1:3" ht="16">
      <c r="A340" s="11" t="s">
        <v>442</v>
      </c>
      <c r="B340" s="11">
        <v>0</v>
      </c>
      <c r="C340" s="11">
        <v>0</v>
      </c>
    </row>
    <row r="341" spans="1:3" ht="16">
      <c r="A341" s="11" t="s">
        <v>443</v>
      </c>
      <c r="B341" s="11">
        <v>0.85</v>
      </c>
      <c r="C341" s="11">
        <v>0.32</v>
      </c>
    </row>
    <row r="342" spans="1:3" ht="16">
      <c r="A342" s="11" t="s">
        <v>444</v>
      </c>
      <c r="B342" s="11">
        <v>0.54</v>
      </c>
      <c r="C342" s="11">
        <v>0</v>
      </c>
    </row>
    <row r="343" spans="1:3" ht="16">
      <c r="A343" s="11" t="s">
        <v>445</v>
      </c>
      <c r="B343" s="11">
        <v>1.86</v>
      </c>
      <c r="C343" s="11">
        <v>3.55</v>
      </c>
    </row>
    <row r="344" spans="1:3" ht="16">
      <c r="A344" s="11" t="s">
        <v>446</v>
      </c>
      <c r="B344" s="11">
        <v>0</v>
      </c>
      <c r="C344" s="11">
        <v>0</v>
      </c>
    </row>
    <row r="345" spans="1:3" ht="16">
      <c r="A345" s="11" t="s">
        <v>447</v>
      </c>
      <c r="B345" s="11">
        <v>0</v>
      </c>
      <c r="C345" s="11">
        <v>0</v>
      </c>
    </row>
    <row r="346" spans="1:3" ht="16">
      <c r="A346" s="11" t="s">
        <v>448</v>
      </c>
      <c r="B346" s="11">
        <v>0</v>
      </c>
      <c r="C346" s="11">
        <v>0</v>
      </c>
    </row>
    <row r="347" spans="1:3" ht="16">
      <c r="A347" s="11" t="s">
        <v>449</v>
      </c>
      <c r="B347" s="11">
        <v>2.11</v>
      </c>
      <c r="C347" s="11">
        <v>2.79</v>
      </c>
    </row>
    <row r="348" spans="1:3" ht="16">
      <c r="A348" s="11" t="s">
        <v>450</v>
      </c>
      <c r="B348" s="11">
        <v>1.39</v>
      </c>
      <c r="C348" s="11">
        <v>2.15</v>
      </c>
    </row>
    <row r="349" spans="1:3" ht="16">
      <c r="A349" s="11" t="s">
        <v>451</v>
      </c>
      <c r="B349" s="11">
        <v>1.06</v>
      </c>
      <c r="C349" s="11">
        <v>2.92</v>
      </c>
    </row>
    <row r="350" spans="1:3" ht="16">
      <c r="A350" s="11" t="s">
        <v>452</v>
      </c>
      <c r="B350" s="11">
        <v>0.56000000000000005</v>
      </c>
      <c r="C350" s="11">
        <v>0</v>
      </c>
    </row>
    <row r="351" spans="1:3" ht="16">
      <c r="A351" s="11" t="s">
        <v>453</v>
      </c>
      <c r="B351" s="11">
        <v>0.74</v>
      </c>
      <c r="C351" s="11">
        <v>0.47</v>
      </c>
    </row>
    <row r="352" spans="1:3" ht="16">
      <c r="A352" s="11" t="s">
        <v>454</v>
      </c>
      <c r="B352" s="11">
        <v>0</v>
      </c>
      <c r="C352" s="11">
        <v>0</v>
      </c>
    </row>
    <row r="353" spans="1:3" ht="16">
      <c r="A353" s="11" t="s">
        <v>455</v>
      </c>
      <c r="B353" s="11">
        <v>0.53</v>
      </c>
      <c r="C353" s="11">
        <v>0.38</v>
      </c>
    </row>
    <row r="354" spans="1:3" ht="16">
      <c r="A354" s="11" t="s">
        <v>456</v>
      </c>
      <c r="B354" s="11">
        <v>4.2</v>
      </c>
      <c r="C354" s="11">
        <v>5.12</v>
      </c>
    </row>
    <row r="355" spans="1:3" ht="16">
      <c r="A355" s="11" t="s">
        <v>457</v>
      </c>
      <c r="B355" s="11">
        <v>1.52</v>
      </c>
      <c r="C355" s="11">
        <v>2.2200000000000002</v>
      </c>
    </row>
    <row r="356" spans="1:3" ht="16">
      <c r="A356" s="11" t="s">
        <v>458</v>
      </c>
      <c r="B356" s="11">
        <v>0.84</v>
      </c>
      <c r="C356" s="11">
        <v>0.02</v>
      </c>
    </row>
    <row r="357" spans="1:3" ht="16">
      <c r="A357" s="11" t="s">
        <v>459</v>
      </c>
      <c r="B357" s="11">
        <v>8.0500000000000007</v>
      </c>
      <c r="C357" s="11">
        <v>12.62</v>
      </c>
    </row>
    <row r="358" spans="1:3" ht="16">
      <c r="A358" s="39" t="s">
        <v>460</v>
      </c>
      <c r="B358" s="39">
        <v>0.51</v>
      </c>
      <c r="C358" s="39">
        <v>0.4</v>
      </c>
    </row>
    <row r="359" spans="1:3" s="40" customFormat="1" ht="16">
      <c r="A359" s="39" t="s">
        <v>461</v>
      </c>
      <c r="B359" s="39">
        <v>0.38</v>
      </c>
      <c r="C359" s="39">
        <v>0</v>
      </c>
    </row>
    <row r="360" spans="1:3" s="40" customFormat="1" ht="16">
      <c r="A360" s="39" t="s">
        <v>462</v>
      </c>
      <c r="B360" s="39">
        <v>11.61</v>
      </c>
      <c r="C360" s="39">
        <v>18.559999999999999</v>
      </c>
    </row>
    <row r="361" spans="1:3" ht="16">
      <c r="A361" s="11" t="s">
        <v>463</v>
      </c>
      <c r="B361" s="11">
        <v>0.67</v>
      </c>
      <c r="C361" s="11">
        <v>0.34</v>
      </c>
    </row>
    <row r="362" spans="1:3" ht="16">
      <c r="A362" s="11" t="s">
        <v>464</v>
      </c>
      <c r="B362" s="11">
        <v>0</v>
      </c>
      <c r="C362" s="11">
        <v>0</v>
      </c>
    </row>
    <row r="363" spans="1:3" ht="16">
      <c r="A363" s="11" t="s">
        <v>465</v>
      </c>
      <c r="B363" s="11">
        <v>2.44</v>
      </c>
      <c r="C363" s="11">
        <v>4.03</v>
      </c>
    </row>
    <row r="364" spans="1:3" ht="16">
      <c r="A364" s="11" t="s">
        <v>466</v>
      </c>
      <c r="B364" s="11">
        <v>4.5</v>
      </c>
      <c r="C364" s="11">
        <v>6.05</v>
      </c>
    </row>
    <row r="365" spans="1:3" ht="16">
      <c r="A365" s="11" t="s">
        <v>467</v>
      </c>
      <c r="B365" s="11">
        <v>0.71</v>
      </c>
      <c r="C365" s="11">
        <v>0.44</v>
      </c>
    </row>
    <row r="366" spans="1:3" ht="16">
      <c r="A366" s="11" t="s">
        <v>468</v>
      </c>
      <c r="B366" s="11">
        <v>4.45</v>
      </c>
      <c r="C366" s="11">
        <v>4.8600000000000003</v>
      </c>
    </row>
    <row r="367" spans="1:3" ht="16">
      <c r="A367" s="11" t="s">
        <v>469</v>
      </c>
      <c r="B367" s="11">
        <v>0</v>
      </c>
      <c r="C367" s="11">
        <v>0</v>
      </c>
    </row>
    <row r="368" spans="1:3" ht="16">
      <c r="A368" s="11" t="s">
        <v>470</v>
      </c>
      <c r="B368" s="11">
        <v>0.55000000000000004</v>
      </c>
      <c r="C368" s="11">
        <v>0</v>
      </c>
    </row>
    <row r="369" spans="1:3" ht="16">
      <c r="A369" s="11" t="s">
        <v>471</v>
      </c>
      <c r="B369" s="11">
        <v>0.57999999999999996</v>
      </c>
      <c r="C369" s="11">
        <v>0.49</v>
      </c>
    </row>
    <row r="370" spans="1:3" ht="16">
      <c r="A370" s="11" t="s">
        <v>472</v>
      </c>
      <c r="B370" s="11">
        <v>1.68</v>
      </c>
      <c r="C370" s="11">
        <v>2.5499999999999998</v>
      </c>
    </row>
    <row r="371" spans="1:3" ht="16">
      <c r="A371" s="11" t="s">
        <v>473</v>
      </c>
      <c r="B371" s="11">
        <v>0</v>
      </c>
      <c r="C371" s="11">
        <v>0</v>
      </c>
    </row>
    <row r="372" spans="1:3" ht="16">
      <c r="A372" s="11" t="s">
        <v>474</v>
      </c>
      <c r="B372" s="11">
        <v>0</v>
      </c>
      <c r="C372" s="11">
        <v>0</v>
      </c>
    </row>
    <row r="373" spans="1:3" ht="16">
      <c r="A373" s="11" t="s">
        <v>475</v>
      </c>
      <c r="B373" s="11">
        <v>0.37</v>
      </c>
      <c r="C373" s="11">
        <v>0</v>
      </c>
    </row>
    <row r="374" spans="1:3" ht="16">
      <c r="A374" s="11" t="s">
        <v>476</v>
      </c>
      <c r="B374" s="11">
        <v>0</v>
      </c>
      <c r="C374" s="11">
        <v>0</v>
      </c>
    </row>
    <row r="375" spans="1:3" ht="16">
      <c r="A375" s="11" t="s">
        <v>477</v>
      </c>
      <c r="B375" s="11">
        <v>0.66</v>
      </c>
      <c r="C375" s="11">
        <v>0.47</v>
      </c>
    </row>
    <row r="376" spans="1:3" ht="16">
      <c r="A376" s="11" t="s">
        <v>478</v>
      </c>
      <c r="B376" s="11">
        <v>0</v>
      </c>
      <c r="C376" s="11">
        <v>0</v>
      </c>
    </row>
    <row r="377" spans="1:3" ht="16">
      <c r="A377" s="11" t="s">
        <v>479</v>
      </c>
      <c r="B377" s="11">
        <v>0.98</v>
      </c>
      <c r="C377" s="11">
        <v>0</v>
      </c>
    </row>
    <row r="378" spans="1:3" ht="16">
      <c r="A378" s="11" t="s">
        <v>480</v>
      </c>
      <c r="B378" s="11">
        <v>1.92</v>
      </c>
      <c r="C378" s="11">
        <v>2.88</v>
      </c>
    </row>
    <row r="379" spans="1:3" ht="16">
      <c r="A379" s="11" t="s">
        <v>481</v>
      </c>
      <c r="B379" s="11">
        <v>0</v>
      </c>
      <c r="C379" s="11">
        <v>0</v>
      </c>
    </row>
    <row r="380" spans="1:3" ht="16">
      <c r="A380" s="11" t="s">
        <v>482</v>
      </c>
      <c r="B380" s="11">
        <v>2.93</v>
      </c>
      <c r="C380" s="11">
        <v>4.16</v>
      </c>
    </row>
    <row r="381" spans="1:3" ht="16">
      <c r="A381" s="11" t="s">
        <v>483</v>
      </c>
      <c r="B381" s="11">
        <v>0</v>
      </c>
      <c r="C381" s="11">
        <v>0</v>
      </c>
    </row>
    <row r="382" spans="1:3" ht="16">
      <c r="A382" s="11" t="s">
        <v>484</v>
      </c>
      <c r="B382" s="11">
        <v>2.71</v>
      </c>
      <c r="C382" s="11">
        <v>3.55</v>
      </c>
    </row>
    <row r="383" spans="1:3" ht="16">
      <c r="A383" s="11" t="s">
        <v>485</v>
      </c>
      <c r="B383" s="11">
        <v>3.96</v>
      </c>
      <c r="C383" s="11">
        <v>4.96</v>
      </c>
    </row>
    <row r="384" spans="1:3" ht="16">
      <c r="A384" s="11" t="s">
        <v>486</v>
      </c>
      <c r="B384" s="11">
        <v>6.86</v>
      </c>
      <c r="C384" s="11">
        <v>10.77</v>
      </c>
    </row>
    <row r="385" spans="1:3" ht="16">
      <c r="A385" s="11" t="s">
        <v>487</v>
      </c>
      <c r="B385" s="11">
        <v>2.23</v>
      </c>
      <c r="C385" s="11">
        <v>2.35</v>
      </c>
    </row>
    <row r="386" spans="1:3" ht="16">
      <c r="A386" s="11" t="s">
        <v>488</v>
      </c>
      <c r="B386" s="11">
        <v>2.17</v>
      </c>
      <c r="C386" s="11">
        <v>2.96</v>
      </c>
    </row>
    <row r="387" spans="1:3" ht="16">
      <c r="A387" s="11" t="s">
        <v>489</v>
      </c>
      <c r="B387" s="11">
        <v>3.69</v>
      </c>
      <c r="C387" s="11">
        <v>3.72</v>
      </c>
    </row>
    <row r="388" spans="1:3" ht="16">
      <c r="A388" s="11" t="s">
        <v>490</v>
      </c>
      <c r="B388" s="11">
        <v>2</v>
      </c>
      <c r="C388" s="11">
        <v>2.96</v>
      </c>
    </row>
    <row r="389" spans="1:3" ht="16">
      <c r="A389" s="11" t="s">
        <v>491</v>
      </c>
      <c r="B389" s="11">
        <v>2.83</v>
      </c>
      <c r="C389" s="11">
        <v>3.6</v>
      </c>
    </row>
    <row r="390" spans="1:3" ht="16">
      <c r="A390" s="11" t="s">
        <v>492</v>
      </c>
      <c r="B390" s="11">
        <v>2.33</v>
      </c>
      <c r="C390" s="11">
        <v>3.03</v>
      </c>
    </row>
    <row r="391" spans="1:3" ht="16">
      <c r="A391" s="11" t="s">
        <v>493</v>
      </c>
      <c r="B391" s="11">
        <v>6.81</v>
      </c>
      <c r="C391" s="11">
        <v>10.57</v>
      </c>
    </row>
    <row r="392" spans="1:3" ht="16">
      <c r="A392" s="11" t="s">
        <v>494</v>
      </c>
      <c r="B392" s="11">
        <v>2.02</v>
      </c>
      <c r="C392" s="11">
        <v>2.19</v>
      </c>
    </row>
    <row r="393" spans="1:3" ht="16">
      <c r="A393" s="11" t="s">
        <v>495</v>
      </c>
      <c r="B393" s="11">
        <v>1.74</v>
      </c>
      <c r="C393" s="11">
        <v>2.2200000000000002</v>
      </c>
    </row>
    <row r="394" spans="1:3" ht="16">
      <c r="A394" s="11" t="s">
        <v>496</v>
      </c>
      <c r="B394" s="11">
        <v>1.71</v>
      </c>
      <c r="C394" s="11">
        <v>2.25</v>
      </c>
    </row>
    <row r="395" spans="1:3" ht="16">
      <c r="A395" s="11" t="s">
        <v>497</v>
      </c>
      <c r="B395" s="11">
        <v>2.4900000000000002</v>
      </c>
      <c r="C395" s="11">
        <v>3.24</v>
      </c>
    </row>
    <row r="396" spans="1:3" ht="16">
      <c r="A396" s="11" t="s">
        <v>498</v>
      </c>
      <c r="B396" s="11">
        <v>0</v>
      </c>
      <c r="C396" s="11">
        <v>0</v>
      </c>
    </row>
    <row r="397" spans="1:3" ht="16">
      <c r="A397" s="11" t="s">
        <v>499</v>
      </c>
      <c r="B397" s="11">
        <v>1.64</v>
      </c>
      <c r="C397" s="11">
        <v>2.08</v>
      </c>
    </row>
    <row r="398" spans="1:3" ht="16">
      <c r="A398" s="11" t="s">
        <v>500</v>
      </c>
      <c r="B398" s="11">
        <v>1.74</v>
      </c>
      <c r="C398" s="11">
        <v>2.09</v>
      </c>
    </row>
    <row r="399" spans="1:3" ht="16">
      <c r="A399" s="11" t="s">
        <v>501</v>
      </c>
      <c r="B399" s="11">
        <v>0.55000000000000004</v>
      </c>
      <c r="C399" s="11">
        <v>0.49</v>
      </c>
    </row>
    <row r="400" spans="1:3" ht="16">
      <c r="A400" s="11" t="s">
        <v>502</v>
      </c>
      <c r="B400" s="11">
        <v>1.59</v>
      </c>
      <c r="C400" s="11">
        <v>2.33</v>
      </c>
    </row>
    <row r="401" spans="1:3" ht="16">
      <c r="A401" s="11" t="s">
        <v>503</v>
      </c>
      <c r="B401" s="11">
        <v>1.78</v>
      </c>
      <c r="C401" s="11">
        <v>3</v>
      </c>
    </row>
    <row r="402" spans="1:3" ht="16">
      <c r="A402" s="11" t="s">
        <v>504</v>
      </c>
      <c r="B402" s="11">
        <v>1.57</v>
      </c>
      <c r="C402" s="11">
        <v>2.0499999999999998</v>
      </c>
    </row>
    <row r="403" spans="1:3" ht="16">
      <c r="A403" s="11" t="s">
        <v>505</v>
      </c>
      <c r="B403" s="11">
        <v>0</v>
      </c>
      <c r="C403" s="11">
        <v>0</v>
      </c>
    </row>
    <row r="404" spans="1:3" ht="16">
      <c r="A404" s="11" t="s">
        <v>506</v>
      </c>
      <c r="B404" s="11">
        <v>3.21</v>
      </c>
      <c r="C404" s="11">
        <v>3.33</v>
      </c>
    </row>
    <row r="405" spans="1:3" ht="16">
      <c r="A405" s="11" t="s">
        <v>507</v>
      </c>
      <c r="B405" s="11">
        <v>4.46</v>
      </c>
      <c r="C405" s="11">
        <v>5.0599999999999996</v>
      </c>
    </row>
    <row r="406" spans="1:3" ht="16">
      <c r="A406" s="11" t="s">
        <v>508</v>
      </c>
      <c r="B406" s="11">
        <v>2.2200000000000002</v>
      </c>
      <c r="C406" s="11">
        <v>6.44</v>
      </c>
    </row>
    <row r="407" spans="1:3" ht="16">
      <c r="A407" s="11" t="s">
        <v>509</v>
      </c>
      <c r="B407" s="11">
        <v>1.96</v>
      </c>
      <c r="C407" s="11">
        <v>2.08</v>
      </c>
    </row>
    <row r="408" spans="1:3" ht="16">
      <c r="A408" s="11" t="s">
        <v>510</v>
      </c>
      <c r="B408" s="11">
        <v>1.89</v>
      </c>
      <c r="C408" s="11">
        <v>2.54</v>
      </c>
    </row>
    <row r="409" spans="1:3" ht="16">
      <c r="A409" s="39" t="s">
        <v>511</v>
      </c>
      <c r="B409" s="39">
        <v>2.11</v>
      </c>
      <c r="C409" s="39">
        <v>37.68</v>
      </c>
    </row>
    <row r="410" spans="1:3" s="40" customFormat="1" ht="16">
      <c r="A410" s="39" t="s">
        <v>512</v>
      </c>
      <c r="B410" s="39">
        <v>0.41</v>
      </c>
      <c r="C410" s="39">
        <v>0.3</v>
      </c>
    </row>
    <row r="411" spans="1:3" s="40" customFormat="1" ht="16">
      <c r="A411" s="39" t="s">
        <v>513</v>
      </c>
      <c r="B411" s="39">
        <v>0</v>
      </c>
      <c r="C411" s="39">
        <v>0</v>
      </c>
    </row>
    <row r="412" spans="1:3" ht="16">
      <c r="A412" s="11" t="s">
        <v>514</v>
      </c>
      <c r="B412" s="11">
        <v>19.3</v>
      </c>
      <c r="C412" s="11">
        <v>20.81</v>
      </c>
    </row>
    <row r="413" spans="1:3" ht="16">
      <c r="A413" s="11" t="s">
        <v>515</v>
      </c>
      <c r="B413" s="11">
        <v>1.59</v>
      </c>
      <c r="C413" s="11">
        <v>2.82</v>
      </c>
    </row>
    <row r="414" spans="1:3" ht="16">
      <c r="A414" s="11" t="s">
        <v>516</v>
      </c>
      <c r="B414" s="11">
        <v>0.63</v>
      </c>
      <c r="C414" s="11">
        <v>0.47</v>
      </c>
    </row>
    <row r="415" spans="1:3" ht="16">
      <c r="A415" s="11" t="s">
        <v>517</v>
      </c>
      <c r="B415" s="11">
        <v>0</v>
      </c>
      <c r="C415" s="11">
        <v>0</v>
      </c>
    </row>
    <row r="416" spans="1:3" ht="16">
      <c r="A416" s="11" t="s">
        <v>518</v>
      </c>
      <c r="B416" s="11">
        <v>0</v>
      </c>
      <c r="C416" s="11">
        <v>0</v>
      </c>
    </row>
    <row r="417" spans="1:3" ht="16">
      <c r="A417" s="11" t="s">
        <v>519</v>
      </c>
      <c r="B417" s="11">
        <v>0.51</v>
      </c>
      <c r="C417" s="11">
        <v>0.48</v>
      </c>
    </row>
    <row r="418" spans="1:3" ht="16">
      <c r="A418" s="11" t="s">
        <v>520</v>
      </c>
      <c r="B418" s="11">
        <v>0</v>
      </c>
      <c r="C418" s="11">
        <v>0</v>
      </c>
    </row>
    <row r="419" spans="1:3" ht="16">
      <c r="A419" s="11" t="s">
        <v>521</v>
      </c>
      <c r="B419" s="11">
        <v>1.62</v>
      </c>
      <c r="C419" s="11">
        <v>2.2000000000000002</v>
      </c>
    </row>
    <row r="420" spans="1:3" ht="16">
      <c r="A420" s="11" t="s">
        <v>522</v>
      </c>
      <c r="B420" s="11">
        <v>2.33</v>
      </c>
      <c r="C420" s="11">
        <v>4.53</v>
      </c>
    </row>
    <row r="421" spans="1:3" ht="16">
      <c r="A421" s="11" t="s">
        <v>523</v>
      </c>
      <c r="B421" s="11">
        <v>0</v>
      </c>
      <c r="C421" s="11">
        <v>0</v>
      </c>
    </row>
    <row r="422" spans="1:3" ht="16">
      <c r="A422" s="11" t="s">
        <v>524</v>
      </c>
      <c r="B422" s="11">
        <v>0</v>
      </c>
      <c r="C422" s="11">
        <v>0</v>
      </c>
    </row>
    <row r="423" spans="1:3" ht="16">
      <c r="A423" s="11" t="s">
        <v>525</v>
      </c>
      <c r="B423" s="11">
        <v>2.2200000000000002</v>
      </c>
      <c r="C423" s="11">
        <v>3.29</v>
      </c>
    </row>
    <row r="424" spans="1:3" ht="16">
      <c r="A424" s="11" t="s">
        <v>526</v>
      </c>
      <c r="B424" s="11">
        <v>1.67</v>
      </c>
      <c r="C424" s="11">
        <v>2.19</v>
      </c>
    </row>
    <row r="425" spans="1:3" ht="16">
      <c r="A425" s="11" t="s">
        <v>527</v>
      </c>
      <c r="B425" s="11">
        <v>1.77</v>
      </c>
      <c r="C425" s="11">
        <v>2.35</v>
      </c>
    </row>
    <row r="426" spans="1:3" ht="16">
      <c r="A426" s="11" t="s">
        <v>528</v>
      </c>
      <c r="B426" s="11">
        <v>0</v>
      </c>
      <c r="C426" s="11">
        <v>0</v>
      </c>
    </row>
    <row r="427" spans="1:3" ht="16">
      <c r="A427" s="11" t="s">
        <v>529</v>
      </c>
      <c r="B427" s="11">
        <v>1.65</v>
      </c>
      <c r="C427" s="11">
        <v>2.14</v>
      </c>
    </row>
    <row r="428" spans="1:3" ht="16">
      <c r="A428" s="11" t="s">
        <v>530</v>
      </c>
      <c r="B428" s="11">
        <v>3.12</v>
      </c>
      <c r="C428" s="11">
        <v>4.6100000000000003</v>
      </c>
    </row>
    <row r="429" spans="1:3" ht="16">
      <c r="A429" s="11" t="s">
        <v>531</v>
      </c>
      <c r="B429" s="11">
        <v>0.66</v>
      </c>
      <c r="C429" s="11">
        <v>0.48</v>
      </c>
    </row>
    <row r="430" spans="1:3" ht="16">
      <c r="A430" s="11" t="s">
        <v>532</v>
      </c>
      <c r="B430" s="11">
        <v>1.49</v>
      </c>
      <c r="C430" s="11">
        <v>2.27</v>
      </c>
    </row>
    <row r="431" spans="1:3" ht="16">
      <c r="A431" s="11" t="s">
        <v>533</v>
      </c>
      <c r="B431" s="11">
        <v>1.93</v>
      </c>
      <c r="C431" s="11">
        <v>2.34</v>
      </c>
    </row>
    <row r="432" spans="1:3" ht="16">
      <c r="A432" s="11" t="s">
        <v>534</v>
      </c>
      <c r="B432" s="11">
        <v>0</v>
      </c>
      <c r="C432" s="11">
        <v>0</v>
      </c>
    </row>
    <row r="433" spans="1:3" ht="16">
      <c r="A433" s="11" t="s">
        <v>535</v>
      </c>
      <c r="B433" s="11">
        <v>1.5</v>
      </c>
      <c r="C433" s="11">
        <v>2.93</v>
      </c>
    </row>
    <row r="434" spans="1:3" ht="16">
      <c r="A434" s="11" t="s">
        <v>536</v>
      </c>
      <c r="B434" s="11">
        <v>0</v>
      </c>
      <c r="C434" s="11">
        <v>0</v>
      </c>
    </row>
    <row r="435" spans="1:3" ht="16">
      <c r="A435" s="11" t="s">
        <v>537</v>
      </c>
      <c r="B435" s="11">
        <v>0</v>
      </c>
      <c r="C435" s="11">
        <v>0</v>
      </c>
    </row>
    <row r="436" spans="1:3" ht="16">
      <c r="A436" s="11" t="s">
        <v>538</v>
      </c>
      <c r="B436" s="11">
        <v>1.85</v>
      </c>
      <c r="C436" s="11">
        <v>4.1100000000000003</v>
      </c>
    </row>
    <row r="437" spans="1:3" ht="16">
      <c r="A437" s="11" t="s">
        <v>539</v>
      </c>
      <c r="B437" s="11">
        <v>0</v>
      </c>
      <c r="C437" s="11">
        <v>0</v>
      </c>
    </row>
    <row r="438" spans="1:3" ht="16">
      <c r="A438" s="11" t="s">
        <v>540</v>
      </c>
      <c r="B438" s="11">
        <v>0.55000000000000004</v>
      </c>
      <c r="C438" s="11">
        <v>0.45</v>
      </c>
    </row>
    <row r="439" spans="1:3" ht="16">
      <c r="A439" s="11" t="s">
        <v>541</v>
      </c>
      <c r="B439" s="11">
        <v>0.63</v>
      </c>
      <c r="C439" s="11">
        <v>0.5</v>
      </c>
    </row>
    <row r="440" spans="1:3" ht="16">
      <c r="A440" s="11" t="s">
        <v>542</v>
      </c>
      <c r="B440" s="11">
        <v>6.12</v>
      </c>
      <c r="C440" s="11">
        <v>13.61</v>
      </c>
    </row>
    <row r="441" spans="1:3" ht="16">
      <c r="A441" s="11" t="s">
        <v>543</v>
      </c>
      <c r="B441" s="11">
        <v>0.83</v>
      </c>
      <c r="C441" s="11">
        <v>0</v>
      </c>
    </row>
    <row r="442" spans="1:3" ht="16">
      <c r="A442" s="11" t="s">
        <v>544</v>
      </c>
      <c r="B442" s="11">
        <v>2.21</v>
      </c>
      <c r="C442" s="11">
        <v>3.46</v>
      </c>
    </row>
    <row r="443" spans="1:3" ht="16">
      <c r="A443" s="11" t="s">
        <v>545</v>
      </c>
      <c r="B443" s="11">
        <v>0.63</v>
      </c>
      <c r="C443" s="11">
        <v>0.41</v>
      </c>
    </row>
    <row r="444" spans="1:3" ht="16">
      <c r="A444" s="11" t="s">
        <v>546</v>
      </c>
      <c r="B444" s="11">
        <v>0.75</v>
      </c>
      <c r="C444" s="11">
        <v>0.37</v>
      </c>
    </row>
    <row r="445" spans="1:3" ht="16">
      <c r="A445" s="11" t="s">
        <v>547</v>
      </c>
      <c r="B445" s="11">
        <v>0.87</v>
      </c>
      <c r="C445" s="11">
        <v>0.37</v>
      </c>
    </row>
    <row r="446" spans="1:3" ht="16">
      <c r="A446" s="11" t="s">
        <v>548</v>
      </c>
      <c r="B446" s="11">
        <v>3.35</v>
      </c>
      <c r="C446" s="11">
        <v>6.23</v>
      </c>
    </row>
    <row r="447" spans="1:3" ht="16">
      <c r="A447" s="11" t="s">
        <v>549</v>
      </c>
      <c r="B447" s="11">
        <v>3.04</v>
      </c>
      <c r="C447" s="11">
        <v>5.23</v>
      </c>
    </row>
    <row r="448" spans="1:3" ht="16">
      <c r="A448" s="11" t="s">
        <v>550</v>
      </c>
      <c r="B448" s="11">
        <v>1.42</v>
      </c>
      <c r="C448" s="11">
        <v>2.0299999999999998</v>
      </c>
    </row>
    <row r="449" spans="1:3" ht="16">
      <c r="A449" s="11" t="s">
        <v>551</v>
      </c>
      <c r="B449" s="11">
        <v>0</v>
      </c>
      <c r="C449" s="11">
        <v>0</v>
      </c>
    </row>
    <row r="450" spans="1:3" ht="16">
      <c r="A450" s="11" t="s">
        <v>552</v>
      </c>
      <c r="B450" s="11">
        <v>0.61</v>
      </c>
      <c r="C450" s="11">
        <v>0.49</v>
      </c>
    </row>
    <row r="451" spans="1:3" ht="16">
      <c r="A451" s="11" t="s">
        <v>553</v>
      </c>
      <c r="B451" s="11">
        <v>0.75</v>
      </c>
      <c r="C451" s="11">
        <v>0</v>
      </c>
    </row>
    <row r="452" spans="1:3" ht="16">
      <c r="A452" s="11" t="s">
        <v>554</v>
      </c>
      <c r="B452" s="11">
        <v>1.7</v>
      </c>
      <c r="C452" s="11">
        <v>2.13</v>
      </c>
    </row>
    <row r="453" spans="1:3" ht="16">
      <c r="A453" s="11" t="s">
        <v>555</v>
      </c>
      <c r="B453" s="11">
        <v>1.6</v>
      </c>
      <c r="C453" s="11">
        <v>3.91</v>
      </c>
    </row>
    <row r="454" spans="1:3" ht="16">
      <c r="A454" s="11" t="s">
        <v>556</v>
      </c>
      <c r="B454" s="11">
        <v>1.48</v>
      </c>
      <c r="C454" s="11">
        <v>2.12</v>
      </c>
    </row>
    <row r="455" spans="1:3" ht="16">
      <c r="A455" s="11" t="s">
        <v>557</v>
      </c>
      <c r="B455" s="11">
        <v>0</v>
      </c>
      <c r="C455" s="11">
        <v>0</v>
      </c>
    </row>
    <row r="456" spans="1:3" ht="16">
      <c r="A456" s="11" t="s">
        <v>558</v>
      </c>
      <c r="B456" s="11">
        <v>0.85</v>
      </c>
      <c r="C456" s="11">
        <v>0</v>
      </c>
    </row>
    <row r="457" spans="1:3" ht="16">
      <c r="A457" s="11" t="s">
        <v>559</v>
      </c>
      <c r="B457" s="11">
        <v>0.7</v>
      </c>
      <c r="C457" s="11">
        <v>0.31</v>
      </c>
    </row>
    <row r="458" spans="1:3" ht="16">
      <c r="A458" s="11" t="s">
        <v>560</v>
      </c>
      <c r="B458" s="11">
        <v>0.57999999999999996</v>
      </c>
      <c r="C458" s="11">
        <v>0.33</v>
      </c>
    </row>
    <row r="459" spans="1:3" ht="16">
      <c r="A459" s="11" t="s">
        <v>561</v>
      </c>
      <c r="B459" s="11">
        <v>0.53</v>
      </c>
      <c r="C459" s="11">
        <v>0.47</v>
      </c>
    </row>
    <row r="460" spans="1:3" ht="16">
      <c r="A460" s="39" t="s">
        <v>562</v>
      </c>
      <c r="B460" s="39">
        <v>1.49</v>
      </c>
      <c r="C460" s="39">
        <v>2.2000000000000002</v>
      </c>
    </row>
    <row r="461" spans="1:3" s="40" customFormat="1" ht="16">
      <c r="A461" s="39" t="s">
        <v>563</v>
      </c>
      <c r="B461" s="39">
        <v>3.33</v>
      </c>
      <c r="C461" s="39">
        <v>4.96</v>
      </c>
    </row>
    <row r="462" spans="1:3" s="40" customFormat="1" ht="16">
      <c r="A462" s="39" t="s">
        <v>564</v>
      </c>
      <c r="B462" s="39">
        <v>2.17</v>
      </c>
      <c r="C462" s="39">
        <v>3.24</v>
      </c>
    </row>
    <row r="463" spans="1:3" ht="16">
      <c r="A463" s="11" t="s">
        <v>565</v>
      </c>
      <c r="B463" s="11">
        <v>0.93</v>
      </c>
      <c r="C463" s="11">
        <v>0.44</v>
      </c>
    </row>
    <row r="464" spans="1:3" ht="16">
      <c r="A464" s="11" t="s">
        <v>566</v>
      </c>
      <c r="B464" s="11">
        <v>0.37</v>
      </c>
      <c r="C464" s="11">
        <v>0.34</v>
      </c>
    </row>
    <row r="465" spans="1:3" ht="16">
      <c r="A465" s="11" t="s">
        <v>567</v>
      </c>
      <c r="B465" s="11">
        <v>0.87</v>
      </c>
      <c r="C465" s="11">
        <v>0.01</v>
      </c>
    </row>
    <row r="466" spans="1:3" ht="16">
      <c r="A466" s="11" t="s">
        <v>568</v>
      </c>
      <c r="B466" s="11">
        <v>7.94</v>
      </c>
      <c r="C466" s="11">
        <v>8.0500000000000007</v>
      </c>
    </row>
    <row r="467" spans="1:3" ht="16">
      <c r="A467" s="11" t="s">
        <v>569</v>
      </c>
      <c r="B467" s="11">
        <v>0</v>
      </c>
      <c r="C467" s="11">
        <v>0</v>
      </c>
    </row>
    <row r="468" spans="1:3" ht="16">
      <c r="A468" s="11" t="s">
        <v>570</v>
      </c>
      <c r="B468" s="11">
        <v>0</v>
      </c>
      <c r="C468" s="11">
        <v>0</v>
      </c>
    </row>
    <row r="469" spans="1:3" ht="16">
      <c r="A469" s="11" t="s">
        <v>571</v>
      </c>
      <c r="B469" s="11">
        <v>0</v>
      </c>
      <c r="C469" s="11">
        <v>0</v>
      </c>
    </row>
    <row r="470" spans="1:3" ht="16">
      <c r="A470" s="11" t="s">
        <v>572</v>
      </c>
      <c r="B470" s="11">
        <v>0</v>
      </c>
      <c r="C470" s="11">
        <v>0</v>
      </c>
    </row>
    <row r="471" spans="1:3" ht="16">
      <c r="A471" s="11" t="s">
        <v>573</v>
      </c>
      <c r="B471" s="11">
        <v>0</v>
      </c>
      <c r="C471" s="11">
        <v>0</v>
      </c>
    </row>
    <row r="472" spans="1:3" ht="16">
      <c r="A472" s="11" t="s">
        <v>574</v>
      </c>
      <c r="B472" s="11">
        <v>0.98</v>
      </c>
      <c r="C472" s="11">
        <v>0</v>
      </c>
    </row>
    <row r="473" spans="1:3" ht="16">
      <c r="A473" s="11" t="s">
        <v>575</v>
      </c>
      <c r="B473" s="11">
        <v>0</v>
      </c>
      <c r="C473" s="11">
        <v>0</v>
      </c>
    </row>
    <row r="474" spans="1:3" ht="16">
      <c r="A474" s="11" t="s">
        <v>576</v>
      </c>
      <c r="B474" s="11">
        <v>4.41</v>
      </c>
      <c r="C474" s="11">
        <v>8.7200000000000006</v>
      </c>
    </row>
    <row r="475" spans="1:3" ht="16">
      <c r="A475" s="11" t="s">
        <v>577</v>
      </c>
      <c r="B475" s="11">
        <v>0.44</v>
      </c>
      <c r="C475" s="11">
        <v>0.39</v>
      </c>
    </row>
    <row r="476" spans="1:3" ht="16">
      <c r="A476" s="11" t="s">
        <v>578</v>
      </c>
      <c r="B476" s="11">
        <v>1.54</v>
      </c>
      <c r="C476" s="11">
        <v>2.2400000000000002</v>
      </c>
    </row>
    <row r="477" spans="1:3" ht="16">
      <c r="A477" s="11" t="s">
        <v>579</v>
      </c>
      <c r="B477" s="11">
        <v>0</v>
      </c>
      <c r="C477" s="11">
        <v>0</v>
      </c>
    </row>
    <row r="478" spans="1:3" ht="16">
      <c r="A478" s="11" t="s">
        <v>580</v>
      </c>
      <c r="B478" s="11">
        <v>0</v>
      </c>
      <c r="C478" s="11">
        <v>0</v>
      </c>
    </row>
    <row r="479" spans="1:3" ht="16">
      <c r="A479" s="11" t="s">
        <v>581</v>
      </c>
      <c r="B479" s="11">
        <v>1.53</v>
      </c>
      <c r="C479" s="11">
        <v>3.36</v>
      </c>
    </row>
    <row r="480" spans="1:3" ht="16">
      <c r="A480" s="11" t="s">
        <v>582</v>
      </c>
      <c r="B480" s="11">
        <v>1.8</v>
      </c>
      <c r="C480" s="11">
        <v>2.02</v>
      </c>
    </row>
    <row r="481" spans="1:3" ht="16">
      <c r="A481" s="11" t="s">
        <v>583</v>
      </c>
      <c r="B481" s="11">
        <v>0</v>
      </c>
      <c r="C481" s="11">
        <v>0</v>
      </c>
    </row>
    <row r="482" spans="1:3" ht="16">
      <c r="A482" s="11" t="s">
        <v>584</v>
      </c>
      <c r="B482" s="11">
        <v>1.56</v>
      </c>
      <c r="C482" s="11">
        <v>2.02</v>
      </c>
    </row>
    <row r="483" spans="1:3" ht="16">
      <c r="A483" s="11" t="s">
        <v>585</v>
      </c>
      <c r="B483" s="11">
        <v>2.19</v>
      </c>
      <c r="C483" s="11">
        <v>2.61</v>
      </c>
    </row>
    <row r="484" spans="1:3" ht="16">
      <c r="A484" s="11" t="s">
        <v>586</v>
      </c>
      <c r="B484" s="11">
        <v>2.1</v>
      </c>
      <c r="C484" s="11">
        <v>2.17</v>
      </c>
    </row>
    <row r="485" spans="1:3" ht="16">
      <c r="A485" s="11" t="s">
        <v>587</v>
      </c>
      <c r="B485" s="11">
        <v>1.22</v>
      </c>
      <c r="C485" s="11">
        <v>2.27</v>
      </c>
    </row>
    <row r="486" spans="1:3" ht="16">
      <c r="A486" s="11" t="s">
        <v>588</v>
      </c>
      <c r="B486" s="11">
        <v>0.56000000000000005</v>
      </c>
      <c r="C486" s="11">
        <v>0.3</v>
      </c>
    </row>
    <row r="487" spans="1:3" ht="16">
      <c r="A487" s="11" t="s">
        <v>589</v>
      </c>
      <c r="B487" s="11">
        <v>0</v>
      </c>
      <c r="C487" s="11">
        <v>0</v>
      </c>
    </row>
    <row r="488" spans="1:3" ht="16">
      <c r="A488" s="11" t="s">
        <v>590</v>
      </c>
      <c r="B488" s="11">
        <v>0.56000000000000005</v>
      </c>
      <c r="C488" s="11">
        <v>0.42</v>
      </c>
    </row>
    <row r="489" spans="1:3" ht="16">
      <c r="A489" s="11" t="s">
        <v>591</v>
      </c>
      <c r="B489" s="11">
        <v>0.39</v>
      </c>
      <c r="C489" s="11">
        <v>0.24</v>
      </c>
    </row>
    <row r="490" spans="1:3" ht="16">
      <c r="A490" s="11" t="s">
        <v>592</v>
      </c>
      <c r="B490" s="11">
        <v>5.53</v>
      </c>
      <c r="C490" s="11">
        <v>7.09</v>
      </c>
    </row>
    <row r="491" spans="1:3" ht="16">
      <c r="A491" s="11" t="s">
        <v>593</v>
      </c>
      <c r="B491" s="11">
        <v>0</v>
      </c>
      <c r="C491" s="11">
        <v>0</v>
      </c>
    </row>
    <row r="492" spans="1:3" ht="16">
      <c r="A492" s="11" t="s">
        <v>594</v>
      </c>
      <c r="B492" s="11">
        <v>0.68</v>
      </c>
      <c r="C492" s="11">
        <v>0.33</v>
      </c>
    </row>
    <row r="493" spans="1:3" ht="16">
      <c r="A493" s="11" t="s">
        <v>595</v>
      </c>
      <c r="B493" s="11">
        <v>0.38</v>
      </c>
      <c r="C493" s="11">
        <v>0.35</v>
      </c>
    </row>
    <row r="494" spans="1:3" ht="16">
      <c r="A494" s="11" t="s">
        <v>596</v>
      </c>
      <c r="B494" s="11">
        <v>0</v>
      </c>
      <c r="C494" s="11">
        <v>0</v>
      </c>
    </row>
    <row r="495" spans="1:3" ht="16">
      <c r="A495" s="11" t="s">
        <v>597</v>
      </c>
      <c r="B495" s="11">
        <v>7.63</v>
      </c>
      <c r="C495" s="11">
        <v>13.53</v>
      </c>
    </row>
    <row r="496" spans="1:3" ht="16">
      <c r="A496" s="11" t="s">
        <v>598</v>
      </c>
      <c r="B496" s="11">
        <v>3.76</v>
      </c>
      <c r="C496" s="11">
        <v>4.0999999999999996</v>
      </c>
    </row>
    <row r="497" spans="1:3" ht="16">
      <c r="A497" s="11" t="s">
        <v>599</v>
      </c>
      <c r="B497" s="11">
        <v>0</v>
      </c>
      <c r="C497" s="11">
        <v>0</v>
      </c>
    </row>
    <row r="498" spans="1:3" ht="16">
      <c r="A498" s="11" t="s">
        <v>600</v>
      </c>
      <c r="B498" s="11">
        <v>0.48</v>
      </c>
      <c r="C498" s="11">
        <v>0.37</v>
      </c>
    </row>
    <row r="499" spans="1:3" ht="16">
      <c r="A499" s="11" t="s">
        <v>601</v>
      </c>
      <c r="B499" s="11">
        <v>0.51</v>
      </c>
      <c r="C499" s="11">
        <v>0.31</v>
      </c>
    </row>
    <row r="500" spans="1:3" ht="16">
      <c r="A500" s="11" t="s">
        <v>602</v>
      </c>
      <c r="B500" s="11">
        <v>2.23</v>
      </c>
      <c r="C500" s="11">
        <v>2.4900000000000002</v>
      </c>
    </row>
    <row r="501" spans="1:3" ht="16">
      <c r="A501" s="11" t="s">
        <v>603</v>
      </c>
      <c r="B501" s="11">
        <v>0.54</v>
      </c>
      <c r="C501" s="11">
        <v>0.4</v>
      </c>
    </row>
    <row r="502" spans="1:3" ht="16">
      <c r="A502" s="11" t="s">
        <v>604</v>
      </c>
      <c r="B502" s="11">
        <v>1.32</v>
      </c>
      <c r="C502" s="11">
        <v>2.14</v>
      </c>
    </row>
    <row r="503" spans="1:3" ht="16">
      <c r="A503" s="11" t="s">
        <v>605</v>
      </c>
      <c r="B503" s="11">
        <v>0.56999999999999995</v>
      </c>
      <c r="C503" s="11">
        <v>0.42</v>
      </c>
    </row>
    <row r="504" spans="1:3" ht="16">
      <c r="A504" s="11" t="s">
        <v>606</v>
      </c>
      <c r="B504" s="11">
        <v>0</v>
      </c>
      <c r="C504" s="11">
        <v>0</v>
      </c>
    </row>
    <row r="505" spans="1:3" ht="16">
      <c r="A505" s="11" t="s">
        <v>607</v>
      </c>
      <c r="B505" s="11">
        <v>0</v>
      </c>
      <c r="C505" s="11">
        <v>0</v>
      </c>
    </row>
    <row r="506" spans="1:3" ht="16">
      <c r="A506" s="11" t="s">
        <v>608</v>
      </c>
      <c r="B506" s="11">
        <v>0.37</v>
      </c>
      <c r="C506" s="11">
        <v>0</v>
      </c>
    </row>
    <row r="507" spans="1:3" ht="16">
      <c r="A507" s="11" t="s">
        <v>609</v>
      </c>
      <c r="B507" s="11">
        <v>0.61</v>
      </c>
      <c r="C507" s="11">
        <v>0.45</v>
      </c>
    </row>
    <row r="508" spans="1:3" ht="16">
      <c r="A508" s="11" t="s">
        <v>610</v>
      </c>
      <c r="B508" s="11">
        <v>0</v>
      </c>
      <c r="C508" s="11">
        <v>0</v>
      </c>
    </row>
    <row r="509" spans="1:3" ht="16">
      <c r="A509" s="11" t="s">
        <v>611</v>
      </c>
      <c r="B509" s="11">
        <v>1.78</v>
      </c>
      <c r="C509" s="11">
        <v>2.09</v>
      </c>
    </row>
    <row r="510" spans="1:3" ht="16">
      <c r="A510" s="11" t="s">
        <v>612</v>
      </c>
      <c r="B510" s="11">
        <v>0</v>
      </c>
      <c r="C510" s="11">
        <v>0</v>
      </c>
    </row>
    <row r="511" spans="1:3" ht="16">
      <c r="A511" s="39" t="s">
        <v>613</v>
      </c>
      <c r="B511" s="39">
        <v>1.33</v>
      </c>
      <c r="C511" s="39">
        <v>2.94</v>
      </c>
    </row>
    <row r="512" spans="1:3" s="40" customFormat="1" ht="16">
      <c r="A512" s="39" t="s">
        <v>614</v>
      </c>
      <c r="B512" s="39">
        <v>0.55000000000000004</v>
      </c>
      <c r="C512" s="39">
        <v>0.35</v>
      </c>
    </row>
    <row r="513" spans="1:3" s="40" customFormat="1" ht="16">
      <c r="A513" s="39" t="s">
        <v>615</v>
      </c>
      <c r="B513" s="39">
        <v>0</v>
      </c>
      <c r="C513" s="39">
        <v>0</v>
      </c>
    </row>
    <row r="514" spans="1:3" ht="16">
      <c r="A514" s="11" t="s">
        <v>616</v>
      </c>
      <c r="B514" s="11">
        <v>0</v>
      </c>
      <c r="C514" s="11">
        <v>0</v>
      </c>
    </row>
    <row r="515" spans="1:3" ht="16">
      <c r="A515" s="11" t="s">
        <v>617</v>
      </c>
      <c r="B515" s="11">
        <v>0.77</v>
      </c>
      <c r="C515" s="11">
        <v>0.48</v>
      </c>
    </row>
    <row r="516" spans="1:3" ht="16">
      <c r="A516" s="11" t="s">
        <v>618</v>
      </c>
      <c r="B516" s="11">
        <v>0</v>
      </c>
      <c r="C516" s="11">
        <v>0</v>
      </c>
    </row>
    <row r="517" spans="1:3" ht="16">
      <c r="A517" s="11" t="s">
        <v>619</v>
      </c>
      <c r="B517" s="11">
        <v>0.55000000000000004</v>
      </c>
      <c r="C517" s="11">
        <v>0</v>
      </c>
    </row>
    <row r="518" spans="1:3" ht="16">
      <c r="A518" s="11" t="s">
        <v>620</v>
      </c>
      <c r="B518" s="37">
        <v>75800000</v>
      </c>
      <c r="C518" s="37">
        <v>112000000</v>
      </c>
    </row>
    <row r="519" spans="1:3" ht="16">
      <c r="A519" s="11" t="s">
        <v>621</v>
      </c>
      <c r="B519" s="11">
        <v>0.64</v>
      </c>
      <c r="C519" s="11">
        <v>0.43</v>
      </c>
    </row>
    <row r="520" spans="1:3" ht="16">
      <c r="A520" s="11" t="s">
        <v>622</v>
      </c>
      <c r="B520" s="11">
        <v>0.8</v>
      </c>
      <c r="C520" s="11">
        <v>0.47</v>
      </c>
    </row>
    <row r="521" spans="1:3" ht="16">
      <c r="A521" s="11" t="s">
        <v>623</v>
      </c>
      <c r="B521" s="11">
        <v>0.2</v>
      </c>
      <c r="C521" s="11">
        <v>0.17</v>
      </c>
    </row>
    <row r="522" spans="1:3" ht="16">
      <c r="A522" s="11" t="s">
        <v>624</v>
      </c>
      <c r="B522" s="11">
        <v>2.12</v>
      </c>
      <c r="C522" s="11">
        <v>2.42</v>
      </c>
    </row>
    <row r="523" spans="1:3" ht="16">
      <c r="A523" s="11" t="s">
        <v>625</v>
      </c>
      <c r="B523" s="11">
        <v>0.74</v>
      </c>
      <c r="C523" s="11">
        <v>0.28999999999999998</v>
      </c>
    </row>
    <row r="524" spans="1:3" ht="16">
      <c r="A524" s="11" t="s">
        <v>626</v>
      </c>
      <c r="B524" s="11">
        <v>0.7</v>
      </c>
      <c r="C524" s="11">
        <v>0.41</v>
      </c>
    </row>
    <row r="525" spans="1:3" ht="16">
      <c r="A525" s="11" t="s">
        <v>627</v>
      </c>
      <c r="B525" s="11">
        <v>0.7</v>
      </c>
      <c r="C525" s="11">
        <v>0.38</v>
      </c>
    </row>
    <row r="526" spans="1:3" ht="16">
      <c r="A526" s="11" t="s">
        <v>628</v>
      </c>
      <c r="B526" s="11">
        <v>0.24</v>
      </c>
      <c r="C526" s="11">
        <v>0.13</v>
      </c>
    </row>
    <row r="527" spans="1:3" ht="16">
      <c r="A527" s="11" t="s">
        <v>629</v>
      </c>
      <c r="B527" s="11">
        <v>1.86</v>
      </c>
      <c r="C527" s="11">
        <v>2.27</v>
      </c>
    </row>
    <row r="528" spans="1:3" ht="16">
      <c r="A528" s="11" t="s">
        <v>630</v>
      </c>
      <c r="B528" s="11">
        <v>0</v>
      </c>
      <c r="C528" s="11">
        <v>0</v>
      </c>
    </row>
    <row r="529" spans="1:3" ht="16">
      <c r="A529" s="11" t="s">
        <v>631</v>
      </c>
      <c r="B529" s="11">
        <v>0</v>
      </c>
      <c r="C529" s="11">
        <v>0</v>
      </c>
    </row>
    <row r="530" spans="1:3" ht="16">
      <c r="A530" s="11" t="s">
        <v>632</v>
      </c>
      <c r="B530" s="11">
        <v>0</v>
      </c>
      <c r="C530" s="11">
        <v>0</v>
      </c>
    </row>
    <row r="531" spans="1:3" ht="16">
      <c r="A531" s="11" t="s">
        <v>633</v>
      </c>
      <c r="B531" s="11">
        <v>0</v>
      </c>
      <c r="C531" s="11">
        <v>0</v>
      </c>
    </row>
    <row r="532" spans="1:3" ht="16">
      <c r="A532" s="11" t="s">
        <v>634</v>
      </c>
      <c r="B532" s="11">
        <v>2.54</v>
      </c>
      <c r="C532" s="11">
        <v>2.69</v>
      </c>
    </row>
    <row r="533" spans="1:3" ht="16">
      <c r="A533" s="11" t="s">
        <v>635</v>
      </c>
      <c r="B533" s="11">
        <v>0.56000000000000005</v>
      </c>
      <c r="C533" s="11">
        <v>0</v>
      </c>
    </row>
    <row r="534" spans="1:3" ht="16">
      <c r="A534" s="11" t="s">
        <v>636</v>
      </c>
      <c r="B534" s="11">
        <v>0</v>
      </c>
      <c r="C534" s="11">
        <v>0</v>
      </c>
    </row>
    <row r="535" spans="1:3" ht="16">
      <c r="A535" s="11" t="s">
        <v>637</v>
      </c>
      <c r="B535" s="11">
        <v>0</v>
      </c>
      <c r="C535" s="11">
        <v>0</v>
      </c>
    </row>
    <row r="536" spans="1:3" ht="16">
      <c r="A536" s="11" t="s">
        <v>638</v>
      </c>
      <c r="B536" s="11">
        <v>0.56999999999999995</v>
      </c>
      <c r="C536" s="11">
        <v>0.38</v>
      </c>
    </row>
    <row r="537" spans="1:3" ht="16">
      <c r="A537" s="11" t="s">
        <v>639</v>
      </c>
      <c r="B537" s="11">
        <v>0</v>
      </c>
      <c r="C537" s="11">
        <v>0</v>
      </c>
    </row>
    <row r="538" spans="1:3" ht="16">
      <c r="A538" s="11" t="s">
        <v>640</v>
      </c>
      <c r="B538" s="11">
        <v>1.44</v>
      </c>
      <c r="C538" s="11">
        <v>2.06</v>
      </c>
    </row>
    <row r="539" spans="1:3" ht="16">
      <c r="A539" s="11" t="s">
        <v>641</v>
      </c>
      <c r="B539" s="11">
        <v>0.55000000000000004</v>
      </c>
      <c r="C539" s="11">
        <v>0.28999999999999998</v>
      </c>
    </row>
    <row r="540" spans="1:3" ht="16">
      <c r="A540" s="11" t="s">
        <v>642</v>
      </c>
      <c r="B540" s="11">
        <v>2.2999999999999998</v>
      </c>
      <c r="C540" s="11">
        <v>3.03</v>
      </c>
    </row>
    <row r="541" spans="1:3" ht="16">
      <c r="A541" s="11" t="s">
        <v>643</v>
      </c>
      <c r="B541" s="11">
        <v>0.42</v>
      </c>
      <c r="C541" s="11">
        <v>0.34</v>
      </c>
    </row>
    <row r="542" spans="1:3" ht="16">
      <c r="A542" s="11" t="s">
        <v>644</v>
      </c>
      <c r="B542" s="11">
        <v>0.47</v>
      </c>
      <c r="C542" s="11">
        <v>0.41</v>
      </c>
    </row>
    <row r="543" spans="1:3" ht="16">
      <c r="A543" s="11" t="s">
        <v>645</v>
      </c>
      <c r="B543" s="11">
        <v>0.56999999999999995</v>
      </c>
      <c r="C543" s="11">
        <v>0.35</v>
      </c>
    </row>
    <row r="544" spans="1:3" ht="16">
      <c r="A544" s="11" t="s">
        <v>646</v>
      </c>
      <c r="B544" s="11">
        <v>0.85</v>
      </c>
      <c r="C544" s="11">
        <v>0</v>
      </c>
    </row>
    <row r="545" spans="1:3" ht="16">
      <c r="A545" s="11" t="s">
        <v>647</v>
      </c>
      <c r="B545" s="11">
        <v>0.53</v>
      </c>
      <c r="C545" s="11">
        <v>0.28999999999999998</v>
      </c>
    </row>
    <row r="546" spans="1:3" ht="16">
      <c r="A546" s="11" t="s">
        <v>648</v>
      </c>
      <c r="B546" s="11">
        <v>0</v>
      </c>
      <c r="C546" s="11">
        <v>0</v>
      </c>
    </row>
    <row r="547" spans="1:3" ht="16">
      <c r="A547" s="11" t="s">
        <v>649</v>
      </c>
      <c r="B547" s="11">
        <v>0.72</v>
      </c>
      <c r="C547" s="11">
        <v>0.46</v>
      </c>
    </row>
    <row r="548" spans="1:3" ht="16">
      <c r="A548" s="11" t="s">
        <v>650</v>
      </c>
      <c r="B548" s="11">
        <v>0</v>
      </c>
      <c r="C548" s="11">
        <v>0</v>
      </c>
    </row>
    <row r="549" spans="1:3" ht="16">
      <c r="A549" s="11" t="s">
        <v>651</v>
      </c>
      <c r="B549" s="11">
        <v>0</v>
      </c>
      <c r="C549" s="11">
        <v>0</v>
      </c>
    </row>
    <row r="550" spans="1:3" ht="16">
      <c r="A550" s="11" t="s">
        <v>652</v>
      </c>
      <c r="B550" s="11">
        <v>0.66</v>
      </c>
      <c r="C550" s="11">
        <v>0.49</v>
      </c>
    </row>
    <row r="551" spans="1:3" ht="16">
      <c r="A551" s="11" t="s">
        <v>653</v>
      </c>
      <c r="B551" s="11">
        <v>0.82</v>
      </c>
      <c r="C551" s="11">
        <v>0.46</v>
      </c>
    </row>
    <row r="552" spans="1:3" ht="16">
      <c r="A552" s="11" t="s">
        <v>654</v>
      </c>
      <c r="B552" s="11">
        <v>0.86</v>
      </c>
      <c r="C552" s="11">
        <v>0</v>
      </c>
    </row>
    <row r="553" spans="1:3" ht="16">
      <c r="A553" s="11" t="s">
        <v>655</v>
      </c>
      <c r="B553" s="11">
        <v>2.42</v>
      </c>
      <c r="C553" s="11">
        <v>4.43</v>
      </c>
    </row>
    <row r="554" spans="1:3" ht="16">
      <c r="A554" s="11" t="s">
        <v>656</v>
      </c>
      <c r="B554" s="11">
        <v>1.03</v>
      </c>
      <c r="C554" s="11">
        <v>4.76</v>
      </c>
    </row>
    <row r="555" spans="1:3" ht="16">
      <c r="A555" s="11" t="s">
        <v>657</v>
      </c>
      <c r="B555" s="11">
        <v>0</v>
      </c>
      <c r="C555" s="11">
        <v>0</v>
      </c>
    </row>
    <row r="556" spans="1:3" ht="16">
      <c r="A556" s="11" t="s">
        <v>658</v>
      </c>
      <c r="B556" s="11">
        <v>1.24</v>
      </c>
      <c r="C556" s="11">
        <v>2.2999999999999998</v>
      </c>
    </row>
    <row r="557" spans="1:3" ht="16">
      <c r="A557" s="11" t="s">
        <v>659</v>
      </c>
      <c r="B557" s="11">
        <v>1.46</v>
      </c>
      <c r="C557" s="11">
        <v>2.08</v>
      </c>
    </row>
    <row r="558" spans="1:3" ht="16">
      <c r="A558" s="11" t="s">
        <v>660</v>
      </c>
      <c r="B558" s="11">
        <v>0.95</v>
      </c>
      <c r="C558" s="11">
        <v>0.49</v>
      </c>
    </row>
    <row r="559" spans="1:3" ht="16">
      <c r="A559" s="11" t="s">
        <v>661</v>
      </c>
      <c r="B559" s="11">
        <v>0</v>
      </c>
      <c r="C559" s="11">
        <v>0</v>
      </c>
    </row>
    <row r="560" spans="1:3" ht="16">
      <c r="A560" s="11" t="s">
        <v>662</v>
      </c>
      <c r="B560" s="11">
        <v>2.23</v>
      </c>
      <c r="C560" s="11">
        <v>2.8</v>
      </c>
    </row>
    <row r="561" spans="1:3" ht="16">
      <c r="A561" s="11" t="s">
        <v>663</v>
      </c>
      <c r="B561" s="11">
        <v>1.66</v>
      </c>
      <c r="C561" s="11">
        <v>2.29</v>
      </c>
    </row>
    <row r="562" spans="1:3" ht="16">
      <c r="A562" s="39" t="s">
        <v>664</v>
      </c>
      <c r="B562" s="39">
        <v>0.65</v>
      </c>
      <c r="C562" s="39">
        <v>0.31</v>
      </c>
    </row>
    <row r="563" spans="1:3" s="40" customFormat="1" ht="16">
      <c r="A563" s="39" t="s">
        <v>665</v>
      </c>
      <c r="B563" s="39">
        <v>2.57</v>
      </c>
      <c r="C563" s="39">
        <v>3.88</v>
      </c>
    </row>
    <row r="564" spans="1:3" s="40" customFormat="1" ht="16">
      <c r="A564" s="39" t="s">
        <v>666</v>
      </c>
      <c r="B564" s="39">
        <v>1.92</v>
      </c>
      <c r="C564" s="39">
        <v>3.06</v>
      </c>
    </row>
    <row r="565" spans="1:3" ht="16">
      <c r="A565" s="11" t="s">
        <v>667</v>
      </c>
      <c r="B565" s="11">
        <v>1.49</v>
      </c>
      <c r="C565" s="11">
        <v>2.74</v>
      </c>
    </row>
    <row r="566" spans="1:3" ht="16">
      <c r="A566" s="11" t="s">
        <v>668</v>
      </c>
      <c r="B566" s="11">
        <v>7.0000000000000007E-2</v>
      </c>
      <c r="C566" s="11">
        <v>0.06</v>
      </c>
    </row>
    <row r="567" spans="1:3" ht="16">
      <c r="A567" s="11" t="s">
        <v>669</v>
      </c>
      <c r="B567" s="11">
        <v>0.57999999999999996</v>
      </c>
      <c r="C567" s="11">
        <v>0.45</v>
      </c>
    </row>
    <row r="568" spans="1:3" ht="16">
      <c r="A568" s="11" t="s">
        <v>670</v>
      </c>
      <c r="B568" s="11">
        <v>1.51</v>
      </c>
      <c r="C568" s="11">
        <v>2.36</v>
      </c>
    </row>
    <row r="569" spans="1:3" ht="16">
      <c r="A569" s="11" t="s">
        <v>671</v>
      </c>
      <c r="B569" s="11">
        <v>0.54</v>
      </c>
      <c r="C569" s="11">
        <v>0.43</v>
      </c>
    </row>
    <row r="570" spans="1:3" ht="16">
      <c r="A570" s="11" t="s">
        <v>672</v>
      </c>
      <c r="B570" s="11">
        <v>0</v>
      </c>
      <c r="C570" s="11">
        <v>0</v>
      </c>
    </row>
    <row r="571" spans="1:3" ht="16">
      <c r="A571" s="11" t="s">
        <v>673</v>
      </c>
      <c r="B571" s="11">
        <v>1.94</v>
      </c>
      <c r="C571" s="11">
        <v>2.13</v>
      </c>
    </row>
    <row r="572" spans="1:3" ht="16">
      <c r="A572" s="11" t="s">
        <v>674</v>
      </c>
      <c r="B572" s="11">
        <v>1.38</v>
      </c>
      <c r="C572" s="11">
        <v>2.2200000000000002</v>
      </c>
    </row>
    <row r="573" spans="1:3" ht="16">
      <c r="A573" s="11" t="s">
        <v>675</v>
      </c>
      <c r="B573" s="11">
        <v>1.92</v>
      </c>
      <c r="C573" s="11">
        <v>2.67</v>
      </c>
    </row>
    <row r="574" spans="1:3" ht="16">
      <c r="A574" s="11" t="s">
        <v>676</v>
      </c>
      <c r="B574" s="11">
        <v>2.58</v>
      </c>
      <c r="C574" s="11">
        <v>2.66</v>
      </c>
    </row>
    <row r="575" spans="1:3" ht="16">
      <c r="A575" s="11" t="s">
        <v>677</v>
      </c>
      <c r="B575" s="11">
        <v>2.23</v>
      </c>
      <c r="C575" s="11">
        <v>2.62</v>
      </c>
    </row>
    <row r="576" spans="1:3" ht="16">
      <c r="A576" s="11" t="s">
        <v>678</v>
      </c>
      <c r="B576" s="11">
        <v>0.55000000000000004</v>
      </c>
      <c r="C576" s="11">
        <v>0.4</v>
      </c>
    </row>
    <row r="577" spans="1:3" ht="16">
      <c r="A577" s="11" t="s">
        <v>679</v>
      </c>
      <c r="B577" s="11">
        <v>0</v>
      </c>
      <c r="C577" s="11">
        <v>0</v>
      </c>
    </row>
    <row r="578" spans="1:3" ht="16">
      <c r="A578" s="11" t="s">
        <v>680</v>
      </c>
      <c r="B578" s="11">
        <v>0.65</v>
      </c>
      <c r="C578" s="11">
        <v>0.42</v>
      </c>
    </row>
    <row r="579" spans="1:3" ht="16">
      <c r="A579" s="11" t="s">
        <v>681</v>
      </c>
      <c r="B579" s="11">
        <v>1.61</v>
      </c>
      <c r="C579" s="11">
        <v>2.19</v>
      </c>
    </row>
    <row r="580" spans="1:3" ht="16">
      <c r="A580" s="11" t="s">
        <v>682</v>
      </c>
      <c r="B580" s="11">
        <v>1.85</v>
      </c>
      <c r="C580" s="11">
        <v>2.39</v>
      </c>
    </row>
    <row r="581" spans="1:3" ht="16">
      <c r="A581" s="11" t="s">
        <v>683</v>
      </c>
      <c r="B581" s="11">
        <v>3.92</v>
      </c>
      <c r="C581" s="11">
        <v>8.0500000000000007</v>
      </c>
    </row>
    <row r="582" spans="1:3" ht="16">
      <c r="A582" s="11" t="s">
        <v>684</v>
      </c>
      <c r="B582" s="11">
        <v>0</v>
      </c>
      <c r="C582" s="11">
        <v>0</v>
      </c>
    </row>
    <row r="583" spans="1:3" ht="16">
      <c r="A583" s="11" t="s">
        <v>685</v>
      </c>
      <c r="B583" s="11">
        <v>0</v>
      </c>
      <c r="C583" s="11">
        <v>0</v>
      </c>
    </row>
    <row r="584" spans="1:3" ht="16">
      <c r="A584" s="11" t="s">
        <v>686</v>
      </c>
      <c r="B584" s="11">
        <v>0</v>
      </c>
      <c r="C584" s="11">
        <v>0</v>
      </c>
    </row>
    <row r="585" spans="1:3" ht="16">
      <c r="A585" s="11" t="s">
        <v>687</v>
      </c>
      <c r="B585" s="11">
        <v>0</v>
      </c>
      <c r="C585" s="11">
        <v>0</v>
      </c>
    </row>
    <row r="586" spans="1:3" ht="16">
      <c r="A586" s="11" t="s">
        <v>688</v>
      </c>
      <c r="B586" s="11">
        <v>0</v>
      </c>
      <c r="C586" s="11">
        <v>0</v>
      </c>
    </row>
    <row r="587" spans="1:3" ht="16">
      <c r="A587" s="11" t="s">
        <v>689</v>
      </c>
      <c r="B587" s="11">
        <v>0</v>
      </c>
      <c r="C587" s="11">
        <v>0</v>
      </c>
    </row>
    <row r="588" spans="1:3" ht="16">
      <c r="A588" s="11" t="s">
        <v>690</v>
      </c>
      <c r="B588" s="11">
        <v>1.48</v>
      </c>
      <c r="C588" s="11">
        <v>2.21</v>
      </c>
    </row>
    <row r="589" spans="1:3" ht="16">
      <c r="A589" s="11" t="s">
        <v>691</v>
      </c>
      <c r="B589" s="11">
        <v>8.8000000000000007</v>
      </c>
      <c r="C589" s="11">
        <v>8.85</v>
      </c>
    </row>
    <row r="590" spans="1:3" ht="16">
      <c r="A590" s="11" t="s">
        <v>692</v>
      </c>
      <c r="B590" s="11">
        <v>0.61</v>
      </c>
      <c r="C590" s="11">
        <v>0.48</v>
      </c>
    </row>
    <row r="591" spans="1:3" ht="16">
      <c r="A591" s="11" t="s">
        <v>693</v>
      </c>
      <c r="B591" s="11">
        <v>5.01</v>
      </c>
      <c r="C591" s="11">
        <v>5.58</v>
      </c>
    </row>
    <row r="592" spans="1:3" ht="16">
      <c r="A592" s="11" t="s">
        <v>694</v>
      </c>
      <c r="B592" s="11">
        <v>0.66</v>
      </c>
      <c r="C592" s="11">
        <v>0.49</v>
      </c>
    </row>
    <row r="593" spans="1:3" ht="16">
      <c r="A593" s="11" t="s">
        <v>695</v>
      </c>
      <c r="B593" s="11">
        <v>4.93</v>
      </c>
      <c r="C593" s="11">
        <v>5.46</v>
      </c>
    </row>
    <row r="594" spans="1:3" ht="16">
      <c r="A594" s="11" t="s">
        <v>696</v>
      </c>
      <c r="B594" s="11">
        <v>1.1599999999999999</v>
      </c>
      <c r="C594" s="11">
        <v>3.59</v>
      </c>
    </row>
    <row r="595" spans="1:3" ht="16">
      <c r="A595" s="11" t="s">
        <v>697</v>
      </c>
      <c r="B595" s="11">
        <v>0</v>
      </c>
      <c r="C595" s="11">
        <v>0</v>
      </c>
    </row>
    <row r="596" spans="1:3" ht="16">
      <c r="A596" s="11" t="s">
        <v>698</v>
      </c>
      <c r="B596" s="11">
        <v>0.89</v>
      </c>
      <c r="C596" s="11">
        <v>0</v>
      </c>
    </row>
    <row r="597" spans="1:3" ht="16">
      <c r="A597" s="11" t="s">
        <v>699</v>
      </c>
      <c r="B597" s="11">
        <v>10.039999999999999</v>
      </c>
      <c r="C597" s="11">
        <v>14.75</v>
      </c>
    </row>
    <row r="598" spans="1:3" ht="16">
      <c r="A598" s="11" t="s">
        <v>700</v>
      </c>
      <c r="B598" s="11">
        <v>4.43</v>
      </c>
      <c r="C598" s="11">
        <v>7.04</v>
      </c>
    </row>
    <row r="599" spans="1:3" ht="16">
      <c r="A599" s="11" t="s">
        <v>701</v>
      </c>
      <c r="B599" s="11">
        <v>1.51</v>
      </c>
      <c r="C599" s="11">
        <v>2.0499999999999998</v>
      </c>
    </row>
    <row r="600" spans="1:3" ht="16">
      <c r="A600" s="11" t="s">
        <v>702</v>
      </c>
      <c r="B600" s="11">
        <v>3.54</v>
      </c>
      <c r="C600" s="11">
        <v>3.74</v>
      </c>
    </row>
    <row r="601" spans="1:3" ht="16">
      <c r="A601" s="11" t="s">
        <v>703</v>
      </c>
      <c r="B601" s="11">
        <v>2.91</v>
      </c>
      <c r="C601" s="11">
        <v>3.26</v>
      </c>
    </row>
    <row r="602" spans="1:3" ht="16">
      <c r="A602" s="11" t="s">
        <v>704</v>
      </c>
      <c r="B602" s="11">
        <v>2.04</v>
      </c>
      <c r="C602" s="11">
        <v>2.0699999999999998</v>
      </c>
    </row>
    <row r="603" spans="1:3" ht="16">
      <c r="A603" s="11" t="s">
        <v>705</v>
      </c>
      <c r="B603" s="11">
        <v>1.99</v>
      </c>
      <c r="C603" s="11">
        <v>2.56</v>
      </c>
    </row>
    <row r="604" spans="1:3" ht="16">
      <c r="A604" s="11" t="s">
        <v>706</v>
      </c>
      <c r="B604" s="11">
        <v>1.52</v>
      </c>
      <c r="C604" s="11">
        <v>36.909999999999997</v>
      </c>
    </row>
    <row r="605" spans="1:3" ht="16">
      <c r="A605" s="11" t="s">
        <v>707</v>
      </c>
      <c r="B605" s="11">
        <v>1.56</v>
      </c>
      <c r="C605" s="11">
        <v>2.0099999999999998</v>
      </c>
    </row>
    <row r="606" spans="1:3" ht="16">
      <c r="A606" s="11" t="s">
        <v>708</v>
      </c>
      <c r="B606" s="11">
        <v>1.48</v>
      </c>
      <c r="C606" s="11">
        <v>2.15</v>
      </c>
    </row>
    <row r="607" spans="1:3" ht="16">
      <c r="A607" s="11" t="s">
        <v>709</v>
      </c>
      <c r="B607" s="11">
        <v>3.21</v>
      </c>
      <c r="C607" s="11">
        <v>8.43</v>
      </c>
    </row>
    <row r="608" spans="1:3" ht="16">
      <c r="A608" s="11" t="s">
        <v>710</v>
      </c>
      <c r="B608" s="11">
        <v>1.42</v>
      </c>
      <c r="C608" s="11">
        <v>2.34</v>
      </c>
    </row>
    <row r="609" spans="1:3" ht="16">
      <c r="A609" s="11" t="s">
        <v>711</v>
      </c>
      <c r="B609" s="11">
        <v>1.1399999999999999</v>
      </c>
      <c r="C609" s="11">
        <v>2.25</v>
      </c>
    </row>
    <row r="610" spans="1:3" ht="16">
      <c r="A610" s="11" t="s">
        <v>712</v>
      </c>
      <c r="B610" s="11">
        <v>1.81</v>
      </c>
      <c r="C610" s="11">
        <v>2.74</v>
      </c>
    </row>
    <row r="611" spans="1:3" ht="16">
      <c r="A611" s="11" t="s">
        <v>713</v>
      </c>
      <c r="B611" s="11">
        <v>0</v>
      </c>
      <c r="C611" s="11">
        <v>0</v>
      </c>
    </row>
    <row r="612" spans="1:3" ht="16">
      <c r="A612" s="11" t="s">
        <v>714</v>
      </c>
      <c r="B612" s="11">
        <v>0.48</v>
      </c>
      <c r="C612" s="11">
        <v>0.33</v>
      </c>
    </row>
    <row r="613" spans="1:3" ht="16">
      <c r="A613" s="39" t="s">
        <v>715</v>
      </c>
      <c r="B613" s="39">
        <v>0.69</v>
      </c>
      <c r="C613" s="39">
        <v>0.48</v>
      </c>
    </row>
    <row r="614" spans="1:3" s="40" customFormat="1" ht="16">
      <c r="A614" s="39" t="s">
        <v>716</v>
      </c>
      <c r="B614" s="39">
        <v>1.47</v>
      </c>
      <c r="C614" s="39">
        <v>2.3199999999999998</v>
      </c>
    </row>
    <row r="615" spans="1:3" s="40" customFormat="1" ht="16">
      <c r="A615" s="39" t="s">
        <v>717</v>
      </c>
      <c r="B615" s="39">
        <v>1.01</v>
      </c>
      <c r="C615" s="39">
        <v>2.0499999999999998</v>
      </c>
    </row>
    <row r="616" spans="1:3" ht="16">
      <c r="A616" s="11" t="s">
        <v>718</v>
      </c>
      <c r="B616" s="11">
        <v>0.81</v>
      </c>
      <c r="C616" s="11">
        <v>0.39</v>
      </c>
    </row>
    <row r="617" spans="1:3" ht="16">
      <c r="A617" s="11" t="s">
        <v>719</v>
      </c>
      <c r="B617" s="11">
        <v>0.63</v>
      </c>
      <c r="C617" s="11">
        <v>0.33</v>
      </c>
    </row>
    <row r="618" spans="1:3" ht="16">
      <c r="A618" s="11" t="s">
        <v>720</v>
      </c>
      <c r="B618" s="11">
        <v>1.8</v>
      </c>
      <c r="C618" s="11">
        <v>2.2200000000000002</v>
      </c>
    </row>
    <row r="619" spans="1:3" ht="16">
      <c r="A619" s="11" t="s">
        <v>721</v>
      </c>
      <c r="B619" s="11">
        <v>5.24</v>
      </c>
      <c r="C619" s="11">
        <v>6.07</v>
      </c>
    </row>
    <row r="620" spans="1:3" ht="16">
      <c r="A620" s="11" t="s">
        <v>722</v>
      </c>
      <c r="B620" s="11">
        <v>0</v>
      </c>
      <c r="C620" s="11">
        <v>0</v>
      </c>
    </row>
    <row r="621" spans="1:3" ht="16">
      <c r="A621" s="11" t="s">
        <v>723</v>
      </c>
      <c r="B621" s="11">
        <v>0</v>
      </c>
      <c r="C621" s="11">
        <v>0</v>
      </c>
    </row>
    <row r="622" spans="1:3" ht="16">
      <c r="A622" s="11" t="s">
        <v>724</v>
      </c>
      <c r="B622" s="11">
        <v>0.61</v>
      </c>
      <c r="C622" s="11">
        <v>0.43</v>
      </c>
    </row>
    <row r="623" spans="1:3" ht="16">
      <c r="A623" s="11" t="s">
        <v>725</v>
      </c>
      <c r="B623" s="11">
        <v>0.61</v>
      </c>
      <c r="C623" s="11">
        <v>0.42</v>
      </c>
    </row>
    <row r="624" spans="1:3" ht="16">
      <c r="A624" s="11" t="s">
        <v>726</v>
      </c>
      <c r="B624" s="11">
        <v>1.92</v>
      </c>
      <c r="C624" s="11">
        <v>2.2200000000000002</v>
      </c>
    </row>
    <row r="625" spans="1:3" ht="16">
      <c r="A625" s="11" t="s">
        <v>727</v>
      </c>
      <c r="B625" s="11">
        <v>0</v>
      </c>
      <c r="C625" s="11">
        <v>0</v>
      </c>
    </row>
    <row r="626" spans="1:3" ht="16">
      <c r="A626" s="11" t="s">
        <v>728</v>
      </c>
      <c r="B626" s="11">
        <v>2.09</v>
      </c>
      <c r="C626" s="11">
        <v>2.6</v>
      </c>
    </row>
    <row r="627" spans="1:3" ht="16">
      <c r="A627" s="11" t="s">
        <v>729</v>
      </c>
      <c r="B627" s="11">
        <v>4.5199999999999996</v>
      </c>
      <c r="C627" s="11">
        <v>6.71</v>
      </c>
    </row>
    <row r="628" spans="1:3" ht="16">
      <c r="A628" s="11" t="s">
        <v>730</v>
      </c>
      <c r="B628" s="11">
        <v>0.88</v>
      </c>
      <c r="C628" s="11">
        <v>0.21</v>
      </c>
    </row>
    <row r="629" spans="1:3" ht="16">
      <c r="A629" s="11" t="s">
        <v>731</v>
      </c>
      <c r="B629" s="11">
        <v>1.1200000000000001</v>
      </c>
      <c r="C629" s="11">
        <v>10.43</v>
      </c>
    </row>
    <row r="630" spans="1:3" ht="16">
      <c r="A630" s="11" t="s">
        <v>732</v>
      </c>
      <c r="B630" s="11">
        <v>0</v>
      </c>
      <c r="C630" s="11">
        <v>0</v>
      </c>
    </row>
    <row r="631" spans="1:3" ht="16">
      <c r="A631" s="11" t="s">
        <v>733</v>
      </c>
      <c r="B631" s="11">
        <v>0</v>
      </c>
      <c r="C631" s="11">
        <v>0</v>
      </c>
    </row>
    <row r="632" spans="1:3" ht="16">
      <c r="A632" s="11" t="s">
        <v>734</v>
      </c>
      <c r="B632" s="11">
        <v>0</v>
      </c>
      <c r="C632" s="11">
        <v>0</v>
      </c>
    </row>
    <row r="633" spans="1:3" ht="16">
      <c r="A633" s="11" t="s">
        <v>735</v>
      </c>
      <c r="B633" s="11">
        <v>0.63</v>
      </c>
      <c r="C633" s="11">
        <v>0.4</v>
      </c>
    </row>
    <row r="634" spans="1:3" ht="16">
      <c r="A634" s="11" t="s">
        <v>736</v>
      </c>
      <c r="B634" s="11">
        <v>0.55000000000000004</v>
      </c>
      <c r="C634" s="11">
        <v>0.43</v>
      </c>
    </row>
    <row r="635" spans="1:3" ht="16">
      <c r="A635" s="11" t="s">
        <v>737</v>
      </c>
      <c r="B635" s="11">
        <v>2.2599999999999998</v>
      </c>
      <c r="C635" s="11">
        <v>2.58</v>
      </c>
    </row>
    <row r="636" spans="1:3" ht="16">
      <c r="A636" s="11" t="s">
        <v>738</v>
      </c>
      <c r="B636" s="11">
        <v>0</v>
      </c>
      <c r="C636" s="11">
        <v>0</v>
      </c>
    </row>
    <row r="637" spans="1:3" ht="16">
      <c r="A637" s="11" t="s">
        <v>739</v>
      </c>
      <c r="B637" s="11">
        <v>2.97</v>
      </c>
      <c r="C637" s="11">
        <v>5.19</v>
      </c>
    </row>
    <row r="638" spans="1:3" ht="16">
      <c r="A638" s="11" t="s">
        <v>740</v>
      </c>
      <c r="B638" s="11">
        <v>1.36</v>
      </c>
      <c r="C638" s="11">
        <v>2.0299999999999998</v>
      </c>
    </row>
    <row r="639" spans="1:3" ht="16">
      <c r="A639" s="11" t="s">
        <v>741</v>
      </c>
      <c r="B639" s="11">
        <v>0</v>
      </c>
      <c r="C639" s="11">
        <v>0</v>
      </c>
    </row>
    <row r="640" spans="1:3" ht="16">
      <c r="A640" s="11" t="s">
        <v>742</v>
      </c>
      <c r="B640" s="11">
        <v>2.5</v>
      </c>
      <c r="C640" s="11">
        <v>3.14</v>
      </c>
    </row>
    <row r="641" spans="1:3" ht="16">
      <c r="A641" s="11" t="s">
        <v>743</v>
      </c>
      <c r="B641" s="11">
        <v>0.87</v>
      </c>
      <c r="C641" s="11">
        <v>0.5</v>
      </c>
    </row>
    <row r="642" spans="1:3" ht="16">
      <c r="A642" s="11" t="s">
        <v>744</v>
      </c>
      <c r="B642" s="11">
        <v>1.47</v>
      </c>
      <c r="C642" s="11">
        <v>2.0299999999999998</v>
      </c>
    </row>
    <row r="643" spans="1:3" ht="16">
      <c r="A643" s="11" t="s">
        <v>745</v>
      </c>
      <c r="B643" s="11">
        <v>0</v>
      </c>
      <c r="C643" s="11">
        <v>0</v>
      </c>
    </row>
    <row r="644" spans="1:3" ht="16">
      <c r="A644" s="11" t="s">
        <v>746</v>
      </c>
      <c r="B644" s="11">
        <v>0</v>
      </c>
      <c r="C644" s="11">
        <v>0</v>
      </c>
    </row>
    <row r="645" spans="1:3" ht="16">
      <c r="A645" s="11" t="s">
        <v>747</v>
      </c>
      <c r="B645" s="11">
        <v>1.8</v>
      </c>
      <c r="C645" s="11">
        <v>2.5</v>
      </c>
    </row>
    <row r="646" spans="1:3" ht="16">
      <c r="A646" s="11" t="s">
        <v>748</v>
      </c>
      <c r="B646" s="11">
        <v>0.88</v>
      </c>
      <c r="C646" s="11">
        <v>0.13</v>
      </c>
    </row>
    <row r="647" spans="1:3" ht="16">
      <c r="A647" s="11" t="s">
        <v>749</v>
      </c>
      <c r="B647" s="11">
        <v>0</v>
      </c>
      <c r="C647" s="11">
        <v>0</v>
      </c>
    </row>
    <row r="648" spans="1:3" ht="16">
      <c r="A648" s="11" t="s">
        <v>750</v>
      </c>
      <c r="B648" s="11">
        <v>2.2200000000000002</v>
      </c>
      <c r="C648" s="11">
        <v>4.82</v>
      </c>
    </row>
    <row r="649" spans="1:3" ht="16">
      <c r="A649" s="11" t="s">
        <v>751</v>
      </c>
      <c r="B649" s="11">
        <v>0.21</v>
      </c>
      <c r="C649" s="11">
        <v>0</v>
      </c>
    </row>
    <row r="650" spans="1:3" ht="16">
      <c r="A650" s="11" t="s">
        <v>752</v>
      </c>
      <c r="B650" s="11">
        <v>0.79</v>
      </c>
      <c r="C650" s="11">
        <v>0.42</v>
      </c>
    </row>
    <row r="651" spans="1:3" ht="16">
      <c r="A651" s="11" t="s">
        <v>753</v>
      </c>
      <c r="B651" s="11">
        <v>0</v>
      </c>
      <c r="C651" s="11">
        <v>0</v>
      </c>
    </row>
    <row r="652" spans="1:3" ht="16">
      <c r="A652" s="11" t="s">
        <v>754</v>
      </c>
      <c r="B652" s="11">
        <v>0</v>
      </c>
      <c r="C652" s="11">
        <v>0</v>
      </c>
    </row>
    <row r="653" spans="1:3" ht="16">
      <c r="A653" s="11" t="s">
        <v>755</v>
      </c>
      <c r="B653" s="11">
        <v>0</v>
      </c>
      <c r="C653" s="11">
        <v>0</v>
      </c>
    </row>
    <row r="654" spans="1:3" ht="16">
      <c r="A654" s="11" t="s">
        <v>756</v>
      </c>
      <c r="B654" s="11">
        <v>0.89</v>
      </c>
      <c r="C654" s="11">
        <v>0</v>
      </c>
    </row>
    <row r="655" spans="1:3" ht="16">
      <c r="A655" s="11" t="s">
        <v>757</v>
      </c>
      <c r="B655" s="11">
        <v>0</v>
      </c>
      <c r="C655" s="11">
        <v>0</v>
      </c>
    </row>
    <row r="656" spans="1:3" ht="16">
      <c r="A656" s="11" t="s">
        <v>758</v>
      </c>
      <c r="B656" s="11">
        <v>2.48</v>
      </c>
      <c r="C656" s="11">
        <v>2.65</v>
      </c>
    </row>
    <row r="657" spans="1:3" ht="16">
      <c r="A657" s="11" t="s">
        <v>759</v>
      </c>
      <c r="B657" s="11">
        <v>0</v>
      </c>
      <c r="C657" s="11">
        <v>0</v>
      </c>
    </row>
    <row r="658" spans="1:3" ht="16">
      <c r="A658" s="11" t="s">
        <v>760</v>
      </c>
      <c r="B658" s="11">
        <v>0.56000000000000005</v>
      </c>
      <c r="C658" s="11">
        <v>0</v>
      </c>
    </row>
    <row r="659" spans="1:3" ht="16">
      <c r="A659" s="11" t="s">
        <v>761</v>
      </c>
      <c r="B659" s="11">
        <v>0.67</v>
      </c>
      <c r="C659" s="11">
        <v>0.12</v>
      </c>
    </row>
    <row r="660" spans="1:3" ht="16">
      <c r="A660" s="11" t="s">
        <v>762</v>
      </c>
      <c r="B660" s="11">
        <v>0.83</v>
      </c>
      <c r="C660" s="11">
        <v>0</v>
      </c>
    </row>
    <row r="661" spans="1:3" ht="16">
      <c r="A661" s="11" t="s">
        <v>763</v>
      </c>
      <c r="B661" s="11">
        <v>0</v>
      </c>
      <c r="C661" s="11">
        <v>0</v>
      </c>
    </row>
    <row r="662" spans="1:3" ht="16">
      <c r="A662" s="11" t="s">
        <v>764</v>
      </c>
      <c r="B662" s="11">
        <v>0</v>
      </c>
      <c r="C662" s="11">
        <v>0</v>
      </c>
    </row>
    <row r="663" spans="1:3" ht="16">
      <c r="A663" s="11" t="s">
        <v>765</v>
      </c>
      <c r="B663" s="11">
        <v>0</v>
      </c>
      <c r="C663" s="11">
        <v>0</v>
      </c>
    </row>
    <row r="664" spans="1:3" ht="16">
      <c r="A664" s="39" t="s">
        <v>766</v>
      </c>
      <c r="B664" s="39">
        <v>0</v>
      </c>
      <c r="C664" s="39">
        <v>0</v>
      </c>
    </row>
    <row r="665" spans="1:3" s="40" customFormat="1" ht="16">
      <c r="A665" s="39" t="s">
        <v>767</v>
      </c>
      <c r="B665" s="39">
        <v>1.6</v>
      </c>
      <c r="C665" s="39">
        <v>2.09</v>
      </c>
    </row>
    <row r="666" spans="1:3" s="40" customFormat="1" ht="16">
      <c r="A666" s="39" t="s">
        <v>768</v>
      </c>
      <c r="B666" s="39">
        <v>0.37</v>
      </c>
      <c r="C666" s="39">
        <v>0</v>
      </c>
    </row>
    <row r="667" spans="1:3" ht="16">
      <c r="A667" s="11" t="s">
        <v>769</v>
      </c>
      <c r="B667" s="11">
        <v>2.76</v>
      </c>
      <c r="C667" s="11">
        <v>3.24</v>
      </c>
    </row>
    <row r="668" spans="1:3" ht="16">
      <c r="A668" s="11" t="s">
        <v>770</v>
      </c>
      <c r="B668" s="11">
        <v>21.52</v>
      </c>
      <c r="C668" s="11">
        <v>28.93</v>
      </c>
    </row>
    <row r="669" spans="1:3" ht="16">
      <c r="A669" s="11" t="s">
        <v>771</v>
      </c>
      <c r="B669" s="11">
        <v>0.56000000000000005</v>
      </c>
      <c r="C669" s="11">
        <v>0</v>
      </c>
    </row>
    <row r="670" spans="1:3" ht="16">
      <c r="A670" s="11" t="s">
        <v>772</v>
      </c>
      <c r="B670" s="11">
        <v>1.77</v>
      </c>
      <c r="C670" s="11">
        <v>2.0299999999999998</v>
      </c>
    </row>
    <row r="671" spans="1:3" ht="16">
      <c r="A671" s="11" t="s">
        <v>773</v>
      </c>
      <c r="B671" s="11">
        <v>0.73</v>
      </c>
      <c r="C671" s="11">
        <v>0.48</v>
      </c>
    </row>
    <row r="672" spans="1:3" ht="16">
      <c r="A672" s="11" t="s">
        <v>774</v>
      </c>
      <c r="B672" s="11">
        <v>0.67</v>
      </c>
      <c r="C672" s="11">
        <v>0.46</v>
      </c>
    </row>
    <row r="673" spans="1:3" ht="16">
      <c r="A673" s="11" t="s">
        <v>775</v>
      </c>
      <c r="B673" s="11">
        <v>0.75</v>
      </c>
      <c r="C673" s="11">
        <v>0</v>
      </c>
    </row>
    <row r="674" spans="1:3" ht="16">
      <c r="A674" s="11" t="s">
        <v>776</v>
      </c>
      <c r="B674" s="11">
        <v>1.63</v>
      </c>
      <c r="C674" s="11">
        <v>2.31</v>
      </c>
    </row>
    <row r="675" spans="1:3" ht="16">
      <c r="A675" s="11" t="s">
        <v>777</v>
      </c>
      <c r="B675" s="11">
        <v>0.64</v>
      </c>
      <c r="C675" s="11">
        <v>0.46</v>
      </c>
    </row>
    <row r="676" spans="1:3" ht="16">
      <c r="A676" s="11" t="s">
        <v>778</v>
      </c>
      <c r="B676" s="11">
        <v>5.4</v>
      </c>
      <c r="C676" s="11">
        <v>5.65</v>
      </c>
    </row>
    <row r="677" spans="1:3" ht="16">
      <c r="A677" s="11" t="s">
        <v>779</v>
      </c>
      <c r="B677" s="11">
        <v>2.2200000000000002</v>
      </c>
      <c r="C677" s="11">
        <v>3.85</v>
      </c>
    </row>
    <row r="678" spans="1:3" ht="16">
      <c r="A678" s="11" t="s">
        <v>780</v>
      </c>
      <c r="B678" s="11">
        <v>1.45</v>
      </c>
      <c r="C678" s="11">
        <v>2.21</v>
      </c>
    </row>
    <row r="679" spans="1:3" ht="16">
      <c r="A679" s="11" t="s">
        <v>781</v>
      </c>
      <c r="B679" s="11">
        <v>0.09</v>
      </c>
      <c r="C679" s="11">
        <v>0</v>
      </c>
    </row>
    <row r="680" spans="1:3" ht="16">
      <c r="A680" s="11" t="s">
        <v>782</v>
      </c>
      <c r="B680" s="11">
        <v>0</v>
      </c>
      <c r="C680" s="11">
        <v>0</v>
      </c>
    </row>
    <row r="681" spans="1:3" ht="16">
      <c r="A681" s="11" t="s">
        <v>783</v>
      </c>
      <c r="B681" s="11">
        <v>1.26</v>
      </c>
      <c r="C681" s="11">
        <v>2.31</v>
      </c>
    </row>
    <row r="682" spans="1:3" ht="16">
      <c r="A682" s="11" t="s">
        <v>784</v>
      </c>
      <c r="B682" s="11">
        <v>1.38</v>
      </c>
      <c r="C682" s="11">
        <v>2.04</v>
      </c>
    </row>
    <row r="683" spans="1:3" ht="16">
      <c r="A683" s="11" t="s">
        <v>785</v>
      </c>
      <c r="B683" s="11">
        <v>1.96</v>
      </c>
      <c r="C683" s="11">
        <v>2.0499999999999998</v>
      </c>
    </row>
    <row r="684" spans="1:3" ht="16">
      <c r="A684" s="11" t="s">
        <v>786</v>
      </c>
      <c r="B684" s="11">
        <v>0.37</v>
      </c>
      <c r="C684" s="11">
        <v>0.37</v>
      </c>
    </row>
    <row r="685" spans="1:3" ht="16">
      <c r="A685" s="11" t="s">
        <v>787</v>
      </c>
      <c r="B685" s="11">
        <v>0</v>
      </c>
      <c r="C685" s="11">
        <v>0</v>
      </c>
    </row>
    <row r="686" spans="1:3" ht="16">
      <c r="A686" s="11" t="s">
        <v>788</v>
      </c>
      <c r="B686" s="11">
        <v>1.8</v>
      </c>
      <c r="C686" s="11">
        <v>2.31</v>
      </c>
    </row>
    <row r="687" spans="1:3" ht="16">
      <c r="A687" s="11" t="s">
        <v>789</v>
      </c>
      <c r="B687" s="11">
        <v>0.53</v>
      </c>
      <c r="C687" s="11">
        <v>0.48</v>
      </c>
    </row>
    <row r="688" spans="1:3" ht="16">
      <c r="A688" s="11" t="s">
        <v>790</v>
      </c>
      <c r="B688" s="11">
        <v>0.73</v>
      </c>
      <c r="C688" s="11">
        <v>0.42</v>
      </c>
    </row>
    <row r="689" spans="1:3" ht="16">
      <c r="A689" s="11" t="s">
        <v>791</v>
      </c>
      <c r="B689" s="11">
        <v>1.83</v>
      </c>
      <c r="C689" s="11">
        <v>2.23</v>
      </c>
    </row>
    <row r="690" spans="1:3" ht="16">
      <c r="A690" s="11" t="s">
        <v>792</v>
      </c>
      <c r="B690" s="11">
        <v>3.87</v>
      </c>
      <c r="C690" s="11">
        <v>5.35</v>
      </c>
    </row>
    <row r="691" spans="1:3" ht="16">
      <c r="A691" s="11" t="s">
        <v>793</v>
      </c>
      <c r="B691" s="11">
        <v>2.39</v>
      </c>
      <c r="C691" s="11">
        <v>3.25</v>
      </c>
    </row>
    <row r="692" spans="1:3" ht="16">
      <c r="A692" s="11" t="s">
        <v>794</v>
      </c>
      <c r="B692" s="11">
        <v>0</v>
      </c>
      <c r="C692" s="11">
        <v>0</v>
      </c>
    </row>
    <row r="693" spans="1:3" ht="16">
      <c r="A693" s="11" t="s">
        <v>795</v>
      </c>
      <c r="B693" s="11">
        <v>0</v>
      </c>
      <c r="C693" s="11">
        <v>0</v>
      </c>
    </row>
    <row r="694" spans="1:3" ht="16">
      <c r="A694" s="11" t="s">
        <v>796</v>
      </c>
      <c r="B694" s="11">
        <v>1.62</v>
      </c>
      <c r="C694" s="11">
        <v>2.04</v>
      </c>
    </row>
    <row r="695" spans="1:3" ht="16">
      <c r="A695" s="11" t="s">
        <v>797</v>
      </c>
      <c r="B695" s="11">
        <v>1.79</v>
      </c>
      <c r="C695" s="11">
        <v>2.11</v>
      </c>
    </row>
    <row r="696" spans="1:3" ht="16">
      <c r="A696" s="11" t="s">
        <v>798</v>
      </c>
      <c r="B696" s="11">
        <v>0.52</v>
      </c>
      <c r="C696" s="11">
        <v>0.26</v>
      </c>
    </row>
    <row r="697" spans="1:3" ht="16">
      <c r="A697" s="11" t="s">
        <v>799</v>
      </c>
      <c r="B697" s="11">
        <v>1.36</v>
      </c>
      <c r="C697" s="11">
        <v>2.1</v>
      </c>
    </row>
    <row r="698" spans="1:3" ht="16">
      <c r="A698" s="11" t="s">
        <v>800</v>
      </c>
      <c r="B698" s="11">
        <v>0</v>
      </c>
      <c r="C698" s="11">
        <v>0</v>
      </c>
    </row>
    <row r="699" spans="1:3" ht="16">
      <c r="A699" s="11" t="s">
        <v>801</v>
      </c>
      <c r="B699" s="11">
        <v>2.87</v>
      </c>
      <c r="C699" s="11">
        <v>3.2</v>
      </c>
    </row>
    <row r="700" spans="1:3" ht="16">
      <c r="A700" s="11" t="s">
        <v>802</v>
      </c>
      <c r="B700" s="11">
        <v>0</v>
      </c>
      <c r="C700" s="11">
        <v>0</v>
      </c>
    </row>
    <row r="701" spans="1:3" ht="16">
      <c r="A701" s="11" t="s">
        <v>803</v>
      </c>
      <c r="B701" s="11">
        <v>0</v>
      </c>
      <c r="C701" s="11">
        <v>0</v>
      </c>
    </row>
    <row r="702" spans="1:3" ht="16">
      <c r="A702" s="11" t="s">
        <v>804</v>
      </c>
      <c r="B702" s="11">
        <v>0</v>
      </c>
      <c r="C702" s="11">
        <v>0</v>
      </c>
    </row>
    <row r="703" spans="1:3" ht="16">
      <c r="A703" s="11" t="s">
        <v>805</v>
      </c>
      <c r="B703" s="11">
        <v>2.61</v>
      </c>
      <c r="C703" s="11">
        <v>3.59</v>
      </c>
    </row>
    <row r="704" spans="1:3" ht="16">
      <c r="A704" s="11" t="s">
        <v>806</v>
      </c>
      <c r="B704" s="11">
        <v>1.94</v>
      </c>
      <c r="C704" s="11">
        <v>3.07</v>
      </c>
    </row>
    <row r="705" spans="1:3" ht="16">
      <c r="A705" s="11" t="s">
        <v>807</v>
      </c>
      <c r="B705" s="11">
        <v>0</v>
      </c>
      <c r="C705" s="11">
        <v>0</v>
      </c>
    </row>
    <row r="706" spans="1:3" ht="16">
      <c r="A706" s="11" t="s">
        <v>808</v>
      </c>
      <c r="B706" s="11">
        <v>1.2</v>
      </c>
      <c r="C706" s="11">
        <v>2.0499999999999998</v>
      </c>
    </row>
    <row r="707" spans="1:3" ht="16">
      <c r="A707" s="11" t="s">
        <v>809</v>
      </c>
      <c r="B707" s="11">
        <v>2.02</v>
      </c>
      <c r="C707" s="11">
        <v>3.35</v>
      </c>
    </row>
    <row r="708" spans="1:3" ht="16">
      <c r="A708" s="11" t="s">
        <v>810</v>
      </c>
      <c r="B708" s="11">
        <v>1.67</v>
      </c>
      <c r="C708" s="11">
        <v>2.19</v>
      </c>
    </row>
    <row r="709" spans="1:3" ht="16">
      <c r="A709" s="11" t="s">
        <v>811</v>
      </c>
      <c r="B709" s="11">
        <v>0.09</v>
      </c>
      <c r="C709" s="11">
        <v>0</v>
      </c>
    </row>
    <row r="710" spans="1:3" ht="16">
      <c r="A710" s="11" t="s">
        <v>812</v>
      </c>
      <c r="B710" s="11">
        <v>0.64</v>
      </c>
      <c r="C710" s="11">
        <v>0.49</v>
      </c>
    </row>
    <row r="711" spans="1:3" ht="16">
      <c r="A711" s="11" t="s">
        <v>813</v>
      </c>
      <c r="B711" s="11">
        <v>0.65</v>
      </c>
      <c r="C711" s="11">
        <v>0.45</v>
      </c>
    </row>
    <row r="712" spans="1:3" ht="16">
      <c r="A712" s="11" t="s">
        <v>814</v>
      </c>
      <c r="B712" s="11">
        <v>1.02</v>
      </c>
      <c r="C712" s="11">
        <v>2.33</v>
      </c>
    </row>
    <row r="713" spans="1:3" ht="16">
      <c r="A713" s="11" t="s">
        <v>815</v>
      </c>
      <c r="B713" s="11">
        <v>0.44</v>
      </c>
      <c r="C713" s="11">
        <v>0</v>
      </c>
    </row>
    <row r="714" spans="1:3" ht="16">
      <c r="A714" s="11" t="s">
        <v>816</v>
      </c>
      <c r="B714" s="11">
        <v>24.6</v>
      </c>
      <c r="C714" s="11">
        <v>25.12</v>
      </c>
    </row>
    <row r="715" spans="1:3" ht="16">
      <c r="A715" s="39" t="s">
        <v>817</v>
      </c>
      <c r="B715" s="39">
        <v>0</v>
      </c>
      <c r="C715" s="39">
        <v>0</v>
      </c>
    </row>
    <row r="716" spans="1:3" ht="16">
      <c r="A716" s="11" t="s">
        <v>818</v>
      </c>
      <c r="B716" s="11">
        <v>0.89</v>
      </c>
      <c r="C716" s="11">
        <v>0.41</v>
      </c>
    </row>
    <row r="717" spans="1:3" ht="16">
      <c r="A717" s="11" t="s">
        <v>819</v>
      </c>
      <c r="B717" s="37">
        <v>9.9700000000000005E+26</v>
      </c>
      <c r="C717" s="37">
        <v>3.3299999999999999E+32</v>
      </c>
    </row>
    <row r="718" spans="1:3" ht="16">
      <c r="A718" s="11" t="s">
        <v>820</v>
      </c>
      <c r="B718" s="11">
        <v>0.86</v>
      </c>
      <c r="C718" s="11">
        <v>0.4</v>
      </c>
    </row>
    <row r="719" spans="1:3" ht="16">
      <c r="A719" s="11" t="s">
        <v>821</v>
      </c>
      <c r="B719" s="11">
        <v>0.02</v>
      </c>
      <c r="C719" s="11">
        <v>0.01</v>
      </c>
    </row>
    <row r="720" spans="1:3" ht="16">
      <c r="A720" s="11" t="s">
        <v>822</v>
      </c>
      <c r="B720" s="11">
        <v>0</v>
      </c>
      <c r="C720" s="11">
        <v>0</v>
      </c>
    </row>
    <row r="721" spans="1:3" ht="16">
      <c r="A721" s="11" t="s">
        <v>823</v>
      </c>
      <c r="B721" s="11">
        <v>0</v>
      </c>
      <c r="C721" s="11">
        <v>0</v>
      </c>
    </row>
    <row r="722" spans="1:3" ht="16">
      <c r="A722" s="11" t="s">
        <v>824</v>
      </c>
      <c r="B722" s="11">
        <v>0.73</v>
      </c>
      <c r="C722" s="11">
        <v>0.49</v>
      </c>
    </row>
    <row r="723" spans="1:3" ht="16">
      <c r="A723" s="11" t="s">
        <v>825</v>
      </c>
      <c r="B723" s="11">
        <v>1.5</v>
      </c>
      <c r="C723" s="11">
        <v>2.1</v>
      </c>
    </row>
    <row r="724" spans="1:3" ht="16">
      <c r="A724" s="11" t="s">
        <v>826</v>
      </c>
      <c r="B724" s="11">
        <v>1.1100000000000001</v>
      </c>
      <c r="C724" s="11">
        <v>2.14</v>
      </c>
    </row>
    <row r="725" spans="1:3" ht="16">
      <c r="A725" s="11" t="s">
        <v>827</v>
      </c>
      <c r="B725" s="11">
        <v>2.0099999999999998</v>
      </c>
      <c r="C725" s="11">
        <v>2.2599999999999998</v>
      </c>
    </row>
    <row r="726" spans="1:3" ht="16">
      <c r="A726" s="11" t="s">
        <v>828</v>
      </c>
      <c r="B726" s="11">
        <v>10.53</v>
      </c>
      <c r="C726" s="11">
        <v>12.75</v>
      </c>
    </row>
    <row r="727" spans="1:3" ht="16">
      <c r="A727" s="11" t="s">
        <v>829</v>
      </c>
      <c r="B727" s="11">
        <v>2.41</v>
      </c>
      <c r="C727" s="11">
        <v>4.38</v>
      </c>
    </row>
    <row r="728" spans="1:3" ht="16">
      <c r="A728" s="11" t="s">
        <v>830</v>
      </c>
      <c r="B728" s="11">
        <v>2.2599999999999998</v>
      </c>
      <c r="C728" s="11">
        <v>3.21</v>
      </c>
    </row>
    <row r="729" spans="1:3" ht="16">
      <c r="A729" s="11" t="s">
        <v>831</v>
      </c>
      <c r="B729" s="11">
        <v>0.73</v>
      </c>
      <c r="C729" s="11">
        <v>0.45</v>
      </c>
    </row>
    <row r="730" spans="1:3" ht="16">
      <c r="A730" s="11" t="s">
        <v>832</v>
      </c>
      <c r="B730" s="11">
        <v>5.61</v>
      </c>
      <c r="C730" s="11">
        <v>6.48</v>
      </c>
    </row>
    <row r="731" spans="1:3" ht="16">
      <c r="A731" s="11" t="s">
        <v>833</v>
      </c>
      <c r="B731" s="11">
        <v>0.63</v>
      </c>
      <c r="C731" s="11">
        <v>0.43</v>
      </c>
    </row>
    <row r="732" spans="1:3" ht="16">
      <c r="A732" s="11" t="s">
        <v>834</v>
      </c>
      <c r="B732" s="11">
        <v>0.6</v>
      </c>
      <c r="C732" s="11">
        <v>0.5</v>
      </c>
    </row>
    <row r="733" spans="1:3" ht="16">
      <c r="A733" s="11" t="s">
        <v>835</v>
      </c>
      <c r="B733" s="11">
        <v>1.41</v>
      </c>
      <c r="C733" s="11">
        <v>2.29</v>
      </c>
    </row>
    <row r="734" spans="1:3" ht="16">
      <c r="A734" s="11" t="s">
        <v>836</v>
      </c>
      <c r="B734" s="11">
        <v>0</v>
      </c>
      <c r="C734" s="11">
        <v>0</v>
      </c>
    </row>
    <row r="735" spans="1:3" ht="16">
      <c r="A735" s="11" t="s">
        <v>837</v>
      </c>
      <c r="B735" s="11">
        <v>6.25</v>
      </c>
      <c r="C735" s="11">
        <v>10.88</v>
      </c>
    </row>
    <row r="736" spans="1:3" ht="16">
      <c r="A736" s="11" t="s">
        <v>838</v>
      </c>
      <c r="B736" s="11">
        <v>2</v>
      </c>
      <c r="C736" s="11">
        <v>2.58</v>
      </c>
    </row>
    <row r="737" spans="1:3" ht="16">
      <c r="A737" s="11" t="s">
        <v>839</v>
      </c>
      <c r="B737" s="11">
        <v>0.61</v>
      </c>
      <c r="C737" s="11">
        <v>0.43</v>
      </c>
    </row>
    <row r="738" spans="1:3" ht="16">
      <c r="A738" s="11" t="s">
        <v>840</v>
      </c>
      <c r="B738" s="11">
        <v>1.93</v>
      </c>
      <c r="C738" s="11">
        <v>2.61</v>
      </c>
    </row>
    <row r="739" spans="1:3" ht="16">
      <c r="A739" s="11" t="s">
        <v>841</v>
      </c>
      <c r="B739" s="11">
        <v>1.22</v>
      </c>
      <c r="C739" s="11">
        <v>19.170000000000002</v>
      </c>
    </row>
    <row r="740" spans="1:3" ht="16">
      <c r="A740" s="11" t="s">
        <v>842</v>
      </c>
      <c r="B740" s="11">
        <v>1.49</v>
      </c>
      <c r="C740" s="11">
        <v>2.14</v>
      </c>
    </row>
    <row r="741" spans="1:3" ht="16">
      <c r="A741" s="11" t="s">
        <v>843</v>
      </c>
      <c r="B741" s="11">
        <v>0.38</v>
      </c>
      <c r="C741" s="11">
        <v>0.25</v>
      </c>
    </row>
    <row r="742" spans="1:3" ht="16">
      <c r="A742" s="11" t="s">
        <v>844</v>
      </c>
      <c r="B742" s="11">
        <v>1.48</v>
      </c>
      <c r="C742" s="11">
        <v>2.11</v>
      </c>
    </row>
    <row r="743" spans="1:3" ht="16">
      <c r="A743" s="11" t="s">
        <v>845</v>
      </c>
      <c r="B743" s="11">
        <v>0.94</v>
      </c>
      <c r="C743" s="11">
        <v>0.46</v>
      </c>
    </row>
    <row r="744" spans="1:3" ht="16">
      <c r="A744" s="11" t="s">
        <v>846</v>
      </c>
      <c r="B744" s="11">
        <v>0</v>
      </c>
      <c r="C744" s="11">
        <v>0</v>
      </c>
    </row>
    <row r="745" spans="1:3" ht="16">
      <c r="A745" s="11" t="s">
        <v>847</v>
      </c>
      <c r="B745" s="11">
        <v>1.38</v>
      </c>
      <c r="C745" s="11">
        <v>2.38</v>
      </c>
    </row>
    <row r="746" spans="1:3" ht="16">
      <c r="A746" s="11" t="s">
        <v>848</v>
      </c>
      <c r="B746" s="11">
        <v>0</v>
      </c>
      <c r="C746" s="11">
        <v>0</v>
      </c>
    </row>
    <row r="747" spans="1:3" ht="16">
      <c r="A747" s="11" t="s">
        <v>849</v>
      </c>
      <c r="B747" s="11">
        <v>2.21</v>
      </c>
      <c r="C747" s="11">
        <v>6</v>
      </c>
    </row>
    <row r="748" spans="1:3" ht="16">
      <c r="A748" s="11" t="s">
        <v>850</v>
      </c>
      <c r="B748" s="11">
        <v>2.38</v>
      </c>
      <c r="C748" s="11">
        <v>5.12</v>
      </c>
    </row>
    <row r="749" spans="1:3" ht="16">
      <c r="A749" s="11" t="s">
        <v>851</v>
      </c>
      <c r="B749" s="11">
        <v>0.73</v>
      </c>
      <c r="C749" s="11">
        <v>0.41</v>
      </c>
    </row>
    <row r="750" spans="1:3" ht="16">
      <c r="A750" s="11" t="s">
        <v>852</v>
      </c>
      <c r="B750" s="37">
        <v>65500000000</v>
      </c>
      <c r="C750" s="37">
        <v>6.58E+20</v>
      </c>
    </row>
    <row r="751" spans="1:3" ht="16">
      <c r="A751" s="11" t="s">
        <v>853</v>
      </c>
      <c r="B751" s="11">
        <v>0</v>
      </c>
      <c r="C751" s="11">
        <v>0</v>
      </c>
    </row>
    <row r="752" spans="1:3" ht="16">
      <c r="A752" s="11" t="s">
        <v>854</v>
      </c>
      <c r="B752" s="11">
        <v>0.68</v>
      </c>
      <c r="C752" s="11">
        <v>0.45</v>
      </c>
    </row>
    <row r="753" spans="1:3" ht="16">
      <c r="A753" s="11" t="s">
        <v>855</v>
      </c>
      <c r="B753" s="11">
        <v>2.72</v>
      </c>
      <c r="C753" s="11">
        <v>3.93</v>
      </c>
    </row>
    <row r="754" spans="1:3" ht="16">
      <c r="A754" s="11" t="s">
        <v>856</v>
      </c>
      <c r="B754" s="11">
        <v>2.14</v>
      </c>
      <c r="C754" s="11">
        <v>2.4</v>
      </c>
    </row>
    <row r="755" spans="1:3" ht="16">
      <c r="A755" s="11" t="s">
        <v>857</v>
      </c>
      <c r="B755" s="11">
        <v>2.2400000000000002</v>
      </c>
      <c r="C755" s="11">
        <v>4.7</v>
      </c>
    </row>
    <row r="756" spans="1:3" ht="16">
      <c r="A756" s="11" t="s">
        <v>858</v>
      </c>
      <c r="B756" s="11">
        <v>0.56999999999999995</v>
      </c>
      <c r="C756" s="11">
        <v>0.31</v>
      </c>
    </row>
    <row r="757" spans="1:3" ht="16">
      <c r="A757" s="11" t="s">
        <v>859</v>
      </c>
      <c r="B757" s="11">
        <v>0.96</v>
      </c>
      <c r="C757" s="11">
        <v>0.35</v>
      </c>
    </row>
    <row r="758" spans="1:3" ht="16">
      <c r="A758" s="11" t="s">
        <v>860</v>
      </c>
      <c r="B758" s="11">
        <v>1.85</v>
      </c>
      <c r="C758" s="11">
        <v>2.73</v>
      </c>
    </row>
    <row r="759" spans="1:3" ht="16">
      <c r="A759" s="11" t="s">
        <v>861</v>
      </c>
      <c r="B759" s="11">
        <v>0</v>
      </c>
      <c r="C759" s="11">
        <v>0</v>
      </c>
    </row>
    <row r="760" spans="1:3" ht="16">
      <c r="A760" s="11" t="s">
        <v>862</v>
      </c>
      <c r="B760" s="11">
        <v>0</v>
      </c>
      <c r="C760" s="11">
        <v>0</v>
      </c>
    </row>
    <row r="761" spans="1:3" ht="16">
      <c r="A761" s="11" t="s">
        <v>863</v>
      </c>
      <c r="B761" s="11">
        <v>1.75</v>
      </c>
      <c r="C761" s="11">
        <v>2.72</v>
      </c>
    </row>
    <row r="762" spans="1:3" ht="16">
      <c r="A762" s="11" t="s">
        <v>864</v>
      </c>
      <c r="B762" s="11">
        <v>1.72</v>
      </c>
      <c r="C762" s="11">
        <v>124.69</v>
      </c>
    </row>
    <row r="763" spans="1:3" ht="16">
      <c r="A763" s="11" t="s">
        <v>865</v>
      </c>
      <c r="B763" s="11">
        <v>0.53</v>
      </c>
      <c r="C763" s="11">
        <v>0.47</v>
      </c>
    </row>
    <row r="764" spans="1:3" ht="16">
      <c r="A764" s="11" t="s">
        <v>866</v>
      </c>
      <c r="B764" s="11">
        <v>0.91</v>
      </c>
      <c r="C764" s="11">
        <v>0.41</v>
      </c>
    </row>
    <row r="765" spans="1:3" ht="16">
      <c r="A765" s="11" t="s">
        <v>867</v>
      </c>
      <c r="B765" s="11">
        <v>1.76</v>
      </c>
      <c r="C765" s="11">
        <v>2.63</v>
      </c>
    </row>
    <row r="766" spans="1:3" ht="16">
      <c r="A766" s="39" t="s">
        <v>868</v>
      </c>
      <c r="B766" s="39">
        <v>1.89</v>
      </c>
      <c r="C766" s="39">
        <v>2.95</v>
      </c>
    </row>
    <row r="767" spans="1:3" ht="16">
      <c r="A767" s="11" t="s">
        <v>869</v>
      </c>
      <c r="B767" s="11">
        <v>0.64</v>
      </c>
      <c r="C767" s="11">
        <v>0.47</v>
      </c>
    </row>
    <row r="768" spans="1:3" ht="16">
      <c r="A768" s="11" t="s">
        <v>870</v>
      </c>
      <c r="B768" s="11">
        <v>2.84</v>
      </c>
      <c r="C768" s="11">
        <v>3.29</v>
      </c>
    </row>
    <row r="769" spans="1:3" ht="16">
      <c r="A769" s="11" t="s">
        <v>871</v>
      </c>
      <c r="B769" s="11">
        <v>0.55000000000000004</v>
      </c>
      <c r="C769" s="11">
        <v>0.44</v>
      </c>
    </row>
    <row r="770" spans="1:3" ht="16">
      <c r="A770" s="11" t="s">
        <v>872</v>
      </c>
      <c r="B770" s="11">
        <v>0.65</v>
      </c>
      <c r="C770" s="11">
        <v>0.47</v>
      </c>
    </row>
    <row r="771" spans="1:3" ht="16">
      <c r="A771" s="11" t="s">
        <v>873</v>
      </c>
      <c r="B771" s="11">
        <v>0.5</v>
      </c>
      <c r="C771" s="11">
        <v>0.22</v>
      </c>
    </row>
    <row r="772" spans="1:3" ht="16">
      <c r="A772" s="11" t="s">
        <v>874</v>
      </c>
      <c r="B772" s="11">
        <v>1.77</v>
      </c>
      <c r="C772" s="11">
        <v>2.48</v>
      </c>
    </row>
    <row r="773" spans="1:3" ht="16">
      <c r="A773" s="11" t="s">
        <v>875</v>
      </c>
      <c r="B773" s="11">
        <v>2.0099999999999998</v>
      </c>
      <c r="C773" s="11">
        <v>2.86</v>
      </c>
    </row>
    <row r="774" spans="1:3" ht="16">
      <c r="A774" s="11" t="s">
        <v>876</v>
      </c>
      <c r="B774" s="11">
        <v>1.47</v>
      </c>
      <c r="C774" s="11">
        <v>2.29</v>
      </c>
    </row>
    <row r="775" spans="1:3" ht="16">
      <c r="A775" s="11" t="s">
        <v>877</v>
      </c>
      <c r="B775" s="11">
        <v>1.8</v>
      </c>
      <c r="C775" s="11">
        <v>2.78</v>
      </c>
    </row>
    <row r="776" spans="1:3" ht="16">
      <c r="A776" s="11" t="s">
        <v>878</v>
      </c>
      <c r="B776" s="11">
        <v>1.62</v>
      </c>
      <c r="C776" s="11">
        <v>2.4</v>
      </c>
    </row>
    <row r="777" spans="1:3" ht="16">
      <c r="A777" s="11" t="s">
        <v>879</v>
      </c>
      <c r="B777" s="11">
        <v>4</v>
      </c>
      <c r="C777" s="11">
        <v>5.91</v>
      </c>
    </row>
    <row r="778" spans="1:3" ht="16">
      <c r="A778" s="11" t="s">
        <v>880</v>
      </c>
      <c r="B778" s="11">
        <v>0.39</v>
      </c>
      <c r="C778" s="11">
        <v>0.34</v>
      </c>
    </row>
    <row r="779" spans="1:3" ht="16">
      <c r="A779" s="11" t="s">
        <v>881</v>
      </c>
      <c r="B779" s="11">
        <v>1.68</v>
      </c>
      <c r="C779" s="11">
        <v>2.14</v>
      </c>
    </row>
    <row r="780" spans="1:3" ht="16">
      <c r="A780" s="11" t="s">
        <v>882</v>
      </c>
      <c r="B780" s="11">
        <v>1.85</v>
      </c>
      <c r="C780" s="11">
        <v>2.59</v>
      </c>
    </row>
    <row r="781" spans="1:3" ht="16">
      <c r="A781" s="11" t="s">
        <v>883</v>
      </c>
      <c r="B781" s="11">
        <v>0.24</v>
      </c>
      <c r="C781" s="11">
        <v>0</v>
      </c>
    </row>
    <row r="782" spans="1:3" ht="16">
      <c r="A782" s="11" t="s">
        <v>884</v>
      </c>
      <c r="B782" s="11">
        <v>1.87</v>
      </c>
      <c r="C782" s="11">
        <v>2.09</v>
      </c>
    </row>
    <row r="783" spans="1:3" ht="16">
      <c r="A783" s="11" t="s">
        <v>885</v>
      </c>
      <c r="B783" s="11">
        <v>0</v>
      </c>
      <c r="C783" s="11">
        <v>0</v>
      </c>
    </row>
    <row r="784" spans="1:3" ht="16">
      <c r="A784" s="11" t="s">
        <v>886</v>
      </c>
      <c r="B784" s="11">
        <v>0.63</v>
      </c>
      <c r="C784" s="11">
        <v>0.28000000000000003</v>
      </c>
    </row>
    <row r="785" spans="1:3" ht="16">
      <c r="A785" s="11" t="s">
        <v>887</v>
      </c>
      <c r="B785" s="11">
        <v>0.68</v>
      </c>
      <c r="C785" s="11">
        <v>0.49</v>
      </c>
    </row>
    <row r="786" spans="1:3" ht="16">
      <c r="A786" s="11" t="s">
        <v>888</v>
      </c>
      <c r="B786" s="11">
        <v>0</v>
      </c>
      <c r="C786" s="11">
        <v>0</v>
      </c>
    </row>
    <row r="787" spans="1:3" ht="16">
      <c r="A787" s="11" t="s">
        <v>889</v>
      </c>
      <c r="B787" s="11">
        <v>0.55000000000000004</v>
      </c>
      <c r="C787" s="11">
        <v>0.41</v>
      </c>
    </row>
    <row r="788" spans="1:3" ht="16">
      <c r="A788" s="11" t="s">
        <v>890</v>
      </c>
      <c r="B788" s="37">
        <v>1760000</v>
      </c>
      <c r="C788" s="37">
        <v>3850000</v>
      </c>
    </row>
    <row r="789" spans="1:3" ht="16">
      <c r="A789" s="11" t="s">
        <v>891</v>
      </c>
      <c r="B789" s="11">
        <v>0.51</v>
      </c>
      <c r="C789" s="11">
        <v>0.43</v>
      </c>
    </row>
    <row r="790" spans="1:3" ht="16">
      <c r="A790" s="11" t="s">
        <v>892</v>
      </c>
      <c r="B790" s="11">
        <v>2.2599999999999998</v>
      </c>
      <c r="C790" s="11">
        <v>6.14</v>
      </c>
    </row>
    <row r="791" spans="1:3" ht="16">
      <c r="A791" s="11" t="s">
        <v>893</v>
      </c>
      <c r="B791" s="11">
        <v>1.48</v>
      </c>
      <c r="C791" s="11">
        <v>2.0499999999999998</v>
      </c>
    </row>
    <row r="792" spans="1:3" ht="16">
      <c r="A792" s="11" t="s">
        <v>894</v>
      </c>
      <c r="B792" s="11">
        <v>0</v>
      </c>
      <c r="C792" s="11">
        <v>0</v>
      </c>
    </row>
    <row r="793" spans="1:3" ht="16">
      <c r="A793" s="11" t="s">
        <v>895</v>
      </c>
      <c r="B793" s="11">
        <v>0.84</v>
      </c>
      <c r="C793" s="11">
        <v>0.41</v>
      </c>
    </row>
    <row r="794" spans="1:3" ht="16">
      <c r="A794" s="11" t="s">
        <v>896</v>
      </c>
      <c r="B794" s="11">
        <v>1.98</v>
      </c>
      <c r="C794" s="11">
        <v>3.64</v>
      </c>
    </row>
    <row r="795" spans="1:3" ht="16">
      <c r="A795" s="11" t="s">
        <v>897</v>
      </c>
      <c r="B795" s="11">
        <v>0.62</v>
      </c>
      <c r="C795" s="11">
        <v>0.47</v>
      </c>
    </row>
    <row r="796" spans="1:3" ht="16">
      <c r="A796" s="11" t="s">
        <v>898</v>
      </c>
      <c r="B796" s="11">
        <v>0</v>
      </c>
      <c r="C796" s="11">
        <v>0</v>
      </c>
    </row>
    <row r="797" spans="1:3" ht="16">
      <c r="A797" s="11" t="s">
        <v>899</v>
      </c>
      <c r="B797" s="11">
        <v>0</v>
      </c>
      <c r="C797" s="11">
        <v>0</v>
      </c>
    </row>
    <row r="798" spans="1:3" ht="16">
      <c r="A798" s="11" t="s">
        <v>900</v>
      </c>
      <c r="B798" s="11">
        <v>0</v>
      </c>
      <c r="C798" s="11">
        <v>0</v>
      </c>
    </row>
    <row r="799" spans="1:3" ht="16">
      <c r="A799" s="11" t="s">
        <v>901</v>
      </c>
      <c r="B799" s="11">
        <v>0</v>
      </c>
      <c r="C799" s="11">
        <v>0</v>
      </c>
    </row>
    <row r="800" spans="1:3" ht="16">
      <c r="A800" s="11" t="s">
        <v>902</v>
      </c>
      <c r="B800" s="11">
        <v>0.96</v>
      </c>
      <c r="C800" s="11">
        <v>0.49</v>
      </c>
    </row>
    <row r="801" spans="1:3" ht="16">
      <c r="A801" s="11" t="s">
        <v>903</v>
      </c>
      <c r="B801" s="11">
        <v>0</v>
      </c>
      <c r="C801" s="11">
        <v>0</v>
      </c>
    </row>
    <row r="802" spans="1:3" ht="16">
      <c r="A802" s="11" t="s">
        <v>904</v>
      </c>
      <c r="B802" s="11">
        <v>0</v>
      </c>
      <c r="C802" s="11">
        <v>0</v>
      </c>
    </row>
    <row r="803" spans="1:3" ht="16">
      <c r="A803" s="11" t="s">
        <v>905</v>
      </c>
      <c r="B803" s="11">
        <v>9.4700000000000006</v>
      </c>
      <c r="C803" s="11">
        <v>20.93</v>
      </c>
    </row>
    <row r="804" spans="1:3" ht="16">
      <c r="A804" s="11" t="s">
        <v>906</v>
      </c>
      <c r="B804" s="11">
        <v>0.61</v>
      </c>
      <c r="C804" s="11">
        <v>0.43</v>
      </c>
    </row>
    <row r="805" spans="1:3" ht="16">
      <c r="A805" s="11" t="s">
        <v>907</v>
      </c>
      <c r="B805" s="11">
        <v>0</v>
      </c>
      <c r="C805" s="11">
        <v>0</v>
      </c>
    </row>
    <row r="806" spans="1:3" ht="16">
      <c r="A806" s="11" t="s">
        <v>908</v>
      </c>
      <c r="B806" s="11">
        <v>1.92</v>
      </c>
      <c r="C806" s="11">
        <v>2.88</v>
      </c>
    </row>
    <row r="807" spans="1:3" ht="16">
      <c r="A807" s="11" t="s">
        <v>909</v>
      </c>
      <c r="B807" s="11">
        <v>0.94</v>
      </c>
      <c r="C807" s="11">
        <v>0.01</v>
      </c>
    </row>
    <row r="808" spans="1:3" ht="16">
      <c r="A808" s="11" t="s">
        <v>910</v>
      </c>
      <c r="B808" s="11">
        <v>1.07</v>
      </c>
      <c r="C808" s="11">
        <v>47.08</v>
      </c>
    </row>
    <row r="809" spans="1:3" ht="16">
      <c r="A809" s="11" t="s">
        <v>911</v>
      </c>
      <c r="B809" s="11">
        <v>1.35</v>
      </c>
      <c r="C809" s="11">
        <v>2.1</v>
      </c>
    </row>
    <row r="810" spans="1:3" ht="16">
      <c r="A810" s="11" t="s">
        <v>912</v>
      </c>
      <c r="B810" s="11">
        <v>2.52</v>
      </c>
      <c r="C810" s="11">
        <v>6.15</v>
      </c>
    </row>
    <row r="811" spans="1:3" ht="16">
      <c r="A811" s="11" t="s">
        <v>913</v>
      </c>
      <c r="B811" s="11">
        <v>2.99</v>
      </c>
      <c r="C811" s="11">
        <v>4.1399999999999997</v>
      </c>
    </row>
    <row r="812" spans="1:3" ht="16">
      <c r="A812" s="11" t="s">
        <v>914</v>
      </c>
      <c r="B812" s="11">
        <v>0.66</v>
      </c>
      <c r="C812" s="11">
        <v>0.49</v>
      </c>
    </row>
    <row r="813" spans="1:3" ht="16">
      <c r="A813" s="11" t="s">
        <v>915</v>
      </c>
      <c r="B813" s="11">
        <v>3.7</v>
      </c>
      <c r="C813" s="11">
        <v>6.35</v>
      </c>
    </row>
    <row r="814" spans="1:3" ht="16">
      <c r="A814" s="11" t="s">
        <v>916</v>
      </c>
      <c r="B814" s="11">
        <v>0.38</v>
      </c>
      <c r="C814" s="11">
        <v>0.35</v>
      </c>
    </row>
    <row r="815" spans="1:3" ht="16">
      <c r="A815" s="11" t="s">
        <v>917</v>
      </c>
      <c r="B815" s="11">
        <v>4.18</v>
      </c>
      <c r="C815" s="11">
        <v>13.12</v>
      </c>
    </row>
    <row r="816" spans="1:3" ht="16">
      <c r="A816" s="11" t="s">
        <v>918</v>
      </c>
      <c r="B816" s="11">
        <v>0</v>
      </c>
      <c r="C816" s="11">
        <v>0</v>
      </c>
    </row>
    <row r="817" spans="1:3" ht="16">
      <c r="A817" s="39" t="s">
        <v>919</v>
      </c>
      <c r="B817" s="39">
        <v>0</v>
      </c>
      <c r="C817" s="39">
        <v>0</v>
      </c>
    </row>
    <row r="818" spans="1:3" ht="16">
      <c r="A818" s="11" t="s">
        <v>920</v>
      </c>
      <c r="B818" s="11">
        <v>0</v>
      </c>
      <c r="C818" s="11">
        <v>0</v>
      </c>
    </row>
    <row r="819" spans="1:3" ht="16">
      <c r="A819" s="11" t="s">
        <v>921</v>
      </c>
      <c r="B819" s="11">
        <v>2.9</v>
      </c>
      <c r="C819" s="11">
        <v>4.05</v>
      </c>
    </row>
    <row r="820" spans="1:3" ht="16">
      <c r="A820" s="11" t="s">
        <v>922</v>
      </c>
      <c r="B820" s="11">
        <v>0</v>
      </c>
      <c r="C820" s="11">
        <v>0</v>
      </c>
    </row>
    <row r="821" spans="1:3" ht="16">
      <c r="A821" s="11" t="s">
        <v>923</v>
      </c>
      <c r="B821" s="11">
        <v>2.4300000000000002</v>
      </c>
      <c r="C821" s="11">
        <v>3.88</v>
      </c>
    </row>
    <row r="822" spans="1:3" ht="16">
      <c r="A822" s="11" t="s">
        <v>924</v>
      </c>
      <c r="B822" s="11">
        <v>0.51</v>
      </c>
      <c r="C822" s="11">
        <v>0.28999999999999998</v>
      </c>
    </row>
    <row r="823" spans="1:3" ht="16">
      <c r="A823" s="11" t="s">
        <v>925</v>
      </c>
      <c r="B823" s="11">
        <v>1.68</v>
      </c>
      <c r="C823" s="11">
        <v>2.39</v>
      </c>
    </row>
    <row r="824" spans="1:3" ht="16">
      <c r="A824" s="11" t="s">
        <v>926</v>
      </c>
      <c r="B824" s="11">
        <v>1.19</v>
      </c>
      <c r="C824" s="11">
        <v>2.1</v>
      </c>
    </row>
    <row r="825" spans="1:3" ht="16">
      <c r="A825" s="11" t="s">
        <v>927</v>
      </c>
      <c r="B825" s="11">
        <v>0.72</v>
      </c>
      <c r="C825" s="11">
        <v>0.45</v>
      </c>
    </row>
    <row r="826" spans="1:3" ht="16">
      <c r="A826" s="11" t="s">
        <v>928</v>
      </c>
      <c r="B826" s="11">
        <v>0</v>
      </c>
      <c r="C826" s="11">
        <v>0</v>
      </c>
    </row>
    <row r="827" spans="1:3" ht="16">
      <c r="A827" s="11" t="s">
        <v>929</v>
      </c>
      <c r="B827" s="11">
        <v>1.27</v>
      </c>
      <c r="C827" s="11">
        <v>4.05</v>
      </c>
    </row>
    <row r="828" spans="1:3" ht="16">
      <c r="A828" s="11" t="s">
        <v>930</v>
      </c>
      <c r="B828" s="11">
        <v>1.7</v>
      </c>
      <c r="C828" s="11">
        <v>2.77</v>
      </c>
    </row>
    <row r="829" spans="1:3" ht="16">
      <c r="A829" s="11" t="s">
        <v>931</v>
      </c>
      <c r="B829" s="11">
        <v>4.6399999999999997</v>
      </c>
      <c r="C829" s="11">
        <v>4.9800000000000004</v>
      </c>
    </row>
    <row r="830" spans="1:3" ht="16">
      <c r="A830" s="11" t="s">
        <v>932</v>
      </c>
      <c r="B830" s="11">
        <v>12.2</v>
      </c>
      <c r="C830" s="11">
        <v>15.03</v>
      </c>
    </row>
    <row r="831" spans="1:3" ht="16">
      <c r="A831" s="11" t="s">
        <v>933</v>
      </c>
      <c r="B831" s="11">
        <v>0.63</v>
      </c>
      <c r="C831" s="11">
        <v>0.47</v>
      </c>
    </row>
    <row r="832" spans="1:3" ht="16">
      <c r="A832" s="11" t="s">
        <v>934</v>
      </c>
      <c r="B832" s="11">
        <v>0</v>
      </c>
      <c r="C832" s="11">
        <v>0</v>
      </c>
    </row>
    <row r="833" spans="1:3" ht="16">
      <c r="A833" s="11" t="s">
        <v>935</v>
      </c>
      <c r="B833" s="11">
        <v>0</v>
      </c>
      <c r="C833" s="11">
        <v>0</v>
      </c>
    </row>
    <row r="834" spans="1:3" ht="16">
      <c r="A834" s="11" t="s">
        <v>936</v>
      </c>
      <c r="B834" s="11">
        <v>3.96</v>
      </c>
      <c r="C834" s="11">
        <v>4.24</v>
      </c>
    </row>
    <row r="835" spans="1:3" ht="16">
      <c r="A835" s="11" t="s">
        <v>937</v>
      </c>
      <c r="B835" s="11">
        <v>0</v>
      </c>
      <c r="C835" s="11">
        <v>0</v>
      </c>
    </row>
    <row r="836" spans="1:3" ht="16">
      <c r="A836" s="11" t="s">
        <v>938</v>
      </c>
      <c r="B836" s="11">
        <v>0</v>
      </c>
      <c r="C836" s="11">
        <v>0</v>
      </c>
    </row>
    <row r="837" spans="1:3" ht="16">
      <c r="A837" s="11" t="s">
        <v>939</v>
      </c>
      <c r="B837" s="11">
        <v>0</v>
      </c>
      <c r="C837" s="11">
        <v>0</v>
      </c>
    </row>
    <row r="838" spans="1:3" ht="16">
      <c r="A838" s="11" t="s">
        <v>940</v>
      </c>
      <c r="B838" s="11">
        <v>0.42</v>
      </c>
      <c r="C838" s="11">
        <v>0.25</v>
      </c>
    </row>
    <row r="839" spans="1:3" ht="16">
      <c r="A839" s="11" t="s">
        <v>941</v>
      </c>
      <c r="B839" s="11">
        <v>0</v>
      </c>
      <c r="C839" s="11">
        <v>0</v>
      </c>
    </row>
    <row r="840" spans="1:3" ht="16">
      <c r="A840" s="11" t="s">
        <v>942</v>
      </c>
      <c r="B840" s="11">
        <v>0</v>
      </c>
      <c r="C840" s="11">
        <v>0</v>
      </c>
    </row>
    <row r="841" spans="1:3" ht="16">
      <c r="A841" s="11" t="s">
        <v>943</v>
      </c>
      <c r="B841" s="11">
        <v>0</v>
      </c>
      <c r="C841" s="11">
        <v>0</v>
      </c>
    </row>
    <row r="842" spans="1:3" ht="16">
      <c r="A842" s="11" t="s">
        <v>944</v>
      </c>
      <c r="B842" s="11">
        <v>1.55</v>
      </c>
      <c r="C842" s="11">
        <v>3.21</v>
      </c>
    </row>
    <row r="843" spans="1:3" ht="16">
      <c r="A843" s="11" t="s">
        <v>945</v>
      </c>
      <c r="B843" s="11">
        <v>2</v>
      </c>
      <c r="C843" s="11">
        <v>2.2599999999999998</v>
      </c>
    </row>
    <row r="844" spans="1:3" ht="16">
      <c r="A844" s="11" t="s">
        <v>946</v>
      </c>
      <c r="B844" s="11">
        <v>2.2799999999999998</v>
      </c>
      <c r="C844" s="11">
        <v>8.19</v>
      </c>
    </row>
    <row r="845" spans="1:3" ht="16">
      <c r="A845" s="11" t="s">
        <v>947</v>
      </c>
      <c r="B845" s="11">
        <v>1.59</v>
      </c>
      <c r="C845" s="11">
        <v>2.1</v>
      </c>
    </row>
    <row r="846" spans="1:3" ht="16">
      <c r="A846" s="11" t="s">
        <v>948</v>
      </c>
      <c r="B846" s="11">
        <v>0.46</v>
      </c>
      <c r="C846" s="11">
        <v>0.46</v>
      </c>
    </row>
    <row r="847" spans="1:3" ht="16">
      <c r="A847" s="11" t="s">
        <v>949</v>
      </c>
      <c r="B847" s="11">
        <v>1.83</v>
      </c>
      <c r="C847" s="11">
        <v>5.92</v>
      </c>
    </row>
    <row r="848" spans="1:3" ht="16">
      <c r="A848" s="11" t="s">
        <v>950</v>
      </c>
      <c r="B848" s="11">
        <v>0.92</v>
      </c>
      <c r="C848" s="11">
        <v>0.01</v>
      </c>
    </row>
    <row r="849" spans="1:3" ht="16">
      <c r="A849" s="11" t="s">
        <v>951</v>
      </c>
      <c r="B849" s="11">
        <v>1.71</v>
      </c>
      <c r="C849" s="11">
        <v>2.21</v>
      </c>
    </row>
    <row r="850" spans="1:3" ht="16">
      <c r="A850" s="11" t="s">
        <v>952</v>
      </c>
      <c r="B850" s="11">
        <v>0</v>
      </c>
      <c r="C850" s="11">
        <v>0</v>
      </c>
    </row>
    <row r="851" spans="1:3" ht="16">
      <c r="A851" s="11" t="s">
        <v>953</v>
      </c>
      <c r="B851" s="11">
        <v>1.92</v>
      </c>
      <c r="C851" s="11">
        <v>2.09</v>
      </c>
    </row>
    <row r="852" spans="1:3" ht="16">
      <c r="A852" s="11" t="s">
        <v>954</v>
      </c>
      <c r="B852" s="11">
        <v>0.57999999999999996</v>
      </c>
      <c r="C852" s="11">
        <v>0.47</v>
      </c>
    </row>
    <row r="853" spans="1:3" ht="16">
      <c r="A853" s="11" t="s">
        <v>955</v>
      </c>
      <c r="B853" s="11">
        <v>0.19</v>
      </c>
      <c r="C853" s="11">
        <v>0</v>
      </c>
    </row>
    <row r="854" spans="1:3" ht="16">
      <c r="A854" s="11" t="s">
        <v>956</v>
      </c>
      <c r="B854" s="11">
        <v>0.28000000000000003</v>
      </c>
      <c r="C854" s="11">
        <v>0</v>
      </c>
    </row>
    <row r="855" spans="1:3" ht="16">
      <c r="A855" s="11" t="s">
        <v>957</v>
      </c>
      <c r="B855" s="11">
        <v>0</v>
      </c>
      <c r="C855" s="11">
        <v>0</v>
      </c>
    </row>
    <row r="856" spans="1:3" ht="16">
      <c r="A856" s="11" t="s">
        <v>958</v>
      </c>
      <c r="B856" s="11">
        <v>1.8</v>
      </c>
      <c r="C856" s="11">
        <v>2.3199999999999998</v>
      </c>
    </row>
    <row r="857" spans="1:3" ht="16">
      <c r="A857" s="11" t="s">
        <v>959</v>
      </c>
      <c r="B857" s="11">
        <v>0</v>
      </c>
      <c r="C857" s="11">
        <v>0</v>
      </c>
    </row>
    <row r="858" spans="1:3" ht="16">
      <c r="A858" s="11" t="s">
        <v>960</v>
      </c>
      <c r="B858" s="11">
        <v>0</v>
      </c>
      <c r="C858" s="11">
        <v>0</v>
      </c>
    </row>
    <row r="859" spans="1:3" ht="16">
      <c r="A859" s="11" t="s">
        <v>961</v>
      </c>
      <c r="B859" s="11">
        <v>0.63</v>
      </c>
      <c r="C859" s="11">
        <v>0.45</v>
      </c>
    </row>
    <row r="860" spans="1:3" ht="16">
      <c r="A860" s="11" t="s">
        <v>962</v>
      </c>
      <c r="B860" s="11">
        <v>1.57</v>
      </c>
      <c r="C860" s="11">
        <v>2.09</v>
      </c>
    </row>
    <row r="861" spans="1:3" ht="16">
      <c r="A861" s="11" t="s">
        <v>963</v>
      </c>
      <c r="B861" s="11">
        <v>0.42</v>
      </c>
      <c r="C861" s="11">
        <v>0.33</v>
      </c>
    </row>
    <row r="862" spans="1:3" ht="16">
      <c r="A862" s="11" t="s">
        <v>964</v>
      </c>
      <c r="B862" s="11">
        <v>0</v>
      </c>
      <c r="C862" s="11">
        <v>0</v>
      </c>
    </row>
    <row r="863" spans="1:3" ht="16">
      <c r="A863" s="11" t="s">
        <v>965</v>
      </c>
      <c r="B863" s="11">
        <v>0</v>
      </c>
      <c r="C863" s="11">
        <v>0</v>
      </c>
    </row>
    <row r="864" spans="1:3" ht="16">
      <c r="A864" s="11" t="s">
        <v>966</v>
      </c>
      <c r="B864" s="11">
        <v>0</v>
      </c>
      <c r="C864" s="11">
        <v>0</v>
      </c>
    </row>
    <row r="865" spans="1:3" ht="16">
      <c r="A865" s="11" t="s">
        <v>967</v>
      </c>
      <c r="B865" s="11">
        <v>1.28</v>
      </c>
      <c r="C865" s="11">
        <v>3.43</v>
      </c>
    </row>
    <row r="866" spans="1:3" ht="16">
      <c r="A866" s="11" t="s">
        <v>968</v>
      </c>
      <c r="B866" s="11">
        <v>1.87</v>
      </c>
      <c r="C866" s="11">
        <v>2.71</v>
      </c>
    </row>
    <row r="867" spans="1:3" ht="16">
      <c r="A867" s="11" t="s">
        <v>969</v>
      </c>
      <c r="B867" s="11">
        <v>1.61</v>
      </c>
      <c r="C867" s="11">
        <v>2.2999999999999998</v>
      </c>
    </row>
    <row r="868" spans="1:3" ht="16">
      <c r="A868" s="39" t="s">
        <v>970</v>
      </c>
      <c r="B868" s="39">
        <v>0</v>
      </c>
      <c r="C868" s="39">
        <v>0</v>
      </c>
    </row>
    <row r="869" spans="1:3" ht="16">
      <c r="A869" s="11" t="s">
        <v>971</v>
      </c>
      <c r="B869" s="11">
        <v>1.52</v>
      </c>
      <c r="C869" s="11">
        <v>2.0099999999999998</v>
      </c>
    </row>
    <row r="870" spans="1:3" ht="16">
      <c r="A870" s="11" t="s">
        <v>972</v>
      </c>
      <c r="B870" s="11">
        <v>11.16</v>
      </c>
      <c r="C870" s="11">
        <v>14.23</v>
      </c>
    </row>
    <row r="871" spans="1:3" ht="16">
      <c r="A871" s="11" t="s">
        <v>973</v>
      </c>
      <c r="B871" s="11">
        <v>1.94</v>
      </c>
      <c r="C871" s="11">
        <v>3.06</v>
      </c>
    </row>
    <row r="872" spans="1:3" ht="16">
      <c r="A872" s="11" t="s">
        <v>974</v>
      </c>
      <c r="B872" s="11">
        <v>5.37</v>
      </c>
      <c r="C872" s="11">
        <v>19.41</v>
      </c>
    </row>
    <row r="873" spans="1:3" ht="16">
      <c r="A873" s="11" t="s">
        <v>975</v>
      </c>
      <c r="B873" s="11">
        <v>0.51</v>
      </c>
      <c r="C873" s="11">
        <v>0.33</v>
      </c>
    </row>
    <row r="874" spans="1:3" ht="16">
      <c r="A874" s="11" t="s">
        <v>976</v>
      </c>
      <c r="B874" s="11">
        <v>0.47</v>
      </c>
      <c r="C874" s="11">
        <v>0.42</v>
      </c>
    </row>
    <row r="875" spans="1:3" ht="16">
      <c r="A875" s="11" t="s">
        <v>977</v>
      </c>
      <c r="B875" s="11">
        <v>1.71</v>
      </c>
      <c r="C875" s="11">
        <v>2.95</v>
      </c>
    </row>
    <row r="876" spans="1:3" ht="16">
      <c r="A876" s="11" t="s">
        <v>978</v>
      </c>
      <c r="B876" s="11">
        <v>0</v>
      </c>
      <c r="C876" s="11">
        <v>0</v>
      </c>
    </row>
    <row r="877" spans="1:3" ht="16">
      <c r="A877" s="11" t="s">
        <v>979</v>
      </c>
      <c r="B877" s="11">
        <v>0</v>
      </c>
      <c r="C877" s="11">
        <v>0</v>
      </c>
    </row>
    <row r="878" spans="1:3" ht="16">
      <c r="A878" s="11" t="s">
        <v>980</v>
      </c>
      <c r="B878" s="11">
        <v>0</v>
      </c>
      <c r="C878" s="11">
        <v>0</v>
      </c>
    </row>
    <row r="879" spans="1:3" ht="16">
      <c r="A879" s="11" t="s">
        <v>981</v>
      </c>
      <c r="B879" s="11">
        <v>1.74</v>
      </c>
      <c r="C879" s="11">
        <v>2.23</v>
      </c>
    </row>
    <row r="880" spans="1:3" ht="16">
      <c r="A880" s="11" t="s">
        <v>982</v>
      </c>
      <c r="B880" s="11">
        <v>0</v>
      </c>
      <c r="C880" s="11">
        <v>0</v>
      </c>
    </row>
    <row r="881" spans="1:3" ht="16">
      <c r="A881" s="11" t="s">
        <v>983</v>
      </c>
      <c r="B881" s="11">
        <v>1.72</v>
      </c>
      <c r="C881" s="11">
        <v>4.82</v>
      </c>
    </row>
    <row r="882" spans="1:3" ht="16">
      <c r="A882" s="11" t="s">
        <v>984</v>
      </c>
      <c r="B882" s="11">
        <v>0</v>
      </c>
      <c r="C882" s="11">
        <v>0</v>
      </c>
    </row>
    <row r="883" spans="1:3" ht="16">
      <c r="A883" s="11" t="s">
        <v>985</v>
      </c>
      <c r="B883" s="11">
        <v>1.64</v>
      </c>
      <c r="C883" s="11">
        <v>2.2799999999999998</v>
      </c>
    </row>
    <row r="884" spans="1:3" ht="16">
      <c r="A884" s="11" t="s">
        <v>986</v>
      </c>
      <c r="B884" s="11">
        <v>3.13</v>
      </c>
      <c r="C884" s="11">
        <v>4.51</v>
      </c>
    </row>
    <row r="885" spans="1:3" ht="16">
      <c r="A885" s="11" t="s">
        <v>987</v>
      </c>
      <c r="B885" s="11">
        <v>1.83</v>
      </c>
      <c r="C885" s="11">
        <v>2.57</v>
      </c>
    </row>
    <row r="886" spans="1:3" ht="16">
      <c r="A886" s="11" t="s">
        <v>988</v>
      </c>
      <c r="B886" s="11">
        <v>2.52</v>
      </c>
      <c r="C886" s="11">
        <v>3.37</v>
      </c>
    </row>
    <row r="887" spans="1:3" ht="16">
      <c r="A887" s="11" t="s">
        <v>989</v>
      </c>
      <c r="B887" s="11">
        <v>0.56999999999999995</v>
      </c>
      <c r="C887" s="11">
        <v>0.36</v>
      </c>
    </row>
    <row r="888" spans="1:3" ht="16">
      <c r="A888" s="11" t="s">
        <v>990</v>
      </c>
      <c r="B888" s="11">
        <v>1.65</v>
      </c>
      <c r="C888" s="11">
        <v>2.42</v>
      </c>
    </row>
    <row r="889" spans="1:3" ht="16">
      <c r="A889" s="11" t="s">
        <v>991</v>
      </c>
      <c r="B889" s="11">
        <v>1.25</v>
      </c>
      <c r="C889" s="11">
        <v>2.04</v>
      </c>
    </row>
    <row r="890" spans="1:3" ht="16">
      <c r="A890" s="11" t="s">
        <v>992</v>
      </c>
      <c r="B890" s="11">
        <v>0</v>
      </c>
      <c r="C890" s="11">
        <v>0</v>
      </c>
    </row>
    <row r="891" spans="1:3" ht="16">
      <c r="A891" s="11" t="s">
        <v>993</v>
      </c>
      <c r="B891" s="11">
        <v>0.28000000000000003</v>
      </c>
      <c r="C891" s="11">
        <v>0</v>
      </c>
    </row>
    <row r="892" spans="1:3" ht="16">
      <c r="A892" s="11" t="s">
        <v>994</v>
      </c>
      <c r="B892" s="11">
        <v>3.27</v>
      </c>
      <c r="C892" s="11">
        <v>5.07</v>
      </c>
    </row>
    <row r="893" spans="1:3" ht="16">
      <c r="A893" s="11" t="s">
        <v>995</v>
      </c>
      <c r="B893" s="11">
        <v>0.77</v>
      </c>
      <c r="C893" s="11">
        <v>0.39</v>
      </c>
    </row>
    <row r="894" spans="1:3" ht="16">
      <c r="A894" s="11" t="s">
        <v>996</v>
      </c>
      <c r="B894" s="11">
        <v>0.49</v>
      </c>
      <c r="C894" s="11">
        <v>0.28999999999999998</v>
      </c>
    </row>
    <row r="895" spans="1:3" ht="16">
      <c r="A895" s="11" t="s">
        <v>997</v>
      </c>
      <c r="B895" s="37">
        <v>68500</v>
      </c>
      <c r="C895" s="37">
        <v>111000</v>
      </c>
    </row>
    <row r="896" spans="1:3" ht="16">
      <c r="A896" s="11" t="s">
        <v>998</v>
      </c>
      <c r="B896" s="11">
        <v>0.69</v>
      </c>
      <c r="C896" s="11">
        <v>0.48</v>
      </c>
    </row>
    <row r="897" spans="1:3" ht="16">
      <c r="A897" s="11" t="s">
        <v>999</v>
      </c>
      <c r="B897" s="11">
        <v>3.31</v>
      </c>
      <c r="C897" s="11">
        <v>3.57</v>
      </c>
    </row>
    <row r="898" spans="1:3" ht="16">
      <c r="A898" s="11" t="s">
        <v>1000</v>
      </c>
      <c r="B898" s="11">
        <v>0.61</v>
      </c>
      <c r="C898" s="11">
        <v>0.44</v>
      </c>
    </row>
    <row r="899" spans="1:3" ht="16">
      <c r="A899" s="11" t="s">
        <v>1001</v>
      </c>
      <c r="B899" s="11">
        <v>0</v>
      </c>
      <c r="C899" s="11">
        <v>0</v>
      </c>
    </row>
    <row r="900" spans="1:3" ht="16">
      <c r="A900" s="11" t="s">
        <v>1002</v>
      </c>
      <c r="B900" s="11">
        <v>1.61</v>
      </c>
      <c r="C900" s="11">
        <v>2.35</v>
      </c>
    </row>
    <row r="901" spans="1:3" ht="16">
      <c r="A901" s="11" t="s">
        <v>1003</v>
      </c>
      <c r="B901" s="11">
        <v>1.22</v>
      </c>
      <c r="C901" s="11">
        <v>2.2000000000000002</v>
      </c>
    </row>
    <row r="902" spans="1:3" ht="16">
      <c r="A902" s="11" t="s">
        <v>1004</v>
      </c>
      <c r="B902" s="11">
        <v>0</v>
      </c>
      <c r="C902" s="11">
        <v>0</v>
      </c>
    </row>
    <row r="903" spans="1:3" ht="16">
      <c r="A903" s="11" t="s">
        <v>1005</v>
      </c>
      <c r="B903" s="11">
        <v>8.39</v>
      </c>
      <c r="C903" s="11">
        <v>13.38</v>
      </c>
    </row>
    <row r="904" spans="1:3" ht="16">
      <c r="A904" s="11" t="s">
        <v>1006</v>
      </c>
      <c r="B904" s="11">
        <v>0</v>
      </c>
      <c r="C904" s="11">
        <v>0</v>
      </c>
    </row>
    <row r="905" spans="1:3" ht="16">
      <c r="A905" s="11" t="s">
        <v>1007</v>
      </c>
      <c r="B905" s="11">
        <v>10.72</v>
      </c>
      <c r="C905" s="11">
        <v>10.78</v>
      </c>
    </row>
    <row r="906" spans="1:3" ht="16">
      <c r="A906" s="11" t="s">
        <v>1008</v>
      </c>
      <c r="B906" s="11">
        <v>0.69</v>
      </c>
      <c r="C906" s="11">
        <v>0</v>
      </c>
    </row>
    <row r="907" spans="1:3" ht="16">
      <c r="A907" s="11" t="s">
        <v>1009</v>
      </c>
      <c r="B907" s="11">
        <v>1.76</v>
      </c>
      <c r="C907" s="11">
        <v>4.1500000000000004</v>
      </c>
    </row>
    <row r="908" spans="1:3" ht="16">
      <c r="A908" s="11" t="s">
        <v>1010</v>
      </c>
      <c r="B908" s="11">
        <v>0.68</v>
      </c>
      <c r="C908" s="11">
        <v>0</v>
      </c>
    </row>
    <row r="909" spans="1:3" ht="16">
      <c r="A909" s="11" t="s">
        <v>1011</v>
      </c>
      <c r="B909" s="11">
        <v>0.86</v>
      </c>
      <c r="C909" s="11">
        <v>0.45</v>
      </c>
    </row>
    <row r="910" spans="1:3" ht="16">
      <c r="A910" s="11" t="s">
        <v>1012</v>
      </c>
      <c r="B910" s="11">
        <v>0.48</v>
      </c>
      <c r="C910" s="11">
        <v>0.27</v>
      </c>
    </row>
    <row r="911" spans="1:3" ht="16">
      <c r="A911" s="11" t="s">
        <v>1013</v>
      </c>
      <c r="B911" s="11">
        <v>0.52</v>
      </c>
      <c r="C911" s="11">
        <v>0.35</v>
      </c>
    </row>
    <row r="912" spans="1:3" ht="16">
      <c r="A912" s="11" t="s">
        <v>1014</v>
      </c>
      <c r="B912" s="11">
        <v>1.76</v>
      </c>
      <c r="C912" s="11">
        <v>2.36</v>
      </c>
    </row>
    <row r="913" spans="1:3" ht="16">
      <c r="A913" s="11" t="s">
        <v>1015</v>
      </c>
      <c r="B913" s="11">
        <v>1.56</v>
      </c>
      <c r="C913" s="11">
        <v>2.4300000000000002</v>
      </c>
    </row>
    <row r="914" spans="1:3" ht="16">
      <c r="A914" s="11" t="s">
        <v>1016</v>
      </c>
      <c r="B914" s="37">
        <v>14800</v>
      </c>
      <c r="C914" s="37">
        <v>16200</v>
      </c>
    </row>
    <row r="915" spans="1:3" ht="16">
      <c r="A915" s="11" t="s">
        <v>1017</v>
      </c>
      <c r="B915" s="11">
        <v>0</v>
      </c>
      <c r="C915" s="11">
        <v>0</v>
      </c>
    </row>
    <row r="916" spans="1:3" ht="16">
      <c r="A916" s="11" t="s">
        <v>1018</v>
      </c>
      <c r="B916" s="11">
        <v>0</v>
      </c>
      <c r="C916" s="11">
        <v>0</v>
      </c>
    </row>
    <row r="917" spans="1:3" ht="16">
      <c r="A917" s="11" t="s">
        <v>1019</v>
      </c>
      <c r="B917" s="11">
        <v>0</v>
      </c>
      <c r="C917" s="11">
        <v>0</v>
      </c>
    </row>
    <row r="918" spans="1:3" ht="16">
      <c r="A918" s="11" t="s">
        <v>1020</v>
      </c>
      <c r="B918" s="11">
        <v>0</v>
      </c>
      <c r="C918" s="11">
        <v>0</v>
      </c>
    </row>
    <row r="919" spans="1:3" ht="16">
      <c r="A919" s="39" t="s">
        <v>1021</v>
      </c>
      <c r="B919" s="39">
        <v>0</v>
      </c>
      <c r="C919" s="39">
        <v>0</v>
      </c>
    </row>
    <row r="920" spans="1:3" ht="16">
      <c r="A920" s="11" t="s">
        <v>1022</v>
      </c>
      <c r="B920" s="11">
        <v>1.08</v>
      </c>
      <c r="C920" s="11">
        <v>7.18</v>
      </c>
    </row>
    <row r="921" spans="1:3" ht="16">
      <c r="A921" s="11" t="s">
        <v>1023</v>
      </c>
      <c r="B921" s="11">
        <v>0.9</v>
      </c>
      <c r="C921" s="11">
        <v>0.17</v>
      </c>
    </row>
    <row r="922" spans="1:3" ht="16">
      <c r="A922" s="11" t="s">
        <v>1024</v>
      </c>
      <c r="B922" s="11">
        <v>0.28000000000000003</v>
      </c>
      <c r="C922" s="11">
        <v>0</v>
      </c>
    </row>
    <row r="923" spans="1:3" ht="16">
      <c r="A923" s="11" t="s">
        <v>1025</v>
      </c>
      <c r="B923" s="11">
        <v>3.3</v>
      </c>
      <c r="C923" s="11">
        <v>5.07</v>
      </c>
    </row>
    <row r="924" spans="1:3" ht="16">
      <c r="A924" s="11" t="s">
        <v>1026</v>
      </c>
      <c r="B924" s="11">
        <v>1.6</v>
      </c>
      <c r="C924" s="11">
        <v>2.2400000000000002</v>
      </c>
    </row>
    <row r="925" spans="1:3" ht="16">
      <c r="A925" s="11" t="s">
        <v>1027</v>
      </c>
      <c r="B925" s="11">
        <v>0</v>
      </c>
      <c r="C925" s="11">
        <v>0</v>
      </c>
    </row>
    <row r="926" spans="1:3" ht="16">
      <c r="A926" s="11" t="s">
        <v>1028</v>
      </c>
      <c r="B926" s="11">
        <v>8.5299999999999994</v>
      </c>
      <c r="C926" s="11">
        <v>10.98</v>
      </c>
    </row>
    <row r="927" spans="1:3" ht="16">
      <c r="A927" s="11" t="s">
        <v>1029</v>
      </c>
      <c r="B927" s="11">
        <v>21.4</v>
      </c>
      <c r="C927" s="11">
        <v>24.37</v>
      </c>
    </row>
    <row r="928" spans="1:3" ht="16">
      <c r="A928" s="11" t="s">
        <v>1030</v>
      </c>
      <c r="B928" s="11">
        <v>3.58</v>
      </c>
      <c r="C928" s="11">
        <v>4.0199999999999996</v>
      </c>
    </row>
    <row r="929" spans="1:3" ht="16">
      <c r="A929" s="11" t="s">
        <v>1031</v>
      </c>
      <c r="B929" s="11">
        <v>1.52</v>
      </c>
      <c r="C929" s="11">
        <v>2.0299999999999998</v>
      </c>
    </row>
    <row r="930" spans="1:3" ht="16">
      <c r="A930" s="11" t="s">
        <v>1032</v>
      </c>
      <c r="B930" s="11">
        <v>0.32</v>
      </c>
      <c r="C930" s="11">
        <v>0.28000000000000003</v>
      </c>
    </row>
    <row r="931" spans="1:3" ht="16">
      <c r="A931" s="11" t="s">
        <v>1033</v>
      </c>
      <c r="B931" s="37">
        <v>8.6600000000000002E+52</v>
      </c>
      <c r="C931" s="37">
        <v>2.6500000000000001E+53</v>
      </c>
    </row>
    <row r="932" spans="1:3" ht="16">
      <c r="A932" s="11" t="s">
        <v>1034</v>
      </c>
      <c r="B932" s="11">
        <v>0.64</v>
      </c>
      <c r="C932" s="11">
        <v>0.47</v>
      </c>
    </row>
    <row r="933" spans="1:3" ht="16">
      <c r="A933" s="11" t="s">
        <v>1035</v>
      </c>
      <c r="B933" s="11">
        <v>1.06</v>
      </c>
      <c r="C933" s="11">
        <v>7.18</v>
      </c>
    </row>
    <row r="934" spans="1:3" ht="16">
      <c r="A934" s="11" t="s">
        <v>1036</v>
      </c>
      <c r="B934" s="11">
        <v>0.81</v>
      </c>
      <c r="C934" s="11">
        <v>0.16</v>
      </c>
    </row>
    <row r="935" spans="1:3" ht="16">
      <c r="A935" s="11" t="s">
        <v>1037</v>
      </c>
      <c r="B935" s="11">
        <v>1.79</v>
      </c>
      <c r="C935" s="11">
        <v>2.57</v>
      </c>
    </row>
    <row r="936" spans="1:3" ht="16">
      <c r="A936" s="11" t="s">
        <v>1038</v>
      </c>
      <c r="B936" s="11">
        <v>0.56000000000000005</v>
      </c>
      <c r="C936" s="11">
        <v>0</v>
      </c>
    </row>
    <row r="937" spans="1:3" ht="16">
      <c r="A937" s="11" t="s">
        <v>1039</v>
      </c>
      <c r="B937" s="11">
        <v>0</v>
      </c>
      <c r="C937" s="11">
        <v>0</v>
      </c>
    </row>
    <row r="938" spans="1:3" ht="16">
      <c r="A938" s="11" t="s">
        <v>1040</v>
      </c>
      <c r="B938" s="11">
        <v>0</v>
      </c>
      <c r="C938" s="11">
        <v>0</v>
      </c>
    </row>
    <row r="939" spans="1:3" ht="16">
      <c r="A939" s="11" t="s">
        <v>1041</v>
      </c>
      <c r="B939" s="11">
        <v>1.61</v>
      </c>
      <c r="C939" s="11">
        <v>2.11</v>
      </c>
    </row>
    <row r="940" spans="1:3" ht="16">
      <c r="A940" s="11" t="s">
        <v>1042</v>
      </c>
      <c r="B940" s="11">
        <v>0.28000000000000003</v>
      </c>
      <c r="C940" s="11">
        <v>0</v>
      </c>
    </row>
    <row r="941" spans="1:3" ht="16">
      <c r="A941" s="11" t="s">
        <v>1043</v>
      </c>
      <c r="B941" s="11">
        <v>2.16</v>
      </c>
      <c r="C941" s="11">
        <v>3.42</v>
      </c>
    </row>
    <row r="942" spans="1:3" ht="16">
      <c r="A942" s="11" t="s">
        <v>1044</v>
      </c>
      <c r="B942" s="11">
        <v>1.59</v>
      </c>
      <c r="C942" s="11">
        <v>2.0499999999999998</v>
      </c>
    </row>
    <row r="943" spans="1:3" ht="16">
      <c r="A943" s="11" t="s">
        <v>1045</v>
      </c>
      <c r="B943" s="11">
        <v>2.23</v>
      </c>
      <c r="C943" s="11">
        <v>2.92</v>
      </c>
    </row>
    <row r="944" spans="1:3" ht="16">
      <c r="A944" s="11" t="s">
        <v>1046</v>
      </c>
      <c r="B944" s="11">
        <v>0</v>
      </c>
      <c r="C944" s="11">
        <v>0</v>
      </c>
    </row>
    <row r="945" spans="1:3" ht="16">
      <c r="A945" s="11" t="s">
        <v>1047</v>
      </c>
      <c r="B945" s="11">
        <v>2.09</v>
      </c>
      <c r="C945" s="11">
        <v>2.82</v>
      </c>
    </row>
    <row r="946" spans="1:3" ht="16">
      <c r="A946" s="11" t="s">
        <v>1048</v>
      </c>
      <c r="B946" s="11">
        <v>0</v>
      </c>
      <c r="C946" s="11">
        <v>0</v>
      </c>
    </row>
    <row r="947" spans="1:3" ht="16">
      <c r="A947" s="11" t="s">
        <v>1049</v>
      </c>
      <c r="B947" s="11">
        <v>4.97</v>
      </c>
      <c r="C947" s="11">
        <v>7.95</v>
      </c>
    </row>
    <row r="948" spans="1:3" ht="16">
      <c r="A948" s="11" t="s">
        <v>1050</v>
      </c>
      <c r="B948" s="11">
        <v>0</v>
      </c>
      <c r="C948" s="11">
        <v>0</v>
      </c>
    </row>
    <row r="949" spans="1:3" ht="16">
      <c r="A949" s="11" t="s">
        <v>1051</v>
      </c>
      <c r="B949" s="11">
        <v>0</v>
      </c>
      <c r="C949" s="11">
        <v>0</v>
      </c>
    </row>
    <row r="950" spans="1:3" ht="16">
      <c r="A950" s="11" t="s">
        <v>1052</v>
      </c>
      <c r="B950" s="11">
        <v>0.66</v>
      </c>
      <c r="C950" s="11">
        <v>0.49</v>
      </c>
    </row>
    <row r="951" spans="1:3" ht="16">
      <c r="A951" s="11" t="s">
        <v>1053</v>
      </c>
      <c r="B951" s="11">
        <v>0</v>
      </c>
      <c r="C951" s="11">
        <v>0</v>
      </c>
    </row>
    <row r="952" spans="1:3" ht="16">
      <c r="A952" s="11" t="s">
        <v>1054</v>
      </c>
      <c r="B952" s="11">
        <v>0</v>
      </c>
      <c r="C952" s="11">
        <v>0</v>
      </c>
    </row>
    <row r="953" spans="1:3" ht="16">
      <c r="A953" s="11" t="s">
        <v>1055</v>
      </c>
      <c r="B953" s="11">
        <v>0.55000000000000004</v>
      </c>
      <c r="C953" s="11">
        <v>0.39</v>
      </c>
    </row>
    <row r="954" spans="1:3" ht="16">
      <c r="A954" s="11" t="s">
        <v>1056</v>
      </c>
      <c r="B954" s="11">
        <v>0.89</v>
      </c>
      <c r="C954" s="11">
        <v>0.4</v>
      </c>
    </row>
    <row r="955" spans="1:3" ht="16">
      <c r="A955" s="11" t="s">
        <v>1057</v>
      </c>
      <c r="B955" s="11">
        <v>0</v>
      </c>
      <c r="C955" s="11">
        <v>0</v>
      </c>
    </row>
    <row r="956" spans="1:3" ht="16">
      <c r="A956" s="11" t="s">
        <v>1058</v>
      </c>
      <c r="B956" s="11">
        <v>0</v>
      </c>
      <c r="C956" s="11">
        <v>0</v>
      </c>
    </row>
    <row r="957" spans="1:3" ht="16">
      <c r="A957" s="11" t="s">
        <v>1059</v>
      </c>
      <c r="B957" s="11">
        <v>1.35</v>
      </c>
      <c r="C957" s="11">
        <v>2.08</v>
      </c>
    </row>
    <row r="958" spans="1:3" ht="16">
      <c r="A958" s="11" t="s">
        <v>1060</v>
      </c>
      <c r="B958" s="11">
        <v>1.47</v>
      </c>
      <c r="C958" s="11">
        <v>2.14</v>
      </c>
    </row>
    <row r="959" spans="1:3" ht="16">
      <c r="A959" s="11" t="s">
        <v>1061</v>
      </c>
      <c r="B959" s="11">
        <v>3.58</v>
      </c>
      <c r="C959" s="11">
        <v>4.4400000000000004</v>
      </c>
    </row>
    <row r="960" spans="1:3" ht="16">
      <c r="A960" s="11" t="s">
        <v>1062</v>
      </c>
      <c r="B960" s="11">
        <v>0.8</v>
      </c>
      <c r="C960" s="11">
        <v>0.45</v>
      </c>
    </row>
    <row r="961" spans="1:3" ht="16">
      <c r="A961" s="11" t="s">
        <v>1063</v>
      </c>
      <c r="B961" s="11">
        <v>0</v>
      </c>
      <c r="C961" s="11">
        <v>0</v>
      </c>
    </row>
    <row r="962" spans="1:3" ht="16">
      <c r="A962" s="11" t="s">
        <v>1064</v>
      </c>
      <c r="B962" s="11">
        <v>0.02</v>
      </c>
      <c r="C962" s="11">
        <v>0.01</v>
      </c>
    </row>
    <row r="963" spans="1:3" ht="16">
      <c r="A963" s="11" t="s">
        <v>1065</v>
      </c>
      <c r="B963" s="11">
        <v>0.56999999999999995</v>
      </c>
      <c r="C963" s="11">
        <v>0.42</v>
      </c>
    </row>
    <row r="964" spans="1:3" ht="16">
      <c r="A964" s="11" t="s">
        <v>1066</v>
      </c>
      <c r="B964" s="11">
        <v>0.49</v>
      </c>
      <c r="C964" s="11">
        <v>0.35</v>
      </c>
    </row>
    <row r="965" spans="1:3" ht="16">
      <c r="A965" s="11" t="s">
        <v>1067</v>
      </c>
      <c r="B965" s="11">
        <v>2.94</v>
      </c>
      <c r="C965" s="11">
        <v>3.38</v>
      </c>
    </row>
    <row r="966" spans="1:3" ht="16">
      <c r="A966" s="11" t="s">
        <v>1068</v>
      </c>
      <c r="B966" s="11">
        <v>0.81</v>
      </c>
      <c r="C966" s="11">
        <v>0.42</v>
      </c>
    </row>
    <row r="967" spans="1:3" ht="16">
      <c r="A967" s="11" t="s">
        <v>1069</v>
      </c>
      <c r="B967" s="11">
        <v>1.81</v>
      </c>
      <c r="C967" s="11">
        <v>2.54</v>
      </c>
    </row>
    <row r="968" spans="1:3" ht="16">
      <c r="A968" s="11" t="s">
        <v>1070</v>
      </c>
      <c r="B968" s="11">
        <v>1.5</v>
      </c>
      <c r="C968" s="11">
        <v>2.2799999999999998</v>
      </c>
    </row>
    <row r="969" spans="1:3" ht="16">
      <c r="A969" s="11" t="s">
        <v>1071</v>
      </c>
      <c r="B969" s="11">
        <v>19.09</v>
      </c>
      <c r="C969" s="11">
        <v>29.76</v>
      </c>
    </row>
    <row r="970" spans="1:3" ht="16">
      <c r="A970" s="39" t="s">
        <v>1072</v>
      </c>
      <c r="B970" s="39">
        <v>1.8</v>
      </c>
      <c r="C970" s="39">
        <v>2.65</v>
      </c>
    </row>
    <row r="971" spans="1:3" ht="16">
      <c r="A971" s="11" t="s">
        <v>1073</v>
      </c>
      <c r="B971" s="11">
        <v>1.89</v>
      </c>
      <c r="C971" s="11">
        <v>2.25</v>
      </c>
    </row>
    <row r="972" spans="1:3" ht="16">
      <c r="A972" s="11" t="s">
        <v>1074</v>
      </c>
      <c r="B972" s="11">
        <v>1.91</v>
      </c>
      <c r="C972" s="11">
        <v>2.35</v>
      </c>
    </row>
    <row r="973" spans="1:3" ht="16">
      <c r="A973" s="11" t="s">
        <v>1075</v>
      </c>
      <c r="B973" s="11">
        <v>1.75</v>
      </c>
      <c r="C973" s="11">
        <v>2.63</v>
      </c>
    </row>
    <row r="974" spans="1:3" ht="16">
      <c r="A974" s="11" t="s">
        <v>1076</v>
      </c>
      <c r="B974" s="11">
        <v>1.69</v>
      </c>
      <c r="C974" s="11">
        <v>2.2400000000000002</v>
      </c>
    </row>
    <row r="975" spans="1:3" ht="16">
      <c r="A975" s="11" t="s">
        <v>1077</v>
      </c>
      <c r="B975" s="11">
        <v>2.2599999999999998</v>
      </c>
      <c r="C975" s="11">
        <v>3.06</v>
      </c>
    </row>
    <row r="976" spans="1:3" ht="16">
      <c r="A976" s="11" t="s">
        <v>1078</v>
      </c>
      <c r="B976" s="11">
        <v>1.73</v>
      </c>
      <c r="C976" s="11">
        <v>2.41</v>
      </c>
    </row>
    <row r="977" spans="1:3" ht="16">
      <c r="A977" s="11" t="s">
        <v>1079</v>
      </c>
      <c r="B977" s="11">
        <v>2.5099999999999998</v>
      </c>
      <c r="C977" s="11">
        <v>3.61</v>
      </c>
    </row>
    <row r="978" spans="1:3" ht="16">
      <c r="A978" s="11" t="s">
        <v>1080</v>
      </c>
      <c r="B978" s="11">
        <v>2.09</v>
      </c>
      <c r="C978" s="11">
        <v>8.24</v>
      </c>
    </row>
    <row r="979" spans="1:3" ht="16">
      <c r="A979" s="11" t="s">
        <v>1081</v>
      </c>
      <c r="B979" s="11">
        <v>1.05</v>
      </c>
      <c r="C979" s="11">
        <v>3.72</v>
      </c>
    </row>
    <row r="980" spans="1:3" ht="16">
      <c r="A980" s="11" t="s">
        <v>1082</v>
      </c>
      <c r="B980" s="11">
        <v>1.57</v>
      </c>
      <c r="C980" s="11">
        <v>2.2599999999999998</v>
      </c>
    </row>
    <row r="981" spans="1:3" ht="16">
      <c r="A981" s="11" t="s">
        <v>1083</v>
      </c>
      <c r="B981" s="11">
        <v>6.83</v>
      </c>
      <c r="C981" s="11">
        <v>8.8000000000000007</v>
      </c>
    </row>
    <row r="982" spans="1:3" ht="16">
      <c r="A982" s="11" t="s">
        <v>1084</v>
      </c>
      <c r="B982" s="11">
        <v>1.51</v>
      </c>
      <c r="C982" s="11">
        <v>2.15</v>
      </c>
    </row>
    <row r="983" spans="1:3" ht="16">
      <c r="A983" s="11" t="s">
        <v>1085</v>
      </c>
      <c r="B983" s="11">
        <v>0.28000000000000003</v>
      </c>
      <c r="C983" s="11">
        <v>0.22</v>
      </c>
    </row>
    <row r="984" spans="1:3" ht="16">
      <c r="A984" s="11" t="s">
        <v>1086</v>
      </c>
      <c r="B984" s="11">
        <v>14.04</v>
      </c>
      <c r="C984" s="11">
        <v>29.94</v>
      </c>
    </row>
    <row r="985" spans="1:3" ht="16">
      <c r="A985" s="11" t="s">
        <v>1087</v>
      </c>
      <c r="B985" s="11">
        <v>2.12</v>
      </c>
      <c r="C985" s="11">
        <v>7.98</v>
      </c>
    </row>
    <row r="986" spans="1:3" ht="16">
      <c r="A986" s="11" t="s">
        <v>1088</v>
      </c>
      <c r="B986" s="11">
        <v>1.06</v>
      </c>
      <c r="C986" s="11">
        <v>3.47</v>
      </c>
    </row>
    <row r="987" spans="1:3" ht="16">
      <c r="A987" s="11" t="s">
        <v>1089</v>
      </c>
      <c r="B987" s="11">
        <v>1.1299999999999999</v>
      </c>
      <c r="C987" s="11">
        <v>2.77</v>
      </c>
    </row>
    <row r="988" spans="1:3" ht="16">
      <c r="A988" s="11" t="s">
        <v>1090</v>
      </c>
      <c r="B988" s="11">
        <v>1.95</v>
      </c>
      <c r="C988" s="11">
        <v>2.38</v>
      </c>
    </row>
    <row r="989" spans="1:3" ht="16">
      <c r="A989" s="11" t="s">
        <v>1091</v>
      </c>
      <c r="B989" s="11">
        <v>1.76</v>
      </c>
      <c r="C989" s="11">
        <v>2.15</v>
      </c>
    </row>
    <row r="990" spans="1:3" ht="16">
      <c r="A990" s="11" t="s">
        <v>1092</v>
      </c>
      <c r="B990" s="11">
        <v>1.57</v>
      </c>
      <c r="C990" s="11">
        <v>2</v>
      </c>
    </row>
    <row r="991" spans="1:3" ht="16">
      <c r="A991" s="11" t="s">
        <v>1093</v>
      </c>
      <c r="B991" s="11">
        <v>1.79</v>
      </c>
      <c r="C991" s="11">
        <v>2.4900000000000002</v>
      </c>
    </row>
    <row r="992" spans="1:3" ht="16">
      <c r="A992" s="11" t="s">
        <v>1094</v>
      </c>
      <c r="B992" s="11">
        <v>1.95</v>
      </c>
      <c r="C992" s="11">
        <v>3.04</v>
      </c>
    </row>
    <row r="993" spans="1:3" ht="16">
      <c r="A993" s="11" t="s">
        <v>1095</v>
      </c>
      <c r="B993" s="11">
        <v>0.64</v>
      </c>
      <c r="C993" s="11">
        <v>0.46</v>
      </c>
    </row>
    <row r="994" spans="1:3" ht="16">
      <c r="A994" s="11" t="s">
        <v>1096</v>
      </c>
      <c r="B994" s="11">
        <v>6.2</v>
      </c>
      <c r="C994" s="11">
        <v>7.7</v>
      </c>
    </row>
    <row r="995" spans="1:3" ht="16">
      <c r="A995" s="11" t="s">
        <v>1097</v>
      </c>
      <c r="B995" s="11">
        <v>1.44</v>
      </c>
      <c r="C995" s="11">
        <v>2.0099999999999998</v>
      </c>
    </row>
    <row r="996" spans="1:3" ht="16">
      <c r="A996" s="11" t="s">
        <v>1098</v>
      </c>
      <c r="B996" s="11">
        <v>1.79</v>
      </c>
      <c r="C996" s="11">
        <v>2.42</v>
      </c>
    </row>
    <row r="997" spans="1:3" ht="16">
      <c r="A997" s="11" t="s">
        <v>1099</v>
      </c>
      <c r="B997" s="11">
        <v>2.2400000000000002</v>
      </c>
      <c r="C997" s="11">
        <v>3.28</v>
      </c>
    </row>
    <row r="998" spans="1:3" ht="16">
      <c r="A998" s="11" t="s">
        <v>1100</v>
      </c>
      <c r="B998" s="11">
        <v>0.51</v>
      </c>
      <c r="C998" s="11">
        <v>0.37</v>
      </c>
    </row>
    <row r="999" spans="1:3" ht="16">
      <c r="A999" s="11" t="s">
        <v>1101</v>
      </c>
      <c r="B999" s="11">
        <v>1.6</v>
      </c>
      <c r="C999" s="11">
        <v>2.2200000000000002</v>
      </c>
    </row>
    <row r="1000" spans="1:3" ht="16">
      <c r="A1000" s="11" t="s">
        <v>1102</v>
      </c>
      <c r="B1000" s="11">
        <v>1.9</v>
      </c>
      <c r="C1000" s="11">
        <v>2.91</v>
      </c>
    </row>
    <row r="1001" spans="1:3" ht="16">
      <c r="A1001" s="11" t="s">
        <v>1103</v>
      </c>
      <c r="B1001" s="11">
        <v>1.64</v>
      </c>
      <c r="C1001" s="11">
        <v>2.17</v>
      </c>
    </row>
    <row r="1002" spans="1:3" ht="16">
      <c r="A1002" s="11" t="s">
        <v>1104</v>
      </c>
      <c r="B1002" s="11">
        <v>1.96</v>
      </c>
      <c r="C1002" s="11">
        <v>2.66</v>
      </c>
    </row>
    <row r="1003" spans="1:3" ht="16">
      <c r="A1003" s="11" t="s">
        <v>1105</v>
      </c>
      <c r="B1003" s="11">
        <v>1.89</v>
      </c>
      <c r="C1003" s="11">
        <v>2.21</v>
      </c>
    </row>
    <row r="1004" spans="1:3" ht="16">
      <c r="A1004" s="11" t="s">
        <v>1106</v>
      </c>
      <c r="B1004" s="11">
        <v>6.68</v>
      </c>
      <c r="C1004" s="11">
        <v>7.95</v>
      </c>
    </row>
    <row r="1005" spans="1:3" ht="16">
      <c r="A1005" s="11" t="s">
        <v>1107</v>
      </c>
      <c r="B1005" s="11">
        <v>1.66</v>
      </c>
      <c r="C1005" s="11">
        <v>2.15</v>
      </c>
    </row>
    <row r="1006" spans="1:3" ht="16">
      <c r="A1006" s="11" t="s">
        <v>1108</v>
      </c>
      <c r="B1006" s="11">
        <v>2.89</v>
      </c>
      <c r="C1006" s="11">
        <v>4.74</v>
      </c>
    </row>
    <row r="1007" spans="1:3" ht="16">
      <c r="A1007" s="11" t="s">
        <v>1109</v>
      </c>
      <c r="B1007" s="11">
        <v>1.63</v>
      </c>
      <c r="C1007" s="11">
        <v>2.37</v>
      </c>
    </row>
    <row r="1008" spans="1:3" ht="16">
      <c r="A1008" s="11" t="s">
        <v>1110</v>
      </c>
      <c r="B1008" s="11">
        <v>1.75</v>
      </c>
      <c r="C1008" s="11">
        <v>2.62</v>
      </c>
    </row>
    <row r="1009" spans="1:3" ht="16">
      <c r="A1009" s="11" t="s">
        <v>1111</v>
      </c>
      <c r="B1009" s="11">
        <v>2.14</v>
      </c>
      <c r="C1009" s="11">
        <v>3.74</v>
      </c>
    </row>
    <row r="1010" spans="1:3" ht="16">
      <c r="A1010" s="11" t="s">
        <v>1112</v>
      </c>
      <c r="B1010" s="11">
        <v>1.94</v>
      </c>
      <c r="C1010" s="11">
        <v>3.04</v>
      </c>
    </row>
    <row r="1011" spans="1:3" ht="16">
      <c r="A1011" s="11" t="s">
        <v>1113</v>
      </c>
      <c r="B1011" s="11">
        <v>1.53</v>
      </c>
      <c r="C1011" s="11">
        <v>2.0099999999999998</v>
      </c>
    </row>
    <row r="1012" spans="1:3" ht="16">
      <c r="A1012" s="11" t="s">
        <v>1114</v>
      </c>
      <c r="B1012" s="11">
        <v>2.23</v>
      </c>
      <c r="C1012" s="11">
        <v>2.59</v>
      </c>
    </row>
    <row r="1013" spans="1:3" ht="16">
      <c r="A1013" s="11" t="s">
        <v>1115</v>
      </c>
      <c r="B1013" s="11">
        <v>2.33</v>
      </c>
      <c r="C1013" s="11">
        <v>3.31</v>
      </c>
    </row>
    <row r="1014" spans="1:3" ht="16">
      <c r="A1014" s="11" t="s">
        <v>1116</v>
      </c>
      <c r="B1014" s="11">
        <v>8.8699999999999992</v>
      </c>
      <c r="C1014" s="11">
        <v>17.47</v>
      </c>
    </row>
    <row r="1015" spans="1:3" ht="16">
      <c r="A1015" s="11" t="s">
        <v>1117</v>
      </c>
      <c r="B1015" s="11">
        <v>2.02</v>
      </c>
      <c r="C1015" s="11">
        <v>3.13</v>
      </c>
    </row>
    <row r="1016" spans="1:3" ht="16">
      <c r="A1016" s="11" t="s">
        <v>1118</v>
      </c>
      <c r="B1016" s="11">
        <v>1.69</v>
      </c>
      <c r="C1016" s="11">
        <v>2.4</v>
      </c>
    </row>
    <row r="1017" spans="1:3" ht="16">
      <c r="A1017" s="11" t="s">
        <v>1119</v>
      </c>
      <c r="B1017" s="11">
        <v>0.86</v>
      </c>
      <c r="C1017" s="11">
        <v>0.45</v>
      </c>
    </row>
    <row r="1018" spans="1:3" ht="16">
      <c r="A1018" s="11" t="s">
        <v>1120</v>
      </c>
      <c r="B1018" s="11">
        <v>1.69</v>
      </c>
      <c r="C1018" s="11">
        <v>2.2599999999999998</v>
      </c>
    </row>
    <row r="1019" spans="1:3" ht="16">
      <c r="A1019" s="11" t="s">
        <v>1121</v>
      </c>
      <c r="B1019" s="11">
        <v>2.17</v>
      </c>
      <c r="C1019" s="37">
        <v>9310</v>
      </c>
    </row>
    <row r="1020" spans="1:3" ht="16">
      <c r="A1020" s="11" t="s">
        <v>1122</v>
      </c>
      <c r="B1020" s="11">
        <v>2.08</v>
      </c>
      <c r="C1020" s="11">
        <v>2.92</v>
      </c>
    </row>
    <row r="1021" spans="1:3" ht="16">
      <c r="A1021" s="39" t="s">
        <v>1123</v>
      </c>
      <c r="B1021" s="39">
        <v>1.73</v>
      </c>
      <c r="C1021" s="39">
        <v>2.35</v>
      </c>
    </row>
    <row r="1022" spans="1:3" ht="16">
      <c r="A1022" s="11" t="s">
        <v>1124</v>
      </c>
      <c r="B1022" s="11">
        <v>2.66</v>
      </c>
      <c r="C1022" s="11">
        <v>3.31</v>
      </c>
    </row>
    <row r="1023" spans="1:3" ht="16">
      <c r="A1023" s="11" t="s">
        <v>1125</v>
      </c>
      <c r="B1023" s="11">
        <v>3.96</v>
      </c>
      <c r="C1023" s="11">
        <v>6.63</v>
      </c>
    </row>
    <row r="1024" spans="1:3" ht="16">
      <c r="A1024" s="11" t="s">
        <v>1126</v>
      </c>
      <c r="B1024" s="11">
        <v>2.1</v>
      </c>
      <c r="C1024" s="11">
        <v>3.16</v>
      </c>
    </row>
    <row r="1025" spans="1:3" ht="16">
      <c r="A1025" s="11" t="s">
        <v>1127</v>
      </c>
      <c r="B1025" s="11">
        <v>0.14000000000000001</v>
      </c>
      <c r="C1025" s="11">
        <v>7.0000000000000007E-2</v>
      </c>
    </row>
    <row r="1026" spans="1:3" ht="16">
      <c r="A1026" s="11" t="s">
        <v>1128</v>
      </c>
      <c r="B1026" s="11">
        <v>0</v>
      </c>
      <c r="C1026" s="11">
        <v>0</v>
      </c>
    </row>
    <row r="1027" spans="1:3" ht="16">
      <c r="A1027" s="11" t="s">
        <v>1129</v>
      </c>
      <c r="B1027" s="11">
        <v>0.02</v>
      </c>
      <c r="C1027" s="11">
        <v>0.01</v>
      </c>
    </row>
    <row r="1028" spans="1:3" ht="16">
      <c r="A1028" s="11" t="s">
        <v>1130</v>
      </c>
      <c r="B1028" s="11">
        <v>0</v>
      </c>
      <c r="C1028" s="11">
        <v>0</v>
      </c>
    </row>
    <row r="1029" spans="1:3" ht="16">
      <c r="A1029" s="11" t="s">
        <v>1131</v>
      </c>
      <c r="B1029" s="11">
        <v>68.760000000000005</v>
      </c>
      <c r="C1029" s="11">
        <v>89.3</v>
      </c>
    </row>
    <row r="1030" spans="1:3" ht="16">
      <c r="A1030" s="11" t="s">
        <v>1132</v>
      </c>
      <c r="B1030" s="11">
        <v>1.83</v>
      </c>
      <c r="C1030" s="11">
        <v>2.2400000000000002</v>
      </c>
    </row>
    <row r="1031" spans="1:3" ht="16">
      <c r="A1031" s="11" t="s">
        <v>1133</v>
      </c>
      <c r="B1031" s="11">
        <v>2.54</v>
      </c>
      <c r="C1031" s="11">
        <v>4</v>
      </c>
    </row>
    <row r="1032" spans="1:3" ht="16">
      <c r="A1032" s="11" t="s">
        <v>1134</v>
      </c>
      <c r="B1032" s="11">
        <v>1.97</v>
      </c>
      <c r="C1032" s="11">
        <v>2.31</v>
      </c>
    </row>
    <row r="1033" spans="1:3" ht="16">
      <c r="A1033" s="11" t="s">
        <v>1135</v>
      </c>
      <c r="B1033" s="11">
        <v>0</v>
      </c>
      <c r="C1033" s="11">
        <v>0</v>
      </c>
    </row>
    <row r="1034" spans="1:3" ht="16">
      <c r="A1034" s="11" t="s">
        <v>1136</v>
      </c>
      <c r="B1034" s="11">
        <v>1.62</v>
      </c>
      <c r="C1034" s="11">
        <v>2.4</v>
      </c>
    </row>
    <row r="1035" spans="1:3" ht="16">
      <c r="A1035" s="11" t="s">
        <v>1137</v>
      </c>
      <c r="B1035" s="11">
        <v>1.59</v>
      </c>
      <c r="C1035" s="11">
        <v>2.12</v>
      </c>
    </row>
    <row r="1036" spans="1:3" s="40" customFormat="1" ht="16">
      <c r="A1036" s="39" t="s">
        <v>1138</v>
      </c>
      <c r="B1036" s="39">
        <v>0</v>
      </c>
      <c r="C1036" s="39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1BC4E-C1DD-9A4E-9083-1C5C3116D720}">
  <dimension ref="A1:D52"/>
  <sheetViews>
    <sheetView topLeftCell="A39" workbookViewId="0">
      <selection activeCell="B49" sqref="B49"/>
    </sheetView>
  </sheetViews>
  <sheetFormatPr baseColWidth="10" defaultRowHeight="15"/>
  <cols>
    <col min="1" max="1" width="8.1640625" style="35" customWidth="1"/>
    <col min="2" max="2" width="63.83203125" style="46" customWidth="1"/>
    <col min="3" max="3" width="17.1640625" style="35" customWidth="1"/>
    <col min="4" max="4" width="95.83203125" style="46" customWidth="1"/>
  </cols>
  <sheetData>
    <row r="1" spans="1:4" ht="17">
      <c r="A1" s="41" t="s">
        <v>1192</v>
      </c>
      <c r="B1" s="42" t="s">
        <v>1193</v>
      </c>
      <c r="C1" s="42" t="s">
        <v>1194</v>
      </c>
      <c r="D1" s="42" t="s">
        <v>1195</v>
      </c>
    </row>
    <row r="2" spans="1:4" ht="28" customHeight="1">
      <c r="A2" s="43">
        <v>1</v>
      </c>
      <c r="B2" s="44" t="s">
        <v>1196</v>
      </c>
      <c r="C2" s="45">
        <v>-7.6552787038433276</v>
      </c>
      <c r="D2" s="44" t="s">
        <v>1197</v>
      </c>
    </row>
    <row r="3" spans="1:4" ht="28" customHeight="1">
      <c r="A3" s="43">
        <v>2</v>
      </c>
      <c r="B3" s="44" t="s">
        <v>1139</v>
      </c>
      <c r="C3" s="45">
        <v>-7.6365513534815177</v>
      </c>
      <c r="D3" s="44" t="s">
        <v>1140</v>
      </c>
    </row>
    <row r="4" spans="1:4" ht="28" customHeight="1">
      <c r="A4" s="43">
        <v>3</v>
      </c>
      <c r="B4" s="44" t="s">
        <v>1141</v>
      </c>
      <c r="C4" s="45">
        <v>-6.3957107227629209</v>
      </c>
      <c r="D4" s="44" t="s">
        <v>1198</v>
      </c>
    </row>
    <row r="5" spans="1:4" ht="28" customHeight="1">
      <c r="A5" s="43">
        <v>4</v>
      </c>
      <c r="B5" s="44" t="s">
        <v>1142</v>
      </c>
      <c r="C5" s="45">
        <v>-5.585651472237446</v>
      </c>
      <c r="D5" s="44" t="s">
        <v>1199</v>
      </c>
    </row>
    <row r="6" spans="1:4" ht="28" customHeight="1">
      <c r="A6" s="43">
        <v>5</v>
      </c>
      <c r="B6" s="44" t="s">
        <v>1200</v>
      </c>
      <c r="C6" s="45">
        <v>-5.2207564566138966</v>
      </c>
      <c r="D6" s="44" t="s">
        <v>1201</v>
      </c>
    </row>
    <row r="7" spans="1:4" ht="28" customHeight="1">
      <c r="A7" s="43">
        <v>6</v>
      </c>
      <c r="B7" s="44" t="s">
        <v>1143</v>
      </c>
      <c r="C7" s="45">
        <v>-4.587017674740415</v>
      </c>
      <c r="D7" s="44" t="s">
        <v>1202</v>
      </c>
    </row>
    <row r="8" spans="1:4" ht="28" customHeight="1">
      <c r="A8" s="43">
        <v>7</v>
      </c>
      <c r="B8" s="44" t="s">
        <v>1203</v>
      </c>
      <c r="C8" s="45">
        <v>-4.4511649834095142</v>
      </c>
      <c r="D8" s="44" t="s">
        <v>1204</v>
      </c>
    </row>
    <row r="9" spans="1:4" ht="28" customHeight="1">
      <c r="A9" s="43">
        <v>8</v>
      </c>
      <c r="B9" s="44" t="s">
        <v>1144</v>
      </c>
      <c r="C9" s="45">
        <v>-4.3783413212021252</v>
      </c>
      <c r="D9" s="44" t="s">
        <v>1205</v>
      </c>
    </row>
    <row r="10" spans="1:4" ht="28" customHeight="1">
      <c r="A10" s="43">
        <v>9</v>
      </c>
      <c r="B10" s="44" t="s">
        <v>1145</v>
      </c>
      <c r="C10" s="45">
        <v>-4.2428070846540065</v>
      </c>
      <c r="D10" s="44" t="s">
        <v>1206</v>
      </c>
    </row>
    <row r="11" spans="1:4" ht="28" customHeight="1">
      <c r="A11" s="43">
        <v>10</v>
      </c>
      <c r="B11" s="44" t="s">
        <v>1146</v>
      </c>
      <c r="C11" s="45">
        <v>-4.1776115850729116</v>
      </c>
      <c r="D11" s="44" t="s">
        <v>1207</v>
      </c>
    </row>
    <row r="12" spans="1:4" ht="28" customHeight="1">
      <c r="A12" s="43">
        <v>11</v>
      </c>
      <c r="B12" s="44" t="s">
        <v>1208</v>
      </c>
      <c r="C12" s="45">
        <v>-3.9914536636254168</v>
      </c>
      <c r="D12" s="44" t="s">
        <v>1209</v>
      </c>
    </row>
    <row r="13" spans="1:4" ht="28" customHeight="1">
      <c r="A13" s="43">
        <v>12</v>
      </c>
      <c r="B13" s="44" t="s">
        <v>1210</v>
      </c>
      <c r="C13" s="45">
        <v>-3.9341207598738386</v>
      </c>
      <c r="D13" s="44" t="s">
        <v>1211</v>
      </c>
    </row>
    <row r="14" spans="1:4" ht="28" customHeight="1">
      <c r="A14" s="43">
        <v>13</v>
      </c>
      <c r="B14" s="44" t="s">
        <v>1147</v>
      </c>
      <c r="C14" s="45">
        <v>-3.9323310095595421</v>
      </c>
      <c r="D14" s="44" t="s">
        <v>1212</v>
      </c>
    </row>
    <row r="15" spans="1:4" ht="28" customHeight="1">
      <c r="A15" s="43">
        <v>14</v>
      </c>
      <c r="B15" s="44" t="s">
        <v>1213</v>
      </c>
      <c r="C15" s="45">
        <v>-3.9151273596269829</v>
      </c>
      <c r="D15" s="44" t="s">
        <v>1214</v>
      </c>
    </row>
    <row r="16" spans="1:4" ht="28" customHeight="1">
      <c r="A16" s="43">
        <v>15</v>
      </c>
      <c r="B16" s="44" t="s">
        <v>1148</v>
      </c>
      <c r="C16" s="45">
        <v>-3.727260795557934</v>
      </c>
      <c r="D16" s="44" t="s">
        <v>1149</v>
      </c>
    </row>
    <row r="17" spans="1:4" ht="28" customHeight="1">
      <c r="A17" s="43">
        <v>16</v>
      </c>
      <c r="B17" s="44" t="s">
        <v>1150</v>
      </c>
      <c r="C17" s="45">
        <v>-3.727260795557934</v>
      </c>
      <c r="D17" s="44" t="s">
        <v>1215</v>
      </c>
    </row>
    <row r="18" spans="1:4" ht="28" customHeight="1">
      <c r="A18" s="43">
        <v>17</v>
      </c>
      <c r="B18" s="44" t="s">
        <v>1151</v>
      </c>
      <c r="C18" s="45">
        <v>-3.7090052384004624</v>
      </c>
      <c r="D18" s="44" t="s">
        <v>1216</v>
      </c>
    </row>
    <row r="19" spans="1:4" ht="28" customHeight="1">
      <c r="A19" s="43">
        <v>18</v>
      </c>
      <c r="B19" s="44" t="s">
        <v>1152</v>
      </c>
      <c r="C19" s="45">
        <v>-3.639398232109432</v>
      </c>
      <c r="D19" s="44" t="s">
        <v>1217</v>
      </c>
    </row>
    <row r="20" spans="1:4" ht="28" customHeight="1">
      <c r="A20" s="43">
        <v>19</v>
      </c>
      <c r="B20" s="44" t="s">
        <v>1153</v>
      </c>
      <c r="C20" s="45">
        <v>-3.6045682589325101</v>
      </c>
      <c r="D20" s="44" t="s">
        <v>1218</v>
      </c>
    </row>
    <row r="21" spans="1:4" ht="28" customHeight="1">
      <c r="A21" s="43">
        <v>20</v>
      </c>
      <c r="B21" s="44" t="s">
        <v>1219</v>
      </c>
      <c r="C21" s="45">
        <v>-3.52706655868014</v>
      </c>
      <c r="D21" s="44" t="s">
        <v>1220</v>
      </c>
    </row>
    <row r="22" spans="1:4" ht="28" customHeight="1">
      <c r="A22" s="43">
        <v>21</v>
      </c>
      <c r="B22" s="44" t="s">
        <v>1154</v>
      </c>
      <c r="C22" s="45">
        <v>-3.4603136477512688</v>
      </c>
      <c r="D22" s="44" t="s">
        <v>1221</v>
      </c>
    </row>
    <row r="23" spans="1:4" ht="28" customHeight="1">
      <c r="A23" s="43">
        <v>22</v>
      </c>
      <c r="B23" s="44" t="s">
        <v>1155</v>
      </c>
      <c r="C23" s="45">
        <v>-3.4560040515839865</v>
      </c>
      <c r="D23" s="44" t="s">
        <v>1156</v>
      </c>
    </row>
    <row r="24" spans="1:4" ht="28" customHeight="1">
      <c r="A24" s="43">
        <v>23</v>
      </c>
      <c r="B24" s="44" t="s">
        <v>1222</v>
      </c>
      <c r="C24" s="45">
        <v>-3.4037269252757367</v>
      </c>
      <c r="D24" s="44" t="s">
        <v>1223</v>
      </c>
    </row>
    <row r="25" spans="1:4" ht="28" customHeight="1">
      <c r="A25" s="43">
        <v>24</v>
      </c>
      <c r="B25" s="44" t="s">
        <v>1157</v>
      </c>
      <c r="C25" s="45">
        <v>-3.3557779336768494</v>
      </c>
      <c r="D25" s="44" t="s">
        <v>1224</v>
      </c>
    </row>
    <row r="26" spans="1:4" ht="28" customHeight="1">
      <c r="A26" s="43">
        <v>25</v>
      </c>
      <c r="B26" s="44" t="s">
        <v>1158</v>
      </c>
      <c r="C26" s="45">
        <v>-3.2948160294802205</v>
      </c>
      <c r="D26" s="44" t="s">
        <v>1225</v>
      </c>
    </row>
    <row r="27" spans="1:4" ht="28" customHeight="1">
      <c r="A27" s="43">
        <v>26</v>
      </c>
      <c r="B27" s="44" t="s">
        <v>1226</v>
      </c>
      <c r="C27" s="45">
        <v>-3.1911991831554616</v>
      </c>
      <c r="D27" s="44" t="s">
        <v>1159</v>
      </c>
    </row>
    <row r="28" spans="1:4" ht="28" customHeight="1">
      <c r="A28" s="43">
        <v>27</v>
      </c>
      <c r="B28" s="44" t="s">
        <v>1160</v>
      </c>
      <c r="C28" s="45">
        <v>-3.1693341776164954</v>
      </c>
      <c r="D28" s="44" t="s">
        <v>1161</v>
      </c>
    </row>
    <row r="29" spans="1:4" ht="28" customHeight="1">
      <c r="A29" s="43">
        <v>28</v>
      </c>
      <c r="B29" s="44" t="s">
        <v>1162</v>
      </c>
      <c r="C29" s="45">
        <v>-3.1623028671607303</v>
      </c>
      <c r="D29" s="44" t="s">
        <v>1227</v>
      </c>
    </row>
    <row r="30" spans="1:4" ht="28" customHeight="1">
      <c r="A30" s="43">
        <v>29</v>
      </c>
      <c r="B30" s="44" t="s">
        <v>1228</v>
      </c>
      <c r="C30" s="45">
        <v>-3.0903377793723172</v>
      </c>
      <c r="D30" s="44" t="s">
        <v>1163</v>
      </c>
    </row>
    <row r="31" spans="1:4" ht="28" customHeight="1">
      <c r="A31" s="43">
        <v>30</v>
      </c>
      <c r="B31" s="44" t="s">
        <v>1164</v>
      </c>
      <c r="C31" s="45">
        <v>-2.9982199267199769</v>
      </c>
      <c r="D31" s="44" t="s">
        <v>1165</v>
      </c>
    </row>
    <row r="32" spans="1:4" ht="28" customHeight="1">
      <c r="A32" s="43">
        <v>31</v>
      </c>
      <c r="B32" s="44" t="s">
        <v>1229</v>
      </c>
      <c r="C32" s="45">
        <v>-2.9314526538795103</v>
      </c>
      <c r="D32" s="44" t="s">
        <v>1230</v>
      </c>
    </row>
    <row r="33" spans="1:4" ht="28" customHeight="1">
      <c r="A33" s="43">
        <v>32</v>
      </c>
      <c r="B33" s="44" t="s">
        <v>1231</v>
      </c>
      <c r="C33" s="45">
        <v>-2.9314526538795103</v>
      </c>
      <c r="D33" s="44" t="s">
        <v>1166</v>
      </c>
    </row>
    <row r="34" spans="1:4" ht="28" customHeight="1">
      <c r="A34" s="43">
        <v>33</v>
      </c>
      <c r="B34" s="44" t="s">
        <v>1167</v>
      </c>
      <c r="C34" s="45">
        <v>-2.9314526538795103</v>
      </c>
      <c r="D34" s="44" t="s">
        <v>1232</v>
      </c>
    </row>
    <row r="35" spans="1:4" ht="28" customHeight="1">
      <c r="A35" s="43">
        <v>34</v>
      </c>
      <c r="B35" s="44" t="s">
        <v>1168</v>
      </c>
      <c r="C35" s="45">
        <v>-2.9081559347128292</v>
      </c>
      <c r="D35" s="44" t="s">
        <v>1169</v>
      </c>
    </row>
    <row r="36" spans="1:4" ht="28" customHeight="1">
      <c r="A36" s="43">
        <v>35</v>
      </c>
      <c r="B36" s="44" t="s">
        <v>1170</v>
      </c>
      <c r="C36" s="45">
        <v>-2.8733334806505875</v>
      </c>
      <c r="D36" s="44" t="s">
        <v>1233</v>
      </c>
    </row>
    <row r="37" spans="1:4" ht="28" customHeight="1">
      <c r="A37" s="43">
        <v>36</v>
      </c>
      <c r="B37" s="44" t="s">
        <v>1171</v>
      </c>
      <c r="C37" s="45">
        <v>-2.8733334806505875</v>
      </c>
      <c r="D37" s="44" t="s">
        <v>1172</v>
      </c>
    </row>
    <row r="38" spans="1:4" ht="28" customHeight="1">
      <c r="A38" s="43">
        <v>37</v>
      </c>
      <c r="B38" s="44" t="s">
        <v>1234</v>
      </c>
      <c r="C38" s="45">
        <v>-2.8068629214760645</v>
      </c>
      <c r="D38" s="44" t="s">
        <v>1173</v>
      </c>
    </row>
    <row r="39" spans="1:4" ht="28" customHeight="1">
      <c r="A39" s="43">
        <v>38</v>
      </c>
      <c r="B39" s="44" t="s">
        <v>1235</v>
      </c>
      <c r="C39" s="45">
        <v>-2.7429876734636869</v>
      </c>
      <c r="D39" s="44" t="s">
        <v>1174</v>
      </c>
    </row>
    <row r="40" spans="1:4" ht="28" customHeight="1">
      <c r="A40" s="43">
        <v>39</v>
      </c>
      <c r="B40" s="44" t="s">
        <v>1236</v>
      </c>
      <c r="C40" s="45">
        <v>-2.6993897383072873</v>
      </c>
      <c r="D40" s="44" t="s">
        <v>1237</v>
      </c>
    </row>
    <row r="41" spans="1:4" ht="28" customHeight="1">
      <c r="A41" s="43">
        <v>40</v>
      </c>
      <c r="B41" s="44" t="s">
        <v>1238</v>
      </c>
      <c r="C41" s="45">
        <v>-2.6815358718763909</v>
      </c>
      <c r="D41" s="44" t="s">
        <v>1175</v>
      </c>
    </row>
    <row r="42" spans="1:4" ht="28" customHeight="1">
      <c r="A42" s="43">
        <v>41</v>
      </c>
      <c r="B42" s="44" t="s">
        <v>1176</v>
      </c>
      <c r="C42" s="45">
        <v>-2.6815358718763909</v>
      </c>
      <c r="D42" s="44" t="s">
        <v>1177</v>
      </c>
    </row>
    <row r="43" spans="1:4" ht="28" customHeight="1">
      <c r="A43" s="43">
        <v>42</v>
      </c>
      <c r="B43" s="44" t="s">
        <v>1178</v>
      </c>
      <c r="C43" s="45">
        <v>-2.6783384986893388</v>
      </c>
      <c r="D43" s="44" t="s">
        <v>1239</v>
      </c>
    </row>
    <row r="44" spans="1:4" ht="28" customHeight="1">
      <c r="A44" s="43">
        <v>43</v>
      </c>
      <c r="B44" s="44" t="s">
        <v>1179</v>
      </c>
      <c r="C44" s="45">
        <v>-2.6223521616807202</v>
      </c>
      <c r="D44" s="44" t="s">
        <v>1180</v>
      </c>
    </row>
    <row r="45" spans="1:4" ht="28" customHeight="1">
      <c r="A45" s="43">
        <v>44</v>
      </c>
      <c r="B45" s="44" t="s">
        <v>1181</v>
      </c>
      <c r="C45" s="45">
        <v>-2.5863385118078503</v>
      </c>
      <c r="D45" s="44" t="s">
        <v>1240</v>
      </c>
    </row>
    <row r="46" spans="1:4" ht="28" customHeight="1">
      <c r="A46" s="43">
        <v>45</v>
      </c>
      <c r="B46" s="44" t="s">
        <v>1182</v>
      </c>
      <c r="C46" s="45">
        <v>-2.5863385118078503</v>
      </c>
      <c r="D46" s="44" t="s">
        <v>1183</v>
      </c>
    </row>
    <row r="47" spans="1:4" ht="28" customHeight="1">
      <c r="A47" s="43">
        <v>46</v>
      </c>
      <c r="B47" s="44" t="s">
        <v>1184</v>
      </c>
      <c r="C47" s="45">
        <v>-2.5275940964138823</v>
      </c>
      <c r="D47" s="44" t="s">
        <v>1185</v>
      </c>
    </row>
    <row r="48" spans="1:4" ht="28" customHeight="1">
      <c r="A48" s="43">
        <v>47</v>
      </c>
      <c r="B48" s="44" t="s">
        <v>1186</v>
      </c>
      <c r="C48" s="45">
        <v>-2.5102381331081132</v>
      </c>
      <c r="D48" s="44" t="s">
        <v>1175</v>
      </c>
    </row>
    <row r="49" spans="1:4" ht="28" customHeight="1">
      <c r="A49" s="43">
        <v>48</v>
      </c>
      <c r="B49" s="44" t="s">
        <v>1187</v>
      </c>
      <c r="C49" s="45">
        <v>-2.4989584016887836</v>
      </c>
      <c r="D49" s="44" t="s">
        <v>1241</v>
      </c>
    </row>
    <row r="50" spans="1:4" ht="28" customHeight="1">
      <c r="A50" s="43">
        <v>49</v>
      </c>
      <c r="B50" s="44" t="s">
        <v>1188</v>
      </c>
      <c r="C50" s="45">
        <v>-2.4541674435105021</v>
      </c>
      <c r="D50" s="44" t="s">
        <v>1189</v>
      </c>
    </row>
    <row r="51" spans="1:4" ht="28" customHeight="1">
      <c r="A51" s="48">
        <v>50</v>
      </c>
      <c r="B51" s="49" t="s">
        <v>1190</v>
      </c>
      <c r="C51" s="50">
        <v>-2.4541674435105021</v>
      </c>
      <c r="D51" s="49" t="s">
        <v>1191</v>
      </c>
    </row>
    <row r="52" spans="1:4" s="40" customFormat="1" ht="28" customHeight="1">
      <c r="A52" s="51" t="s">
        <v>1242</v>
      </c>
      <c r="B52" s="52" t="s">
        <v>1242</v>
      </c>
      <c r="C52" s="51"/>
      <c r="D52" s="52" t="s">
        <v>1242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E1640-6B27-B943-9F18-61F8220146ED}">
  <dimension ref="A1:I637"/>
  <sheetViews>
    <sheetView tabSelected="1" workbookViewId="0">
      <selection activeCell="L627" sqref="L627"/>
    </sheetView>
  </sheetViews>
  <sheetFormatPr baseColWidth="10" defaultRowHeight="15"/>
  <cols>
    <col min="1" max="8" width="16.83203125" style="47" customWidth="1"/>
    <col min="9" max="9" width="10.83203125" style="40"/>
  </cols>
  <sheetData>
    <row r="1" spans="1:8">
      <c r="A1" s="53" t="s">
        <v>1243</v>
      </c>
      <c r="B1" s="53" t="s">
        <v>1244</v>
      </c>
      <c r="C1" s="53" t="s">
        <v>1245</v>
      </c>
      <c r="D1" s="53" t="s">
        <v>1246</v>
      </c>
      <c r="E1" s="53" t="s">
        <v>1247</v>
      </c>
      <c r="F1" s="53" t="s">
        <v>2752</v>
      </c>
      <c r="G1" s="53" t="s">
        <v>1248</v>
      </c>
      <c r="H1" s="53" t="s">
        <v>1249</v>
      </c>
    </row>
    <row r="2" spans="1:8">
      <c r="A2" s="47" t="s">
        <v>1250</v>
      </c>
      <c r="B2" s="47" t="s">
        <v>1251</v>
      </c>
      <c r="C2" s="47" t="s">
        <v>1252</v>
      </c>
      <c r="D2" s="54">
        <v>1.3221000000000001</v>
      </c>
      <c r="E2" s="54">
        <v>0.93477299999999997</v>
      </c>
      <c r="F2" s="55">
        <f>D2/(D2+D3)</f>
        <v>0.89690388047794167</v>
      </c>
      <c r="G2" s="55">
        <f>E2/(E2+E3)</f>
        <v>0.74467705431408149</v>
      </c>
      <c r="H2" s="56">
        <f>E2/D2</f>
        <v>0.70703653278874512</v>
      </c>
    </row>
    <row r="3" spans="1:8">
      <c r="A3" s="47" t="s">
        <v>1250</v>
      </c>
      <c r="B3" s="47" t="s">
        <v>1253</v>
      </c>
      <c r="C3" s="47" t="s">
        <v>1254</v>
      </c>
      <c r="D3" s="54">
        <v>0.15197099999999999</v>
      </c>
      <c r="E3" s="54">
        <v>0.32050000000000001</v>
      </c>
      <c r="F3" s="55">
        <f>D3/(D2+D3)</f>
        <v>0.10309611952205829</v>
      </c>
      <c r="G3" s="55">
        <f>E3/(E2+E3)</f>
        <v>0.25532294568591857</v>
      </c>
      <c r="H3" s="56">
        <f t="shared" ref="H3:H66" si="0">E3/D3</f>
        <v>2.1089549979930382</v>
      </c>
    </row>
    <row r="4" spans="1:8">
      <c r="A4" s="47" t="s">
        <v>1255</v>
      </c>
      <c r="B4" s="47" t="s">
        <v>1256</v>
      </c>
      <c r="C4" s="47" t="s">
        <v>1257</v>
      </c>
      <c r="D4" s="54">
        <v>0.41066000000000003</v>
      </c>
      <c r="E4" s="54">
        <v>0.59976200000000002</v>
      </c>
      <c r="F4" s="55">
        <f>D4/(D4+D5)</f>
        <v>0.64999343137208354</v>
      </c>
      <c r="G4" s="55">
        <f>E4/(E4+E5)</f>
        <v>0.84931192595592575</v>
      </c>
      <c r="H4" s="56">
        <f t="shared" si="0"/>
        <v>1.4604831247260508</v>
      </c>
    </row>
    <row r="5" spans="1:8">
      <c r="A5" s="47" t="s">
        <v>1255</v>
      </c>
      <c r="B5" s="47" t="s">
        <v>1258</v>
      </c>
      <c r="C5" s="47" t="s">
        <v>1259</v>
      </c>
      <c r="D5" s="54">
        <v>0.22113099999999999</v>
      </c>
      <c r="E5" s="54">
        <v>0.10641200000000001</v>
      </c>
      <c r="F5" s="55">
        <f>D5/(D4+D5)</f>
        <v>0.35000656862791651</v>
      </c>
      <c r="G5" s="55">
        <f>E5/(E4+E5)</f>
        <v>0.15068807404407411</v>
      </c>
      <c r="H5" s="56">
        <f t="shared" si="0"/>
        <v>0.48121701615784312</v>
      </c>
    </row>
    <row r="6" spans="1:8">
      <c r="A6" s="47" t="s">
        <v>1260</v>
      </c>
      <c r="B6" s="47" t="s">
        <v>1261</v>
      </c>
      <c r="C6" s="47" t="s">
        <v>1262</v>
      </c>
      <c r="D6" s="54">
        <v>0.53791199999999995</v>
      </c>
      <c r="E6" s="54">
        <v>1.5026200000000001</v>
      </c>
      <c r="F6" s="55">
        <f>D6/(D6+D7)</f>
        <v>0.78665336839242006</v>
      </c>
      <c r="G6" s="55">
        <f>E6/(E6+E7)</f>
        <v>1</v>
      </c>
      <c r="H6" s="56">
        <f t="shared" si="0"/>
        <v>2.7934308957599017</v>
      </c>
    </row>
    <row r="7" spans="1:8">
      <c r="A7" s="47" t="s">
        <v>1260</v>
      </c>
      <c r="B7" s="47" t="s">
        <v>1263</v>
      </c>
      <c r="C7" s="47" t="s">
        <v>1264</v>
      </c>
      <c r="D7" s="54">
        <v>0.14588599999999999</v>
      </c>
      <c r="E7" s="54">
        <v>0</v>
      </c>
      <c r="F7" s="55">
        <f>D7/(D6+D7)</f>
        <v>0.21334663160758002</v>
      </c>
      <c r="G7" s="55">
        <f>E7/(E6+E7)</f>
        <v>0</v>
      </c>
      <c r="H7" s="56">
        <f t="shared" si="0"/>
        <v>0</v>
      </c>
    </row>
    <row r="8" spans="1:8">
      <c r="A8" s="47" t="s">
        <v>1265</v>
      </c>
      <c r="B8" s="47" t="s">
        <v>1266</v>
      </c>
      <c r="C8" s="47" t="s">
        <v>1267</v>
      </c>
      <c r="D8" s="54">
        <v>0.214092</v>
      </c>
      <c r="E8" s="54">
        <v>0.38375799999999999</v>
      </c>
      <c r="F8" s="55">
        <f>D8/(D8+D9)</f>
        <v>0.64773707124768931</v>
      </c>
      <c r="G8" s="55">
        <f>E8/(E8+E9)</f>
        <v>0.91137899751587603</v>
      </c>
      <c r="H8" s="56">
        <f t="shared" si="0"/>
        <v>1.7924910786017225</v>
      </c>
    </row>
    <row r="9" spans="1:8">
      <c r="A9" s="47" t="s">
        <v>1265</v>
      </c>
      <c r="B9" s="47" t="s">
        <v>1268</v>
      </c>
      <c r="C9" s="47" t="s">
        <v>1269</v>
      </c>
      <c r="D9" s="54">
        <v>0.11643100000000001</v>
      </c>
      <c r="E9" s="54">
        <v>3.7316000000000002E-2</v>
      </c>
      <c r="F9" s="55">
        <f>D9/(D8+D9)</f>
        <v>0.35226292875231074</v>
      </c>
      <c r="G9" s="55">
        <f>E9/(E8+E9)</f>
        <v>8.862100248412394E-2</v>
      </c>
      <c r="H9" s="56">
        <f t="shared" si="0"/>
        <v>0.32049883622059416</v>
      </c>
    </row>
    <row r="10" spans="1:8">
      <c r="A10" s="47" t="s">
        <v>1270</v>
      </c>
      <c r="B10" s="47" t="s">
        <v>1271</v>
      </c>
      <c r="C10" s="47" t="s">
        <v>1272</v>
      </c>
      <c r="D10" s="54">
        <v>0.133996</v>
      </c>
      <c r="E10" s="54">
        <v>0.25142300000000001</v>
      </c>
      <c r="F10" s="55">
        <f>D10/(D10+D11)</f>
        <v>0.31966067245253854</v>
      </c>
      <c r="G10" s="55">
        <f>E10/(E10+E11)</f>
        <v>0.57299816538851611</v>
      </c>
      <c r="H10" s="56">
        <f t="shared" si="0"/>
        <v>1.8763470551359742</v>
      </c>
    </row>
    <row r="11" spans="1:8">
      <c r="A11" s="47" t="s">
        <v>1270</v>
      </c>
      <c r="B11" s="47" t="s">
        <v>1273</v>
      </c>
      <c r="C11" s="47" t="s">
        <v>1274</v>
      </c>
      <c r="D11" s="54">
        <v>0.285186</v>
      </c>
      <c r="E11" s="54">
        <v>0.187362</v>
      </c>
      <c r="F11" s="55">
        <f>D11/(D10+D11)</f>
        <v>0.68033932754746151</v>
      </c>
      <c r="G11" s="55">
        <f>E11/(E10+E11)</f>
        <v>0.427001834611484</v>
      </c>
      <c r="H11" s="56">
        <f t="shared" si="0"/>
        <v>0.65698175927289559</v>
      </c>
    </row>
    <row r="12" spans="1:8">
      <c r="A12" s="47" t="s">
        <v>1275</v>
      </c>
      <c r="B12" s="47" t="s">
        <v>1276</v>
      </c>
      <c r="C12" s="47" t="s">
        <v>1277</v>
      </c>
      <c r="D12" s="54">
        <v>0.185831</v>
      </c>
      <c r="E12" s="54">
        <v>4.6713999999999999E-2</v>
      </c>
      <c r="F12" s="55">
        <f>D12/(D12+D13+D14)</f>
        <v>0.53046026736104079</v>
      </c>
      <c r="G12" s="55">
        <f>E12/(E12+E13+E14)</f>
        <v>0.20407770977226161</v>
      </c>
      <c r="H12" s="56">
        <f t="shared" si="0"/>
        <v>0.25137894108087455</v>
      </c>
    </row>
    <row r="13" spans="1:8">
      <c r="A13" s="47" t="s">
        <v>1275</v>
      </c>
      <c r="B13" s="47" t="s">
        <v>1278</v>
      </c>
      <c r="C13" s="47" t="s">
        <v>1279</v>
      </c>
      <c r="D13" s="54">
        <v>9.1617199999999996E-2</v>
      </c>
      <c r="E13" s="54">
        <v>2.1947999999999999E-2</v>
      </c>
      <c r="F13" s="55">
        <f>D13/(D12+D13+D14)</f>
        <v>0.26152409666239723</v>
      </c>
      <c r="G13" s="55">
        <f>E13/(E12+E13+E14)</f>
        <v>9.5883409129631322E-2</v>
      </c>
      <c r="H13" s="56">
        <f t="shared" si="0"/>
        <v>0.23956200364123767</v>
      </c>
    </row>
    <row r="14" spans="1:8">
      <c r="A14" s="47" t="s">
        <v>1275</v>
      </c>
      <c r="B14" s="47" t="s">
        <v>1280</v>
      </c>
      <c r="C14" s="47" t="s">
        <v>1281</v>
      </c>
      <c r="D14" s="54">
        <v>7.2872099999999995E-2</v>
      </c>
      <c r="E14" s="54">
        <v>0.16024099999999999</v>
      </c>
      <c r="F14" s="55">
        <f>D14/(D12+D13+D14)</f>
        <v>0.20801563597656203</v>
      </c>
      <c r="G14" s="55">
        <f>E14/(E12+E13+E14)</f>
        <v>0.70003888109810708</v>
      </c>
      <c r="H14" s="56">
        <f t="shared" si="0"/>
        <v>2.1989348461208063</v>
      </c>
    </row>
    <row r="15" spans="1:8">
      <c r="A15" s="47" t="s">
        <v>1282</v>
      </c>
      <c r="B15" s="47" t="s">
        <v>1283</v>
      </c>
      <c r="C15" s="47" t="s">
        <v>1284</v>
      </c>
      <c r="D15" s="54">
        <v>13.0243</v>
      </c>
      <c r="E15" s="54">
        <v>26.9314</v>
      </c>
      <c r="F15" s="55">
        <f>D15/(D15+D16)</f>
        <v>9.7209108964393054E-2</v>
      </c>
      <c r="G15" s="55">
        <f>E15/(E15+E16)</f>
        <v>0.2427641037891046</v>
      </c>
      <c r="H15" s="56">
        <f t="shared" si="0"/>
        <v>2.0677809939881606</v>
      </c>
    </row>
    <row r="16" spans="1:8">
      <c r="A16" s="47" t="s">
        <v>1282</v>
      </c>
      <c r="B16" s="47" t="s">
        <v>1285</v>
      </c>
      <c r="C16" s="47" t="s">
        <v>1286</v>
      </c>
      <c r="D16" s="54">
        <v>120.958</v>
      </c>
      <c r="E16" s="54">
        <v>84.005099999999999</v>
      </c>
      <c r="F16" s="55">
        <f>D16/(D15+D16)</f>
        <v>0.90279089103560684</v>
      </c>
      <c r="G16" s="55">
        <f>E16/(E15+E16)</f>
        <v>0.75723589621089549</v>
      </c>
      <c r="H16" s="56">
        <f t="shared" si="0"/>
        <v>0.69449809024620113</v>
      </c>
    </row>
    <row r="17" spans="1:8">
      <c r="A17" s="47" t="s">
        <v>1287</v>
      </c>
      <c r="B17" s="47" t="s">
        <v>1288</v>
      </c>
      <c r="C17" s="47" t="s">
        <v>1289</v>
      </c>
      <c r="D17" s="54">
        <v>5.4001599999999996</v>
      </c>
      <c r="E17" s="54">
        <v>9.1320399999999999</v>
      </c>
      <c r="F17" s="55">
        <f>D17/(D17+D18+D19+D20)</f>
        <v>0.3456560590610897</v>
      </c>
      <c r="G17" s="55">
        <f>E17/(E17+E18+E19+E20)</f>
        <v>0.57311522482586708</v>
      </c>
      <c r="H17" s="56">
        <f t="shared" si="0"/>
        <v>1.6910684127877693</v>
      </c>
    </row>
    <row r="18" spans="1:8">
      <c r="A18" s="47" t="s">
        <v>1287</v>
      </c>
      <c r="B18" s="47" t="s">
        <v>1290</v>
      </c>
      <c r="C18" s="47" t="s">
        <v>1291</v>
      </c>
      <c r="D18" s="54">
        <v>0.201683</v>
      </c>
      <c r="E18" s="54">
        <v>0.330372</v>
      </c>
      <c r="F18" s="55">
        <f>D18/(D17+D18+D19+D20)</f>
        <v>1.2909423231833457E-2</v>
      </c>
      <c r="G18" s="55">
        <f>E18/(E17+E18+E19+E20)</f>
        <v>2.0733726862362776E-2</v>
      </c>
      <c r="H18" s="56">
        <f t="shared" si="0"/>
        <v>1.6380755938775207</v>
      </c>
    </row>
    <row r="19" spans="1:8">
      <c r="A19" s="47" t="s">
        <v>1287</v>
      </c>
      <c r="B19" s="47" t="s">
        <v>1292</v>
      </c>
      <c r="C19" s="47" t="s">
        <v>1293</v>
      </c>
      <c r="D19" s="54">
        <v>10.007300000000001</v>
      </c>
      <c r="E19" s="54">
        <v>6.3974500000000001</v>
      </c>
      <c r="F19" s="55">
        <f>D19/(D17+D18+D19+D20)</f>
        <v>0.64055210953787367</v>
      </c>
      <c r="G19" s="55">
        <f>E19/(E17+E18+E19+E20)</f>
        <v>0.4014958317158317</v>
      </c>
      <c r="H19" s="56">
        <f t="shared" si="0"/>
        <v>0.63927832682142027</v>
      </c>
    </row>
    <row r="20" spans="1:8">
      <c r="A20" s="47" t="s">
        <v>1287</v>
      </c>
      <c r="B20" s="47" t="s">
        <v>1294</v>
      </c>
      <c r="C20" s="47" t="s">
        <v>1295</v>
      </c>
      <c r="D20" s="54">
        <v>1.3785800000000001E-2</v>
      </c>
      <c r="E20" s="54">
        <v>7.4176400000000003E-2</v>
      </c>
      <c r="F20" s="55">
        <f>D20/(D17+D18+D19+D20)</f>
        <v>8.8240816920320342E-4</v>
      </c>
      <c r="G20" s="55">
        <f>E20/(E17+E18+E19+E20)</f>
        <v>4.655216595938416E-3</v>
      </c>
      <c r="H20" s="56">
        <f t="shared" si="0"/>
        <v>5.3806380478463343</v>
      </c>
    </row>
    <row r="21" spans="1:8">
      <c r="A21" s="47" t="s">
        <v>1296</v>
      </c>
      <c r="B21" s="47" t="s">
        <v>1297</v>
      </c>
      <c r="C21" s="47" t="s">
        <v>1298</v>
      </c>
      <c r="D21" s="54">
        <v>4.5498900000000002E-2</v>
      </c>
      <c r="E21" s="54">
        <v>0</v>
      </c>
      <c r="F21" s="55">
        <f>D21/(D21+D22)</f>
        <v>1</v>
      </c>
      <c r="G21" s="55">
        <f>E21/(E21+E22)</f>
        <v>0</v>
      </c>
      <c r="H21" s="56">
        <f t="shared" si="0"/>
        <v>0</v>
      </c>
    </row>
    <row r="22" spans="1:8">
      <c r="A22" s="47" t="s">
        <v>1296</v>
      </c>
      <c r="B22" s="47" t="s">
        <v>1299</v>
      </c>
      <c r="C22" s="47" t="s">
        <v>1300</v>
      </c>
      <c r="D22" s="54">
        <v>0</v>
      </c>
      <c r="E22" s="54">
        <v>0.117983</v>
      </c>
      <c r="F22" s="55">
        <f>D22/(D21+D22)</f>
        <v>0</v>
      </c>
      <c r="G22" s="55">
        <f>E22/(E21+E22)</f>
        <v>1</v>
      </c>
      <c r="H22" s="56" t="s">
        <v>1301</v>
      </c>
    </row>
    <row r="23" spans="1:8">
      <c r="A23" s="47" t="s">
        <v>321</v>
      </c>
      <c r="B23" s="47" t="s">
        <v>1302</v>
      </c>
      <c r="C23" s="47" t="s">
        <v>1303</v>
      </c>
      <c r="D23" s="54">
        <v>0</v>
      </c>
      <c r="E23" s="54">
        <v>5.1461E-2</v>
      </c>
      <c r="F23" s="55">
        <f>D23/(D23+D24+D25+D26)</f>
        <v>0</v>
      </c>
      <c r="G23" s="55">
        <f>E23/(E23+E24+E25+E26)</f>
        <v>1.2477829006630385E-2</v>
      </c>
      <c r="H23" s="56" t="s">
        <v>1301</v>
      </c>
    </row>
    <row r="24" spans="1:8">
      <c r="A24" s="47" t="s">
        <v>321</v>
      </c>
      <c r="B24" s="47" t="s">
        <v>1304</v>
      </c>
      <c r="C24" s="47" t="s">
        <v>1305</v>
      </c>
      <c r="D24" s="54">
        <v>1.70722</v>
      </c>
      <c r="E24" s="54">
        <v>1.09083</v>
      </c>
      <c r="F24" s="55">
        <f>D24/(D23+D24+D25+D26)</f>
        <v>0.20473332333982908</v>
      </c>
      <c r="G24" s="55">
        <f>E24/(E23+E24+E25+E26)</f>
        <v>0.26449525301301219</v>
      </c>
      <c r="H24" s="56">
        <f t="shared" si="0"/>
        <v>0.63895104321645713</v>
      </c>
    </row>
    <row r="25" spans="1:8">
      <c r="A25" s="47" t="s">
        <v>321</v>
      </c>
      <c r="B25" s="47" t="s">
        <v>1306</v>
      </c>
      <c r="C25" s="47" t="s">
        <v>1307</v>
      </c>
      <c r="D25" s="54">
        <v>1.2672099999999999</v>
      </c>
      <c r="E25" s="54">
        <v>0.76105400000000001</v>
      </c>
      <c r="F25" s="55">
        <f>D25/(D23+D24+D25+D26)</f>
        <v>0.15196642182581319</v>
      </c>
      <c r="G25" s="55">
        <f>E25/(E23+E24+E25+E26)</f>
        <v>0.18453395147416646</v>
      </c>
      <c r="H25" s="56">
        <f t="shared" si="0"/>
        <v>0.60057449041595323</v>
      </c>
    </row>
    <row r="26" spans="1:8">
      <c r="A26" s="47" t="s">
        <v>321</v>
      </c>
      <c r="B26" s="47" t="s">
        <v>1308</v>
      </c>
      <c r="C26" s="47" t="s">
        <v>1309</v>
      </c>
      <c r="D26" s="54">
        <v>5.3643200000000002</v>
      </c>
      <c r="E26" s="54">
        <v>2.22085</v>
      </c>
      <c r="F26" s="55">
        <f>D26/(D23+D24+D25+D26)</f>
        <v>0.6433002548343576</v>
      </c>
      <c r="G26" s="55">
        <f>E26/(E23+E24+E25+E26)</f>
        <v>0.53849296650619083</v>
      </c>
      <c r="H26" s="56">
        <f t="shared" si="0"/>
        <v>0.41400401169206907</v>
      </c>
    </row>
    <row r="27" spans="1:8">
      <c r="A27" s="47" t="s">
        <v>1310</v>
      </c>
      <c r="B27" s="47" t="s">
        <v>1311</v>
      </c>
      <c r="C27" s="47" t="s">
        <v>1312</v>
      </c>
      <c r="D27" s="54">
        <v>5.6402300000000002E-6</v>
      </c>
      <c r="E27" s="54">
        <v>7.5095700000000001E-2</v>
      </c>
      <c r="F27" s="55">
        <f>D27/(D27+D28)</f>
        <v>4.3247778734776568E-5</v>
      </c>
      <c r="G27" s="55">
        <f>E27/(E27+E28)</f>
        <v>1</v>
      </c>
      <c r="H27" s="56">
        <f t="shared" si="0"/>
        <v>13314.297466592674</v>
      </c>
    </row>
    <row r="28" spans="1:8">
      <c r="A28" s="47" t="s">
        <v>1310</v>
      </c>
      <c r="B28" s="47" t="s">
        <v>1313</v>
      </c>
      <c r="C28" s="47" t="s">
        <v>1314</v>
      </c>
      <c r="D28" s="54">
        <v>0.130411</v>
      </c>
      <c r="E28" s="54">
        <v>0</v>
      </c>
      <c r="F28" s="55">
        <f>D28/(D27+D28)</f>
        <v>0.99995675222126523</v>
      </c>
      <c r="G28" s="55">
        <f>E28/(E27+E28)</f>
        <v>0</v>
      </c>
      <c r="H28" s="56">
        <f t="shared" si="0"/>
        <v>0</v>
      </c>
    </row>
    <row r="29" spans="1:8">
      <c r="A29" s="47" t="s">
        <v>1315</v>
      </c>
      <c r="B29" s="47" t="s">
        <v>1316</v>
      </c>
      <c r="C29" s="47" t="s">
        <v>1317</v>
      </c>
      <c r="D29" s="54">
        <v>0.47739100000000001</v>
      </c>
      <c r="E29" s="54">
        <v>0.311195</v>
      </c>
      <c r="F29" s="55">
        <f>D29/(D29+D30)</f>
        <v>1</v>
      </c>
      <c r="G29" s="55">
        <f>E29/(E29+E30)</f>
        <v>0.78720906377533018</v>
      </c>
      <c r="H29" s="56">
        <f t="shared" si="0"/>
        <v>0.65186608042464145</v>
      </c>
    </row>
    <row r="30" spans="1:8">
      <c r="A30" s="47" t="s">
        <v>1315</v>
      </c>
      <c r="B30" s="47" t="s">
        <v>1318</v>
      </c>
      <c r="C30" s="47" t="s">
        <v>1319</v>
      </c>
      <c r="D30" s="54">
        <v>0</v>
      </c>
      <c r="E30" s="54">
        <v>8.4119299999999994E-2</v>
      </c>
      <c r="F30" s="55">
        <f>D30/(D29+D30)</f>
        <v>0</v>
      </c>
      <c r="G30" s="55">
        <f>E30/(E29+E30)</f>
        <v>0.21279093622466982</v>
      </c>
      <c r="H30" s="56" t="s">
        <v>1301</v>
      </c>
    </row>
    <row r="31" spans="1:8">
      <c r="A31" s="47" t="s">
        <v>1320</v>
      </c>
      <c r="B31" s="47" t="s">
        <v>1321</v>
      </c>
      <c r="C31" s="47" t="s">
        <v>1322</v>
      </c>
      <c r="D31" s="54">
        <v>6.2674999999999995E-2</v>
      </c>
      <c r="E31" s="54">
        <v>0</v>
      </c>
      <c r="F31" s="55">
        <f>D31/(D31+D32)</f>
        <v>0.34194259401716398</v>
      </c>
      <c r="G31" s="55">
        <f>E31/(E31+E32)</f>
        <v>0</v>
      </c>
      <c r="H31" s="56">
        <f t="shared" si="0"/>
        <v>0</v>
      </c>
    </row>
    <row r="32" spans="1:8">
      <c r="A32" s="47" t="s">
        <v>1320</v>
      </c>
      <c r="B32" s="47" t="s">
        <v>1323</v>
      </c>
      <c r="C32" s="47" t="s">
        <v>1324</v>
      </c>
      <c r="D32" s="54">
        <v>0.120616</v>
      </c>
      <c r="E32" s="54">
        <v>0.706982</v>
      </c>
      <c r="F32" s="55">
        <f>D32/(D31+D32)</f>
        <v>0.65805740598283613</v>
      </c>
      <c r="G32" s="55">
        <f>E32/(E31+E32)</f>
        <v>1</v>
      </c>
      <c r="H32" s="56">
        <f t="shared" si="0"/>
        <v>5.8614280029183528</v>
      </c>
    </row>
    <row r="33" spans="1:8">
      <c r="A33" s="47" t="s">
        <v>1325</v>
      </c>
      <c r="B33" s="47" t="s">
        <v>1326</v>
      </c>
      <c r="C33" s="47" t="s">
        <v>1327</v>
      </c>
      <c r="D33" s="54">
        <v>1.4216500000000001</v>
      </c>
      <c r="E33" s="54">
        <v>0.96004699999999998</v>
      </c>
      <c r="F33" s="55">
        <f>D33/(D33+D34)</f>
        <v>0.75399698220882161</v>
      </c>
      <c r="G33" s="55">
        <f>E33/(E33+E34)</f>
        <v>0.37257667233136588</v>
      </c>
      <c r="H33" s="56">
        <f t="shared" si="0"/>
        <v>0.67530475152111979</v>
      </c>
    </row>
    <row r="34" spans="1:8">
      <c r="A34" s="47" t="s">
        <v>1325</v>
      </c>
      <c r="B34" s="47" t="s">
        <v>1328</v>
      </c>
      <c r="C34" s="47" t="s">
        <v>1329</v>
      </c>
      <c r="D34" s="54">
        <v>0.463835</v>
      </c>
      <c r="E34" s="54">
        <v>1.61673</v>
      </c>
      <c r="F34" s="55">
        <f>D34/(D33+D34)</f>
        <v>0.24600301779117839</v>
      </c>
      <c r="G34" s="55">
        <f>E34/(E33+E34)</f>
        <v>0.62742332766863418</v>
      </c>
      <c r="H34" s="56">
        <f t="shared" si="0"/>
        <v>3.4855713777528647</v>
      </c>
    </row>
    <row r="35" spans="1:8">
      <c r="A35" s="47" t="s">
        <v>1330</v>
      </c>
      <c r="B35" s="47" t="s">
        <v>48</v>
      </c>
      <c r="C35" s="47" t="s">
        <v>49</v>
      </c>
      <c r="D35" s="54">
        <v>0.82656399999999997</v>
      </c>
      <c r="E35" s="54">
        <v>0.58889999999999998</v>
      </c>
      <c r="F35" s="55">
        <f>D35/(D35+D36+D37)</f>
        <v>0.17681553460363977</v>
      </c>
      <c r="G35" s="55">
        <f>E35/(E35+E36+E37)</f>
        <v>0.1703979250168112</v>
      </c>
      <c r="H35" s="56">
        <f t="shared" si="0"/>
        <v>0.71246751612700288</v>
      </c>
    </row>
    <row r="36" spans="1:8">
      <c r="A36" s="47" t="s">
        <v>1330</v>
      </c>
      <c r="B36" s="47" t="s">
        <v>46</v>
      </c>
      <c r="C36" s="47" t="s">
        <v>47</v>
      </c>
      <c r="D36" s="54">
        <v>0.52847100000000002</v>
      </c>
      <c r="E36" s="54">
        <v>0.90331799999999995</v>
      </c>
      <c r="F36" s="55">
        <f>D36/(D35+D36+D37)</f>
        <v>0.11304857504986923</v>
      </c>
      <c r="G36" s="55">
        <f>E36/(E35+E36+E37)</f>
        <v>0.26137461849267424</v>
      </c>
      <c r="H36" s="56">
        <f t="shared" si="0"/>
        <v>1.7093047679059019</v>
      </c>
    </row>
    <row r="37" spans="1:8">
      <c r="A37" s="47" t="s">
        <v>1330</v>
      </c>
      <c r="B37" s="47" t="s">
        <v>44</v>
      </c>
      <c r="C37" s="47" t="s">
        <v>45</v>
      </c>
      <c r="D37" s="54">
        <v>3.31969</v>
      </c>
      <c r="E37" s="54">
        <v>1.9638100000000001</v>
      </c>
      <c r="F37" s="55">
        <f>D37/(D35+D36+D37)</f>
        <v>0.71013589034649094</v>
      </c>
      <c r="G37" s="55">
        <f>E37/(E35+E36+E37)</f>
        <v>0.56822745649051454</v>
      </c>
      <c r="H37" s="56">
        <f t="shared" si="0"/>
        <v>0.59156427256761923</v>
      </c>
    </row>
    <row r="38" spans="1:8">
      <c r="A38" s="47" t="s">
        <v>844</v>
      </c>
      <c r="B38" s="47" t="s">
        <v>1331</v>
      </c>
      <c r="C38" s="47" t="s">
        <v>1332</v>
      </c>
      <c r="D38" s="54">
        <v>2.0611100000000002</v>
      </c>
      <c r="E38" s="54">
        <v>8.8346800000000005</v>
      </c>
      <c r="F38" s="55">
        <f>D38/(D38+D39)</f>
        <v>0.42478720553986937</v>
      </c>
      <c r="G38" s="55">
        <f>E38/(E38+E39)</f>
        <v>0.90327898569802478</v>
      </c>
      <c r="H38" s="56">
        <f t="shared" si="0"/>
        <v>4.2863699656980945</v>
      </c>
    </row>
    <row r="39" spans="1:8">
      <c r="A39" s="47" t="s">
        <v>844</v>
      </c>
      <c r="B39" s="47" t="s">
        <v>1333</v>
      </c>
      <c r="C39" s="47" t="s">
        <v>1334</v>
      </c>
      <c r="D39" s="54">
        <v>2.7909899999999999</v>
      </c>
      <c r="E39" s="54">
        <v>0.94599699999999998</v>
      </c>
      <c r="F39" s="55">
        <f>D39/(D38+D39)</f>
        <v>0.57521279446013063</v>
      </c>
      <c r="G39" s="55">
        <f>E39/(E38+E39)</f>
        <v>9.6721014301975203E-2</v>
      </c>
      <c r="H39" s="56">
        <f t="shared" si="0"/>
        <v>0.33894675366088739</v>
      </c>
    </row>
    <row r="40" spans="1:8">
      <c r="A40" s="47" t="s">
        <v>1335</v>
      </c>
      <c r="B40" s="47" t="s">
        <v>1336</v>
      </c>
      <c r="C40" s="47" t="s">
        <v>1337</v>
      </c>
      <c r="D40" s="54">
        <v>0.47229199999999999</v>
      </c>
      <c r="E40" s="54">
        <v>0.18206</v>
      </c>
      <c r="F40" s="55">
        <f>D40/(D40+D41)</f>
        <v>0.90688375408229416</v>
      </c>
      <c r="G40" s="55">
        <f>E40/(E40+E41)</f>
        <v>0.68247436129081585</v>
      </c>
      <c r="H40" s="56">
        <f t="shared" si="0"/>
        <v>0.38548186291531511</v>
      </c>
    </row>
    <row r="41" spans="1:8">
      <c r="A41" s="47" t="s">
        <v>1335</v>
      </c>
      <c r="B41" s="47" t="s">
        <v>1338</v>
      </c>
      <c r="C41" s="47" t="s">
        <v>1339</v>
      </c>
      <c r="D41" s="54">
        <v>4.8493599999999998E-2</v>
      </c>
      <c r="E41" s="54">
        <v>8.4704600000000005E-2</v>
      </c>
      <c r="F41" s="55">
        <f>D41/(D40+D41)</f>
        <v>9.311624591770587E-2</v>
      </c>
      <c r="G41" s="55">
        <f>E41/(E40+E41)</f>
        <v>0.31752563870918404</v>
      </c>
      <c r="H41" s="56">
        <f t="shared" si="0"/>
        <v>1.7467170925647921</v>
      </c>
    </row>
    <row r="42" spans="1:8">
      <c r="A42" s="47" t="s">
        <v>1340</v>
      </c>
      <c r="B42" s="47" t="s">
        <v>1341</v>
      </c>
      <c r="C42" s="47" t="s">
        <v>1342</v>
      </c>
      <c r="D42" s="54">
        <v>0</v>
      </c>
      <c r="E42" s="54">
        <v>8.5968500000000003E-2</v>
      </c>
      <c r="F42" s="55">
        <f>D42/(D42+D43)</f>
        <v>0</v>
      </c>
      <c r="G42" s="55">
        <f>E42/(E42+E43)</f>
        <v>0.54326923988374831</v>
      </c>
      <c r="H42" s="56" t="s">
        <v>1301</v>
      </c>
    </row>
    <row r="43" spans="1:8">
      <c r="A43" s="47" t="s">
        <v>1340</v>
      </c>
      <c r="B43" s="47" t="s">
        <v>1343</v>
      </c>
      <c r="C43" s="47" t="s">
        <v>1344</v>
      </c>
      <c r="D43" s="54">
        <v>0.11412799999999999</v>
      </c>
      <c r="E43" s="54">
        <v>7.2274400000000003E-2</v>
      </c>
      <c r="F43" s="55">
        <f>D43/(D42+D43)</f>
        <v>1</v>
      </c>
      <c r="G43" s="55">
        <f>E43/(E42+E43)</f>
        <v>0.45673076011625163</v>
      </c>
      <c r="H43" s="56">
        <f t="shared" si="0"/>
        <v>0.63327491938875657</v>
      </c>
    </row>
    <row r="44" spans="1:8">
      <c r="A44" s="47" t="s">
        <v>1345</v>
      </c>
      <c r="B44" s="47" t="s">
        <v>1346</v>
      </c>
      <c r="C44" s="47" t="s">
        <v>1347</v>
      </c>
      <c r="D44" s="54">
        <v>3.4563999999999999</v>
      </c>
      <c r="E44" s="54">
        <v>2.4805999999999999</v>
      </c>
      <c r="F44" s="55">
        <f>D44/(D44+D45+D46)</f>
        <v>0.82536263636548157</v>
      </c>
      <c r="G44" s="55">
        <f>E44/(E44+E45+E46)</f>
        <v>0.65445782445935208</v>
      </c>
      <c r="H44" s="56">
        <f t="shared" si="0"/>
        <v>0.71768313852563359</v>
      </c>
    </row>
    <row r="45" spans="1:8">
      <c r="A45" s="47" t="s">
        <v>1345</v>
      </c>
      <c r="B45" s="47" t="s">
        <v>1348</v>
      </c>
      <c r="C45" s="47" t="s">
        <v>1349</v>
      </c>
      <c r="D45" s="54">
        <v>0.60234799999999999</v>
      </c>
      <c r="E45" s="54">
        <v>0.96204000000000001</v>
      </c>
      <c r="F45" s="55">
        <f>D45/(D44+D45+D46)</f>
        <v>0.14383622650430364</v>
      </c>
      <c r="G45" s="55">
        <f>E45/(E44+E45+E46)</f>
        <v>0.25381545006969081</v>
      </c>
      <c r="H45" s="56">
        <f t="shared" si="0"/>
        <v>1.5971498203696202</v>
      </c>
    </row>
    <row r="46" spans="1:8">
      <c r="A46" s="47" t="s">
        <v>1345</v>
      </c>
      <c r="B46" s="47" t="s">
        <v>1350</v>
      </c>
      <c r="C46" s="47" t="s">
        <v>1351</v>
      </c>
      <c r="D46" s="54">
        <v>0.12898699999999999</v>
      </c>
      <c r="E46" s="54">
        <v>0.34767300000000001</v>
      </c>
      <c r="F46" s="55">
        <f>D46/(D44+D45+D46)</f>
        <v>3.0801137130214779E-2</v>
      </c>
      <c r="G46" s="55">
        <f>E46/(E44+E45+E46)</f>
        <v>9.1726725470957157E-2</v>
      </c>
      <c r="H46" s="56">
        <f t="shared" si="0"/>
        <v>2.6954111654662878</v>
      </c>
    </row>
    <row r="47" spans="1:8">
      <c r="A47" s="47" t="s">
        <v>1352</v>
      </c>
      <c r="B47" s="47" t="s">
        <v>1353</v>
      </c>
      <c r="C47" s="47" t="s">
        <v>1354</v>
      </c>
      <c r="D47" s="54">
        <v>6.2518000000000002</v>
      </c>
      <c r="E47" s="54">
        <v>12.5001</v>
      </c>
      <c r="F47" s="55">
        <f>D47/(D47+D48)</f>
        <v>0.93500449046831735</v>
      </c>
      <c r="G47" s="55">
        <f>E47/(E47+E48)</f>
        <v>0.98282144077797329</v>
      </c>
      <c r="H47" s="56">
        <f t="shared" si="0"/>
        <v>1.9994401612335646</v>
      </c>
    </row>
    <row r="48" spans="1:8">
      <c r="A48" s="47" t="s">
        <v>1352</v>
      </c>
      <c r="B48" s="47" t="s">
        <v>1355</v>
      </c>
      <c r="C48" s="47" t="s">
        <v>1356</v>
      </c>
      <c r="D48" s="54">
        <v>0.434585</v>
      </c>
      <c r="E48" s="54">
        <v>0.21848699999999999</v>
      </c>
      <c r="F48" s="55">
        <f>D48/(D47+D48)</f>
        <v>6.4995509531682663E-2</v>
      </c>
      <c r="G48" s="55">
        <f>E48/(E47+E48)</f>
        <v>1.7178559222026785E-2</v>
      </c>
      <c r="H48" s="56">
        <f t="shared" si="0"/>
        <v>0.5027485992383538</v>
      </c>
    </row>
    <row r="49" spans="1:8">
      <c r="A49" s="47" t="s">
        <v>1357</v>
      </c>
      <c r="B49" s="47" t="s">
        <v>1358</v>
      </c>
      <c r="C49" s="47" t="s">
        <v>1359</v>
      </c>
      <c r="D49" s="54">
        <v>0.236792</v>
      </c>
      <c r="E49" s="54">
        <v>0.13861799999999999</v>
      </c>
      <c r="F49" s="55">
        <f>D49/(D49+D50+D51)</f>
        <v>1</v>
      </c>
      <c r="G49" s="55">
        <f>E49/(E49+E50+E51)</f>
        <v>0.22037848348735298</v>
      </c>
      <c r="H49" s="56">
        <f t="shared" si="0"/>
        <v>0.58539984458934424</v>
      </c>
    </row>
    <row r="50" spans="1:8">
      <c r="A50" s="47" t="s">
        <v>1357</v>
      </c>
      <c r="B50" s="47" t="s">
        <v>1360</v>
      </c>
      <c r="C50" s="47" t="s">
        <v>1361</v>
      </c>
      <c r="D50" s="54">
        <v>0</v>
      </c>
      <c r="E50" s="54">
        <v>0.41703299999999999</v>
      </c>
      <c r="F50" s="55">
        <f>D50/(D49+D50+D51)</f>
        <v>0</v>
      </c>
      <c r="G50" s="55">
        <f>E50/(E49+E50+E51)</f>
        <v>0.66300985517163191</v>
      </c>
      <c r="H50" s="56" t="s">
        <v>1301</v>
      </c>
    </row>
    <row r="51" spans="1:8">
      <c r="A51" s="47" t="s">
        <v>1357</v>
      </c>
      <c r="B51" s="47" t="s">
        <v>1362</v>
      </c>
      <c r="C51" s="47" t="s">
        <v>1363</v>
      </c>
      <c r="D51" s="54">
        <v>0</v>
      </c>
      <c r="E51" s="54">
        <v>7.3348700000000003E-2</v>
      </c>
      <c r="F51" s="55">
        <f>D51/(D49+D50+D51)</f>
        <v>0</v>
      </c>
      <c r="G51" s="55">
        <f>E51/(E49+E50+E51)</f>
        <v>0.11661166134101494</v>
      </c>
      <c r="H51" s="56" t="s">
        <v>1301</v>
      </c>
    </row>
    <row r="52" spans="1:8">
      <c r="A52" s="47" t="s">
        <v>1364</v>
      </c>
      <c r="B52" s="47" t="s">
        <v>1365</v>
      </c>
      <c r="C52" s="47" t="s">
        <v>1366</v>
      </c>
      <c r="D52" s="54">
        <v>1.48763</v>
      </c>
      <c r="E52" s="54">
        <v>0.59171300000000004</v>
      </c>
      <c r="F52" s="55">
        <f>D52/(SUM(D52:D61))</f>
        <v>0.11844884822442978</v>
      </c>
      <c r="G52" s="55">
        <f>E52/(SUM(E52:E61))</f>
        <v>2.3422094272392616E-2</v>
      </c>
      <c r="H52" s="56">
        <f t="shared" si="0"/>
        <v>0.39775549027648005</v>
      </c>
    </row>
    <row r="53" spans="1:8">
      <c r="A53" s="47" t="s">
        <v>1364</v>
      </c>
      <c r="B53" s="47" t="s">
        <v>1367</v>
      </c>
      <c r="C53" s="47" t="s">
        <v>1368</v>
      </c>
      <c r="D53" s="54">
        <v>0.82867299999999999</v>
      </c>
      <c r="E53" s="54">
        <v>1.3571200000000001</v>
      </c>
      <c r="F53" s="55">
        <f>D53/(SUM(D52:D61))</f>
        <v>6.5981031845743152E-2</v>
      </c>
      <c r="G53" s="55">
        <f>E53/(SUM(E52:E61))</f>
        <v>5.3719611668071293E-2</v>
      </c>
      <c r="H53" s="56">
        <f t="shared" si="0"/>
        <v>1.6377026885152528</v>
      </c>
    </row>
    <row r="54" spans="1:8">
      <c r="A54" s="47" t="s">
        <v>1364</v>
      </c>
      <c r="B54" s="47" t="s">
        <v>1369</v>
      </c>
      <c r="C54" s="47" t="s">
        <v>1370</v>
      </c>
      <c r="D54" s="54">
        <v>2.4393699999999998</v>
      </c>
      <c r="E54" s="54">
        <v>4.3262099999999997</v>
      </c>
      <c r="F54" s="55">
        <f>D54/(SUM(D52:D61))</f>
        <v>0.19422878463947837</v>
      </c>
      <c r="G54" s="55">
        <f>E54/(SUM(E52:E61))</f>
        <v>0.17124669977196316</v>
      </c>
      <c r="H54" s="56">
        <f t="shared" si="0"/>
        <v>1.773494795787437</v>
      </c>
    </row>
    <row r="55" spans="1:8">
      <c r="A55" s="47" t="s">
        <v>1364</v>
      </c>
      <c r="B55" s="47" t="s">
        <v>1371</v>
      </c>
      <c r="C55" s="47" t="s">
        <v>1372</v>
      </c>
      <c r="D55" s="54">
        <v>2.62263</v>
      </c>
      <c r="E55" s="54">
        <v>8.8611400000000007</v>
      </c>
      <c r="F55" s="55">
        <f>D55/(SUM(D52:D61))</f>
        <v>0.20882040750646078</v>
      </c>
      <c r="G55" s="55">
        <f>E55/(SUM(E52:E61))</f>
        <v>0.35075527568410547</v>
      </c>
      <c r="H55" s="56">
        <f t="shared" si="0"/>
        <v>3.378722885042877</v>
      </c>
    </row>
    <row r="56" spans="1:8">
      <c r="A56" s="47" t="s">
        <v>1364</v>
      </c>
      <c r="B56" s="47" t="s">
        <v>1373</v>
      </c>
      <c r="C56" s="47" t="s">
        <v>1374</v>
      </c>
      <c r="D56" s="54">
        <v>0.70798799999999995</v>
      </c>
      <c r="E56" s="54">
        <v>1.6827300000000001</v>
      </c>
      <c r="F56" s="55">
        <f>D56/(SUM(D52:D61))</f>
        <v>5.6371788117151163E-2</v>
      </c>
      <c r="G56" s="55">
        <f>E56/(SUM(E52:E61))</f>
        <v>6.660840761481196E-2</v>
      </c>
      <c r="H56" s="56">
        <f t="shared" si="0"/>
        <v>2.3767775725012292</v>
      </c>
    </row>
    <row r="57" spans="1:8">
      <c r="A57" s="47" t="s">
        <v>1364</v>
      </c>
      <c r="B57" s="47" t="s">
        <v>1375</v>
      </c>
      <c r="C57" s="47" t="s">
        <v>1376</v>
      </c>
      <c r="D57" s="54">
        <v>1.5178799999999999</v>
      </c>
      <c r="E57" s="54">
        <v>6.0041500000000001</v>
      </c>
      <c r="F57" s="55">
        <f>D57/(SUM(D52:D61))</f>
        <v>0.12085742942996407</v>
      </c>
      <c r="G57" s="55">
        <f>E57/(SUM(E52:E61))</f>
        <v>0.23766550223771679</v>
      </c>
      <c r="H57" s="56">
        <f t="shared" si="0"/>
        <v>3.9556157271984613</v>
      </c>
    </row>
    <row r="58" spans="1:8">
      <c r="A58" s="47" t="s">
        <v>1364</v>
      </c>
      <c r="B58" s="47" t="s">
        <v>1377</v>
      </c>
      <c r="C58" s="47" t="s">
        <v>1378</v>
      </c>
      <c r="D58" s="54">
        <v>0.175068</v>
      </c>
      <c r="E58" s="54">
        <v>0.25104100000000001</v>
      </c>
      <c r="F58" s="55">
        <f>D58/(SUM(D52:D61))</f>
        <v>1.3939355189767935E-2</v>
      </c>
      <c r="G58" s="55">
        <f>E58/(SUM(E52:E61))</f>
        <v>9.937091069886439E-3</v>
      </c>
      <c r="H58" s="56">
        <f t="shared" si="0"/>
        <v>1.4339628030251104</v>
      </c>
    </row>
    <row r="59" spans="1:8">
      <c r="A59" s="47" t="s">
        <v>1364</v>
      </c>
      <c r="B59" s="47" t="s">
        <v>1379</v>
      </c>
      <c r="C59" s="47" t="s">
        <v>1380</v>
      </c>
      <c r="D59" s="54">
        <v>6.0541999999999999E-2</v>
      </c>
      <c r="E59" s="54">
        <v>0.13247300000000001</v>
      </c>
      <c r="F59" s="55">
        <f>D59/(SUM(D52:D61))</f>
        <v>4.8205065568746441E-3</v>
      </c>
      <c r="G59" s="55">
        <f>E59/(SUM(E52:E61))</f>
        <v>5.2437500858467994E-3</v>
      </c>
      <c r="H59" s="56">
        <f t="shared" si="0"/>
        <v>2.1881173400284104</v>
      </c>
    </row>
    <row r="60" spans="1:8">
      <c r="A60" s="47" t="s">
        <v>1364</v>
      </c>
      <c r="B60" s="47" t="s">
        <v>1381</v>
      </c>
      <c r="C60" s="47" t="s">
        <v>1382</v>
      </c>
      <c r="D60" s="54">
        <v>0.62131999999999998</v>
      </c>
      <c r="E60" s="54">
        <v>2.0564499999999999</v>
      </c>
      <c r="F60" s="55">
        <f>D60/(SUM(D52:D61))</f>
        <v>4.9471063623886792E-2</v>
      </c>
      <c r="G60" s="55">
        <f>E60/(SUM(E52:E61))</f>
        <v>8.1401567595205435E-2</v>
      </c>
      <c r="H60" s="56">
        <f t="shared" si="0"/>
        <v>3.3098081503894932</v>
      </c>
    </row>
    <row r="61" spans="1:8">
      <c r="A61" s="47" t="s">
        <v>1364</v>
      </c>
      <c r="B61" s="47" t="s">
        <v>1383</v>
      </c>
      <c r="C61" s="47" t="s">
        <v>1384</v>
      </c>
      <c r="D61" s="54">
        <v>2.09816</v>
      </c>
      <c r="E61" s="54">
        <v>0</v>
      </c>
      <c r="F61" s="55">
        <f>D61/(SUM(D52:D61))</f>
        <v>0.16706078486624334</v>
      </c>
      <c r="G61" s="55">
        <f>E61/(SUM(E52:E61))</f>
        <v>0</v>
      </c>
      <c r="H61" s="56">
        <f t="shared" si="0"/>
        <v>0</v>
      </c>
    </row>
    <row r="62" spans="1:8">
      <c r="A62" s="47" t="s">
        <v>1385</v>
      </c>
      <c r="B62" s="47" t="s">
        <v>1386</v>
      </c>
      <c r="C62" s="47" t="s">
        <v>1387</v>
      </c>
      <c r="D62" s="54">
        <v>0.46410200000000001</v>
      </c>
      <c r="E62" s="54">
        <v>0.26841700000000002</v>
      </c>
      <c r="F62" s="55">
        <f>D62/(D62+D63+D64)</f>
        <v>0.16472331146023517</v>
      </c>
      <c r="G62" s="55">
        <f>E62/(E62+E63+E64)</f>
        <v>5.2367744214989145E-2</v>
      </c>
      <c r="H62" s="56">
        <f t="shared" si="0"/>
        <v>0.57835777479950534</v>
      </c>
    </row>
    <row r="63" spans="1:8">
      <c r="A63" s="47" t="s">
        <v>1385</v>
      </c>
      <c r="B63" s="47" t="s">
        <v>1388</v>
      </c>
      <c r="C63" s="47" t="s">
        <v>1389</v>
      </c>
      <c r="D63" s="54">
        <v>0.92857199999999995</v>
      </c>
      <c r="E63" s="54">
        <v>1.33168</v>
      </c>
      <c r="F63" s="55">
        <f>D63/(D62+D63+D64)</f>
        <v>0.32957723683425943</v>
      </c>
      <c r="G63" s="55">
        <f>E63/(E62+E63+E64)</f>
        <v>0.25980872156464285</v>
      </c>
      <c r="H63" s="56">
        <f t="shared" si="0"/>
        <v>1.434116040543975</v>
      </c>
    </row>
    <row r="64" spans="1:8">
      <c r="A64" s="47" t="s">
        <v>1385</v>
      </c>
      <c r="B64" s="47" t="s">
        <v>1390</v>
      </c>
      <c r="C64" s="47" t="s">
        <v>1391</v>
      </c>
      <c r="D64" s="54">
        <v>1.42479</v>
      </c>
      <c r="E64" s="54">
        <v>3.5255200000000002</v>
      </c>
      <c r="F64" s="55">
        <f>D64/(D62+D63+D64)</f>
        <v>0.50569945170550534</v>
      </c>
      <c r="G64" s="55">
        <f>E64/(E62+E63+E64)</f>
        <v>0.68782353422036802</v>
      </c>
      <c r="H64" s="56">
        <f t="shared" si="0"/>
        <v>2.4744137732578135</v>
      </c>
    </row>
    <row r="65" spans="1:8">
      <c r="A65" s="47" t="s">
        <v>1392</v>
      </c>
      <c r="B65" s="47" t="s">
        <v>1393</v>
      </c>
      <c r="C65" s="47" t="s">
        <v>1394</v>
      </c>
      <c r="D65" s="54">
        <v>0.64024400000000004</v>
      </c>
      <c r="E65" s="54">
        <v>0.25873699999999999</v>
      </c>
      <c r="F65" s="55">
        <f>D65/(D65+D66)</f>
        <v>0.94364614728623109</v>
      </c>
      <c r="G65" s="55">
        <f>E65/(E65+E66)</f>
        <v>0.64522781738698909</v>
      </c>
      <c r="H65" s="56">
        <f t="shared" si="0"/>
        <v>0.40412249080038232</v>
      </c>
    </row>
    <row r="66" spans="1:8">
      <c r="A66" s="47" t="s">
        <v>1392</v>
      </c>
      <c r="B66" s="47" t="s">
        <v>1395</v>
      </c>
      <c r="C66" s="47" t="s">
        <v>1396</v>
      </c>
      <c r="D66" s="54">
        <v>3.8234900000000002E-2</v>
      </c>
      <c r="E66" s="54">
        <v>0.142264</v>
      </c>
      <c r="F66" s="55">
        <f>D66/(D65+D66)</f>
        <v>5.6353852713768998E-2</v>
      </c>
      <c r="G66" s="55">
        <f>E66/(E65+E66)</f>
        <v>0.35477218261301097</v>
      </c>
      <c r="H66" s="56">
        <f t="shared" si="0"/>
        <v>3.7207891219801801</v>
      </c>
    </row>
    <row r="67" spans="1:8">
      <c r="A67" s="47" t="s">
        <v>1397</v>
      </c>
      <c r="B67" s="47" t="s">
        <v>1398</v>
      </c>
      <c r="C67" s="47" t="s">
        <v>1399</v>
      </c>
      <c r="D67" s="54">
        <v>0.759884</v>
      </c>
      <c r="E67" s="54">
        <v>0.318797</v>
      </c>
      <c r="F67" s="55">
        <f>D67/(D67+D68+D69+D70)</f>
        <v>0.20292784119647431</v>
      </c>
      <c r="G67" s="55">
        <f>E67/(E67+E68+E69+E70)</f>
        <v>0.10617517003007769</v>
      </c>
      <c r="H67" s="56">
        <f t="shared" ref="H67:H130" si="1">E67/D67</f>
        <v>0.4195337709439862</v>
      </c>
    </row>
    <row r="68" spans="1:8">
      <c r="A68" s="47" t="s">
        <v>1397</v>
      </c>
      <c r="B68" s="47" t="s">
        <v>1400</v>
      </c>
      <c r="C68" s="47" t="s">
        <v>1401</v>
      </c>
      <c r="D68" s="54">
        <v>0</v>
      </c>
      <c r="E68" s="54">
        <v>0.14974399999999999</v>
      </c>
      <c r="F68" s="55">
        <f>D68/(D67+D68+D69+D70)</f>
        <v>0</v>
      </c>
      <c r="G68" s="55">
        <f>E68/(E67+E68+E69+E70)</f>
        <v>4.9872158963177045E-2</v>
      </c>
      <c r="H68" s="56" t="s">
        <v>1301</v>
      </c>
    </row>
    <row r="69" spans="1:8">
      <c r="A69" s="47" t="s">
        <v>1397</v>
      </c>
      <c r="B69" s="47" t="s">
        <v>1402</v>
      </c>
      <c r="C69" s="47" t="s">
        <v>1403</v>
      </c>
      <c r="D69" s="54">
        <v>0.34401799999999999</v>
      </c>
      <c r="E69" s="54">
        <v>0.82322600000000001</v>
      </c>
      <c r="F69" s="55">
        <f>D69/(D67+D68+D69+D70)</f>
        <v>9.1870377679657292E-2</v>
      </c>
      <c r="G69" s="55">
        <f>E69/(E67+E68+E69+E70)</f>
        <v>0.27417497819358633</v>
      </c>
      <c r="H69" s="56">
        <f t="shared" si="1"/>
        <v>2.3929736234731904</v>
      </c>
    </row>
    <row r="70" spans="1:8">
      <c r="A70" s="47" t="s">
        <v>1397</v>
      </c>
      <c r="B70" s="47" t="s">
        <v>1404</v>
      </c>
      <c r="C70" s="47" t="s">
        <v>1405</v>
      </c>
      <c r="D70" s="54">
        <v>2.6406999999999998</v>
      </c>
      <c r="E70" s="54">
        <v>1.71079</v>
      </c>
      <c r="F70" s="55">
        <f>D70/(D67+D68+D69+D70)</f>
        <v>0.70520178112386844</v>
      </c>
      <c r="G70" s="55">
        <f>E70/(E67+E68+E69+E70)</f>
        <v>0.56977769281315882</v>
      </c>
      <c r="H70" s="56">
        <f t="shared" si="1"/>
        <v>0.64785473548680284</v>
      </c>
    </row>
    <row r="71" spans="1:8">
      <c r="A71" s="47" t="s">
        <v>1406</v>
      </c>
      <c r="B71" s="47" t="s">
        <v>1407</v>
      </c>
      <c r="C71" s="47" t="s">
        <v>1408</v>
      </c>
      <c r="D71" s="54">
        <v>0.140098</v>
      </c>
      <c r="E71" s="54">
        <v>0.48342499999999999</v>
      </c>
      <c r="F71" s="55">
        <f>D71/(D71+D72+D73)</f>
        <v>0.14752111498492651</v>
      </c>
      <c r="G71" s="55">
        <f>E71/(E71+E72+E73)</f>
        <v>0.65902021004399014</v>
      </c>
      <c r="H71" s="56">
        <f t="shared" si="1"/>
        <v>3.4506202800896513</v>
      </c>
    </row>
    <row r="72" spans="1:8">
      <c r="A72" s="47" t="s">
        <v>1406</v>
      </c>
      <c r="B72" s="47" t="s">
        <v>1409</v>
      </c>
      <c r="C72" s="47" t="s">
        <v>1410</v>
      </c>
      <c r="D72" s="54">
        <v>0.80958300000000005</v>
      </c>
      <c r="E72" s="54">
        <v>0.17255799999999999</v>
      </c>
      <c r="F72" s="55">
        <f>D72/(D71+D72+D73)</f>
        <v>0.85247888501507352</v>
      </c>
      <c r="G72" s="55">
        <f>E72/(E71+E72+E73)</f>
        <v>0.23523650908573374</v>
      </c>
      <c r="H72" s="56">
        <f t="shared" si="1"/>
        <v>0.21314429774340615</v>
      </c>
    </row>
    <row r="73" spans="1:8">
      <c r="A73" s="47" t="s">
        <v>1406</v>
      </c>
      <c r="B73" s="47" t="s">
        <v>1411</v>
      </c>
      <c r="C73" s="47" t="s">
        <v>1412</v>
      </c>
      <c r="D73" s="54">
        <v>0</v>
      </c>
      <c r="E73" s="54">
        <v>7.7568100000000001E-2</v>
      </c>
      <c r="F73" s="55">
        <f>D73/(D71+D72+D73)</f>
        <v>0</v>
      </c>
      <c r="G73" s="55">
        <f>E73/(E71+E72+E73)</f>
        <v>0.10574328087027611</v>
      </c>
      <c r="H73" s="56" t="s">
        <v>1301</v>
      </c>
    </row>
    <row r="74" spans="1:8">
      <c r="A74" s="47" t="s">
        <v>1413</v>
      </c>
      <c r="B74" s="47" t="s">
        <v>1414</v>
      </c>
      <c r="C74" s="47" t="s">
        <v>1415</v>
      </c>
      <c r="D74" s="54">
        <v>3.8750599999999999</v>
      </c>
      <c r="E74" s="54">
        <v>7.7183599999999997</v>
      </c>
      <c r="F74" s="55">
        <f>D74/(D74+D75)</f>
        <v>0.66129222178800406</v>
      </c>
      <c r="G74" s="55">
        <f>E74/(E74+E75)</f>
        <v>0.86524043549226048</v>
      </c>
      <c r="H74" s="56">
        <f t="shared" si="1"/>
        <v>1.9918039978735813</v>
      </c>
    </row>
    <row r="75" spans="1:8">
      <c r="A75" s="47" t="s">
        <v>1413</v>
      </c>
      <c r="B75" s="47" t="s">
        <v>1416</v>
      </c>
      <c r="C75" s="47" t="s">
        <v>1417</v>
      </c>
      <c r="D75" s="54">
        <v>1.9847699999999999</v>
      </c>
      <c r="E75" s="54">
        <v>1.2021200000000001</v>
      </c>
      <c r="F75" s="55">
        <f>D75/(D74+D75)</f>
        <v>0.33870777821199594</v>
      </c>
      <c r="G75" s="55">
        <f>E75/(E74+E75)</f>
        <v>0.13475956450773952</v>
      </c>
      <c r="H75" s="56">
        <f t="shared" si="1"/>
        <v>0.60567219375544779</v>
      </c>
    </row>
    <row r="76" spans="1:8">
      <c r="A76" s="47" t="s">
        <v>1418</v>
      </c>
      <c r="B76" s="47" t="s">
        <v>1419</v>
      </c>
      <c r="C76" s="47" t="s">
        <v>1420</v>
      </c>
      <c r="D76" s="54">
        <v>7.7898300000000004E-2</v>
      </c>
      <c r="E76" s="54">
        <v>0.37076999999999999</v>
      </c>
      <c r="F76" s="55">
        <f>D76/(D76+D77)</f>
        <v>2.7571610503533368E-2</v>
      </c>
      <c r="G76" s="55">
        <f>E76/(E76+E77)</f>
        <v>0.18378788329417364</v>
      </c>
      <c r="H76" s="56">
        <f t="shared" si="1"/>
        <v>4.7596674125109271</v>
      </c>
    </row>
    <row r="77" spans="1:8">
      <c r="A77" s="47" t="s">
        <v>1418</v>
      </c>
      <c r="B77" s="47" t="s">
        <v>1421</v>
      </c>
      <c r="C77" s="47" t="s">
        <v>1422</v>
      </c>
      <c r="D77" s="54">
        <v>2.7474099999999999</v>
      </c>
      <c r="E77" s="54">
        <v>1.6466099999999999</v>
      </c>
      <c r="F77" s="55">
        <f>D77/(D76+D77)</f>
        <v>0.97242838949646659</v>
      </c>
      <c r="G77" s="55">
        <f>E77/(E76+E77)</f>
        <v>0.81621211670582638</v>
      </c>
      <c r="H77" s="56">
        <f t="shared" si="1"/>
        <v>0.59933173425153141</v>
      </c>
    </row>
    <row r="78" spans="1:8">
      <c r="A78" s="47" t="s">
        <v>1423</v>
      </c>
      <c r="B78" s="47" t="s">
        <v>1424</v>
      </c>
      <c r="C78" s="47" t="s">
        <v>1425</v>
      </c>
      <c r="D78" s="54">
        <v>0.26306600000000002</v>
      </c>
      <c r="E78" s="54">
        <v>0.109934</v>
      </c>
      <c r="F78" s="55">
        <f>D78/SUM(D78:D84)</f>
        <v>0.10151087068803284</v>
      </c>
      <c r="G78" s="55">
        <f>E78/SUM(E78:E84)</f>
        <v>3.9024774665241527E-2</v>
      </c>
      <c r="H78" s="56">
        <f t="shared" si="1"/>
        <v>0.41789512897903947</v>
      </c>
    </row>
    <row r="79" spans="1:8">
      <c r="A79" s="47" t="s">
        <v>1423</v>
      </c>
      <c r="B79" s="47" t="s">
        <v>1426</v>
      </c>
      <c r="C79" s="47" t="s">
        <v>1427</v>
      </c>
      <c r="D79" s="54">
        <v>0.25317699999999999</v>
      </c>
      <c r="E79" s="54">
        <v>0.1696</v>
      </c>
      <c r="F79" s="55">
        <f>D79/SUM(D78:D84)</f>
        <v>9.7694942364973378E-2</v>
      </c>
      <c r="G79" s="55">
        <f>E79/SUM(E78:E84)</f>
        <v>6.020523025838196E-2</v>
      </c>
      <c r="H79" s="56">
        <f t="shared" si="1"/>
        <v>0.66988707505026135</v>
      </c>
    </row>
    <row r="80" spans="1:8">
      <c r="A80" s="47" t="s">
        <v>1423</v>
      </c>
      <c r="B80" s="47" t="s">
        <v>1428</v>
      </c>
      <c r="C80" s="47" t="s">
        <v>1429</v>
      </c>
      <c r="D80" s="54">
        <v>0.35029399999999999</v>
      </c>
      <c r="E80" s="54">
        <v>0.59707200000000005</v>
      </c>
      <c r="F80" s="55">
        <f>D80/SUM(D78:D84)</f>
        <v>0.13517006734733403</v>
      </c>
      <c r="G80" s="55">
        <f>E80/SUM(E78:E84)</f>
        <v>0.21195080920302262</v>
      </c>
      <c r="H80" s="56">
        <f t="shared" si="1"/>
        <v>1.7044882298868951</v>
      </c>
    </row>
    <row r="81" spans="1:8">
      <c r="A81" s="47" t="s">
        <v>1423</v>
      </c>
      <c r="B81" s="47" t="s">
        <v>1430</v>
      </c>
      <c r="C81" s="47" t="s">
        <v>1431</v>
      </c>
      <c r="D81" s="54">
        <v>0.42141699999999999</v>
      </c>
      <c r="E81" s="54">
        <v>0.75512299999999999</v>
      </c>
      <c r="F81" s="55">
        <f>D81/SUM(D78:D84)</f>
        <v>0.16261473011616373</v>
      </c>
      <c r="G81" s="55">
        <f>E81/SUM(E78:E84)</f>
        <v>0.26805633306839716</v>
      </c>
      <c r="H81" s="56">
        <f t="shared" si="1"/>
        <v>1.791866488537482</v>
      </c>
    </row>
    <row r="82" spans="1:8">
      <c r="A82" s="47" t="s">
        <v>1423</v>
      </c>
      <c r="B82" s="47" t="s">
        <v>1432</v>
      </c>
      <c r="C82" s="47" t="s">
        <v>1433</v>
      </c>
      <c r="D82" s="54">
        <v>9.5974299999999999E-2</v>
      </c>
      <c r="E82" s="54">
        <v>0.21381700000000001</v>
      </c>
      <c r="F82" s="55">
        <f>D82/SUM(D78:D84)</f>
        <v>3.7034184412559852E-2</v>
      </c>
      <c r="G82" s="55">
        <f>E82/SUM(E78:E84)</f>
        <v>7.5901543149507408E-2</v>
      </c>
      <c r="H82" s="56">
        <f t="shared" si="1"/>
        <v>2.2278568325062023</v>
      </c>
    </row>
    <row r="83" spans="1:8">
      <c r="A83" s="47" t="s">
        <v>1423</v>
      </c>
      <c r="B83" s="47" t="s">
        <v>1434</v>
      </c>
      <c r="C83" s="47" t="s">
        <v>1435</v>
      </c>
      <c r="D83" s="54">
        <v>1.1762699999999999</v>
      </c>
      <c r="E83" s="54">
        <v>0.78537599999999996</v>
      </c>
      <c r="F83" s="55">
        <f>D83/SUM(D78:D84)</f>
        <v>0.45389442901862032</v>
      </c>
      <c r="G83" s="55">
        <f>E83/SUM(E78:E84)</f>
        <v>0.27879565400593742</v>
      </c>
      <c r="H83" s="56">
        <f t="shared" si="1"/>
        <v>0.66768344002652458</v>
      </c>
    </row>
    <row r="84" spans="1:8">
      <c r="A84" s="47" t="s">
        <v>1423</v>
      </c>
      <c r="B84" s="47" t="s">
        <v>1436</v>
      </c>
      <c r="C84" s="47" t="s">
        <v>1437</v>
      </c>
      <c r="D84" s="54">
        <v>3.1307399999999999E-2</v>
      </c>
      <c r="E84" s="54">
        <v>0.186109</v>
      </c>
      <c r="F84" s="55">
        <f>D84/SUM(D78:D84)</f>
        <v>1.2080776052315841E-2</v>
      </c>
      <c r="G84" s="55">
        <f>E84/SUM(E78:E84)</f>
        <v>6.6065655649511848E-2</v>
      </c>
      <c r="H84" s="56">
        <f t="shared" si="1"/>
        <v>5.9445690156320872</v>
      </c>
    </row>
    <row r="85" spans="1:8">
      <c r="A85" s="47" t="s">
        <v>1438</v>
      </c>
      <c r="B85" s="47" t="s">
        <v>1439</v>
      </c>
      <c r="C85" s="47" t="s">
        <v>1440</v>
      </c>
      <c r="D85" s="54">
        <v>0.99274200000000001</v>
      </c>
      <c r="E85" s="54">
        <v>0.67349499999999995</v>
      </c>
      <c r="F85" s="55">
        <f>D85/(D85+D86)</f>
        <v>0.91731122294395195</v>
      </c>
      <c r="G85" s="55">
        <f>E85/(E85+E86)</f>
        <v>0.83610796611347804</v>
      </c>
      <c r="H85" s="56">
        <f t="shared" si="1"/>
        <v>0.67841896484685849</v>
      </c>
    </row>
    <row r="86" spans="1:8">
      <c r="A86" s="47" t="s">
        <v>1438</v>
      </c>
      <c r="B86" s="47" t="s">
        <v>1441</v>
      </c>
      <c r="C86" s="47" t="s">
        <v>1442</v>
      </c>
      <c r="D86" s="54">
        <v>8.9488300000000007E-2</v>
      </c>
      <c r="E86" s="54">
        <v>0.132017</v>
      </c>
      <c r="F86" s="55">
        <f>D86/(D85+D86)</f>
        <v>8.268877705604806E-2</v>
      </c>
      <c r="G86" s="55">
        <f>E86/(E85+E86)</f>
        <v>0.16389203388652185</v>
      </c>
      <c r="H86" s="56">
        <f t="shared" si="1"/>
        <v>1.4752431323424402</v>
      </c>
    </row>
    <row r="87" spans="1:8">
      <c r="A87" s="47" t="s">
        <v>1443</v>
      </c>
      <c r="B87" s="47" t="s">
        <v>1444</v>
      </c>
      <c r="C87" s="47" t="s">
        <v>1445</v>
      </c>
      <c r="D87" s="54">
        <v>0.116968</v>
      </c>
      <c r="E87" s="54">
        <v>2.60086E-5</v>
      </c>
      <c r="F87" s="55">
        <f>D87/(D87+D88)</f>
        <v>0.63518681230362195</v>
      </c>
      <c r="G87" s="55">
        <f>E87/(E87+E88)</f>
        <v>2.464055430585146E-4</v>
      </c>
      <c r="H87" s="56">
        <f t="shared" si="1"/>
        <v>2.2235654196019425E-4</v>
      </c>
    </row>
    <row r="88" spans="1:8">
      <c r="A88" s="47" t="s">
        <v>1443</v>
      </c>
      <c r="B88" s="47" t="s">
        <v>1446</v>
      </c>
      <c r="C88" s="47" t="s">
        <v>1447</v>
      </c>
      <c r="D88" s="54">
        <v>6.71794E-2</v>
      </c>
      <c r="E88" s="54">
        <v>0.10552599999999999</v>
      </c>
      <c r="F88" s="55">
        <f>D88/(D87+D88)</f>
        <v>0.36481318769637799</v>
      </c>
      <c r="G88" s="55">
        <f>E88/(E87+E88)</f>
        <v>0.99975359445694145</v>
      </c>
      <c r="H88" s="56">
        <f t="shared" si="1"/>
        <v>1.5708089086833166</v>
      </c>
    </row>
    <row r="89" spans="1:8">
      <c r="A89" s="47" t="s">
        <v>1448</v>
      </c>
      <c r="B89" s="47" t="s">
        <v>1449</v>
      </c>
      <c r="C89" s="47" t="s">
        <v>1450</v>
      </c>
      <c r="D89" s="54">
        <v>0.98163800000000001</v>
      </c>
      <c r="E89" s="54">
        <v>0.43169600000000002</v>
      </c>
      <c r="F89" s="55">
        <f>D89/(D89+D90)</f>
        <v>0.65985284291727553</v>
      </c>
      <c r="G89" s="55">
        <f>E89/(E89+E90)</f>
        <v>0.35871416772057763</v>
      </c>
      <c r="H89" s="56">
        <f t="shared" si="1"/>
        <v>0.43977107650681824</v>
      </c>
    </row>
    <row r="90" spans="1:8">
      <c r="A90" s="47" t="s">
        <v>1448</v>
      </c>
      <c r="B90" s="47" t="s">
        <v>1451</v>
      </c>
      <c r="C90" s="47" t="s">
        <v>1452</v>
      </c>
      <c r="D90" s="54">
        <v>0.50602400000000003</v>
      </c>
      <c r="E90" s="54">
        <v>0.77175800000000006</v>
      </c>
      <c r="F90" s="55">
        <f>D90/(D89+D90)</f>
        <v>0.34014715708272447</v>
      </c>
      <c r="G90" s="55">
        <f>E90/(E89+E90)</f>
        <v>0.64128583227942237</v>
      </c>
      <c r="H90" s="56">
        <f t="shared" si="1"/>
        <v>1.5251411000268762</v>
      </c>
    </row>
    <row r="91" spans="1:8">
      <c r="A91" s="47" t="s">
        <v>1453</v>
      </c>
      <c r="B91" s="47" t="s">
        <v>1454</v>
      </c>
      <c r="C91" s="47" t="s">
        <v>1455</v>
      </c>
      <c r="D91" s="54">
        <v>0.165655</v>
      </c>
      <c r="E91" s="54">
        <v>0.33679799999999999</v>
      </c>
      <c r="F91" s="55">
        <f>D91/(D91+D92+D93)</f>
        <v>6.1420470029457948E-2</v>
      </c>
      <c r="G91" s="55">
        <f>E91/(E91+E92+E93)</f>
        <v>0.17884887127530941</v>
      </c>
      <c r="H91" s="56">
        <f t="shared" si="1"/>
        <v>2.0331290935981405</v>
      </c>
    </row>
    <row r="92" spans="1:8">
      <c r="A92" s="47" t="s">
        <v>1453</v>
      </c>
      <c r="B92" s="47" t="s">
        <v>1456</v>
      </c>
      <c r="C92" s="47" t="s">
        <v>1457</v>
      </c>
      <c r="D92" s="54">
        <v>0.39572000000000002</v>
      </c>
      <c r="E92" s="54">
        <v>0.267235</v>
      </c>
      <c r="F92" s="55">
        <f>D92/(D91+D92+D93)</f>
        <v>0.14672245570648096</v>
      </c>
      <c r="G92" s="55">
        <f>E92/(E91+E92+E93)</f>
        <v>0.14190903186853043</v>
      </c>
      <c r="H92" s="56">
        <f t="shared" si="1"/>
        <v>0.67531335287577077</v>
      </c>
    </row>
    <row r="93" spans="1:8">
      <c r="A93" s="47" t="s">
        <v>1453</v>
      </c>
      <c r="B93" s="47" t="s">
        <v>1458</v>
      </c>
      <c r="C93" s="47" t="s">
        <v>1459</v>
      </c>
      <c r="D93" s="54">
        <v>2.1356899999999999</v>
      </c>
      <c r="E93" s="54">
        <v>1.27911</v>
      </c>
      <c r="F93" s="55">
        <f>D93/(D91+D92+D93)</f>
        <v>0.79185707426406116</v>
      </c>
      <c r="G93" s="55">
        <f>E93/(E91+E92+E93)</f>
        <v>0.6792420968561601</v>
      </c>
      <c r="H93" s="56">
        <f t="shared" si="1"/>
        <v>0.59892119174599312</v>
      </c>
    </row>
    <row r="94" spans="1:8">
      <c r="A94" s="47" t="s">
        <v>1460</v>
      </c>
      <c r="B94" s="47" t="s">
        <v>1461</v>
      </c>
      <c r="C94" s="47" t="s">
        <v>1462</v>
      </c>
      <c r="D94" s="54">
        <v>0.90376800000000002</v>
      </c>
      <c r="E94" s="54">
        <v>1.7315799999999999</v>
      </c>
      <c r="F94" s="55">
        <f>D94/(D94+D95)</f>
        <v>0.57514872429303465</v>
      </c>
      <c r="G94" s="55">
        <f>E94/(E94+E95)</f>
        <v>0.79617778750506929</v>
      </c>
      <c r="H94" s="56">
        <f t="shared" si="1"/>
        <v>1.915956307370918</v>
      </c>
    </row>
    <row r="95" spans="1:8">
      <c r="A95" s="47" t="s">
        <v>1460</v>
      </c>
      <c r="B95" s="47" t="s">
        <v>1463</v>
      </c>
      <c r="C95" s="47" t="s">
        <v>1464</v>
      </c>
      <c r="D95" s="54">
        <v>0.66759599999999997</v>
      </c>
      <c r="E95" s="54">
        <v>0.44328600000000001</v>
      </c>
      <c r="F95" s="55">
        <f>D95/(D94+D95)</f>
        <v>0.4248512757069654</v>
      </c>
      <c r="G95" s="55">
        <f>E95/(E94+E95)</f>
        <v>0.20382221249493077</v>
      </c>
      <c r="H95" s="56">
        <f t="shared" si="1"/>
        <v>0.66400337928927078</v>
      </c>
    </row>
    <row r="96" spans="1:8">
      <c r="A96" s="47" t="s">
        <v>1465</v>
      </c>
      <c r="B96" s="47" t="s">
        <v>1466</v>
      </c>
      <c r="C96" s="47" t="s">
        <v>1467</v>
      </c>
      <c r="D96" s="54">
        <v>0.32568900000000001</v>
      </c>
      <c r="E96" s="54">
        <v>1.2263200000000001</v>
      </c>
      <c r="F96" s="55">
        <f>D96/(D96+D97)</f>
        <v>0.7112495659636916</v>
      </c>
      <c r="G96" s="55">
        <f>E96/(E96+E97)</f>
        <v>0.94555334632757249</v>
      </c>
      <c r="H96" s="56">
        <f t="shared" si="1"/>
        <v>3.7653098508085936</v>
      </c>
    </row>
    <row r="97" spans="1:8">
      <c r="A97" s="47" t="s">
        <v>1465</v>
      </c>
      <c r="B97" s="47" t="s">
        <v>1468</v>
      </c>
      <c r="C97" s="47" t="s">
        <v>1469</v>
      </c>
      <c r="D97" s="54">
        <v>0.13222200000000001</v>
      </c>
      <c r="E97" s="54">
        <v>7.0613700000000001E-2</v>
      </c>
      <c r="F97" s="55">
        <f>D97/(D96+D97)</f>
        <v>0.28875043403630835</v>
      </c>
      <c r="G97" s="55">
        <f>E97/(E96+E97)</f>
        <v>5.4446653672427507E-2</v>
      </c>
      <c r="H97" s="56">
        <f t="shared" si="1"/>
        <v>0.53405409084721145</v>
      </c>
    </row>
    <row r="98" spans="1:8">
      <c r="A98" s="47" t="s">
        <v>1470</v>
      </c>
      <c r="B98" s="47" t="s">
        <v>1471</v>
      </c>
      <c r="C98" s="47" t="s">
        <v>1472</v>
      </c>
      <c r="D98" s="54">
        <v>0.31613599999999997</v>
      </c>
      <c r="E98" s="54">
        <v>0.117608</v>
      </c>
      <c r="F98" s="55">
        <f>D98/SUM(D98:D102)</f>
        <v>0.53013395383748285</v>
      </c>
      <c r="G98" s="55">
        <f>E98/SUM(E98:E102)</f>
        <v>0.15810353194858759</v>
      </c>
      <c r="H98" s="56">
        <f t="shared" si="1"/>
        <v>0.37201710656173298</v>
      </c>
    </row>
    <row r="99" spans="1:8">
      <c r="A99" s="47" t="s">
        <v>1470</v>
      </c>
      <c r="B99" s="47" t="s">
        <v>1473</v>
      </c>
      <c r="C99" s="47" t="s">
        <v>1474</v>
      </c>
      <c r="D99" s="54">
        <v>4.36333E-2</v>
      </c>
      <c r="E99" s="54">
        <v>0</v>
      </c>
      <c r="F99" s="55">
        <f>D99/SUM(D98:D102)</f>
        <v>7.3169439253919333E-2</v>
      </c>
      <c r="G99" s="55">
        <f>E99/SUM(E98:E102)</f>
        <v>0</v>
      </c>
      <c r="H99" s="56">
        <f t="shared" si="1"/>
        <v>0</v>
      </c>
    </row>
    <row r="100" spans="1:8">
      <c r="A100" s="47" t="s">
        <v>1470</v>
      </c>
      <c r="B100" s="47" t="s">
        <v>1475</v>
      </c>
      <c r="C100" s="47" t="s">
        <v>1476</v>
      </c>
      <c r="D100" s="54">
        <v>0</v>
      </c>
      <c r="E100" s="54">
        <v>0.12188300000000001</v>
      </c>
      <c r="F100" s="55">
        <f>D100/SUM(D98:D102)</f>
        <v>0</v>
      </c>
      <c r="G100" s="55">
        <f>E100/SUM(E98:E102)</f>
        <v>0.16385052704314076</v>
      </c>
      <c r="H100" s="56" t="s">
        <v>1301</v>
      </c>
    </row>
    <row r="101" spans="1:8">
      <c r="A101" s="47" t="s">
        <v>1470</v>
      </c>
      <c r="B101" s="47" t="s">
        <v>1477</v>
      </c>
      <c r="C101" s="47" t="s">
        <v>1478</v>
      </c>
      <c r="D101" s="54">
        <v>9.1344999999999996E-2</v>
      </c>
      <c r="E101" s="54">
        <v>0</v>
      </c>
      <c r="F101" s="55">
        <f>D101/SUM(D98:D102)</f>
        <v>0.15317801836325148</v>
      </c>
      <c r="G101" s="55">
        <f>E101/SUM(E98:E102)</f>
        <v>0</v>
      </c>
      <c r="H101" s="56">
        <f t="shared" si="1"/>
        <v>0</v>
      </c>
    </row>
    <row r="102" spans="1:8">
      <c r="A102" s="47" t="s">
        <v>1470</v>
      </c>
      <c r="B102" s="47" t="s">
        <v>1479</v>
      </c>
      <c r="C102" s="47" t="s">
        <v>1480</v>
      </c>
      <c r="D102" s="54">
        <v>0.14521800000000001</v>
      </c>
      <c r="E102" s="54">
        <v>0.50437600000000005</v>
      </c>
      <c r="F102" s="55">
        <f>D102/SUM(D98:D102)</f>
        <v>0.24351858854534628</v>
      </c>
      <c r="G102" s="55">
        <f>E102/SUM(E98:E102)</f>
        <v>0.67804594100827165</v>
      </c>
      <c r="H102" s="56">
        <f t="shared" si="1"/>
        <v>3.4732333457284907</v>
      </c>
    </row>
    <row r="103" spans="1:8">
      <c r="A103" s="47" t="s">
        <v>1481</v>
      </c>
      <c r="B103" s="47" t="s">
        <v>1482</v>
      </c>
      <c r="C103" s="47" t="s">
        <v>1483</v>
      </c>
      <c r="D103" s="54">
        <v>0.280308</v>
      </c>
      <c r="E103" s="54">
        <v>0.19930600000000001</v>
      </c>
      <c r="F103" s="55">
        <f>D103/(D103+D104)</f>
        <v>0.92384114472614809</v>
      </c>
      <c r="G103" s="55">
        <f>E103/(E103+E104)</f>
        <v>0.65207903234777376</v>
      </c>
      <c r="H103" s="56">
        <f t="shared" si="1"/>
        <v>0.71102501534026863</v>
      </c>
    </row>
    <row r="104" spans="1:8">
      <c r="A104" s="47" t="s">
        <v>1481</v>
      </c>
      <c r="B104" s="47" t="s">
        <v>1484</v>
      </c>
      <c r="C104" s="47" t="s">
        <v>1485</v>
      </c>
      <c r="D104" s="54">
        <v>2.3107800000000001E-2</v>
      </c>
      <c r="E104" s="54">
        <v>0.106341</v>
      </c>
      <c r="F104" s="55">
        <f>D104/(D103+D104)</f>
        <v>7.6158855273851925E-2</v>
      </c>
      <c r="G104" s="55">
        <f>E104/(E103+E104)</f>
        <v>0.3479209676522263</v>
      </c>
      <c r="H104" s="56">
        <f t="shared" si="1"/>
        <v>4.6019525874380083</v>
      </c>
    </row>
    <row r="105" spans="1:8">
      <c r="A105" s="47" t="s">
        <v>1486</v>
      </c>
      <c r="B105" s="47" t="s">
        <v>1487</v>
      </c>
      <c r="C105" s="47" t="s">
        <v>1488</v>
      </c>
      <c r="D105" s="54">
        <v>1.3008599999999999</v>
      </c>
      <c r="E105" s="54">
        <v>1.8450599999999999</v>
      </c>
      <c r="F105" s="55">
        <f>D105/(D105+D106)</f>
        <v>0.19964302870043107</v>
      </c>
      <c r="G105" s="55">
        <f>E105/(E105+E106)</f>
        <v>0.40396375172691629</v>
      </c>
      <c r="H105" s="56">
        <f t="shared" si="1"/>
        <v>1.4183386375167197</v>
      </c>
    </row>
    <row r="106" spans="1:8">
      <c r="A106" s="47" t="s">
        <v>1486</v>
      </c>
      <c r="B106" s="47" t="s">
        <v>1489</v>
      </c>
      <c r="C106" s="47" t="s">
        <v>1490</v>
      </c>
      <c r="D106" s="54">
        <v>5.2150699999999999</v>
      </c>
      <c r="E106" s="54">
        <v>2.7223299999999999</v>
      </c>
      <c r="F106" s="55">
        <f>D106/(D105+D106)</f>
        <v>0.80035697129956884</v>
      </c>
      <c r="G106" s="55">
        <f>E106/(E105+E106)</f>
        <v>0.59603624827308377</v>
      </c>
      <c r="H106" s="56">
        <f t="shared" si="1"/>
        <v>0.52201216858067101</v>
      </c>
    </row>
    <row r="107" spans="1:8">
      <c r="A107" s="47" t="s">
        <v>1491</v>
      </c>
      <c r="B107" s="47" t="s">
        <v>1492</v>
      </c>
      <c r="C107" s="47" t="s">
        <v>1493</v>
      </c>
      <c r="D107" s="54">
        <v>0</v>
      </c>
      <c r="E107" s="54">
        <v>0.13598399999999999</v>
      </c>
      <c r="F107" s="55">
        <f>D107/(D107+D108+D109)</f>
        <v>0</v>
      </c>
      <c r="G107" s="55">
        <f>E107/(E107+E108+E109)</f>
        <v>0.15568126006752325</v>
      </c>
      <c r="H107" s="56" t="s">
        <v>1301</v>
      </c>
    </row>
    <row r="108" spans="1:8">
      <c r="A108" s="47" t="s">
        <v>1491</v>
      </c>
      <c r="B108" s="47" t="s">
        <v>1494</v>
      </c>
      <c r="C108" s="47" t="s">
        <v>1495</v>
      </c>
      <c r="D108" s="54">
        <v>1.2766599999999999</v>
      </c>
      <c r="E108" s="54">
        <v>0.48155399999999998</v>
      </c>
      <c r="F108" s="55">
        <f>D108/(D107+D108+D109)</f>
        <v>0.76792225618742049</v>
      </c>
      <c r="G108" s="55">
        <f>E108/(E107+E108+E109)</f>
        <v>0.55130701781500835</v>
      </c>
      <c r="H108" s="56">
        <f t="shared" si="1"/>
        <v>0.37719831435151097</v>
      </c>
    </row>
    <row r="109" spans="1:8">
      <c r="A109" s="47" t="s">
        <v>1491</v>
      </c>
      <c r="B109" s="47" t="s">
        <v>1496</v>
      </c>
      <c r="C109" s="47" t="s">
        <v>1497</v>
      </c>
      <c r="D109" s="54">
        <v>0.385826</v>
      </c>
      <c r="E109" s="54">
        <v>0.25593900000000003</v>
      </c>
      <c r="F109" s="55">
        <f>D109/(D107+D108+D109)</f>
        <v>0.23207774381257948</v>
      </c>
      <c r="G109" s="55">
        <f>E109/(E107+E108+E109)</f>
        <v>0.29301172211746851</v>
      </c>
      <c r="H109" s="56">
        <f t="shared" si="1"/>
        <v>0.66335342874767389</v>
      </c>
    </row>
    <row r="110" spans="1:8">
      <c r="A110" s="47" t="s">
        <v>1498</v>
      </c>
      <c r="B110" s="47" t="s">
        <v>1499</v>
      </c>
      <c r="C110" s="47" t="s">
        <v>1500</v>
      </c>
      <c r="D110" s="54">
        <v>6.2898599999999999E-2</v>
      </c>
      <c r="E110" s="54">
        <v>4.4874600000000001E-2</v>
      </c>
      <c r="F110" s="55">
        <f>D110/(D110+D111+D112+D113)</f>
        <v>2.396732080237517E-2</v>
      </c>
      <c r="G110" s="55">
        <f>E110/(E110+E111+E112+E113)</f>
        <v>2.2694619539455181E-2</v>
      </c>
      <c r="H110" s="56">
        <f t="shared" si="1"/>
        <v>0.71344354246358421</v>
      </c>
    </row>
    <row r="111" spans="1:8">
      <c r="A111" s="47" t="s">
        <v>1498</v>
      </c>
      <c r="B111" s="47" t="s">
        <v>1501</v>
      </c>
      <c r="C111" s="47" t="s">
        <v>1502</v>
      </c>
      <c r="D111" s="54">
        <v>0</v>
      </c>
      <c r="E111" s="54">
        <v>0.13069800000000001</v>
      </c>
      <c r="F111" s="55">
        <f>D111/(D110+D111+D112+D113)</f>
        <v>0</v>
      </c>
      <c r="G111" s="55">
        <f>E111/(E110+E111+E112+E113)</f>
        <v>6.6098447330287358E-2</v>
      </c>
      <c r="H111" s="56" t="s">
        <v>1301</v>
      </c>
    </row>
    <row r="112" spans="1:8">
      <c r="A112" s="47" t="s">
        <v>1498</v>
      </c>
      <c r="B112" s="47" t="s">
        <v>1503</v>
      </c>
      <c r="C112" s="47" t="s">
        <v>1504</v>
      </c>
      <c r="D112" s="54">
        <v>2.4962200000000001</v>
      </c>
      <c r="E112" s="54">
        <v>1.7793600000000001</v>
      </c>
      <c r="F112" s="55">
        <f>D112/(D110+D111+D112+D113)</f>
        <v>0.95117706170415484</v>
      </c>
      <c r="G112" s="55">
        <f>E112/(E110+E111+E112+E113)</f>
        <v>0.89988319057384292</v>
      </c>
      <c r="H112" s="56">
        <f t="shared" si="1"/>
        <v>0.71282178654125039</v>
      </c>
    </row>
    <row r="113" spans="1:8">
      <c r="A113" s="47" t="s">
        <v>1498</v>
      </c>
      <c r="B113" s="47" t="s">
        <v>1505</v>
      </c>
      <c r="C113" s="47" t="s">
        <v>1506</v>
      </c>
      <c r="D113" s="54">
        <v>6.5229800000000004E-2</v>
      </c>
      <c r="E113" s="54">
        <v>2.2390699999999999E-2</v>
      </c>
      <c r="F113" s="55">
        <f>D113/(D110+D111+D112+D113)</f>
        <v>2.4855617493469997E-2</v>
      </c>
      <c r="G113" s="55">
        <f>E113/(E110+E111+E112+E113)</f>
        <v>1.1323742556414522E-2</v>
      </c>
      <c r="H113" s="56">
        <f t="shared" si="1"/>
        <v>0.3432587559673646</v>
      </c>
    </row>
    <row r="114" spans="1:8">
      <c r="A114" s="47" t="s">
        <v>1507</v>
      </c>
      <c r="B114" s="47" t="s">
        <v>1508</v>
      </c>
      <c r="C114" s="47" t="s">
        <v>1509</v>
      </c>
      <c r="D114" s="54">
        <v>0.18521199999999999</v>
      </c>
      <c r="E114" s="54">
        <v>7.8376199999999993E-2</v>
      </c>
      <c r="F114" s="55">
        <f>D114/(D114+D115)</f>
        <v>0.38629452423361377</v>
      </c>
      <c r="G114" s="55">
        <f>E114/(E114+E115)</f>
        <v>9.0289523396119731E-2</v>
      </c>
      <c r="H114" s="56">
        <f t="shared" si="1"/>
        <v>0.42317020495432262</v>
      </c>
    </row>
    <row r="115" spans="1:8">
      <c r="A115" s="47" t="s">
        <v>1507</v>
      </c>
      <c r="B115" s="47" t="s">
        <v>1510</v>
      </c>
      <c r="C115" s="47" t="s">
        <v>1511</v>
      </c>
      <c r="D115" s="54">
        <v>0.29424600000000001</v>
      </c>
      <c r="E115" s="54">
        <v>0.78967799999999999</v>
      </c>
      <c r="F115" s="55">
        <f>D115/(D114+D115)</f>
        <v>0.61370547576638623</v>
      </c>
      <c r="G115" s="55">
        <f>E115/(E114+E115)</f>
        <v>0.90971047660388027</v>
      </c>
      <c r="H115" s="56">
        <f t="shared" si="1"/>
        <v>2.6837340184743379</v>
      </c>
    </row>
    <row r="116" spans="1:8">
      <c r="A116" s="47" t="s">
        <v>1512</v>
      </c>
      <c r="B116" s="47" t="s">
        <v>1513</v>
      </c>
      <c r="C116" s="47" t="s">
        <v>1514</v>
      </c>
      <c r="D116" s="54">
        <v>0.18339800000000001</v>
      </c>
      <c r="E116" s="54">
        <v>4.81153E-2</v>
      </c>
      <c r="F116" s="55">
        <f>D116/(D116+D117)</f>
        <v>0.22883074201111225</v>
      </c>
      <c r="G116" s="55">
        <f>E116/(E116+E117)</f>
        <v>3.7440162449529239E-2</v>
      </c>
      <c r="H116" s="56">
        <f t="shared" si="1"/>
        <v>0.26235455130372193</v>
      </c>
    </row>
    <row r="117" spans="1:8">
      <c r="A117" s="47" t="s">
        <v>1512</v>
      </c>
      <c r="B117" s="47" t="s">
        <v>1515</v>
      </c>
      <c r="C117" s="47" t="s">
        <v>1516</v>
      </c>
      <c r="D117" s="54">
        <v>0.61805900000000003</v>
      </c>
      <c r="E117" s="54">
        <v>1.2370099999999999</v>
      </c>
      <c r="F117" s="55">
        <f>D117/(D116+D117)</f>
        <v>0.77116925798888769</v>
      </c>
      <c r="G117" s="55">
        <f>E117/(E116+E117)</f>
        <v>0.9625598375504707</v>
      </c>
      <c r="H117" s="56">
        <f t="shared" si="1"/>
        <v>2.0014432279118983</v>
      </c>
    </row>
    <row r="118" spans="1:8">
      <c r="A118" s="47" t="s">
        <v>1517</v>
      </c>
      <c r="B118" s="47" t="s">
        <v>1518</v>
      </c>
      <c r="C118" s="47" t="s">
        <v>1519</v>
      </c>
      <c r="D118" s="54">
        <v>2.51416</v>
      </c>
      <c r="E118" s="54">
        <v>1.0774600000000001</v>
      </c>
      <c r="F118" s="55">
        <f>D118/SUM(D118:D122)</f>
        <v>0.13810348749702187</v>
      </c>
      <c r="G118" s="55">
        <f>E118/SUM(E118:E122)</f>
        <v>7.454163150742335E-2</v>
      </c>
      <c r="H118" s="56">
        <f t="shared" si="1"/>
        <v>0.42855665510548258</v>
      </c>
    </row>
    <row r="119" spans="1:8">
      <c r="A119" s="47" t="s">
        <v>1517</v>
      </c>
      <c r="B119" s="47" t="s">
        <v>1520</v>
      </c>
      <c r="C119" s="47" t="s">
        <v>1521</v>
      </c>
      <c r="D119" s="54">
        <v>4.2381700000000001E-2</v>
      </c>
      <c r="E119" s="54">
        <v>0</v>
      </c>
      <c r="F119" s="55">
        <f>D119/SUM(D118:D122)</f>
        <v>2.3280382219319903E-3</v>
      </c>
      <c r="G119" s="55">
        <f>E119/SUM(E118:E122)</f>
        <v>0</v>
      </c>
      <c r="H119" s="56">
        <f t="shared" si="1"/>
        <v>0</v>
      </c>
    </row>
    <row r="120" spans="1:8">
      <c r="A120" s="47" t="s">
        <v>1517</v>
      </c>
      <c r="B120" s="47" t="s">
        <v>1522</v>
      </c>
      <c r="C120" s="47" t="s">
        <v>1523</v>
      </c>
      <c r="D120" s="54">
        <v>0.573017</v>
      </c>
      <c r="E120" s="54">
        <v>0.270953</v>
      </c>
      <c r="F120" s="55">
        <f>D120/SUM(D118:D122)</f>
        <v>3.1475978495832002E-2</v>
      </c>
      <c r="G120" s="55">
        <f>E120/SUM(E118:E122)</f>
        <v>1.8745270062768805E-2</v>
      </c>
      <c r="H120" s="56">
        <f t="shared" si="1"/>
        <v>0.47285333593942241</v>
      </c>
    </row>
    <row r="121" spans="1:8">
      <c r="A121" s="47" t="s">
        <v>1517</v>
      </c>
      <c r="B121" s="47" t="s">
        <v>1524</v>
      </c>
      <c r="C121" s="47" t="s">
        <v>1525</v>
      </c>
      <c r="D121" s="54">
        <v>11.6456</v>
      </c>
      <c r="E121" s="54">
        <v>5.9567800000000002</v>
      </c>
      <c r="F121" s="55">
        <f>D121/SUM(D118:D122)</f>
        <v>0.63969595172754234</v>
      </c>
      <c r="G121" s="55">
        <f>E121/SUM(E118:E122)</f>
        <v>0.41210634244499955</v>
      </c>
      <c r="H121" s="56">
        <f t="shared" si="1"/>
        <v>0.51150477433537134</v>
      </c>
    </row>
    <row r="122" spans="1:8">
      <c r="A122" s="47" t="s">
        <v>1517</v>
      </c>
      <c r="B122" s="47" t="s">
        <v>1526</v>
      </c>
      <c r="C122" s="47" t="s">
        <v>1527</v>
      </c>
      <c r="D122" s="54">
        <v>3.4297399999999998</v>
      </c>
      <c r="E122" s="54">
        <v>7.1492800000000001</v>
      </c>
      <c r="F122" s="55">
        <f>D122/SUM(D118:D122)</f>
        <v>0.18839654405767167</v>
      </c>
      <c r="G122" s="55">
        <f>E122/SUM(E118:E122)</f>
        <v>0.4946067559848083</v>
      </c>
      <c r="H122" s="56">
        <f t="shared" si="1"/>
        <v>2.0844962008782009</v>
      </c>
    </row>
    <row r="123" spans="1:8">
      <c r="A123" s="47" t="s">
        <v>1528</v>
      </c>
      <c r="B123" s="47" t="s">
        <v>1529</v>
      </c>
      <c r="C123" s="47" t="s">
        <v>1530</v>
      </c>
      <c r="D123" s="54">
        <v>0.26349299999999998</v>
      </c>
      <c r="E123" s="54">
        <v>1.11723E-5</v>
      </c>
      <c r="F123" s="55">
        <f>D123/(D123+D124+D125)</f>
        <v>0.40540128870261982</v>
      </c>
      <c r="G123" s="55">
        <f>E123/(E123+E124+E125)</f>
        <v>1.3534370070151086E-5</v>
      </c>
      <c r="H123" s="56">
        <f t="shared" si="1"/>
        <v>4.240074688891166E-5</v>
      </c>
    </row>
    <row r="124" spans="1:8">
      <c r="A124" s="47" t="s">
        <v>1528</v>
      </c>
      <c r="B124" s="47" t="s">
        <v>1531</v>
      </c>
      <c r="C124" s="47" t="s">
        <v>1532</v>
      </c>
      <c r="D124" s="54">
        <v>0.13772899999999999</v>
      </c>
      <c r="E124" s="54">
        <v>0.30417</v>
      </c>
      <c r="F124" s="55">
        <f>D124/(D123+D124+D125)</f>
        <v>0.21190511357691905</v>
      </c>
      <c r="G124" s="55">
        <f>E124/(E123+E124+E125)</f>
        <v>0.36847823136130037</v>
      </c>
      <c r="H124" s="56">
        <f t="shared" si="1"/>
        <v>2.2084673525546545</v>
      </c>
    </row>
    <row r="125" spans="1:8">
      <c r="A125" s="47" t="s">
        <v>1528</v>
      </c>
      <c r="B125" s="47" t="s">
        <v>1533</v>
      </c>
      <c r="C125" s="47" t="s">
        <v>1534</v>
      </c>
      <c r="D125" s="54">
        <v>0.24873400000000001</v>
      </c>
      <c r="E125" s="54">
        <v>0.52129499999999995</v>
      </c>
      <c r="F125" s="55">
        <f>D125/(D123+D124+D125)</f>
        <v>0.38269359772046113</v>
      </c>
      <c r="G125" s="55">
        <f>E125/(E123+E124+E125)</f>
        <v>0.63150823426862956</v>
      </c>
      <c r="H125" s="56">
        <f t="shared" si="1"/>
        <v>2.0957930962393556</v>
      </c>
    </row>
    <row r="126" spans="1:8">
      <c r="A126" s="47" t="s">
        <v>1535</v>
      </c>
      <c r="B126" s="47" t="s">
        <v>1536</v>
      </c>
      <c r="C126" s="47" t="s">
        <v>1537</v>
      </c>
      <c r="D126" s="54">
        <v>0.355653</v>
      </c>
      <c r="E126" s="54">
        <v>0.20619299999999999</v>
      </c>
      <c r="F126" s="55">
        <f>D126/(D126+D127)</f>
        <v>0.69807058176964754</v>
      </c>
      <c r="G126" s="55">
        <f>E126/(E126+E127)</f>
        <v>0.45725557507051995</v>
      </c>
      <c r="H126" s="56">
        <f t="shared" si="1"/>
        <v>0.57975892232035153</v>
      </c>
    </row>
    <row r="127" spans="1:8">
      <c r="A127" s="47" t="s">
        <v>1535</v>
      </c>
      <c r="B127" s="47" t="s">
        <v>1538</v>
      </c>
      <c r="C127" s="47" t="s">
        <v>1539</v>
      </c>
      <c r="D127" s="54">
        <v>0.15382699999999999</v>
      </c>
      <c r="E127" s="54">
        <v>0.24474299999999999</v>
      </c>
      <c r="F127" s="55">
        <f>D127/(D126+D127)</f>
        <v>0.30192941823035252</v>
      </c>
      <c r="G127" s="55">
        <f>E127/(E126+E127)</f>
        <v>0.54274442492947994</v>
      </c>
      <c r="H127" s="56">
        <f t="shared" si="1"/>
        <v>1.5910275829340752</v>
      </c>
    </row>
    <row r="128" spans="1:8">
      <c r="A128" s="47" t="s">
        <v>1540</v>
      </c>
      <c r="B128" s="47" t="s">
        <v>1541</v>
      </c>
      <c r="C128" s="47" t="s">
        <v>1542</v>
      </c>
      <c r="D128" s="54">
        <v>1.9167400000000001</v>
      </c>
      <c r="E128" s="54">
        <v>1.3312600000000001</v>
      </c>
      <c r="F128" s="55">
        <f>D128/(D128+D129)</f>
        <v>0.28119741503884044</v>
      </c>
      <c r="G128" s="55">
        <f>E128/(E128+E129)</f>
        <v>0.14259410604744427</v>
      </c>
      <c r="H128" s="56">
        <f t="shared" si="1"/>
        <v>0.69454386093053833</v>
      </c>
    </row>
    <row r="129" spans="1:8">
      <c r="A129" s="47" t="s">
        <v>1540</v>
      </c>
      <c r="B129" s="47" t="s">
        <v>1543</v>
      </c>
      <c r="C129" s="47" t="s">
        <v>1544</v>
      </c>
      <c r="D129" s="54">
        <v>4.89961</v>
      </c>
      <c r="E129" s="54">
        <v>8.0047499999999996</v>
      </c>
      <c r="F129" s="55">
        <f>D129/(D128+D129)</f>
        <v>0.71880258496115956</v>
      </c>
      <c r="G129" s="55">
        <f>E129/(E128+E129)</f>
        <v>0.85740589395255573</v>
      </c>
      <c r="H129" s="56">
        <f t="shared" si="1"/>
        <v>1.633752482340431</v>
      </c>
    </row>
    <row r="130" spans="1:8">
      <c r="A130" s="47" t="s">
        <v>1545</v>
      </c>
      <c r="B130" s="47" t="s">
        <v>1546</v>
      </c>
      <c r="C130" s="47" t="s">
        <v>1547</v>
      </c>
      <c r="D130" s="54">
        <v>4.9340799999999998</v>
      </c>
      <c r="E130" s="54">
        <v>3.1342599999999998</v>
      </c>
      <c r="F130" s="55">
        <f>D130/(D130+D131+D132)</f>
        <v>0.80648709788672424</v>
      </c>
      <c r="G130" s="55">
        <f>E130/(E130+E131+E132)</f>
        <v>0.72723281863566291</v>
      </c>
      <c r="H130" s="56">
        <f t="shared" si="1"/>
        <v>0.63522683053375706</v>
      </c>
    </row>
    <row r="131" spans="1:8">
      <c r="A131" s="47" t="s">
        <v>1545</v>
      </c>
      <c r="B131" s="47" t="s">
        <v>1548</v>
      </c>
      <c r="C131" s="47" t="s">
        <v>1549</v>
      </c>
      <c r="D131" s="54">
        <v>0</v>
      </c>
      <c r="E131" s="54">
        <v>0.97309800000000002</v>
      </c>
      <c r="F131" s="55">
        <f>D131/(D130+D131+D132)</f>
        <v>0</v>
      </c>
      <c r="G131" s="55">
        <f>E131/(E130+E131+E132)</f>
        <v>0.22578497040728157</v>
      </c>
      <c r="H131" s="56" t="s">
        <v>1301</v>
      </c>
    </row>
    <row r="132" spans="1:8">
      <c r="A132" s="47" t="s">
        <v>1545</v>
      </c>
      <c r="B132" s="47" t="s">
        <v>1550</v>
      </c>
      <c r="C132" s="47" t="s">
        <v>1551</v>
      </c>
      <c r="D132" s="54">
        <v>1.18391</v>
      </c>
      <c r="E132" s="54">
        <v>0.202486</v>
      </c>
      <c r="F132" s="55">
        <f>D132/(D130+D131+D132)</f>
        <v>0.19351290211327576</v>
      </c>
      <c r="G132" s="55">
        <f>E132/(E130+E131+E132)</f>
        <v>4.6982210957055522E-2</v>
      </c>
      <c r="H132" s="56">
        <f t="shared" ref="H132:H195" si="2">E132/D132</f>
        <v>0.17103158179253491</v>
      </c>
    </row>
    <row r="133" spans="1:8">
      <c r="A133" s="47" t="s">
        <v>1552</v>
      </c>
      <c r="B133" s="47" t="s">
        <v>1553</v>
      </c>
      <c r="C133" s="47" t="s">
        <v>1554</v>
      </c>
      <c r="D133" s="54">
        <v>0.79389600000000005</v>
      </c>
      <c r="E133" s="54">
        <v>0.38050699999999998</v>
      </c>
      <c r="F133" s="55">
        <f>D133/(D133+D134)</f>
        <v>0.7272700623207351</v>
      </c>
      <c r="G133" s="55">
        <f>E133/(E133+E134)</f>
        <v>0.45615644019905077</v>
      </c>
      <c r="H133" s="56">
        <f t="shared" si="2"/>
        <v>0.47929073833348446</v>
      </c>
    </row>
    <row r="134" spans="1:8">
      <c r="A134" s="47" t="s">
        <v>1552</v>
      </c>
      <c r="B134" s="47" t="s">
        <v>1555</v>
      </c>
      <c r="C134" s="47" t="s">
        <v>1556</v>
      </c>
      <c r="D134" s="54">
        <v>0.29771500000000001</v>
      </c>
      <c r="E134" s="54">
        <v>0.453652</v>
      </c>
      <c r="F134" s="55">
        <f>D134/(D133+D134)</f>
        <v>0.27272993767926484</v>
      </c>
      <c r="G134" s="55">
        <f>E134/(E133+E134)</f>
        <v>0.54384355980094923</v>
      </c>
      <c r="H134" s="56">
        <f t="shared" si="2"/>
        <v>1.5237794535041902</v>
      </c>
    </row>
    <row r="135" spans="1:8">
      <c r="A135" s="47" t="s">
        <v>1557</v>
      </c>
      <c r="B135" s="47" t="s">
        <v>1558</v>
      </c>
      <c r="C135" s="47" t="s">
        <v>1559</v>
      </c>
      <c r="D135" s="54">
        <v>5.5815700000000003E-2</v>
      </c>
      <c r="E135" s="54">
        <v>0.16275300000000001</v>
      </c>
      <c r="F135" s="55">
        <f>D135/(D135+D136+D137+D138)</f>
        <v>7.6479457469767909E-3</v>
      </c>
      <c r="G135" s="55">
        <f>E135/(E135+E136+E137+E138)</f>
        <v>4.8008374984071248E-2</v>
      </c>
      <c r="H135" s="56">
        <f t="shared" si="2"/>
        <v>2.9159000066289593</v>
      </c>
    </row>
    <row r="136" spans="1:8">
      <c r="A136" s="47" t="s">
        <v>1557</v>
      </c>
      <c r="B136" s="47" t="s">
        <v>1560</v>
      </c>
      <c r="C136" s="47" t="s">
        <v>1561</v>
      </c>
      <c r="D136" s="54">
        <v>6.8872200000000001</v>
      </c>
      <c r="E136" s="54">
        <v>2.9991500000000002</v>
      </c>
      <c r="F136" s="55">
        <f>D136/(D135+D136+D137+D138)</f>
        <v>0.94369657475394009</v>
      </c>
      <c r="G136" s="55">
        <f>E136/(E135+E136+E137+E138)</f>
        <v>0.88467996186538667</v>
      </c>
      <c r="H136" s="56">
        <f t="shared" si="2"/>
        <v>0.43546597901620687</v>
      </c>
    </row>
    <row r="137" spans="1:8">
      <c r="A137" s="47" t="s">
        <v>1557</v>
      </c>
      <c r="B137" s="47" t="s">
        <v>1562</v>
      </c>
      <c r="C137" s="47" t="s">
        <v>1563</v>
      </c>
      <c r="D137" s="54">
        <v>0.242341</v>
      </c>
      <c r="E137" s="54">
        <v>0</v>
      </c>
      <c r="F137" s="55">
        <f>D137/(D135+D136+D137+D138)</f>
        <v>3.3205904795032624E-2</v>
      </c>
      <c r="G137" s="55">
        <f>E137/(E135+E136+E137+E138)</f>
        <v>0</v>
      </c>
      <c r="H137" s="56">
        <f t="shared" si="2"/>
        <v>0</v>
      </c>
    </row>
    <row r="138" spans="1:8">
      <c r="A138" s="47" t="s">
        <v>1557</v>
      </c>
      <c r="B138" s="47" t="s">
        <v>1564</v>
      </c>
      <c r="C138" s="47" t="s">
        <v>1565</v>
      </c>
      <c r="D138" s="54">
        <v>0.11275300000000001</v>
      </c>
      <c r="E138" s="54">
        <v>0.22819300000000001</v>
      </c>
      <c r="F138" s="55">
        <f>D138/(D135+D136+D137+D138)</f>
        <v>1.5449574704050548E-2</v>
      </c>
      <c r="G138" s="55">
        <f>E138/(E135+E136+E137+E138)</f>
        <v>6.7311663150542045E-2</v>
      </c>
      <c r="H138" s="56">
        <f t="shared" si="2"/>
        <v>2.0238308515072769</v>
      </c>
    </row>
    <row r="139" spans="1:8">
      <c r="A139" s="47" t="s">
        <v>1566</v>
      </c>
      <c r="B139" s="47" t="s">
        <v>1567</v>
      </c>
      <c r="C139" s="47" t="s">
        <v>1568</v>
      </c>
      <c r="D139" s="54">
        <v>7.3944000000000001</v>
      </c>
      <c r="E139" s="54">
        <v>4.9056100000000002</v>
      </c>
      <c r="F139" s="55">
        <f>D139/(D139+D140+D141+D142)</f>
        <v>0.78518378667262445</v>
      </c>
      <c r="G139" s="55">
        <f>E139/(E139+E140+E141+E142)</f>
        <v>0.77697657862919312</v>
      </c>
      <c r="H139" s="56">
        <f t="shared" si="2"/>
        <v>0.66342231959320574</v>
      </c>
    </row>
    <row r="140" spans="1:8">
      <c r="A140" s="47" t="s">
        <v>1566</v>
      </c>
      <c r="B140" s="47" t="s">
        <v>1569</v>
      </c>
      <c r="C140" s="47" t="s">
        <v>1570</v>
      </c>
      <c r="D140" s="54">
        <v>0.17091000000000001</v>
      </c>
      <c r="E140" s="54">
        <v>5.4032700000000003E-2</v>
      </c>
      <c r="F140" s="55">
        <f>D140/(D139+D140+D141+D142)</f>
        <v>1.8148296140351922E-2</v>
      </c>
      <c r="G140" s="55">
        <f>E140/(E139+E140+E141+E142)</f>
        <v>8.5579861383390868E-3</v>
      </c>
      <c r="H140" s="56">
        <f t="shared" si="2"/>
        <v>0.31614709496226084</v>
      </c>
    </row>
    <row r="141" spans="1:8">
      <c r="A141" s="47" t="s">
        <v>1566</v>
      </c>
      <c r="B141" s="47" t="s">
        <v>1571</v>
      </c>
      <c r="C141" s="47" t="s">
        <v>1572</v>
      </c>
      <c r="D141" s="54">
        <v>1.2997000000000001</v>
      </c>
      <c r="E141" s="54">
        <v>0.50354100000000002</v>
      </c>
      <c r="F141" s="55">
        <f>D141/(D139+D140+D141+D142)</f>
        <v>0.13801030070572462</v>
      </c>
      <c r="G141" s="55">
        <f>E141/(E139+E140+E141+E142)</f>
        <v>7.9753499234452505E-2</v>
      </c>
      <c r="H141" s="56">
        <f t="shared" si="2"/>
        <v>0.38742863737785643</v>
      </c>
    </row>
    <row r="142" spans="1:8">
      <c r="A142" s="47" t="s">
        <v>1566</v>
      </c>
      <c r="B142" s="47" t="s">
        <v>1573</v>
      </c>
      <c r="C142" s="47" t="s">
        <v>1574</v>
      </c>
      <c r="D142" s="54">
        <v>0.55240299999999998</v>
      </c>
      <c r="E142" s="54">
        <v>0.85053299999999998</v>
      </c>
      <c r="F142" s="55">
        <f>D142/(D139+D140+D141+D142)</f>
        <v>5.8657616481299059E-2</v>
      </c>
      <c r="G142" s="55">
        <f>E142/(E139+E140+E141+E142)</f>
        <v>0.13471193599801523</v>
      </c>
      <c r="H142" s="56">
        <f t="shared" si="2"/>
        <v>1.5396965621113572</v>
      </c>
    </row>
    <row r="143" spans="1:8">
      <c r="A143" s="47" t="s">
        <v>1575</v>
      </c>
      <c r="B143" s="47" t="s">
        <v>1576</v>
      </c>
      <c r="C143" s="47" t="s">
        <v>1577</v>
      </c>
      <c r="D143" s="54">
        <v>0.27469300000000002</v>
      </c>
      <c r="E143" s="54">
        <v>0.53614499999999998</v>
      </c>
      <c r="F143" s="55">
        <f>D143/(D143+D144)</f>
        <v>3.9358904903338973E-2</v>
      </c>
      <c r="G143" s="55">
        <f>E143/(E143+E144)</f>
        <v>0.12612075383817389</v>
      </c>
      <c r="H143" s="56">
        <f t="shared" si="2"/>
        <v>1.9517970971229699</v>
      </c>
    </row>
    <row r="144" spans="1:8">
      <c r="A144" s="47" t="s">
        <v>1575</v>
      </c>
      <c r="B144" s="47" t="s">
        <v>1578</v>
      </c>
      <c r="C144" s="47" t="s">
        <v>1579</v>
      </c>
      <c r="D144" s="54">
        <v>6.7044899999999998</v>
      </c>
      <c r="E144" s="54">
        <v>3.7149000000000001</v>
      </c>
      <c r="F144" s="55">
        <f>D144/(D143+D144)</f>
        <v>0.96064109509666107</v>
      </c>
      <c r="G144" s="55">
        <f>E144/(E143+E144)</f>
        <v>0.873879246161826</v>
      </c>
      <c r="H144" s="56">
        <f t="shared" si="2"/>
        <v>0.55409136265398262</v>
      </c>
    </row>
    <row r="145" spans="1:8">
      <c r="A145" s="47" t="s">
        <v>1580</v>
      </c>
      <c r="B145" s="47" t="s">
        <v>1581</v>
      </c>
      <c r="C145" s="47" t="s">
        <v>1582</v>
      </c>
      <c r="D145" s="54">
        <v>9.6894300000000003E-2</v>
      </c>
      <c r="E145" s="54">
        <v>0.66697700000000004</v>
      </c>
      <c r="F145" s="55">
        <f>D145/(D145+D146)</f>
        <v>0.51913408270201344</v>
      </c>
      <c r="G145" s="55">
        <f>E145/(E145+E146)</f>
        <v>1</v>
      </c>
      <c r="H145" s="56">
        <f t="shared" si="2"/>
        <v>6.8835524896717351</v>
      </c>
    </row>
    <row r="146" spans="1:8">
      <c r="A146" s="47" t="s">
        <v>1580</v>
      </c>
      <c r="B146" s="47" t="s">
        <v>1583</v>
      </c>
      <c r="C146" s="47" t="s">
        <v>1584</v>
      </c>
      <c r="D146" s="54">
        <v>8.9751700000000004E-2</v>
      </c>
      <c r="E146" s="54">
        <v>0</v>
      </c>
      <c r="F146" s="55">
        <f>D146/(D145+D146)</f>
        <v>0.48086591729798656</v>
      </c>
      <c r="G146" s="55">
        <f>E146/(E145+E146)</f>
        <v>0</v>
      </c>
      <c r="H146" s="56">
        <f t="shared" si="2"/>
        <v>0</v>
      </c>
    </row>
    <row r="147" spans="1:8">
      <c r="A147" s="47" t="s">
        <v>1585</v>
      </c>
      <c r="B147" s="47" t="s">
        <v>1586</v>
      </c>
      <c r="C147" s="47" t="s">
        <v>1587</v>
      </c>
      <c r="D147" s="54">
        <v>3.4198200000000001</v>
      </c>
      <c r="E147" s="54">
        <v>1.03007</v>
      </c>
      <c r="F147" s="55">
        <f>D147/(D147+D148)</f>
        <v>0.71609219229971921</v>
      </c>
      <c r="G147" s="55">
        <f>E147/(E147+E148)</f>
        <v>0.31153917112016427</v>
      </c>
      <c r="H147" s="56">
        <f t="shared" si="2"/>
        <v>0.30120591142223863</v>
      </c>
    </row>
    <row r="148" spans="1:8">
      <c r="A148" s="47" t="s">
        <v>1585</v>
      </c>
      <c r="B148" s="47" t="s">
        <v>1588</v>
      </c>
      <c r="C148" s="47" t="s">
        <v>1589</v>
      </c>
      <c r="D148" s="54">
        <v>1.35585</v>
      </c>
      <c r="E148" s="54">
        <v>2.2763200000000001</v>
      </c>
      <c r="F148" s="55">
        <f>D148/(D147+D148)</f>
        <v>0.28390780770028079</v>
      </c>
      <c r="G148" s="55">
        <f>E148/(E147+E148)</f>
        <v>0.68846082887983562</v>
      </c>
      <c r="H148" s="56">
        <f t="shared" si="2"/>
        <v>1.6788877825718185</v>
      </c>
    </row>
    <row r="149" spans="1:8">
      <c r="A149" s="47" t="s">
        <v>1590</v>
      </c>
      <c r="B149" s="47" t="s">
        <v>1591</v>
      </c>
      <c r="C149" s="47" t="s">
        <v>1592</v>
      </c>
      <c r="D149" s="54">
        <v>0.29394999999999999</v>
      </c>
      <c r="E149" s="54">
        <v>0.13739199999999999</v>
      </c>
      <c r="F149" s="55">
        <f>D149/(D149+D150+D151)</f>
        <v>0.23814056734083794</v>
      </c>
      <c r="G149" s="55">
        <f>E149/(E149+E150+E151)</f>
        <v>0.13330862355197931</v>
      </c>
      <c r="H149" s="56">
        <f t="shared" si="2"/>
        <v>0.46739921755400576</v>
      </c>
    </row>
    <row r="150" spans="1:8">
      <c r="A150" s="47" t="s">
        <v>1590</v>
      </c>
      <c r="B150" s="47" t="s">
        <v>1593</v>
      </c>
      <c r="C150" s="47" t="s">
        <v>1594</v>
      </c>
      <c r="D150" s="54">
        <v>0.13644100000000001</v>
      </c>
      <c r="E150" s="54">
        <v>0.48542800000000003</v>
      </c>
      <c r="F150" s="55">
        <f>D150/(D149+D150+D151)</f>
        <v>0.11053627198010299</v>
      </c>
      <c r="G150" s="55">
        <f>E150/(E149+E150+E151)</f>
        <v>0.47100077525321865</v>
      </c>
      <c r="H150" s="56">
        <f t="shared" si="2"/>
        <v>3.5577868822421412</v>
      </c>
    </row>
    <row r="151" spans="1:8">
      <c r="A151" s="47" t="s">
        <v>1590</v>
      </c>
      <c r="B151" s="47" t="s">
        <v>1595</v>
      </c>
      <c r="C151" s="47" t="s">
        <v>1596</v>
      </c>
      <c r="D151" s="54">
        <v>0.80396400000000001</v>
      </c>
      <c r="E151" s="54">
        <v>0.40781099999999998</v>
      </c>
      <c r="F151" s="55">
        <f>D151/(D149+D150+D151)</f>
        <v>0.65132316067905915</v>
      </c>
      <c r="G151" s="55">
        <f>E151/(E149+E150+E151)</f>
        <v>0.39569060119480198</v>
      </c>
      <c r="H151" s="56">
        <f t="shared" si="2"/>
        <v>0.50725032464140185</v>
      </c>
    </row>
    <row r="152" spans="1:8">
      <c r="A152" s="47" t="s">
        <v>1597</v>
      </c>
      <c r="B152" s="47" t="s">
        <v>1598</v>
      </c>
      <c r="C152" s="47" t="s">
        <v>1599</v>
      </c>
      <c r="D152" s="54">
        <v>7.69315E-2</v>
      </c>
      <c r="E152" s="54">
        <v>0.57225700000000002</v>
      </c>
      <c r="F152" s="55">
        <f>D152/(D152+D153+D154)</f>
        <v>5.2796774470275372E-2</v>
      </c>
      <c r="G152" s="55">
        <f>E152/(E152+E153+E154)</f>
        <v>0.20666938972151527</v>
      </c>
      <c r="H152" s="56">
        <f t="shared" si="2"/>
        <v>7.4385264813502925</v>
      </c>
    </row>
    <row r="153" spans="1:8">
      <c r="A153" s="47" t="s">
        <v>1597</v>
      </c>
      <c r="B153" s="47" t="s">
        <v>1600</v>
      </c>
      <c r="C153" s="47" t="s">
        <v>1601</v>
      </c>
      <c r="D153" s="54">
        <v>7.7463500000000005E-2</v>
      </c>
      <c r="E153" s="54">
        <v>1.2867900000000001</v>
      </c>
      <c r="F153" s="55">
        <f>D153/(D152+D153+D154)</f>
        <v>5.316187698378657E-2</v>
      </c>
      <c r="G153" s="55">
        <f>E153/(E152+E153+E154)</f>
        <v>0.46472145207441523</v>
      </c>
      <c r="H153" s="56">
        <f t="shared" si="2"/>
        <v>16.611565446952437</v>
      </c>
    </row>
    <row r="154" spans="1:8">
      <c r="A154" s="47" t="s">
        <v>1597</v>
      </c>
      <c r="B154" s="47" t="s">
        <v>1602</v>
      </c>
      <c r="C154" s="47" t="s">
        <v>1603</v>
      </c>
      <c r="D154" s="54">
        <v>1.3027299999999999</v>
      </c>
      <c r="E154" s="54">
        <v>0.90990199999999999</v>
      </c>
      <c r="F154" s="55">
        <f>D154/(D152+D153+D154)</f>
        <v>0.89404134854593797</v>
      </c>
      <c r="G154" s="55">
        <f>E154/(E152+E153+E154)</f>
        <v>0.3286091582040695</v>
      </c>
      <c r="H154" s="56">
        <f t="shared" si="2"/>
        <v>0.69845785389144333</v>
      </c>
    </row>
    <row r="155" spans="1:8">
      <c r="A155" s="47" t="s">
        <v>1604</v>
      </c>
      <c r="B155" s="47" t="s">
        <v>1605</v>
      </c>
      <c r="C155" s="47" t="s">
        <v>1606</v>
      </c>
      <c r="D155" s="54">
        <v>0.19459799999999999</v>
      </c>
      <c r="E155" s="54">
        <v>0.122098</v>
      </c>
      <c r="F155" s="55">
        <f>D155/(D155+D156)</f>
        <v>0.38392395623300829</v>
      </c>
      <c r="G155" s="55">
        <f>E155/(E155+E156)</f>
        <v>0.1702673003335676</v>
      </c>
      <c r="H155" s="56">
        <f t="shared" si="2"/>
        <v>0.62743707540673599</v>
      </c>
    </row>
    <row r="156" spans="1:8">
      <c r="A156" s="47" t="s">
        <v>1604</v>
      </c>
      <c r="B156" s="47" t="s">
        <v>1607</v>
      </c>
      <c r="C156" s="47" t="s">
        <v>1608</v>
      </c>
      <c r="D156" s="54">
        <v>0.31226799999999999</v>
      </c>
      <c r="E156" s="54">
        <v>0.59499800000000003</v>
      </c>
      <c r="F156" s="55">
        <f>D156/(D155+D156)</f>
        <v>0.61607604376699165</v>
      </c>
      <c r="G156" s="55">
        <f>E156/(E155+E156)</f>
        <v>0.82973269966643237</v>
      </c>
      <c r="H156" s="56">
        <f t="shared" si="2"/>
        <v>1.9054081750291418</v>
      </c>
    </row>
    <row r="157" spans="1:8">
      <c r="A157" s="47" t="s">
        <v>1609</v>
      </c>
      <c r="B157" s="47" t="s">
        <v>1610</v>
      </c>
      <c r="C157" s="47" t="s">
        <v>1611</v>
      </c>
      <c r="D157" s="54">
        <v>5.81577E-2</v>
      </c>
      <c r="E157" s="54">
        <v>0.173928</v>
      </c>
      <c r="F157" s="55">
        <f>D157/(D157+D158+D159)</f>
        <v>3.4125141066625342E-2</v>
      </c>
      <c r="G157" s="55">
        <f>E157/(E157+E158+E159)</f>
        <v>0.18307998538964287</v>
      </c>
      <c r="H157" s="56">
        <f t="shared" si="2"/>
        <v>2.9906272084349967</v>
      </c>
    </row>
    <row r="158" spans="1:8">
      <c r="A158" s="47" t="s">
        <v>1609</v>
      </c>
      <c r="B158" s="47" t="s">
        <v>1612</v>
      </c>
      <c r="C158" s="47" t="s">
        <v>1613</v>
      </c>
      <c r="D158" s="54">
        <v>9.0030200000000005E-2</v>
      </c>
      <c r="E158" s="54">
        <v>0.16500999999999999</v>
      </c>
      <c r="F158" s="55">
        <f>D158/(D157+D158+D159)</f>
        <v>5.2826939085563789E-2</v>
      </c>
      <c r="G158" s="55">
        <f>E158/(E157+E158+E159)</f>
        <v>0.17369272566317653</v>
      </c>
      <c r="H158" s="56">
        <f t="shared" si="2"/>
        <v>1.8328294283473765</v>
      </c>
    </row>
    <row r="159" spans="1:8">
      <c r="A159" s="47" t="s">
        <v>1609</v>
      </c>
      <c r="B159" s="47" t="s">
        <v>1614</v>
      </c>
      <c r="C159" s="47" t="s">
        <v>1615</v>
      </c>
      <c r="D159" s="54">
        <v>1.55606</v>
      </c>
      <c r="E159" s="54">
        <v>0.61107299999999998</v>
      </c>
      <c r="F159" s="55">
        <f>D159/(D157+D158+D159)</f>
        <v>0.91304791984781086</v>
      </c>
      <c r="G159" s="55">
        <f>E159/(E157+E158+E159)</f>
        <v>0.64322728894718062</v>
      </c>
      <c r="H159" s="56">
        <f t="shared" si="2"/>
        <v>0.39270529414032879</v>
      </c>
    </row>
    <row r="160" spans="1:8">
      <c r="A160" s="47" t="s">
        <v>1616</v>
      </c>
      <c r="B160" s="47" t="s">
        <v>1617</v>
      </c>
      <c r="C160" s="47" t="s">
        <v>1618</v>
      </c>
      <c r="D160" s="54">
        <v>3.0198300000000001E-2</v>
      </c>
      <c r="E160" s="54">
        <v>7.4690500000000007E-2</v>
      </c>
      <c r="F160" s="55">
        <f>D160/(D160+D161)</f>
        <v>0.35944965398047435</v>
      </c>
      <c r="G160" s="55">
        <f>E160/(E160+E161)</f>
        <v>1</v>
      </c>
      <c r="H160" s="56">
        <f t="shared" si="2"/>
        <v>2.4733345916823133</v>
      </c>
    </row>
    <row r="161" spans="1:8">
      <c r="A161" s="47" t="s">
        <v>1616</v>
      </c>
      <c r="B161" s="47" t="s">
        <v>1619</v>
      </c>
      <c r="C161" s="47" t="s">
        <v>1620</v>
      </c>
      <c r="D161" s="54">
        <v>5.3814300000000002E-2</v>
      </c>
      <c r="E161" s="54">
        <v>0</v>
      </c>
      <c r="F161" s="55">
        <f>D161/(D160+D161)</f>
        <v>0.64055034601952565</v>
      </c>
      <c r="G161" s="55">
        <f>E161/(E160+E161)</f>
        <v>0</v>
      </c>
      <c r="H161" s="56">
        <f t="shared" si="2"/>
        <v>0</v>
      </c>
    </row>
    <row r="162" spans="1:8">
      <c r="A162" s="47" t="s">
        <v>1621</v>
      </c>
      <c r="B162" s="47" t="s">
        <v>1622</v>
      </c>
      <c r="C162" s="47" t="s">
        <v>1623</v>
      </c>
      <c r="D162" s="54">
        <v>2.6655500000000001</v>
      </c>
      <c r="E162" s="54">
        <v>4.6582499999999998</v>
      </c>
      <c r="F162" s="55">
        <f>D162/(D162+D163+D164)</f>
        <v>0.28990606371396904</v>
      </c>
      <c r="G162" s="55">
        <f>E162/(E162+E163+E164)</f>
        <v>0.55361749651155312</v>
      </c>
      <c r="H162" s="56">
        <f t="shared" si="2"/>
        <v>1.7475755472604151</v>
      </c>
    </row>
    <row r="163" spans="1:8">
      <c r="A163" s="47" t="s">
        <v>1621</v>
      </c>
      <c r="B163" s="47" t="s">
        <v>1624</v>
      </c>
      <c r="C163" s="47" t="s">
        <v>1625</v>
      </c>
      <c r="D163" s="54">
        <v>1.7511399999999999</v>
      </c>
      <c r="E163" s="54">
        <v>0.52115299999999998</v>
      </c>
      <c r="F163" s="55">
        <f>D163/(D162+D163+D164)</f>
        <v>0.1904545419939899</v>
      </c>
      <c r="G163" s="55">
        <f>E163/(E162+E163+E164)</f>
        <v>6.1937298161216216E-2</v>
      </c>
      <c r="H163" s="56">
        <f t="shared" si="2"/>
        <v>0.29760784403302992</v>
      </c>
    </row>
    <row r="164" spans="1:8">
      <c r="A164" s="47" t="s">
        <v>1621</v>
      </c>
      <c r="B164" s="47" t="s">
        <v>1626</v>
      </c>
      <c r="C164" s="47" t="s">
        <v>1627</v>
      </c>
      <c r="D164" s="54">
        <v>4.7778400000000003</v>
      </c>
      <c r="E164" s="54">
        <v>3.2347999999999999</v>
      </c>
      <c r="F164" s="55">
        <f>D164/(D162+D163+D164)</f>
        <v>0.51963939429204109</v>
      </c>
      <c r="G164" s="55">
        <f>E164/(E162+E163+E164)</f>
        <v>0.38444520532723059</v>
      </c>
      <c r="H164" s="56">
        <f t="shared" si="2"/>
        <v>0.67704234549503539</v>
      </c>
    </row>
    <row r="165" spans="1:8">
      <c r="A165" s="47" t="s">
        <v>1628</v>
      </c>
      <c r="B165" s="47" t="s">
        <v>1629</v>
      </c>
      <c r="C165" s="47" t="s">
        <v>1630</v>
      </c>
      <c r="D165" s="54">
        <v>1.6240000000000001</v>
      </c>
      <c r="E165" s="54">
        <v>1.1735199999999999</v>
      </c>
      <c r="F165" s="55">
        <f>D165/(D165+D166+D167)</f>
        <v>0.76072414943170541</v>
      </c>
      <c r="G165" s="55">
        <f>E165/(E165+E166+E167)</f>
        <v>0.34676929405062185</v>
      </c>
      <c r="H165" s="56">
        <f t="shared" si="2"/>
        <v>0.72261083743842358</v>
      </c>
    </row>
    <row r="166" spans="1:8">
      <c r="A166" s="47" t="s">
        <v>1628</v>
      </c>
      <c r="B166" s="47" t="s">
        <v>1631</v>
      </c>
      <c r="C166" s="47" t="s">
        <v>1632</v>
      </c>
      <c r="D166" s="54">
        <v>0.23854600000000001</v>
      </c>
      <c r="E166" s="54">
        <v>0.41942200000000002</v>
      </c>
      <c r="F166" s="55">
        <f>D166/(D165+D166+D167)</f>
        <v>0.11174119639798989</v>
      </c>
      <c r="G166" s="55">
        <f>E166/(E165+E166+E167)</f>
        <v>0.12393710447994064</v>
      </c>
      <c r="H166" s="56">
        <f t="shared" si="2"/>
        <v>1.758243693040336</v>
      </c>
    </row>
    <row r="167" spans="1:8">
      <c r="A167" s="47" t="s">
        <v>1628</v>
      </c>
      <c r="B167" s="47" t="s">
        <v>1633</v>
      </c>
      <c r="C167" s="47" t="s">
        <v>1634</v>
      </c>
      <c r="D167" s="54">
        <v>0.272262</v>
      </c>
      <c r="E167" s="54">
        <v>1.79121</v>
      </c>
      <c r="F167" s="55">
        <f>D167/(D165+D166+D167)</f>
        <v>0.12753465417030477</v>
      </c>
      <c r="G167" s="55">
        <f>E167/(E165+E166+E167)</f>
        <v>0.5292936014694376</v>
      </c>
      <c r="H167" s="56">
        <f t="shared" si="2"/>
        <v>6.5789937633602928</v>
      </c>
    </row>
    <row r="168" spans="1:8">
      <c r="A168" s="47" t="s">
        <v>1635</v>
      </c>
      <c r="B168" s="47" t="s">
        <v>1636</v>
      </c>
      <c r="C168" s="47" t="s">
        <v>1637</v>
      </c>
      <c r="D168" s="54">
        <v>0.470277</v>
      </c>
      <c r="E168" s="54">
        <v>0</v>
      </c>
      <c r="F168" s="55">
        <f>D168/(D168+D169+D170)</f>
        <v>0.12565022428713454</v>
      </c>
      <c r="G168" s="55">
        <f>E168/(E168+E169+E170)</f>
        <v>0</v>
      </c>
      <c r="H168" s="56">
        <f t="shared" si="2"/>
        <v>0</v>
      </c>
    </row>
    <row r="169" spans="1:8">
      <c r="A169" s="47" t="s">
        <v>1635</v>
      </c>
      <c r="B169" s="47" t="s">
        <v>1638</v>
      </c>
      <c r="C169" s="47" t="s">
        <v>1639</v>
      </c>
      <c r="D169" s="54">
        <v>1.45197</v>
      </c>
      <c r="E169" s="54">
        <v>2.7047400000000001</v>
      </c>
      <c r="F169" s="55">
        <f>D169/(D168+D169+D170)</f>
        <v>0.38794233219611157</v>
      </c>
      <c r="G169" s="55">
        <f>E169/(E168+E169+E170)</f>
        <v>0.68340172218628714</v>
      </c>
      <c r="H169" s="56">
        <f t="shared" si="2"/>
        <v>1.8628070827909669</v>
      </c>
    </row>
    <row r="170" spans="1:8">
      <c r="A170" s="47" t="s">
        <v>1635</v>
      </c>
      <c r="B170" s="47" t="s">
        <v>1640</v>
      </c>
      <c r="C170" s="47" t="s">
        <v>1641</v>
      </c>
      <c r="D170" s="54">
        <v>1.8205</v>
      </c>
      <c r="E170" s="54">
        <v>1.25302</v>
      </c>
      <c r="F170" s="55">
        <f>D170/(D168+D169+D170)</f>
        <v>0.48640744351675386</v>
      </c>
      <c r="G170" s="55">
        <f>E170/(E168+E169+E170)</f>
        <v>0.3165982778137128</v>
      </c>
      <c r="H170" s="56">
        <f t="shared" si="2"/>
        <v>0.68828343861576491</v>
      </c>
    </row>
    <row r="171" spans="1:8">
      <c r="A171" s="47" t="s">
        <v>1642</v>
      </c>
      <c r="B171" s="47" t="s">
        <v>1643</v>
      </c>
      <c r="C171" s="47" t="s">
        <v>1644</v>
      </c>
      <c r="D171" s="54">
        <v>7.2332999999999995E-2</v>
      </c>
      <c r="E171" s="54">
        <v>0.103551</v>
      </c>
      <c r="F171" s="55">
        <f>D171/(D171+D172)</f>
        <v>9.986635335179718E-2</v>
      </c>
      <c r="G171" s="55">
        <f>E171/(E171+E172)</f>
        <v>0.18026676786808532</v>
      </c>
      <c r="H171" s="56">
        <f t="shared" si="2"/>
        <v>1.4315872423375224</v>
      </c>
    </row>
    <row r="172" spans="1:8">
      <c r="A172" s="47" t="s">
        <v>1642</v>
      </c>
      <c r="B172" s="47" t="s">
        <v>1645</v>
      </c>
      <c r="C172" s="47" t="s">
        <v>1646</v>
      </c>
      <c r="D172" s="54">
        <v>0.65196500000000002</v>
      </c>
      <c r="E172" s="54">
        <v>0.47088099999999999</v>
      </c>
      <c r="F172" s="55">
        <f>D172/(D171+D172)</f>
        <v>0.90013364664820283</v>
      </c>
      <c r="G172" s="55">
        <f>E172/(E171+E172)</f>
        <v>0.81973323213191462</v>
      </c>
      <c r="H172" s="56">
        <f t="shared" si="2"/>
        <v>0.72224889372895784</v>
      </c>
    </row>
    <row r="173" spans="1:8">
      <c r="A173" s="47" t="s">
        <v>366</v>
      </c>
      <c r="B173" s="47" t="s">
        <v>1647</v>
      </c>
      <c r="C173" s="47" t="s">
        <v>1648</v>
      </c>
      <c r="D173" s="54">
        <v>5.6535700000000001E-2</v>
      </c>
      <c r="E173" s="54">
        <v>7.9322E-6</v>
      </c>
      <c r="F173" s="55">
        <f>D173/(D173+D174)</f>
        <v>0.99996615651273701</v>
      </c>
      <c r="G173" s="55">
        <f>E173/(E173+E174)</f>
        <v>6.9971108500415966E-5</v>
      </c>
      <c r="H173" s="56">
        <f t="shared" si="2"/>
        <v>1.4030426792274617E-4</v>
      </c>
    </row>
    <row r="174" spans="1:8">
      <c r="A174" s="47" t="s">
        <v>366</v>
      </c>
      <c r="B174" s="47" t="s">
        <v>1649</v>
      </c>
      <c r="C174" s="47" t="s">
        <v>1650</v>
      </c>
      <c r="D174" s="54">
        <v>1.9134300000000002E-6</v>
      </c>
      <c r="E174" s="54">
        <v>0.113356</v>
      </c>
      <c r="F174" s="55">
        <f>D174/(D173+D174)</f>
        <v>3.3843487263024364E-5</v>
      </c>
      <c r="G174" s="55">
        <f>E174/(E173+E174)</f>
        <v>0.99993002889149951</v>
      </c>
      <c r="H174" s="56">
        <f t="shared" si="2"/>
        <v>59242.303089216744</v>
      </c>
    </row>
    <row r="175" spans="1:8">
      <c r="A175" s="47" t="s">
        <v>1651</v>
      </c>
      <c r="B175" s="47" t="s">
        <v>1652</v>
      </c>
      <c r="C175" s="47" t="s">
        <v>1653</v>
      </c>
      <c r="D175" s="54">
        <v>0.142097</v>
      </c>
      <c r="E175" s="54">
        <v>6.7958000000000005E-2</v>
      </c>
      <c r="F175" s="55">
        <f>D175/(D175+D176)</f>
        <v>0.32833920628502106</v>
      </c>
      <c r="G175" s="55">
        <f>E175/(E175+E176)</f>
        <v>0.12721714599140005</v>
      </c>
      <c r="H175" s="56">
        <f t="shared" si="2"/>
        <v>0.47825077235972613</v>
      </c>
    </row>
    <row r="176" spans="1:8">
      <c r="A176" s="47" t="s">
        <v>1651</v>
      </c>
      <c r="B176" s="47" t="s">
        <v>1654</v>
      </c>
      <c r="C176" s="47" t="s">
        <v>1655</v>
      </c>
      <c r="D176" s="54">
        <v>0.29067799999999999</v>
      </c>
      <c r="E176" s="54">
        <v>0.46623100000000001</v>
      </c>
      <c r="F176" s="55">
        <f>D176/(D175+D176)</f>
        <v>0.67166079371497889</v>
      </c>
      <c r="G176" s="55">
        <f>E176/(E175+E176)</f>
        <v>0.8727828540085999</v>
      </c>
      <c r="H176" s="56">
        <f t="shared" si="2"/>
        <v>1.6039431948754292</v>
      </c>
    </row>
    <row r="177" spans="1:8">
      <c r="A177" s="47" t="s">
        <v>1656</v>
      </c>
      <c r="B177" s="47" t="s">
        <v>1657</v>
      </c>
      <c r="C177" s="47" t="s">
        <v>1658</v>
      </c>
      <c r="D177" s="54">
        <v>0</v>
      </c>
      <c r="E177" s="54">
        <v>7.5508099999999995E-2</v>
      </c>
      <c r="F177" s="55">
        <f>D177/(D177+D178)</f>
        <v>0</v>
      </c>
      <c r="G177" s="55">
        <f>E177/(E177+E178)</f>
        <v>0.65774007332797324</v>
      </c>
      <c r="H177" s="56" t="s">
        <v>1301</v>
      </c>
    </row>
    <row r="178" spans="1:8">
      <c r="A178" s="47" t="s">
        <v>1656</v>
      </c>
      <c r="B178" s="47" t="s">
        <v>1659</v>
      </c>
      <c r="C178" s="47" t="s">
        <v>1660</v>
      </c>
      <c r="D178" s="54">
        <v>5.5131100000000002E-2</v>
      </c>
      <c r="E178" s="54">
        <v>3.9291199999999998E-2</v>
      </c>
      <c r="F178" s="55">
        <f>D178/(D177+D178)</f>
        <v>1</v>
      </c>
      <c r="G178" s="55">
        <f>E178/(E177+E178)</f>
        <v>0.34225992667202676</v>
      </c>
      <c r="H178" s="56">
        <f t="shared" si="2"/>
        <v>0.71268666868609543</v>
      </c>
    </row>
    <row r="179" spans="1:8">
      <c r="A179" s="47" t="s">
        <v>877</v>
      </c>
      <c r="B179" s="47" t="s">
        <v>1661</v>
      </c>
      <c r="C179" s="47" t="s">
        <v>1662</v>
      </c>
      <c r="D179" s="54">
        <v>14.0769</v>
      </c>
      <c r="E179" s="54">
        <v>39.386699999999998</v>
      </c>
      <c r="F179" s="55">
        <f>D179/(D179+D180+D181+D182)</f>
        <v>0.63868127554408638</v>
      </c>
      <c r="G179" s="55">
        <f>E179/(E179+E180+E181+E182)</f>
        <v>0.71793214281984097</v>
      </c>
      <c r="H179" s="56">
        <f t="shared" si="2"/>
        <v>2.7979668819129211</v>
      </c>
    </row>
    <row r="180" spans="1:8">
      <c r="A180" s="47" t="s">
        <v>877</v>
      </c>
      <c r="B180" s="47" t="s">
        <v>1663</v>
      </c>
      <c r="C180" s="47" t="s">
        <v>1664</v>
      </c>
      <c r="D180" s="54">
        <v>5.8620000000000001</v>
      </c>
      <c r="E180" s="54">
        <v>13.678100000000001</v>
      </c>
      <c r="F180" s="55">
        <f>D180/(D179+D180+D181+D182)</f>
        <v>0.26596407143898404</v>
      </c>
      <c r="G180" s="55">
        <f>E180/(E179+E180+E181+E182)</f>
        <v>0.24932141161112931</v>
      </c>
      <c r="H180" s="56">
        <f t="shared" si="2"/>
        <v>2.3333503923575574</v>
      </c>
    </row>
    <row r="181" spans="1:8">
      <c r="A181" s="47" t="s">
        <v>877</v>
      </c>
      <c r="B181" s="47" t="s">
        <v>1665</v>
      </c>
      <c r="C181" s="47" t="s">
        <v>1666</v>
      </c>
      <c r="D181" s="54">
        <v>1.85738</v>
      </c>
      <c r="E181" s="54">
        <v>0.97085699999999997</v>
      </c>
      <c r="F181" s="55">
        <f>D181/(D179+D180+D181+D182)</f>
        <v>8.4270956501081573E-2</v>
      </c>
      <c r="G181" s="55">
        <f>E181/(E179+E180+E181+E182)</f>
        <v>1.7696568800677444E-2</v>
      </c>
      <c r="H181" s="56">
        <f t="shared" si="2"/>
        <v>0.52270240876934171</v>
      </c>
    </row>
    <row r="182" spans="1:8">
      <c r="A182" s="47" t="s">
        <v>877</v>
      </c>
      <c r="B182" s="47" t="s">
        <v>1667</v>
      </c>
      <c r="C182" s="47" t="s">
        <v>1668</v>
      </c>
      <c r="D182" s="54">
        <v>0.24429100000000001</v>
      </c>
      <c r="E182" s="54">
        <v>0.82565599999999995</v>
      </c>
      <c r="F182" s="55">
        <f>D182/(D179+D180+D181+D182)</f>
        <v>1.1083696515847979E-2</v>
      </c>
      <c r="G182" s="55">
        <f>E182/(E179+E180+E181+E182)</f>
        <v>1.5049876768352224E-2</v>
      </c>
      <c r="H182" s="56">
        <f t="shared" si="2"/>
        <v>3.3798052322844474</v>
      </c>
    </row>
    <row r="183" spans="1:8">
      <c r="A183" s="47" t="s">
        <v>1669</v>
      </c>
      <c r="B183" s="47" t="s">
        <v>1670</v>
      </c>
      <c r="C183" s="47" t="s">
        <v>1671</v>
      </c>
      <c r="D183" s="54">
        <v>6.2476000000000003</v>
      </c>
      <c r="E183" s="54">
        <v>9.8561899999999998</v>
      </c>
      <c r="F183" s="55">
        <f>D183/(D183+D184)</f>
        <v>0.74867912228289857</v>
      </c>
      <c r="G183" s="55">
        <f>E183/(E183+E184)</f>
        <v>0.89908068582771117</v>
      </c>
      <c r="H183" s="56">
        <f t="shared" si="2"/>
        <v>1.5775961969396246</v>
      </c>
    </row>
    <row r="184" spans="1:8">
      <c r="A184" s="47" t="s">
        <v>1669</v>
      </c>
      <c r="B184" s="47" t="s">
        <v>1672</v>
      </c>
      <c r="C184" s="47" t="s">
        <v>1673</v>
      </c>
      <c r="D184" s="54">
        <v>2.0972300000000001</v>
      </c>
      <c r="E184" s="54">
        <v>1.10633</v>
      </c>
      <c r="F184" s="55">
        <f>D184/(D183+D184)</f>
        <v>0.25132087771710149</v>
      </c>
      <c r="G184" s="55">
        <f>E184/(E183+E184)</f>
        <v>0.10091931417228886</v>
      </c>
      <c r="H184" s="56">
        <f t="shared" si="2"/>
        <v>0.52751963303977145</v>
      </c>
    </row>
    <row r="185" spans="1:8">
      <c r="A185" s="47" t="s">
        <v>1674</v>
      </c>
      <c r="B185" s="47" t="s">
        <v>1675</v>
      </c>
      <c r="C185" s="47" t="s">
        <v>1676</v>
      </c>
      <c r="D185" s="54">
        <v>5.0128899999999997E-2</v>
      </c>
      <c r="E185" s="54">
        <v>0.42213699999999998</v>
      </c>
      <c r="F185" s="55">
        <f>D185/(D185+D186)</f>
        <v>8.7264788555371342E-2</v>
      </c>
      <c r="G185" s="55">
        <f>E185/(E185+E186)</f>
        <v>0.99820755985550591</v>
      </c>
      <c r="H185" s="56">
        <f t="shared" si="2"/>
        <v>8.4210305831566217</v>
      </c>
    </row>
    <row r="186" spans="1:8">
      <c r="A186" s="47" t="s">
        <v>1674</v>
      </c>
      <c r="B186" s="47" t="s">
        <v>1677</v>
      </c>
      <c r="C186" s="47" t="s">
        <v>1678</v>
      </c>
      <c r="D186" s="54">
        <v>0.52431700000000003</v>
      </c>
      <c r="E186" s="54">
        <v>7.58014E-4</v>
      </c>
      <c r="F186" s="55">
        <f>D186/(D185+D186)</f>
        <v>0.91273521144462855</v>
      </c>
      <c r="G186" s="55">
        <f>E186/(E185+E186)</f>
        <v>1.7924401444941133E-3</v>
      </c>
      <c r="H186" s="56">
        <f t="shared" si="2"/>
        <v>1.4457169994488066E-3</v>
      </c>
    </row>
    <row r="187" spans="1:8">
      <c r="A187" s="47" t="s">
        <v>1679</v>
      </c>
      <c r="B187" s="47" t="s">
        <v>1680</v>
      </c>
      <c r="C187" s="47" t="s">
        <v>1681</v>
      </c>
      <c r="D187" s="54">
        <v>1.9232199999999999</v>
      </c>
      <c r="E187" s="54">
        <v>5.0469900000000001</v>
      </c>
      <c r="F187" s="55">
        <f>D187/(D187+D188+D189)</f>
        <v>0.33596296619792121</v>
      </c>
      <c r="G187" s="55">
        <f>E187/(E187+E188+E189)</f>
        <v>0.49620013372949456</v>
      </c>
      <c r="H187" s="56">
        <f t="shared" si="2"/>
        <v>2.6242395565769909</v>
      </c>
    </row>
    <row r="188" spans="1:8">
      <c r="A188" s="47" t="s">
        <v>1679</v>
      </c>
      <c r="B188" s="47" t="s">
        <v>1682</v>
      </c>
      <c r="C188" s="47" t="s">
        <v>1683</v>
      </c>
      <c r="D188" s="54">
        <v>1.4097999999999999</v>
      </c>
      <c r="E188" s="54">
        <v>4.93527</v>
      </c>
      <c r="F188" s="55">
        <f>D188/(D187+D188+D189)</f>
        <v>0.24627478382391474</v>
      </c>
      <c r="G188" s="55">
        <f>E188/(E187+E188+E189)</f>
        <v>0.4852162643459097</v>
      </c>
      <c r="H188" s="56">
        <f t="shared" si="2"/>
        <v>3.5006880408568595</v>
      </c>
    </row>
    <row r="189" spans="1:8">
      <c r="A189" s="47" t="s">
        <v>1679</v>
      </c>
      <c r="B189" s="47" t="s">
        <v>1684</v>
      </c>
      <c r="C189" s="47" t="s">
        <v>1685</v>
      </c>
      <c r="D189" s="54">
        <v>2.3914800000000001</v>
      </c>
      <c r="E189" s="54">
        <v>0.18901899999999999</v>
      </c>
      <c r="F189" s="55">
        <f>D189/(D187+D188+D189)</f>
        <v>0.41776224997816402</v>
      </c>
      <c r="G189" s="55">
        <f>E189/(E187+E188+E189)</f>
        <v>1.8583601924595718E-2</v>
      </c>
      <c r="H189" s="56">
        <f t="shared" si="2"/>
        <v>7.9038503353571848E-2</v>
      </c>
    </row>
    <row r="190" spans="1:8">
      <c r="A190" s="47" t="s">
        <v>1686</v>
      </c>
      <c r="B190" s="47" t="s">
        <v>1687</v>
      </c>
      <c r="C190" s="47" t="s">
        <v>1688</v>
      </c>
      <c r="D190" s="54">
        <v>0.80564499999999994</v>
      </c>
      <c r="E190" s="54">
        <v>0.50029999999999997</v>
      </c>
      <c r="F190" s="55">
        <f>D190/(D190+D191)</f>
        <v>0.50194605378173662</v>
      </c>
      <c r="G190" s="55">
        <f>E190/(E190+E191)</f>
        <v>0.27670694947595476</v>
      </c>
      <c r="H190" s="56">
        <f t="shared" si="2"/>
        <v>0.62099311731593942</v>
      </c>
    </row>
    <row r="191" spans="1:8">
      <c r="A191" s="47" t="s">
        <v>1686</v>
      </c>
      <c r="B191" s="47" t="s">
        <v>1689</v>
      </c>
      <c r="C191" s="47" t="s">
        <v>1690</v>
      </c>
      <c r="D191" s="54">
        <v>0.79939800000000005</v>
      </c>
      <c r="E191" s="54">
        <v>1.30775</v>
      </c>
      <c r="F191" s="55">
        <f>D191/(D190+D191)</f>
        <v>0.49805394621826332</v>
      </c>
      <c r="G191" s="55">
        <f>E191/(E190+E191)</f>
        <v>0.72329305052404524</v>
      </c>
      <c r="H191" s="56">
        <f t="shared" si="2"/>
        <v>1.6359185286928413</v>
      </c>
    </row>
    <row r="192" spans="1:8">
      <c r="A192" s="47" t="s">
        <v>1691</v>
      </c>
      <c r="B192" s="47" t="s">
        <v>1692</v>
      </c>
      <c r="C192" s="47" t="s">
        <v>1693</v>
      </c>
      <c r="D192" s="54">
        <v>1.91244E-2</v>
      </c>
      <c r="E192" s="54">
        <v>6.5223799999999998E-2</v>
      </c>
      <c r="F192" s="55">
        <f>D192/(D192+D193)</f>
        <v>6.6841561132326338E-2</v>
      </c>
      <c r="G192" s="55">
        <f>E192/(E192+E193)</f>
        <v>0.35216361209618546</v>
      </c>
      <c r="H192" s="56">
        <f t="shared" si="2"/>
        <v>3.4105017673757083</v>
      </c>
    </row>
    <row r="193" spans="1:8">
      <c r="A193" s="47" t="s">
        <v>1691</v>
      </c>
      <c r="B193" s="47" t="s">
        <v>1694</v>
      </c>
      <c r="C193" s="47" t="s">
        <v>1695</v>
      </c>
      <c r="D193" s="54">
        <v>0.26699099999999998</v>
      </c>
      <c r="E193" s="54">
        <v>0.11998499999999999</v>
      </c>
      <c r="F193" s="55">
        <f>D193/(D192+D193)</f>
        <v>0.93315843886767369</v>
      </c>
      <c r="G193" s="55">
        <f>E193/(E192+E193)</f>
        <v>0.64783638790381448</v>
      </c>
      <c r="H193" s="56">
        <f t="shared" si="2"/>
        <v>0.44939717069114693</v>
      </c>
    </row>
    <row r="194" spans="1:8">
      <c r="A194" s="47" t="s">
        <v>1696</v>
      </c>
      <c r="B194" s="47" t="s">
        <v>1697</v>
      </c>
      <c r="C194" s="47" t="s">
        <v>1698</v>
      </c>
      <c r="D194" s="54">
        <v>3.9540199999999999</v>
      </c>
      <c r="E194" s="54">
        <v>6.9298999999999999</v>
      </c>
      <c r="F194" s="55">
        <f>D194/(D194+D195+D196+D197)</f>
        <v>0.41362797918647926</v>
      </c>
      <c r="G194" s="55">
        <f>E194/(E194+E195+E196+E197)</f>
        <v>0.67657246178543018</v>
      </c>
      <c r="H194" s="56">
        <f t="shared" si="2"/>
        <v>1.7526213827952313</v>
      </c>
    </row>
    <row r="195" spans="1:8">
      <c r="A195" s="47" t="s">
        <v>1696</v>
      </c>
      <c r="B195" s="47" t="s">
        <v>1699</v>
      </c>
      <c r="C195" s="47" t="s">
        <v>1700</v>
      </c>
      <c r="D195" s="54">
        <v>5.3349399999999996</v>
      </c>
      <c r="E195" s="54">
        <v>3.1718999999999999</v>
      </c>
      <c r="F195" s="55">
        <f>D195/(D194+D195+D196+D197)</f>
        <v>0.5580853033826626</v>
      </c>
      <c r="G195" s="55">
        <f>E195/(E194+E195+E196+E197)</f>
        <v>0.30967549193165933</v>
      </c>
      <c r="H195" s="56">
        <f t="shared" si="2"/>
        <v>0.59455214116747335</v>
      </c>
    </row>
    <row r="196" spans="1:8">
      <c r="A196" s="47" t="s">
        <v>1696</v>
      </c>
      <c r="B196" s="47" t="s">
        <v>1701</v>
      </c>
      <c r="C196" s="47" t="s">
        <v>1702</v>
      </c>
      <c r="D196" s="54">
        <v>5.0153999999999997E-2</v>
      </c>
      <c r="E196" s="54">
        <v>0.10698100000000001</v>
      </c>
      <c r="F196" s="55">
        <f>D196/(D194+D195+D196+D197)</f>
        <v>5.2465838989480783E-3</v>
      </c>
      <c r="G196" s="55">
        <f>E196/(E194+E195+E196+E197)</f>
        <v>1.0444652669485435E-2</v>
      </c>
      <c r="H196" s="56">
        <f t="shared" ref="H196:H259" si="3">E196/D196</f>
        <v>2.1330502053674683</v>
      </c>
    </row>
    <row r="197" spans="1:8">
      <c r="A197" s="47" t="s">
        <v>1696</v>
      </c>
      <c r="B197" s="47" t="s">
        <v>1703</v>
      </c>
      <c r="C197" s="47" t="s">
        <v>1704</v>
      </c>
      <c r="D197" s="54">
        <v>0.220249</v>
      </c>
      <c r="E197" s="54">
        <v>3.3876499999999997E-2</v>
      </c>
      <c r="F197" s="55">
        <f>D197/(D194+D195+D196+D197)</f>
        <v>2.3040133531910024E-2</v>
      </c>
      <c r="G197" s="55">
        <f>E197/(E194+E195+E196+E197)</f>
        <v>3.3073936134250313E-3</v>
      </c>
      <c r="H197" s="56">
        <f t="shared" si="3"/>
        <v>0.15381000594781361</v>
      </c>
    </row>
    <row r="198" spans="1:8">
      <c r="A198" s="47" t="s">
        <v>1705</v>
      </c>
      <c r="B198" s="47" t="s">
        <v>1706</v>
      </c>
      <c r="C198" s="47" t="s">
        <v>1707</v>
      </c>
      <c r="D198" s="54">
        <v>43.907499999999999</v>
      </c>
      <c r="E198" s="54">
        <v>31.590900000000001</v>
      </c>
      <c r="F198" s="55">
        <f>D198/(D198+D199+D200)</f>
        <v>0.99101891632170103</v>
      </c>
      <c r="G198" s="55">
        <f>E198/(E198+E199+E200)</f>
        <v>0.98768199609252993</v>
      </c>
      <c r="H198" s="56">
        <f t="shared" si="3"/>
        <v>0.7194875590730514</v>
      </c>
    </row>
    <row r="199" spans="1:8">
      <c r="A199" s="47" t="s">
        <v>1705</v>
      </c>
      <c r="B199" s="47" t="s">
        <v>1708</v>
      </c>
      <c r="C199" s="47" t="s">
        <v>1709</v>
      </c>
      <c r="D199" s="54">
        <v>3.6469599999999998E-2</v>
      </c>
      <c r="E199" s="54">
        <v>0.156829</v>
      </c>
      <c r="F199" s="55">
        <f>D199/(D198+D199+D200)</f>
        <v>8.2314100030031099E-4</v>
      </c>
      <c r="G199" s="55">
        <f>E199/(E198+E199+E200)</f>
        <v>4.9032214898972609E-3</v>
      </c>
      <c r="H199" s="56">
        <f t="shared" si="3"/>
        <v>4.3002665233509552</v>
      </c>
    </row>
    <row r="200" spans="1:8">
      <c r="A200" s="47" t="s">
        <v>1705</v>
      </c>
      <c r="B200" s="47" t="s">
        <v>1710</v>
      </c>
      <c r="C200" s="47" t="s">
        <v>1711</v>
      </c>
      <c r="D200" s="54">
        <v>0.36144100000000001</v>
      </c>
      <c r="E200" s="54">
        <v>0.23716100000000001</v>
      </c>
      <c r="F200" s="55">
        <f>D200/(D198+D199+D200)</f>
        <v>8.1579426779987921E-3</v>
      </c>
      <c r="G200" s="55">
        <f>E200/(E198+E199+E200)</f>
        <v>7.4147824175727984E-3</v>
      </c>
      <c r="H200" s="56">
        <f t="shared" si="3"/>
        <v>0.65615411643947419</v>
      </c>
    </row>
    <row r="201" spans="1:8">
      <c r="A201" s="47" t="s">
        <v>1712</v>
      </c>
      <c r="B201" s="47" t="s">
        <v>1713</v>
      </c>
      <c r="C201" s="47" t="s">
        <v>1714</v>
      </c>
      <c r="D201" s="54">
        <v>14.0799</v>
      </c>
      <c r="E201" s="54">
        <v>9.9179899999999996</v>
      </c>
      <c r="F201" s="55">
        <f>D201/(D201+D202)</f>
        <v>0.95318178808695742</v>
      </c>
      <c r="G201" s="55">
        <f>E201/(E201+E202)</f>
        <v>0.87158939116985379</v>
      </c>
      <c r="H201" s="56">
        <f t="shared" si="3"/>
        <v>0.70440770175924539</v>
      </c>
    </row>
    <row r="202" spans="1:8">
      <c r="A202" s="47" t="s">
        <v>1712</v>
      </c>
      <c r="B202" s="47" t="s">
        <v>1715</v>
      </c>
      <c r="C202" s="47" t="s">
        <v>1716</v>
      </c>
      <c r="D202" s="54">
        <v>0.69157400000000002</v>
      </c>
      <c r="E202" s="54">
        <v>1.4612099999999999</v>
      </c>
      <c r="F202" s="55">
        <f>D202/(D201+D202)</f>
        <v>4.6818211913042668E-2</v>
      </c>
      <c r="G202" s="55">
        <f>E202/(E201+E202)</f>
        <v>0.12841060883014624</v>
      </c>
      <c r="H202" s="56">
        <f t="shared" si="3"/>
        <v>2.1128758455349677</v>
      </c>
    </row>
    <row r="203" spans="1:8">
      <c r="A203" s="47" t="s">
        <v>1717</v>
      </c>
      <c r="B203" s="47" t="s">
        <v>1718</v>
      </c>
      <c r="C203" s="47" t="s">
        <v>1719</v>
      </c>
      <c r="D203" s="54">
        <v>9.3045500000000008</v>
      </c>
      <c r="E203" s="54">
        <v>4.3833000000000002</v>
      </c>
      <c r="F203" s="55">
        <f>D203/(D203+D204)</f>
        <v>0.88621345204691393</v>
      </c>
      <c r="G203" s="55">
        <f>E203/(E203+E204)</f>
        <v>0.6516493792434962</v>
      </c>
      <c r="H203" s="56">
        <f t="shared" si="3"/>
        <v>0.47109210010156322</v>
      </c>
    </row>
    <row r="204" spans="1:8">
      <c r="A204" s="47" t="s">
        <v>1717</v>
      </c>
      <c r="B204" s="47" t="s">
        <v>1720</v>
      </c>
      <c r="C204" s="47" t="s">
        <v>1721</v>
      </c>
      <c r="D204" s="54">
        <v>1.1946699999999999</v>
      </c>
      <c r="E204" s="54">
        <v>2.3431700000000002</v>
      </c>
      <c r="F204" s="55">
        <f>D204/(D203+D204)</f>
        <v>0.11378654795308601</v>
      </c>
      <c r="G204" s="55">
        <f>E204/(E203+E204)</f>
        <v>0.34835062075650375</v>
      </c>
      <c r="H204" s="56">
        <f t="shared" si="3"/>
        <v>1.9613533444382134</v>
      </c>
    </row>
    <row r="205" spans="1:8">
      <c r="A205" s="47" t="s">
        <v>1722</v>
      </c>
      <c r="B205" s="47" t="s">
        <v>1723</v>
      </c>
      <c r="C205" s="47" t="s">
        <v>1724</v>
      </c>
      <c r="D205" s="54">
        <v>0.35257500000000003</v>
      </c>
      <c r="E205" s="54">
        <v>0.19583500000000001</v>
      </c>
      <c r="F205" s="55">
        <f>D205/(D205+D206)</f>
        <v>0.38762821992809793</v>
      </c>
      <c r="G205" s="55">
        <f>E205/(E205+E206)</f>
        <v>0.1696290136770349</v>
      </c>
      <c r="H205" s="56">
        <f t="shared" si="3"/>
        <v>0.55544210451676945</v>
      </c>
    </row>
    <row r="206" spans="1:8">
      <c r="A206" s="47" t="s">
        <v>1722</v>
      </c>
      <c r="B206" s="47" t="s">
        <v>1725</v>
      </c>
      <c r="C206" s="47" t="s">
        <v>1726</v>
      </c>
      <c r="D206" s="54">
        <v>0.55699500000000002</v>
      </c>
      <c r="E206" s="54">
        <v>0.95865500000000003</v>
      </c>
      <c r="F206" s="55">
        <f>D206/(D205+D206)</f>
        <v>0.61237178007190218</v>
      </c>
      <c r="G206" s="55">
        <f>E206/(E205+E206)</f>
        <v>0.83037098632296513</v>
      </c>
      <c r="H206" s="56">
        <f t="shared" si="3"/>
        <v>1.7211195791703695</v>
      </c>
    </row>
    <row r="207" spans="1:8">
      <c r="A207" s="47" t="s">
        <v>1727</v>
      </c>
      <c r="B207" s="47" t="s">
        <v>1728</v>
      </c>
      <c r="C207" s="47" t="s">
        <v>1729</v>
      </c>
      <c r="D207" s="54">
        <v>5.4928900000000001</v>
      </c>
      <c r="E207" s="54">
        <v>0</v>
      </c>
      <c r="F207" s="55">
        <f>D207/(D207+D208)</f>
        <v>0.52780623079421396</v>
      </c>
      <c r="G207" s="55">
        <f>E207/(E207+E208)</f>
        <v>0</v>
      </c>
      <c r="H207" s="56">
        <f t="shared" si="3"/>
        <v>0</v>
      </c>
    </row>
    <row r="208" spans="1:8">
      <c r="A208" s="47" t="s">
        <v>1727</v>
      </c>
      <c r="B208" s="47" t="s">
        <v>1730</v>
      </c>
      <c r="C208" s="47" t="s">
        <v>1731</v>
      </c>
      <c r="D208" s="54">
        <v>4.9141300000000001</v>
      </c>
      <c r="E208" s="54">
        <v>8.1121099999999995</v>
      </c>
      <c r="F208" s="55">
        <f>D208/(D207+D208)</f>
        <v>0.47219376920578615</v>
      </c>
      <c r="G208" s="55">
        <f>E208/(E207+E208)</f>
        <v>1</v>
      </c>
      <c r="H208" s="56">
        <f t="shared" si="3"/>
        <v>1.6507723645894592</v>
      </c>
    </row>
    <row r="209" spans="1:8">
      <c r="A209" s="47" t="s">
        <v>1732</v>
      </c>
      <c r="B209" s="47" t="s">
        <v>1733</v>
      </c>
      <c r="C209" s="47" t="s">
        <v>1734</v>
      </c>
      <c r="D209" s="54">
        <v>4.0363299999999998E-2</v>
      </c>
      <c r="E209" s="54">
        <v>9.2270900000000003E-2</v>
      </c>
      <c r="F209" s="55">
        <f>D209/(D209+D210)</f>
        <v>0.23375395180406117</v>
      </c>
      <c r="G209" s="55">
        <f>E209/(E209+E210)</f>
        <v>0.53532240575383305</v>
      </c>
      <c r="H209" s="56">
        <f t="shared" si="3"/>
        <v>2.2860098158475646</v>
      </c>
    </row>
    <row r="210" spans="1:8">
      <c r="A210" s="47" t="s">
        <v>1732</v>
      </c>
      <c r="B210" s="47" t="s">
        <v>1735</v>
      </c>
      <c r="C210" s="47" t="s">
        <v>1736</v>
      </c>
      <c r="D210" s="54">
        <v>0.13231100000000001</v>
      </c>
      <c r="E210" s="54">
        <v>8.0094200000000004E-2</v>
      </c>
      <c r="F210" s="55">
        <f>D210/(D209+D210)</f>
        <v>0.76624604819593889</v>
      </c>
      <c r="G210" s="55">
        <f>E210/(E209+E210)</f>
        <v>0.46467759424616706</v>
      </c>
      <c r="H210" s="56">
        <f t="shared" si="3"/>
        <v>0.6053480058347378</v>
      </c>
    </row>
    <row r="211" spans="1:8">
      <c r="A211" s="47" t="s">
        <v>1737</v>
      </c>
      <c r="B211" s="47" t="s">
        <v>1738</v>
      </c>
      <c r="C211" s="47" t="s">
        <v>1739</v>
      </c>
      <c r="D211" s="54">
        <v>3.7973600000000003E-2</v>
      </c>
      <c r="E211" s="54">
        <v>5.7210799999999999E-2</v>
      </c>
      <c r="F211" s="55">
        <f>D211/(D211+D212)</f>
        <v>2.3594680696124356E-2</v>
      </c>
      <c r="G211" s="55">
        <f>E211/(E211+E212)</f>
        <v>5.1367684763952579E-2</v>
      </c>
      <c r="H211" s="56">
        <f t="shared" si="3"/>
        <v>1.5065940548170307</v>
      </c>
    </row>
    <row r="212" spans="1:8">
      <c r="A212" s="47" t="s">
        <v>1737</v>
      </c>
      <c r="B212" s="47" t="s">
        <v>1740</v>
      </c>
      <c r="C212" s="47" t="s">
        <v>1741</v>
      </c>
      <c r="D212" s="54">
        <v>1.5714399999999999</v>
      </c>
      <c r="E212" s="54">
        <v>1.05654</v>
      </c>
      <c r="F212" s="55">
        <f>D212/(D211+D212)</f>
        <v>0.97640531930387564</v>
      </c>
      <c r="G212" s="55">
        <f>E212/(E211+E212)</f>
        <v>0.94863231523604741</v>
      </c>
      <c r="H212" s="56">
        <f t="shared" si="3"/>
        <v>0.67233874662729731</v>
      </c>
    </row>
    <row r="213" spans="1:8">
      <c r="A213" s="47" t="s">
        <v>1742</v>
      </c>
      <c r="B213" s="47" t="s">
        <v>1743</v>
      </c>
      <c r="C213" s="47" t="s">
        <v>1744</v>
      </c>
      <c r="D213" s="54">
        <v>1.64307</v>
      </c>
      <c r="E213" s="54">
        <v>0.85455000000000003</v>
      </c>
      <c r="F213" s="55">
        <f>D213/(D213+D214+D215+D216)</f>
        <v>0.36866031676511773</v>
      </c>
      <c r="G213" s="55">
        <f>E213/(E213+E214+E215+E216)</f>
        <v>0.21928924162438529</v>
      </c>
      <c r="H213" s="56">
        <f t="shared" si="3"/>
        <v>0.52009348353995877</v>
      </c>
    </row>
    <row r="214" spans="1:8">
      <c r="A214" s="47" t="s">
        <v>1742</v>
      </c>
      <c r="B214" s="47" t="s">
        <v>1745</v>
      </c>
      <c r="C214" s="47" t="s">
        <v>1746</v>
      </c>
      <c r="D214" s="54">
        <v>2.2805200000000001</v>
      </c>
      <c r="E214" s="54">
        <v>1.3131600000000001</v>
      </c>
      <c r="F214" s="55">
        <f>D214/(D213+D214+D215+D216)</f>
        <v>0.51168679702580311</v>
      </c>
      <c r="G214" s="55">
        <f>E214/(E213+E214+E215+E216)</f>
        <v>0.33697485288336293</v>
      </c>
      <c r="H214" s="56">
        <f t="shared" si="3"/>
        <v>0.57581604195534353</v>
      </c>
    </row>
    <row r="215" spans="1:8">
      <c r="A215" s="47" t="s">
        <v>1742</v>
      </c>
      <c r="B215" s="47" t="s">
        <v>1747</v>
      </c>
      <c r="C215" s="47" t="s">
        <v>1748</v>
      </c>
      <c r="D215" s="54">
        <v>0.34436299999999997</v>
      </c>
      <c r="E215" s="54">
        <v>1.12879</v>
      </c>
      <c r="F215" s="55">
        <f>D215/(D213+D214+D215+D216)</f>
        <v>7.7265711541313661E-2</v>
      </c>
      <c r="G215" s="55">
        <f>E215/(E213+E214+E215+E216)</f>
        <v>0.28966298408892382</v>
      </c>
      <c r="H215" s="56">
        <f t="shared" si="3"/>
        <v>3.2779073245383508</v>
      </c>
    </row>
    <row r="216" spans="1:8">
      <c r="A216" s="47" t="s">
        <v>1742</v>
      </c>
      <c r="B216" s="47" t="s">
        <v>1749</v>
      </c>
      <c r="C216" s="47" t="s">
        <v>1750</v>
      </c>
      <c r="D216" s="54">
        <v>0.188914</v>
      </c>
      <c r="E216" s="54">
        <v>0.60040800000000005</v>
      </c>
      <c r="F216" s="55">
        <f>D216/(D213+D214+D215+D216)</f>
        <v>4.2387174667765495E-2</v>
      </c>
      <c r="G216" s="55">
        <f>E216/(E213+E214+E215+E216)</f>
        <v>0.15407292140332798</v>
      </c>
      <c r="H216" s="56">
        <f t="shared" si="3"/>
        <v>3.178208073514933</v>
      </c>
    </row>
    <row r="217" spans="1:8">
      <c r="A217" s="47" t="s">
        <v>1751</v>
      </c>
      <c r="B217" s="47" t="s">
        <v>1752</v>
      </c>
      <c r="C217" s="47" t="s">
        <v>1753</v>
      </c>
      <c r="D217" s="54">
        <v>0.74462300000000003</v>
      </c>
      <c r="E217" s="54">
        <v>3.0937899999999998</v>
      </c>
      <c r="F217" s="55">
        <f>D217/(D217+D218)</f>
        <v>0.22478485951983984</v>
      </c>
      <c r="G217" s="55">
        <f>E217/(E217+E218)</f>
        <v>0.77695291732473992</v>
      </c>
      <c r="H217" s="56">
        <f t="shared" si="3"/>
        <v>4.154840771773098</v>
      </c>
    </row>
    <row r="218" spans="1:8">
      <c r="A218" s="47" t="s">
        <v>1751</v>
      </c>
      <c r="B218" s="47" t="s">
        <v>1754</v>
      </c>
      <c r="C218" s="47" t="s">
        <v>1755</v>
      </c>
      <c r="D218" s="54">
        <v>2.5679799999999999</v>
      </c>
      <c r="E218" s="54">
        <v>0.88816300000000004</v>
      </c>
      <c r="F218" s="55">
        <f>D218/(D217+D218)</f>
        <v>0.77521514048016005</v>
      </c>
      <c r="G218" s="55">
        <f>E218/(E217+E218)</f>
        <v>0.22304708267526013</v>
      </c>
      <c r="H218" s="56">
        <f t="shared" si="3"/>
        <v>0.34586055966167961</v>
      </c>
    </row>
    <row r="219" spans="1:8">
      <c r="A219" s="47" t="s">
        <v>1756</v>
      </c>
      <c r="B219" s="47" t="s">
        <v>1757</v>
      </c>
      <c r="C219" s="47" t="s">
        <v>1758</v>
      </c>
      <c r="D219" s="54">
        <v>0.11326899999999999</v>
      </c>
      <c r="E219" s="54">
        <v>0.70445500000000005</v>
      </c>
      <c r="F219" s="55">
        <f>D219/(D219+D220)</f>
        <v>3.7142260343081171E-2</v>
      </c>
      <c r="G219" s="55">
        <f>E219/(E219+E220)</f>
        <v>0.25706893500247235</v>
      </c>
      <c r="H219" s="56">
        <f t="shared" si="3"/>
        <v>6.2193097846718883</v>
      </c>
    </row>
    <row r="220" spans="1:8">
      <c r="A220" s="47" t="s">
        <v>1756</v>
      </c>
      <c r="B220" s="47" t="s">
        <v>1759</v>
      </c>
      <c r="C220" s="47" t="s">
        <v>1760</v>
      </c>
      <c r="D220" s="54">
        <v>2.9363299999999999</v>
      </c>
      <c r="E220" s="54">
        <v>2.0358800000000001</v>
      </c>
      <c r="F220" s="55">
        <f>D220/(D219+D220)</f>
        <v>0.9628577396569189</v>
      </c>
      <c r="G220" s="55">
        <f>E220/(E219+E220)</f>
        <v>0.7429310649975277</v>
      </c>
      <c r="H220" s="56">
        <f t="shared" si="3"/>
        <v>0.69334168843420196</v>
      </c>
    </row>
    <row r="221" spans="1:8">
      <c r="A221" s="47" t="s">
        <v>1761</v>
      </c>
      <c r="B221" s="47" t="s">
        <v>1762</v>
      </c>
      <c r="C221" s="47" t="s">
        <v>1763</v>
      </c>
      <c r="D221" s="54">
        <v>1.13466</v>
      </c>
      <c r="E221" s="54">
        <v>1.81959</v>
      </c>
      <c r="F221" s="55">
        <f>D221/(D221+D222)</f>
        <v>0.40424675347809824</v>
      </c>
      <c r="G221" s="55">
        <f>E221/(E221+E222)</f>
        <v>0.6398985778390468</v>
      </c>
      <c r="H221" s="56">
        <f t="shared" si="3"/>
        <v>1.6036433821585321</v>
      </c>
    </row>
    <row r="222" spans="1:8">
      <c r="A222" s="47" t="s">
        <v>1761</v>
      </c>
      <c r="B222" s="47" t="s">
        <v>1764</v>
      </c>
      <c r="C222" s="47" t="s">
        <v>1765</v>
      </c>
      <c r="D222" s="54">
        <v>1.6721900000000001</v>
      </c>
      <c r="E222" s="54">
        <v>1.02397</v>
      </c>
      <c r="F222" s="55">
        <f>D222/(D221+D222)</f>
        <v>0.59575324652190187</v>
      </c>
      <c r="G222" s="55">
        <f>E222/(E221+E222)</f>
        <v>0.3601014221609532</v>
      </c>
      <c r="H222" s="56">
        <f t="shared" si="3"/>
        <v>0.61235266327391025</v>
      </c>
    </row>
    <row r="223" spans="1:8">
      <c r="A223" s="47" t="s">
        <v>1766</v>
      </c>
      <c r="B223" s="47" t="s">
        <v>1767</v>
      </c>
      <c r="C223" s="47" t="s">
        <v>1768</v>
      </c>
      <c r="D223" s="54">
        <v>3.3841000000000003E-2</v>
      </c>
      <c r="E223" s="54">
        <v>0.143376</v>
      </c>
      <c r="F223" s="55">
        <f>D223/SUM(D223:D227)</f>
        <v>4.4809222164549856E-2</v>
      </c>
      <c r="G223" s="55">
        <f>E223/SUM(E223:E227)</f>
        <v>0.22192740458890817</v>
      </c>
      <c r="H223" s="56">
        <f t="shared" si="3"/>
        <v>4.2367542330309389</v>
      </c>
    </row>
    <row r="224" spans="1:8">
      <c r="A224" s="47" t="s">
        <v>1766</v>
      </c>
      <c r="B224" s="47" t="s">
        <v>1769</v>
      </c>
      <c r="C224" s="47" t="s">
        <v>1770</v>
      </c>
      <c r="D224" s="54">
        <v>0.131915</v>
      </c>
      <c r="E224" s="54">
        <v>6.0921599999999999E-2</v>
      </c>
      <c r="F224" s="55">
        <f>D224/SUM(D223:D227)</f>
        <v>0.17467003167272224</v>
      </c>
      <c r="G224" s="55">
        <f>E224/SUM(E223:E227)</f>
        <v>9.429871506670312E-2</v>
      </c>
      <c r="H224" s="56">
        <f t="shared" si="3"/>
        <v>0.4618246598188227</v>
      </c>
    </row>
    <row r="225" spans="1:8">
      <c r="A225" s="47" t="s">
        <v>1766</v>
      </c>
      <c r="B225" s="47" t="s">
        <v>1771</v>
      </c>
      <c r="C225" s="47" t="s">
        <v>1772</v>
      </c>
      <c r="D225" s="54">
        <v>0.413437</v>
      </c>
      <c r="E225" s="54">
        <v>0.21557499999999999</v>
      </c>
      <c r="F225" s="55">
        <f>D225/SUM(D223:D227)</f>
        <v>0.54743625732233081</v>
      </c>
      <c r="G225" s="55">
        <f>E225/SUM(E223:E227)</f>
        <v>0.33368206843721315</v>
      </c>
      <c r="H225" s="56">
        <f t="shared" si="3"/>
        <v>0.52142164344265263</v>
      </c>
    </row>
    <row r="226" spans="1:8">
      <c r="A226" s="47" t="s">
        <v>1766</v>
      </c>
      <c r="B226" s="47" t="s">
        <v>1773</v>
      </c>
      <c r="C226" s="47" t="s">
        <v>1774</v>
      </c>
      <c r="D226" s="54">
        <v>0</v>
      </c>
      <c r="E226" s="54">
        <v>0.147339</v>
      </c>
      <c r="F226" s="55">
        <f>D226/SUM(D223:D227)</f>
        <v>0</v>
      </c>
      <c r="G226" s="55">
        <f>E226/SUM(E223:E227)</f>
        <v>0.22806161327366603</v>
      </c>
      <c r="H226" s="56" t="s">
        <v>1301</v>
      </c>
    </row>
    <row r="227" spans="1:8">
      <c r="A227" s="47" t="s">
        <v>1766</v>
      </c>
      <c r="B227" s="47" t="s">
        <v>1775</v>
      </c>
      <c r="C227" s="47" t="s">
        <v>1776</v>
      </c>
      <c r="D227" s="54">
        <v>0.17603099999999999</v>
      </c>
      <c r="E227" s="54">
        <v>7.8837500000000005E-2</v>
      </c>
      <c r="F227" s="55">
        <f>D227/SUM(D223:D227)</f>
        <v>0.23308448884039698</v>
      </c>
      <c r="G227" s="55">
        <f>E227/SUM(E223:E227)</f>
        <v>0.12203019863350943</v>
      </c>
      <c r="H227" s="56">
        <f t="shared" si="3"/>
        <v>0.44786145622077933</v>
      </c>
    </row>
    <row r="228" spans="1:8">
      <c r="A228" s="47" t="s">
        <v>1777</v>
      </c>
      <c r="B228" s="47" t="s">
        <v>1778</v>
      </c>
      <c r="C228" s="47" t="s">
        <v>1779</v>
      </c>
      <c r="D228" s="54">
        <v>1.1349199999999999</v>
      </c>
      <c r="E228" s="54">
        <v>0.109346</v>
      </c>
      <c r="F228" s="55">
        <f>D228/(D228+D229+D230)</f>
        <v>0.6032159255977706</v>
      </c>
      <c r="G228" s="55">
        <f>E228/(E228+E229+E230)</f>
        <v>0.19312291261552916</v>
      </c>
      <c r="H228" s="56">
        <f t="shared" si="3"/>
        <v>9.6346879075177111E-2</v>
      </c>
    </row>
    <row r="229" spans="1:8">
      <c r="A229" s="47" t="s">
        <v>1777</v>
      </c>
      <c r="B229" s="47" t="s">
        <v>1780</v>
      </c>
      <c r="C229" s="47" t="s">
        <v>1781</v>
      </c>
      <c r="D229" s="54">
        <v>0.52437900000000004</v>
      </c>
      <c r="E229" s="54">
        <v>0.148144</v>
      </c>
      <c r="F229" s="55">
        <f>D229/(D228+D229+D230)</f>
        <v>0.27871018560694449</v>
      </c>
      <c r="G229" s="55">
        <f>E229/(E228+E229+E230)</f>
        <v>0.26164652357210094</v>
      </c>
      <c r="H229" s="56">
        <f t="shared" si="3"/>
        <v>0.28251322039974902</v>
      </c>
    </row>
    <row r="230" spans="1:8">
      <c r="A230" s="47" t="s">
        <v>1777</v>
      </c>
      <c r="B230" s="47" t="s">
        <v>1782</v>
      </c>
      <c r="C230" s="47" t="s">
        <v>1783</v>
      </c>
      <c r="D230" s="54">
        <v>0.22214999999999999</v>
      </c>
      <c r="E230" s="54">
        <v>0.30870900000000001</v>
      </c>
      <c r="F230" s="55">
        <f>D230/(D228+D229+D230)</f>
        <v>0.11807388879528491</v>
      </c>
      <c r="G230" s="55">
        <f>E230/(E228+E229+E230)</f>
        <v>0.54523056381236989</v>
      </c>
      <c r="H230" s="56">
        <f t="shared" si="3"/>
        <v>1.3896421336934506</v>
      </c>
    </row>
    <row r="231" spans="1:8">
      <c r="A231" s="47" t="s">
        <v>1784</v>
      </c>
      <c r="B231" s="47" t="s">
        <v>1785</v>
      </c>
      <c r="C231" s="47" t="s">
        <v>1786</v>
      </c>
      <c r="D231" s="54">
        <v>0.316529</v>
      </c>
      <c r="E231" s="54">
        <v>0.70440899999999995</v>
      </c>
      <c r="F231" s="55">
        <f>D231/(D231+D232+D233)</f>
        <v>6.1343828077821426E-2</v>
      </c>
      <c r="G231" s="55">
        <f>E231/(E231+E232+E233)</f>
        <v>0.14955544765318354</v>
      </c>
      <c r="H231" s="56">
        <f t="shared" si="3"/>
        <v>2.2254169444189946</v>
      </c>
    </row>
    <row r="232" spans="1:8">
      <c r="A232" s="47" t="s">
        <v>1784</v>
      </c>
      <c r="B232" s="47" t="s">
        <v>1787</v>
      </c>
      <c r="C232" s="47" t="s">
        <v>1788</v>
      </c>
      <c r="D232" s="54">
        <v>0.96513700000000002</v>
      </c>
      <c r="E232" s="54">
        <v>1.43642</v>
      </c>
      <c r="F232" s="55">
        <f>D232/(D231+D232+D233)</f>
        <v>0.18704509918378517</v>
      </c>
      <c r="G232" s="55">
        <f>E232/(E231+E232+E233)</f>
        <v>0.3049711689061127</v>
      </c>
      <c r="H232" s="56">
        <f t="shared" si="3"/>
        <v>1.4883068414121519</v>
      </c>
    </row>
    <row r="233" spans="1:8">
      <c r="A233" s="47" t="s">
        <v>1784</v>
      </c>
      <c r="B233" s="47" t="s">
        <v>1789</v>
      </c>
      <c r="C233" s="47" t="s">
        <v>1790</v>
      </c>
      <c r="D233" s="54">
        <v>3.87825</v>
      </c>
      <c r="E233" s="54">
        <v>2.5691899999999999</v>
      </c>
      <c r="F233" s="55">
        <f>D233/(D231+D232+D233)</f>
        <v>0.75161107273839345</v>
      </c>
      <c r="G233" s="55">
        <f>E233/(E231+E232+E233)</f>
        <v>0.54547338344070373</v>
      </c>
      <c r="H233" s="56">
        <f t="shared" si="3"/>
        <v>0.66246116160639457</v>
      </c>
    </row>
    <row r="234" spans="1:8">
      <c r="A234" s="47" t="s">
        <v>1791</v>
      </c>
      <c r="B234" s="47" t="s">
        <v>1792</v>
      </c>
      <c r="C234" s="47" t="s">
        <v>1793</v>
      </c>
      <c r="D234" s="54">
        <v>1.3859900000000001</v>
      </c>
      <c r="E234" s="54">
        <v>0.90813200000000005</v>
      </c>
      <c r="F234" s="55">
        <f>D234/(D234+D235)</f>
        <v>0.51116003924085185</v>
      </c>
      <c r="G234" s="55">
        <f>E234/(E234+E235)</f>
        <v>0.29912002982860408</v>
      </c>
      <c r="H234" s="56">
        <f t="shared" si="3"/>
        <v>0.65522262065382864</v>
      </c>
    </row>
    <row r="235" spans="1:8">
      <c r="A235" s="47" t="s">
        <v>1791</v>
      </c>
      <c r="B235" s="47" t="s">
        <v>1794</v>
      </c>
      <c r="C235" s="47" t="s">
        <v>1795</v>
      </c>
      <c r="D235" s="54">
        <v>1.3254699999999999</v>
      </c>
      <c r="E235" s="54">
        <v>2.1278800000000002</v>
      </c>
      <c r="F235" s="55">
        <f>D235/(D234+D235)</f>
        <v>0.48883996075914821</v>
      </c>
      <c r="G235" s="55">
        <f>E235/(E234+E235)</f>
        <v>0.70087997017139592</v>
      </c>
      <c r="H235" s="56">
        <f t="shared" si="3"/>
        <v>1.6053777150746531</v>
      </c>
    </row>
    <row r="236" spans="1:8">
      <c r="A236" s="47" t="s">
        <v>1796</v>
      </c>
      <c r="B236" s="47" t="s">
        <v>1797</v>
      </c>
      <c r="C236" s="47" t="s">
        <v>1798</v>
      </c>
      <c r="D236" s="54">
        <v>1.12764</v>
      </c>
      <c r="E236" s="54">
        <v>2.0227300000000001</v>
      </c>
      <c r="F236" s="55">
        <f>D236/(D236+D237+D238)</f>
        <v>9.1956205086703727E-2</v>
      </c>
      <c r="G236" s="55">
        <f>E236/(E236+E237+E238)</f>
        <v>9.4944370568104119E-2</v>
      </c>
      <c r="H236" s="56">
        <f t="shared" si="3"/>
        <v>1.793772835302047</v>
      </c>
    </row>
    <row r="237" spans="1:8">
      <c r="A237" s="47" t="s">
        <v>1796</v>
      </c>
      <c r="B237" s="47" t="s">
        <v>1799</v>
      </c>
      <c r="C237" s="47" t="s">
        <v>1800</v>
      </c>
      <c r="D237" s="54">
        <v>0.33025399999999999</v>
      </c>
      <c r="E237" s="54">
        <v>0.15204000000000001</v>
      </c>
      <c r="F237" s="55">
        <f>D237/(D236+D237+D238)</f>
        <v>2.693138284798717E-2</v>
      </c>
      <c r="G237" s="55">
        <f>E237/(E236+E237+E238)</f>
        <v>7.1365640007191025E-3</v>
      </c>
      <c r="H237" s="56">
        <f t="shared" si="3"/>
        <v>0.46037292508190669</v>
      </c>
    </row>
    <row r="238" spans="1:8">
      <c r="A238" s="47" t="s">
        <v>1796</v>
      </c>
      <c r="B238" s="47" t="s">
        <v>1801</v>
      </c>
      <c r="C238" s="47" t="s">
        <v>1802</v>
      </c>
      <c r="D238" s="54">
        <v>10.8049</v>
      </c>
      <c r="E238" s="54">
        <v>19.1296</v>
      </c>
      <c r="F238" s="55">
        <f>D238/(D236+D237+D238)</f>
        <v>0.8811124120653091</v>
      </c>
      <c r="G238" s="55">
        <f>E238/(E236+E237+E238)</f>
        <v>0.89791906543117683</v>
      </c>
      <c r="H238" s="56">
        <f t="shared" si="3"/>
        <v>1.7704559968162592</v>
      </c>
    </row>
    <row r="239" spans="1:8">
      <c r="A239" s="47" t="s">
        <v>1803</v>
      </c>
      <c r="B239" s="47" t="s">
        <v>1804</v>
      </c>
      <c r="C239" s="47" t="s">
        <v>1805</v>
      </c>
      <c r="D239" s="54">
        <v>1.81447</v>
      </c>
      <c r="E239" s="54">
        <v>2.5897600000000001</v>
      </c>
      <c r="F239" s="55">
        <f>D239/(D239+D240+D241)</f>
        <v>0.27241103894739055</v>
      </c>
      <c r="G239" s="55">
        <f>E239/(E239+E240+E241)</f>
        <v>0.30113033175079912</v>
      </c>
      <c r="H239" s="56">
        <f t="shared" si="3"/>
        <v>1.4272817957860973</v>
      </c>
    </row>
    <row r="240" spans="1:8">
      <c r="A240" s="47" t="s">
        <v>1803</v>
      </c>
      <c r="B240" s="47" t="s">
        <v>1806</v>
      </c>
      <c r="C240" s="47" t="s">
        <v>1807</v>
      </c>
      <c r="D240" s="54">
        <v>2.7533799999999999</v>
      </c>
      <c r="E240" s="54">
        <v>1.4083699999999999</v>
      </c>
      <c r="F240" s="55">
        <f>D240/(D239+D240+D241)</f>
        <v>0.41337200748260716</v>
      </c>
      <c r="G240" s="55">
        <f>E240/(E239+E240+E241)</f>
        <v>0.16376147802416938</v>
      </c>
      <c r="H240" s="56">
        <f t="shared" si="3"/>
        <v>0.51150585825421846</v>
      </c>
    </row>
    <row r="241" spans="1:8">
      <c r="A241" s="47" t="s">
        <v>1803</v>
      </c>
      <c r="B241" s="47" t="s">
        <v>1808</v>
      </c>
      <c r="C241" s="47" t="s">
        <v>1809</v>
      </c>
      <c r="D241" s="54">
        <v>2.09293</v>
      </c>
      <c r="E241" s="54">
        <v>4.6020000000000003</v>
      </c>
      <c r="F241" s="55">
        <f>D241/(D239+D240+D241)</f>
        <v>0.31421695357000229</v>
      </c>
      <c r="G241" s="55">
        <f>E241/(E239+E240+E241)</f>
        <v>0.53510819022503153</v>
      </c>
      <c r="H241" s="56">
        <f t="shared" si="3"/>
        <v>2.1988313034836331</v>
      </c>
    </row>
    <row r="242" spans="1:8">
      <c r="A242" s="47" t="s">
        <v>1810</v>
      </c>
      <c r="B242" s="47" t="s">
        <v>1811</v>
      </c>
      <c r="C242" s="47" t="s">
        <v>1812</v>
      </c>
      <c r="D242" s="54">
        <v>0.82274599999999998</v>
      </c>
      <c r="E242" s="54">
        <v>0.42918499999999998</v>
      </c>
      <c r="F242" s="55">
        <f>D242/(D242+D243)</f>
        <v>0.66665802363598792</v>
      </c>
      <c r="G242" s="55">
        <f>E242/(E242+E243)</f>
        <v>0.31462454127868705</v>
      </c>
      <c r="H242" s="56">
        <f t="shared" si="3"/>
        <v>0.52164945195722612</v>
      </c>
    </row>
    <row r="243" spans="1:8">
      <c r="A243" s="47" t="s">
        <v>1810</v>
      </c>
      <c r="B243" s="47" t="s">
        <v>1813</v>
      </c>
      <c r="C243" s="47" t="s">
        <v>1814</v>
      </c>
      <c r="D243" s="54">
        <v>0.411389</v>
      </c>
      <c r="E243" s="54">
        <v>0.93493300000000001</v>
      </c>
      <c r="F243" s="55">
        <f>D243/(D242+D243)</f>
        <v>0.33334197636401203</v>
      </c>
      <c r="G243" s="55">
        <f>E243/(E242+E243)</f>
        <v>0.685375458721313</v>
      </c>
      <c r="H243" s="56">
        <f t="shared" si="3"/>
        <v>2.2726251795745633</v>
      </c>
    </row>
    <row r="244" spans="1:8">
      <c r="A244" s="47" t="s">
        <v>1815</v>
      </c>
      <c r="B244" s="47" t="s">
        <v>1816</v>
      </c>
      <c r="C244" s="47" t="s">
        <v>1817</v>
      </c>
      <c r="D244" s="54">
        <v>0.968198</v>
      </c>
      <c r="E244" s="54">
        <v>1.81979</v>
      </c>
      <c r="F244" s="55">
        <f>D244/(D244+D245)</f>
        <v>9.3929787096570155E-2</v>
      </c>
      <c r="G244" s="55">
        <f>E244/(E244+E245)</f>
        <v>0.21830729938303076</v>
      </c>
      <c r="H244" s="56">
        <f t="shared" si="3"/>
        <v>1.8795638908570353</v>
      </c>
    </row>
    <row r="245" spans="1:8">
      <c r="A245" s="47" t="s">
        <v>1815</v>
      </c>
      <c r="B245" s="47" t="s">
        <v>1818</v>
      </c>
      <c r="C245" s="47" t="s">
        <v>1819</v>
      </c>
      <c r="D245" s="54">
        <v>9.33948</v>
      </c>
      <c r="E245" s="54">
        <v>6.5161199999999999</v>
      </c>
      <c r="F245" s="55">
        <f>D245/(D244+D245)</f>
        <v>0.90607021290342993</v>
      </c>
      <c r="G245" s="55">
        <f>E245/(E244+E245)</f>
        <v>0.78169270061696916</v>
      </c>
      <c r="H245" s="56">
        <f t="shared" si="3"/>
        <v>0.69769623148183835</v>
      </c>
    </row>
    <row r="246" spans="1:8">
      <c r="A246" s="47" t="s">
        <v>1820</v>
      </c>
      <c r="B246" s="47" t="s">
        <v>1821</v>
      </c>
      <c r="C246" s="47" t="s">
        <v>1822</v>
      </c>
      <c r="D246" s="54">
        <v>0.68670600000000004</v>
      </c>
      <c r="E246" s="54">
        <v>1.85765</v>
      </c>
      <c r="F246" s="55">
        <f>D246/(D246+D247+D248)</f>
        <v>3.231754441894015E-2</v>
      </c>
      <c r="G246" s="55">
        <f>E246/(E246+E247+E248)</f>
        <v>0.1157433079912821</v>
      </c>
      <c r="H246" s="56">
        <f t="shared" si="3"/>
        <v>2.7051605781804731</v>
      </c>
    </row>
    <row r="247" spans="1:8">
      <c r="A247" s="47" t="s">
        <v>1820</v>
      </c>
      <c r="B247" s="47" t="s">
        <v>1823</v>
      </c>
      <c r="C247" s="47" t="s">
        <v>1824</v>
      </c>
      <c r="D247" s="54">
        <v>11.1777</v>
      </c>
      <c r="E247" s="54">
        <v>7.4368999999999996</v>
      </c>
      <c r="F247" s="55">
        <f>D247/(D246+D247+D248)</f>
        <v>0.52604144459432023</v>
      </c>
      <c r="G247" s="55">
        <f>E247/(E246+E247+E248)</f>
        <v>0.46336576168835131</v>
      </c>
      <c r="H247" s="56">
        <f t="shared" si="3"/>
        <v>0.6653336554031688</v>
      </c>
    </row>
    <row r="248" spans="1:8">
      <c r="A248" s="47" t="s">
        <v>1820</v>
      </c>
      <c r="B248" s="47" t="s">
        <v>1825</v>
      </c>
      <c r="C248" s="47" t="s">
        <v>1826</v>
      </c>
      <c r="D248" s="54">
        <v>9.3842999999999996</v>
      </c>
      <c r="E248" s="54">
        <v>6.7551899999999998</v>
      </c>
      <c r="F248" s="55">
        <f>D248/(D246+D247+D248)</f>
        <v>0.44164101098673963</v>
      </c>
      <c r="G248" s="55">
        <f>E248/(E246+E247+E248)</f>
        <v>0.42089093032036656</v>
      </c>
      <c r="H248" s="56">
        <f t="shared" si="3"/>
        <v>0.71983951919695666</v>
      </c>
    </row>
    <row r="249" spans="1:8">
      <c r="A249" s="47" t="s">
        <v>1827</v>
      </c>
      <c r="B249" s="47" t="s">
        <v>1828</v>
      </c>
      <c r="C249" s="47" t="s">
        <v>1829</v>
      </c>
      <c r="D249" s="54">
        <v>1.24315</v>
      </c>
      <c r="E249" s="54">
        <v>0.65034000000000003</v>
      </c>
      <c r="F249" s="55">
        <f>D249/(D249+D250+D251)</f>
        <v>0.81145518984063203</v>
      </c>
      <c r="G249" s="55">
        <f>E249/(E249+E250+E251)</f>
        <v>0.85078270334195882</v>
      </c>
      <c r="H249" s="56">
        <f t="shared" si="3"/>
        <v>0.52313880062743845</v>
      </c>
    </row>
    <row r="250" spans="1:8">
      <c r="A250" s="47" t="s">
        <v>1827</v>
      </c>
      <c r="B250" s="47" t="s">
        <v>1830</v>
      </c>
      <c r="C250" s="47" t="s">
        <v>1831</v>
      </c>
      <c r="D250" s="54">
        <v>0.223218</v>
      </c>
      <c r="E250" s="54">
        <v>0</v>
      </c>
      <c r="F250" s="55">
        <f>D250/(D249+D250+D251)</f>
        <v>0.14570357926706046</v>
      </c>
      <c r="G250" s="55">
        <f>E250/(E249+E250+E251)</f>
        <v>0</v>
      </c>
      <c r="H250" s="56">
        <f t="shared" si="3"/>
        <v>0</v>
      </c>
    </row>
    <row r="251" spans="1:8">
      <c r="A251" s="47" t="s">
        <v>1827</v>
      </c>
      <c r="B251" s="47" t="s">
        <v>1832</v>
      </c>
      <c r="C251" s="47" t="s">
        <v>1833</v>
      </c>
      <c r="D251" s="54">
        <v>6.5632800000000005E-2</v>
      </c>
      <c r="E251" s="54">
        <v>0.114062</v>
      </c>
      <c r="F251" s="55">
        <f>D251/(D249+D250+D251)</f>
        <v>4.2841230892307638E-2</v>
      </c>
      <c r="G251" s="55">
        <f>E251/(E249+E250+E251)</f>
        <v>0.14921729665804118</v>
      </c>
      <c r="H251" s="56">
        <f t="shared" si="3"/>
        <v>1.7378810594702647</v>
      </c>
    </row>
    <row r="252" spans="1:8">
      <c r="A252" s="47" t="s">
        <v>1834</v>
      </c>
      <c r="B252" s="47" t="s">
        <v>1835</v>
      </c>
      <c r="C252" s="47" t="s">
        <v>1836</v>
      </c>
      <c r="D252" s="54">
        <v>6.7130499999999996E-2</v>
      </c>
      <c r="E252" s="54">
        <v>0.97651200000000005</v>
      </c>
      <c r="F252" s="55">
        <f>D252/SUM(D252:D258)</f>
        <v>3.2967919918754046E-3</v>
      </c>
      <c r="G252" s="55">
        <f>E252/SUM(E252:E258)</f>
        <v>6.8051632191197309E-2</v>
      </c>
      <c r="H252" s="56">
        <f t="shared" si="3"/>
        <v>14.546472914696004</v>
      </c>
    </row>
    <row r="253" spans="1:8">
      <c r="A253" s="47" t="s">
        <v>1834</v>
      </c>
      <c r="B253" s="47" t="s">
        <v>1837</v>
      </c>
      <c r="C253" s="47" t="s">
        <v>1838</v>
      </c>
      <c r="D253" s="54">
        <v>1.90995</v>
      </c>
      <c r="E253" s="54">
        <v>0.43303999999999998</v>
      </c>
      <c r="F253" s="55">
        <f>D253/SUM(D252:D258)</f>
        <v>9.3798018261184252E-2</v>
      </c>
      <c r="G253" s="55">
        <f>E253/SUM(E252:E258)</f>
        <v>3.0177897254796745E-2</v>
      </c>
      <c r="H253" s="56">
        <f t="shared" si="3"/>
        <v>0.22672844838870126</v>
      </c>
    </row>
    <row r="254" spans="1:8">
      <c r="A254" s="47" t="s">
        <v>1834</v>
      </c>
      <c r="B254" s="47" t="s">
        <v>1839</v>
      </c>
      <c r="C254" s="47" t="s">
        <v>1840</v>
      </c>
      <c r="D254" s="54">
        <v>14.581899999999999</v>
      </c>
      <c r="E254" s="54">
        <v>9.2345600000000001</v>
      </c>
      <c r="F254" s="55">
        <f>D254/SUM(D252:D258)</f>
        <v>0.71611996255543997</v>
      </c>
      <c r="G254" s="55">
        <f>E254/SUM(E252:E258)</f>
        <v>0.64354240456598888</v>
      </c>
      <c r="H254" s="56">
        <f t="shared" si="3"/>
        <v>0.63328921471138877</v>
      </c>
    </row>
    <row r="255" spans="1:8">
      <c r="A255" s="47" t="s">
        <v>1834</v>
      </c>
      <c r="B255" s="47" t="s">
        <v>1841</v>
      </c>
      <c r="C255" s="47" t="s">
        <v>1842</v>
      </c>
      <c r="D255" s="54">
        <v>0.96849499999999999</v>
      </c>
      <c r="E255" s="54">
        <v>0.34043600000000002</v>
      </c>
      <c r="F255" s="55">
        <f>D255/SUM(D252:D258)</f>
        <v>4.7562978976342651E-2</v>
      </c>
      <c r="G255" s="55">
        <f>E255/SUM(E252:E258)</f>
        <v>2.3724465707172515E-2</v>
      </c>
      <c r="H255" s="56">
        <f t="shared" si="3"/>
        <v>0.35151033304250412</v>
      </c>
    </row>
    <row r="256" spans="1:8">
      <c r="A256" s="47" t="s">
        <v>1834</v>
      </c>
      <c r="B256" s="47" t="s">
        <v>1843</v>
      </c>
      <c r="C256" s="47" t="s">
        <v>1844</v>
      </c>
      <c r="D256" s="54">
        <v>0.19947699999999999</v>
      </c>
      <c r="E256" s="54">
        <v>0.59180699999999997</v>
      </c>
      <c r="F256" s="55">
        <f>D256/SUM(D252:D258)</f>
        <v>9.7963545059746339E-3</v>
      </c>
      <c r="G256" s="55">
        <f>E256/SUM(E252:E258)</f>
        <v>4.1242127380079201E-2</v>
      </c>
      <c r="H256" s="56">
        <f t="shared" si="3"/>
        <v>2.9667931641241849</v>
      </c>
    </row>
    <row r="257" spans="1:8">
      <c r="A257" s="47" t="s">
        <v>1834</v>
      </c>
      <c r="B257" s="47" t="s">
        <v>1845</v>
      </c>
      <c r="C257" s="47" t="s">
        <v>1846</v>
      </c>
      <c r="D257" s="54">
        <v>2.4460999999999999</v>
      </c>
      <c r="E257" s="54">
        <v>1.46288</v>
      </c>
      <c r="F257" s="55">
        <f>D257/SUM(D252:D258)</f>
        <v>0.1201284496812392</v>
      </c>
      <c r="G257" s="55">
        <f>E257/SUM(E252:E258)</f>
        <v>0.10194587644581808</v>
      </c>
      <c r="H257" s="56">
        <f t="shared" si="3"/>
        <v>0.59804586893422185</v>
      </c>
    </row>
    <row r="258" spans="1:8">
      <c r="A258" s="47" t="s">
        <v>1834</v>
      </c>
      <c r="B258" s="47" t="s">
        <v>1847</v>
      </c>
      <c r="C258" s="47" t="s">
        <v>1848</v>
      </c>
      <c r="D258" s="54">
        <v>0.18931799999999999</v>
      </c>
      <c r="E258" s="54">
        <v>1.3103400000000001</v>
      </c>
      <c r="F258" s="55">
        <f>D258/SUM(D252:D258)</f>
        <v>9.2974440279436008E-3</v>
      </c>
      <c r="G258" s="55">
        <f>E258/SUM(E252:E258)</f>
        <v>9.1315596454947273E-2</v>
      </c>
      <c r="H258" s="56">
        <f t="shared" si="3"/>
        <v>6.9213703926726469</v>
      </c>
    </row>
    <row r="259" spans="1:8">
      <c r="A259" s="47" t="s">
        <v>1849</v>
      </c>
      <c r="B259" s="47" t="s">
        <v>1850</v>
      </c>
      <c r="C259" s="47" t="s">
        <v>1851</v>
      </c>
      <c r="D259" s="54">
        <v>2.7764099999999998</v>
      </c>
      <c r="E259" s="54">
        <v>1.61388</v>
      </c>
      <c r="F259" s="55">
        <f>D259/(D259+D260+D261)</f>
        <v>0.82325201164361894</v>
      </c>
      <c r="G259" s="55">
        <f>E259/(E259+E260+E261)</f>
        <v>0.52227469808400906</v>
      </c>
      <c r="H259" s="56">
        <f t="shared" si="3"/>
        <v>0.58128302376089991</v>
      </c>
    </row>
    <row r="260" spans="1:8">
      <c r="A260" s="47" t="s">
        <v>1849</v>
      </c>
      <c r="B260" s="47" t="s">
        <v>1852</v>
      </c>
      <c r="C260" s="47" t="s">
        <v>1853</v>
      </c>
      <c r="D260" s="54">
        <v>0.20169400000000001</v>
      </c>
      <c r="E260" s="54">
        <v>0.75752600000000003</v>
      </c>
      <c r="F260" s="55">
        <f>D260/(D259+D260+D261)</f>
        <v>5.9805645144790608E-2</v>
      </c>
      <c r="G260" s="55">
        <f>E260/(E259+E260+E261)</f>
        <v>0.24514627044190834</v>
      </c>
      <c r="H260" s="56">
        <f t="shared" ref="H260:H323" si="4">E260/D260</f>
        <v>3.7558182196793162</v>
      </c>
    </row>
    <row r="261" spans="1:8">
      <c r="A261" s="47" t="s">
        <v>1849</v>
      </c>
      <c r="B261" s="47" t="s">
        <v>1854</v>
      </c>
      <c r="C261" s="47" t="s">
        <v>1855</v>
      </c>
      <c r="D261" s="54">
        <v>0.39438699999999999</v>
      </c>
      <c r="E261" s="54">
        <v>0.718692</v>
      </c>
      <c r="F261" s="55">
        <f>D261/(D259+D260+D261)</f>
        <v>0.11694234321159049</v>
      </c>
      <c r="G261" s="55">
        <f>E261/(E259+E260+E261)</f>
        <v>0.23257903147408271</v>
      </c>
      <c r="H261" s="56">
        <f t="shared" si="4"/>
        <v>1.8223014450273463</v>
      </c>
    </row>
    <row r="262" spans="1:8">
      <c r="A262" s="47" t="s">
        <v>1856</v>
      </c>
      <c r="B262" s="47" t="s">
        <v>1857</v>
      </c>
      <c r="C262" s="47" t="s">
        <v>1858</v>
      </c>
      <c r="D262" s="54">
        <v>47.045999999999999</v>
      </c>
      <c r="E262" s="54">
        <v>74.792400000000001</v>
      </c>
      <c r="F262" s="55">
        <f>D262/(D262+D263+D264)</f>
        <v>0.58119804676145104</v>
      </c>
      <c r="G262" s="55">
        <f>E262/(E262+E263+E264)</f>
        <v>0.69200514060327145</v>
      </c>
      <c r="H262" s="56">
        <f t="shared" si="4"/>
        <v>1.5897717127917357</v>
      </c>
    </row>
    <row r="263" spans="1:8">
      <c r="A263" s="47" t="s">
        <v>1856</v>
      </c>
      <c r="B263" s="47" t="s">
        <v>1859</v>
      </c>
      <c r="C263" s="47" t="s">
        <v>1860</v>
      </c>
      <c r="D263" s="54">
        <v>24.409199999999998</v>
      </c>
      <c r="E263" s="54">
        <v>17.306999999999999</v>
      </c>
      <c r="F263" s="55">
        <f>D263/(D262+D263+D264)</f>
        <v>0.30154698301682631</v>
      </c>
      <c r="G263" s="55">
        <f>E263/(E262+E263+E264)</f>
        <v>0.16013034704623488</v>
      </c>
      <c r="H263" s="56">
        <f t="shared" si="4"/>
        <v>0.70903593726955405</v>
      </c>
    </row>
    <row r="264" spans="1:8">
      <c r="A264" s="47" t="s">
        <v>1856</v>
      </c>
      <c r="B264" s="47" t="s">
        <v>1861</v>
      </c>
      <c r="C264" s="47" t="s">
        <v>1862</v>
      </c>
      <c r="D264" s="54">
        <v>9.4913900000000009</v>
      </c>
      <c r="E264" s="54">
        <v>15.981299999999999</v>
      </c>
      <c r="F264" s="55">
        <f>D264/(D262+D263+D264)</f>
        <v>0.11725497022172278</v>
      </c>
      <c r="G264" s="55">
        <f>E264/(E262+E263+E264)</f>
        <v>0.14786451235049364</v>
      </c>
      <c r="H264" s="56">
        <f t="shared" si="4"/>
        <v>1.6837681309060104</v>
      </c>
    </row>
    <row r="265" spans="1:8">
      <c r="A265" s="47" t="s">
        <v>1863</v>
      </c>
      <c r="B265" s="47" t="s">
        <v>1864</v>
      </c>
      <c r="C265" s="47" t="s">
        <v>1865</v>
      </c>
      <c r="D265" s="54">
        <v>6.6387</v>
      </c>
      <c r="E265" s="54">
        <v>2.8872499999999999</v>
      </c>
      <c r="F265" s="55">
        <f>D265/(D265+D266)</f>
        <v>0.99117910763392603</v>
      </c>
      <c r="G265" s="55">
        <f>E265/(E265+E266)</f>
        <v>0.95927663448312517</v>
      </c>
      <c r="H265" s="56">
        <f t="shared" si="4"/>
        <v>0.4349119556539684</v>
      </c>
    </row>
    <row r="266" spans="1:8">
      <c r="A266" s="47" t="s">
        <v>1863</v>
      </c>
      <c r="B266" s="47" t="s">
        <v>1866</v>
      </c>
      <c r="C266" s="47" t="s">
        <v>1867</v>
      </c>
      <c r="D266" s="54">
        <v>5.9080399999999998E-2</v>
      </c>
      <c r="E266" s="54">
        <v>0.12257</v>
      </c>
      <c r="F266" s="55">
        <f>D266/(D265+D266)</f>
        <v>8.8208923660739909E-3</v>
      </c>
      <c r="G266" s="55">
        <f>E266/(E265+E266)</f>
        <v>4.0723365516874763E-2</v>
      </c>
      <c r="H266" s="56">
        <f t="shared" si="4"/>
        <v>2.0746305035172408</v>
      </c>
    </row>
    <row r="267" spans="1:8">
      <c r="A267" s="47" t="s">
        <v>1868</v>
      </c>
      <c r="B267" s="47" t="s">
        <v>1869</v>
      </c>
      <c r="C267" s="47" t="s">
        <v>1870</v>
      </c>
      <c r="D267" s="54">
        <v>0.56026600000000004</v>
      </c>
      <c r="E267" s="54">
        <v>1.0152099999999999</v>
      </c>
      <c r="F267" s="55">
        <f>D267/(D267+D268+D269)</f>
        <v>0.37017890841932938</v>
      </c>
      <c r="G267" s="55">
        <f>E267/(E267+E268+E269)</f>
        <v>1</v>
      </c>
      <c r="H267" s="56">
        <f t="shared" si="4"/>
        <v>1.8120142932107246</v>
      </c>
    </row>
    <row r="268" spans="1:8">
      <c r="A268" s="47" t="s">
        <v>1868</v>
      </c>
      <c r="B268" s="47" t="s">
        <v>1871</v>
      </c>
      <c r="C268" s="47" t="s">
        <v>1872</v>
      </c>
      <c r="D268" s="54">
        <v>6.9417599999999996E-2</v>
      </c>
      <c r="E268" s="54">
        <v>0</v>
      </c>
      <c r="F268" s="55">
        <f>D268/(D267+D268+D269)</f>
        <v>4.5865591331777471E-2</v>
      </c>
      <c r="G268" s="55">
        <f>E268/(E267+E268+E269)</f>
        <v>0</v>
      </c>
      <c r="H268" s="56">
        <f t="shared" si="4"/>
        <v>0</v>
      </c>
    </row>
    <row r="269" spans="1:8">
      <c r="A269" s="47" t="s">
        <v>1868</v>
      </c>
      <c r="B269" s="47" t="s">
        <v>1873</v>
      </c>
      <c r="C269" s="47" t="s">
        <v>1874</v>
      </c>
      <c r="D269" s="54">
        <v>0.88381699999999996</v>
      </c>
      <c r="E269" s="54">
        <v>0</v>
      </c>
      <c r="F269" s="55">
        <f>D269/(D267+D268+D269)</f>
        <v>0.5839555002488932</v>
      </c>
      <c r="G269" s="55">
        <f>E269/(E267+E268+E269)</f>
        <v>0</v>
      </c>
      <c r="H269" s="56">
        <f t="shared" si="4"/>
        <v>0</v>
      </c>
    </row>
    <row r="270" spans="1:8">
      <c r="A270" s="47" t="s">
        <v>1875</v>
      </c>
      <c r="B270" s="47" t="s">
        <v>1876</v>
      </c>
      <c r="C270" s="47" t="s">
        <v>1877</v>
      </c>
      <c r="D270" s="54">
        <v>1.5483100000000001</v>
      </c>
      <c r="E270" s="54">
        <v>3.6650299999999998</v>
      </c>
      <c r="F270" s="55">
        <f>D270/SUM(D270:D274)</f>
        <v>9.1017362141889296E-2</v>
      </c>
      <c r="G270" s="55">
        <f>E270/SUM(E270:E274)</f>
        <v>0.23294983261436217</v>
      </c>
      <c r="H270" s="56">
        <f t="shared" si="4"/>
        <v>2.3671164043376325</v>
      </c>
    </row>
    <row r="271" spans="1:8">
      <c r="A271" s="47" t="s">
        <v>1875</v>
      </c>
      <c r="B271" s="47" t="s">
        <v>1878</v>
      </c>
      <c r="C271" s="47" t="s">
        <v>1879</v>
      </c>
      <c r="D271" s="54">
        <v>1.13198</v>
      </c>
      <c r="E271" s="54">
        <v>2.2073399999999999</v>
      </c>
      <c r="F271" s="55">
        <f>D271/SUM(D270:D274)</f>
        <v>6.6543414172469229E-2</v>
      </c>
      <c r="G271" s="55">
        <f>E271/SUM(E270:E274)</f>
        <v>0.14029884708255763</v>
      </c>
      <c r="H271" s="56">
        <f t="shared" si="4"/>
        <v>1.9499814484354847</v>
      </c>
    </row>
    <row r="272" spans="1:8">
      <c r="A272" s="47" t="s">
        <v>1875</v>
      </c>
      <c r="B272" s="47" t="s">
        <v>1880</v>
      </c>
      <c r="C272" s="47" t="s">
        <v>1881</v>
      </c>
      <c r="D272" s="54">
        <v>3.10263</v>
      </c>
      <c r="E272" s="54">
        <v>1.0745800000000001</v>
      </c>
      <c r="F272" s="55">
        <f>D272/SUM(D270:D274)</f>
        <v>0.18238802197382303</v>
      </c>
      <c r="G272" s="55">
        <f>E272/SUM(E270:E274)</f>
        <v>6.8300458967795991E-2</v>
      </c>
      <c r="H272" s="56">
        <f t="shared" si="4"/>
        <v>0.34634487515430462</v>
      </c>
    </row>
    <row r="273" spans="1:8">
      <c r="A273" s="47" t="s">
        <v>1875</v>
      </c>
      <c r="B273" s="47" t="s">
        <v>1882</v>
      </c>
      <c r="C273" s="47" t="s">
        <v>1883</v>
      </c>
      <c r="D273" s="54">
        <v>0.49213000000000001</v>
      </c>
      <c r="E273" s="54">
        <v>1.36311</v>
      </c>
      <c r="F273" s="55">
        <f>D273/SUM(D270:D274)</f>
        <v>2.8929848952010888E-2</v>
      </c>
      <c r="G273" s="55">
        <f>E273/SUM(E270:E274)</f>
        <v>8.6639467162605288E-2</v>
      </c>
      <c r="H273" s="56">
        <f t="shared" si="4"/>
        <v>2.7698169182939467</v>
      </c>
    </row>
    <row r="274" spans="1:8">
      <c r="A274" s="47" t="s">
        <v>1875</v>
      </c>
      <c r="B274" s="47" t="s">
        <v>1884</v>
      </c>
      <c r="C274" s="47" t="s">
        <v>1885</v>
      </c>
      <c r="D274" s="54">
        <v>10.7361</v>
      </c>
      <c r="E274" s="54">
        <v>7.4230700000000001</v>
      </c>
      <c r="F274" s="55">
        <f>D274/SUM(D270:D274)</f>
        <v>0.63112135275980752</v>
      </c>
      <c r="G274" s="55">
        <f>E274/SUM(E270:E274)</f>
        <v>0.47181139417267898</v>
      </c>
      <c r="H274" s="56">
        <f t="shared" si="4"/>
        <v>0.69141215152615942</v>
      </c>
    </row>
    <row r="275" spans="1:8">
      <c r="A275" s="47" t="s">
        <v>1886</v>
      </c>
      <c r="B275" s="47" t="s">
        <v>1887</v>
      </c>
      <c r="C275" s="47" t="s">
        <v>1888</v>
      </c>
      <c r="D275" s="54">
        <v>0.203264</v>
      </c>
      <c r="E275" s="54">
        <v>7.7922500000000006E-2</v>
      </c>
      <c r="F275" s="55">
        <f>D275/(D275+D276+D277)</f>
        <v>0.20490063309050729</v>
      </c>
      <c r="G275" s="55">
        <f>E275/(E275+E276+E277)</f>
        <v>0.10488249217141653</v>
      </c>
      <c r="H275" s="56">
        <f t="shared" si="4"/>
        <v>0.3833561279911839</v>
      </c>
    </row>
    <row r="276" spans="1:8">
      <c r="A276" s="47" t="s">
        <v>1886</v>
      </c>
      <c r="B276" s="47" t="s">
        <v>1889</v>
      </c>
      <c r="C276" s="47" t="s">
        <v>1890</v>
      </c>
      <c r="D276" s="54">
        <v>1.45523E-5</v>
      </c>
      <c r="E276" s="54">
        <v>0.123678</v>
      </c>
      <c r="F276" s="55">
        <f>D276/(D275+D276+D277)</f>
        <v>1.4669471637491092E-5</v>
      </c>
      <c r="G276" s="55">
        <f>E276/(E275+E276+E277)</f>
        <v>0.16646869475153456</v>
      </c>
      <c r="H276" s="56">
        <f t="shared" si="4"/>
        <v>8498.8627227311154</v>
      </c>
    </row>
    <row r="277" spans="1:8">
      <c r="A277" s="47" t="s">
        <v>1886</v>
      </c>
      <c r="B277" s="47" t="s">
        <v>1891</v>
      </c>
      <c r="C277" s="47" t="s">
        <v>1892</v>
      </c>
      <c r="D277" s="54">
        <v>0.78873400000000005</v>
      </c>
      <c r="E277" s="54">
        <v>0.54135</v>
      </c>
      <c r="F277" s="55">
        <f>D277/(D275+D276+D277)</f>
        <v>0.79508469743785515</v>
      </c>
      <c r="G277" s="55">
        <f>E277/(E275+E276+E277)</f>
        <v>0.72864881307704876</v>
      </c>
      <c r="H277" s="56">
        <f t="shared" si="4"/>
        <v>0.68635306706697052</v>
      </c>
    </row>
    <row r="278" spans="1:8">
      <c r="A278" s="47" t="s">
        <v>1893</v>
      </c>
      <c r="B278" s="47" t="s">
        <v>1894</v>
      </c>
      <c r="C278" s="47" t="s">
        <v>1895</v>
      </c>
      <c r="D278" s="54">
        <v>8.16109E-2</v>
      </c>
      <c r="E278" s="54">
        <v>0.158633</v>
      </c>
      <c r="F278" s="55">
        <f>D278/(D278+D279)</f>
        <v>6.7221965098684605E-3</v>
      </c>
      <c r="G278" s="55">
        <f>E278/(E278+E279)</f>
        <v>2.2017734607690475E-2</v>
      </c>
      <c r="H278" s="56">
        <f t="shared" si="4"/>
        <v>1.9437722167014455</v>
      </c>
    </row>
    <row r="279" spans="1:8">
      <c r="A279" s="47" t="s">
        <v>1893</v>
      </c>
      <c r="B279" s="47" t="s">
        <v>1896</v>
      </c>
      <c r="C279" s="47" t="s">
        <v>1897</v>
      </c>
      <c r="D279" s="54">
        <v>12.0589</v>
      </c>
      <c r="E279" s="54">
        <v>7.0461499999999999</v>
      </c>
      <c r="F279" s="55">
        <f>D279/(D278+D279)</f>
        <v>0.99327780349013162</v>
      </c>
      <c r="G279" s="55">
        <f>E279/(E278+E279)</f>
        <v>0.97798226539230948</v>
      </c>
      <c r="H279" s="56">
        <f t="shared" si="4"/>
        <v>0.5843111726608563</v>
      </c>
    </row>
    <row r="280" spans="1:8">
      <c r="A280" s="47" t="s">
        <v>1898</v>
      </c>
      <c r="B280" s="47" t="s">
        <v>1899</v>
      </c>
      <c r="C280" s="47" t="s">
        <v>1900</v>
      </c>
      <c r="D280" s="54">
        <v>9.8399599999999996</v>
      </c>
      <c r="E280" s="54">
        <v>6.51844</v>
      </c>
      <c r="F280" s="55">
        <f>D280/(D280+D281)</f>
        <v>0.98505010211427257</v>
      </c>
      <c r="G280" s="55">
        <f>E280/(E280+E281)</f>
        <v>0.95228063706459076</v>
      </c>
      <c r="H280" s="56">
        <f t="shared" si="4"/>
        <v>0.66244578229992812</v>
      </c>
    </row>
    <row r="281" spans="1:8">
      <c r="A281" s="47" t="s">
        <v>1898</v>
      </c>
      <c r="B281" s="47" t="s">
        <v>1901</v>
      </c>
      <c r="C281" s="47" t="s">
        <v>1902</v>
      </c>
      <c r="D281" s="54">
        <v>0.149339</v>
      </c>
      <c r="E281" s="54">
        <v>0.32664300000000002</v>
      </c>
      <c r="F281" s="55">
        <f>D281/(D280+D281)</f>
        <v>1.4949897885727518E-2</v>
      </c>
      <c r="G281" s="55">
        <f>E281/(E280+E281)</f>
        <v>4.7719362935409258E-2</v>
      </c>
      <c r="H281" s="56">
        <f t="shared" si="4"/>
        <v>2.1872585192079765</v>
      </c>
    </row>
    <row r="282" spans="1:8">
      <c r="A282" s="47" t="s">
        <v>1903</v>
      </c>
      <c r="B282" s="47" t="s">
        <v>1904</v>
      </c>
      <c r="C282" s="47" t="s">
        <v>1905</v>
      </c>
      <c r="D282" s="54">
        <v>0.99580400000000002</v>
      </c>
      <c r="E282" s="54">
        <v>1.74899</v>
      </c>
      <c r="F282" s="55">
        <f>D282/(D282+D283)</f>
        <v>5.5958493552604925E-2</v>
      </c>
      <c r="G282" s="55">
        <f>E282/(E282+E283)</f>
        <v>0.13023890673158048</v>
      </c>
      <c r="H282" s="56">
        <f t="shared" si="4"/>
        <v>1.756359685239264</v>
      </c>
    </row>
    <row r="283" spans="1:8">
      <c r="A283" s="47" t="s">
        <v>1903</v>
      </c>
      <c r="B283" s="47" t="s">
        <v>1906</v>
      </c>
      <c r="C283" s="47" t="s">
        <v>1907</v>
      </c>
      <c r="D283" s="54">
        <v>16.799600000000002</v>
      </c>
      <c r="E283" s="54">
        <v>11.680099999999999</v>
      </c>
      <c r="F283" s="55">
        <f>D283/(D282+D283)</f>
        <v>0.94404150644739504</v>
      </c>
      <c r="G283" s="55">
        <f>E283/(E282+E283)</f>
        <v>0.86976109326841955</v>
      </c>
      <c r="H283" s="56">
        <f t="shared" si="4"/>
        <v>0.69526060144289137</v>
      </c>
    </row>
    <row r="284" spans="1:8">
      <c r="A284" s="47" t="s">
        <v>1908</v>
      </c>
      <c r="B284" s="47" t="s">
        <v>1909</v>
      </c>
      <c r="C284" s="47" t="s">
        <v>1910</v>
      </c>
      <c r="D284" s="54">
        <v>0.14180599999999999</v>
      </c>
      <c r="E284" s="54">
        <v>0</v>
      </c>
      <c r="F284" s="55">
        <f>D284/(D284+D285)</f>
        <v>0.10627697094969221</v>
      </c>
      <c r="G284" s="55">
        <f>E284/(E284+E285)</f>
        <v>0</v>
      </c>
      <c r="H284" s="56">
        <f t="shared" si="4"/>
        <v>0</v>
      </c>
    </row>
    <row r="285" spans="1:8">
      <c r="A285" s="47" t="s">
        <v>1908</v>
      </c>
      <c r="B285" s="47" t="s">
        <v>1911</v>
      </c>
      <c r="C285" s="47" t="s">
        <v>1912</v>
      </c>
      <c r="D285" s="54">
        <v>1.1924999999999999</v>
      </c>
      <c r="E285" s="54">
        <v>1.81613</v>
      </c>
      <c r="F285" s="55">
        <f>D285/(D284+D285)</f>
        <v>0.89372302905030787</v>
      </c>
      <c r="G285" s="55">
        <f>E285/(E284+E285)</f>
        <v>1</v>
      </c>
      <c r="H285" s="56">
        <f t="shared" si="4"/>
        <v>1.522960167714885</v>
      </c>
    </row>
    <row r="286" spans="1:8">
      <c r="A286" s="47" t="s">
        <v>1913</v>
      </c>
      <c r="B286" s="47" t="s">
        <v>1914</v>
      </c>
      <c r="C286" s="47" t="s">
        <v>1915</v>
      </c>
      <c r="D286" s="54">
        <v>8.6623000000000006E-2</v>
      </c>
      <c r="E286" s="54">
        <v>0.199652</v>
      </c>
      <c r="F286" s="55">
        <f>D286/(D286+D287+D288)</f>
        <v>0.14195930487908806</v>
      </c>
      <c r="G286" s="55">
        <f>E286/(E286+E287+E288)</f>
        <v>0.47905944524680133</v>
      </c>
      <c r="H286" s="56">
        <f t="shared" si="4"/>
        <v>2.3048382069427285</v>
      </c>
    </row>
    <row r="287" spans="1:8">
      <c r="A287" s="47" t="s">
        <v>1913</v>
      </c>
      <c r="B287" s="47" t="s">
        <v>1916</v>
      </c>
      <c r="C287" s="47" t="s">
        <v>1917</v>
      </c>
      <c r="D287" s="54">
        <v>0.40010499999999999</v>
      </c>
      <c r="E287" s="54">
        <v>0.15449399999999999</v>
      </c>
      <c r="F287" s="55">
        <f>D287/(D286+D287+D288)</f>
        <v>0.65569915240349008</v>
      </c>
      <c r="G287" s="55">
        <f>E287/(E286+E287+E288)</f>
        <v>0.37070407475987882</v>
      </c>
      <c r="H287" s="56">
        <f t="shared" si="4"/>
        <v>0.3861336399195211</v>
      </c>
    </row>
    <row r="288" spans="1:8">
      <c r="A288" s="47" t="s">
        <v>1913</v>
      </c>
      <c r="B288" s="47" t="s">
        <v>1918</v>
      </c>
      <c r="C288" s="47" t="s">
        <v>1919</v>
      </c>
      <c r="D288" s="54">
        <v>0.12346799999999999</v>
      </c>
      <c r="E288" s="54">
        <v>6.2612299999999996E-2</v>
      </c>
      <c r="F288" s="55">
        <f>D288/(D286+D287+D288)</f>
        <v>0.20234154271742194</v>
      </c>
      <c r="G288" s="55">
        <f>E288/(E286+E287+E288)</f>
        <v>0.15023647999331988</v>
      </c>
      <c r="H288" s="56">
        <f t="shared" si="4"/>
        <v>0.50711358408656493</v>
      </c>
    </row>
    <row r="289" spans="1:8">
      <c r="A289" s="47" t="s">
        <v>1920</v>
      </c>
      <c r="B289" s="47" t="s">
        <v>1921</v>
      </c>
      <c r="C289" s="47" t="s">
        <v>1922</v>
      </c>
      <c r="D289" s="54">
        <v>0.23299</v>
      </c>
      <c r="E289" s="54">
        <v>0.372226</v>
      </c>
      <c r="F289" s="55">
        <f>D289/(D289+D290)</f>
        <v>0.52715174250360308</v>
      </c>
      <c r="G289" s="55">
        <f>E289/(E289+E290)</f>
        <v>0.78596842409768808</v>
      </c>
      <c r="H289" s="56">
        <f t="shared" si="4"/>
        <v>1.5976050474269281</v>
      </c>
    </row>
    <row r="290" spans="1:8">
      <c r="A290" s="47" t="s">
        <v>1920</v>
      </c>
      <c r="B290" s="47" t="s">
        <v>1923</v>
      </c>
      <c r="C290" s="47" t="s">
        <v>1924</v>
      </c>
      <c r="D290" s="54">
        <v>0.20898900000000001</v>
      </c>
      <c r="E290" s="54">
        <v>0.10136299999999999</v>
      </c>
      <c r="F290" s="55">
        <f>D290/(D289+D290)</f>
        <v>0.47284825749639692</v>
      </c>
      <c r="G290" s="55">
        <f>E290/(E289+E290)</f>
        <v>0.21403157590231192</v>
      </c>
      <c r="H290" s="56">
        <f t="shared" si="4"/>
        <v>0.48501595777768203</v>
      </c>
    </row>
    <row r="291" spans="1:8">
      <c r="A291" s="47" t="s">
        <v>193</v>
      </c>
      <c r="B291" s="47" t="s">
        <v>1925</v>
      </c>
      <c r="C291" s="47" t="s">
        <v>1926</v>
      </c>
      <c r="D291" s="54">
        <v>3.4475600000000002</v>
      </c>
      <c r="E291" s="54">
        <v>1.2165600000000001</v>
      </c>
      <c r="F291" s="55">
        <f>D291/(D291+D292+D293+D294)</f>
        <v>0.40749638460370113</v>
      </c>
      <c r="G291" s="55">
        <f>E291/(E291+E292+E293+E294)</f>
        <v>0.29108463577214261</v>
      </c>
      <c r="H291" s="56">
        <f t="shared" si="4"/>
        <v>0.3528756569863904</v>
      </c>
    </row>
    <row r="292" spans="1:8">
      <c r="A292" s="47" t="s">
        <v>193</v>
      </c>
      <c r="B292" s="47" t="s">
        <v>1927</v>
      </c>
      <c r="C292" s="47" t="s">
        <v>1928</v>
      </c>
      <c r="D292" s="54">
        <v>0.592225</v>
      </c>
      <c r="E292" s="54">
        <v>1.91093</v>
      </c>
      <c r="F292" s="55">
        <f>D292/(D291+D292+D293+D294)</f>
        <v>7.0000100468716103E-2</v>
      </c>
      <c r="G292" s="55">
        <f>E292/(E291+E292+E293+E294)</f>
        <v>0.45722558939638031</v>
      </c>
      <c r="H292" s="56">
        <f t="shared" si="4"/>
        <v>3.2266959348220694</v>
      </c>
    </row>
    <row r="293" spans="1:8">
      <c r="A293" s="47" t="s">
        <v>193</v>
      </c>
      <c r="B293" s="47" t="s">
        <v>1929</v>
      </c>
      <c r="C293" s="47" t="s">
        <v>1930</v>
      </c>
      <c r="D293" s="54">
        <v>2.4268200000000002</v>
      </c>
      <c r="E293" s="54">
        <v>0.19195000000000001</v>
      </c>
      <c r="F293" s="55">
        <f>D293/(D291+D292+D293+D294)</f>
        <v>0.28684645838910827</v>
      </c>
      <c r="G293" s="55">
        <f>E293/(E291+E292+E293+E294)</f>
        <v>4.5927612149390722E-2</v>
      </c>
      <c r="H293" s="56">
        <f t="shared" si="4"/>
        <v>7.9095276946786322E-2</v>
      </c>
    </row>
    <row r="294" spans="1:8">
      <c r="A294" s="47" t="s">
        <v>193</v>
      </c>
      <c r="B294" s="47" t="s">
        <v>1931</v>
      </c>
      <c r="C294" s="47" t="s">
        <v>1932</v>
      </c>
      <c r="D294" s="54">
        <v>1.9937400000000001</v>
      </c>
      <c r="E294" s="54">
        <v>0.85996300000000003</v>
      </c>
      <c r="F294" s="55">
        <f>D294/(D291+D292+D293+D294)</f>
        <v>0.23565705653847449</v>
      </c>
      <c r="G294" s="55">
        <f>E294/(E291+E292+E293+E294)</f>
        <v>0.20576216268208644</v>
      </c>
      <c r="H294" s="56">
        <f t="shared" si="4"/>
        <v>0.43133156780723664</v>
      </c>
    </row>
    <row r="295" spans="1:8">
      <c r="A295" s="47" t="s">
        <v>1933</v>
      </c>
      <c r="B295" s="47" t="s">
        <v>1934</v>
      </c>
      <c r="C295" s="47" t="s">
        <v>1935</v>
      </c>
      <c r="D295" s="54">
        <v>0.96420899999999998</v>
      </c>
      <c r="E295" s="54">
        <v>0.40882099999999999</v>
      </c>
      <c r="F295" s="55">
        <f>D295/(D295+D296+D297+D298)</f>
        <v>0.12953328686908527</v>
      </c>
      <c r="G295" s="55">
        <f>E295/(E295+E296+E297+E298)</f>
        <v>3.8527521354440451E-2</v>
      </c>
      <c r="H295" s="56">
        <f t="shared" si="4"/>
        <v>0.42399624977572292</v>
      </c>
    </row>
    <row r="296" spans="1:8">
      <c r="A296" s="47" t="s">
        <v>1933</v>
      </c>
      <c r="B296" s="47" t="s">
        <v>1936</v>
      </c>
      <c r="C296" s="47" t="s">
        <v>1937</v>
      </c>
      <c r="D296" s="54">
        <v>1.5812900000000001</v>
      </c>
      <c r="E296" s="54">
        <v>0.52291200000000004</v>
      </c>
      <c r="F296" s="55">
        <f>D296/(D295+D296+D297+D298)</f>
        <v>0.21243287626771359</v>
      </c>
      <c r="G296" s="55">
        <f>E296/(E295+E296+E297+E298)</f>
        <v>4.9279521469036983E-2</v>
      </c>
      <c r="H296" s="56">
        <f t="shared" si="4"/>
        <v>0.33068697076437592</v>
      </c>
    </row>
    <row r="297" spans="1:8">
      <c r="A297" s="47" t="s">
        <v>1933</v>
      </c>
      <c r="B297" s="47" t="s">
        <v>1938</v>
      </c>
      <c r="C297" s="47" t="s">
        <v>1939</v>
      </c>
      <c r="D297" s="54">
        <v>4.6649099999999999</v>
      </c>
      <c r="E297" s="54">
        <v>9.0682100000000005</v>
      </c>
      <c r="F297" s="55">
        <f>D297/(D295+D296+D297+D298)</f>
        <v>0.6266910236768839</v>
      </c>
      <c r="G297" s="55">
        <f>E297/(E295+E296+E297+E298)</f>
        <v>0.85459321908989627</v>
      </c>
      <c r="H297" s="56">
        <f t="shared" si="4"/>
        <v>1.9439196040223714</v>
      </c>
    </row>
    <row r="298" spans="1:8">
      <c r="A298" s="47" t="s">
        <v>1933</v>
      </c>
      <c r="B298" s="47" t="s">
        <v>1940</v>
      </c>
      <c r="C298" s="47" t="s">
        <v>1941</v>
      </c>
      <c r="D298" s="54">
        <v>0.23330699999999999</v>
      </c>
      <c r="E298" s="54">
        <v>0.61119900000000005</v>
      </c>
      <c r="F298" s="55">
        <f>D298/(D295+D296+D297+D298)</f>
        <v>3.1342813186317153E-2</v>
      </c>
      <c r="G298" s="55">
        <f>E298/(E295+E296+E297+E298)</f>
        <v>5.7599738086626301E-2</v>
      </c>
      <c r="H298" s="56">
        <f t="shared" si="4"/>
        <v>2.6197199398217803</v>
      </c>
    </row>
    <row r="299" spans="1:8">
      <c r="A299" s="47" t="s">
        <v>1942</v>
      </c>
      <c r="B299" s="47" t="s">
        <v>1943</v>
      </c>
      <c r="C299" s="47" t="s">
        <v>1944</v>
      </c>
      <c r="D299" s="54">
        <v>5.6128900000000002E-2</v>
      </c>
      <c r="E299" s="54">
        <v>0.16738500000000001</v>
      </c>
      <c r="F299" s="55">
        <f>D299/(D299+D300)</f>
        <v>6.9724051936480335E-3</v>
      </c>
      <c r="G299" s="55">
        <f>E299/(E299+E300)</f>
        <v>3.0323451965902082E-2</v>
      </c>
      <c r="H299" s="56">
        <f t="shared" si="4"/>
        <v>2.9821535786377429</v>
      </c>
    </row>
    <row r="300" spans="1:8">
      <c r="A300" s="47" t="s">
        <v>1942</v>
      </c>
      <c r="B300" s="47" t="s">
        <v>1945</v>
      </c>
      <c r="C300" s="47" t="s">
        <v>1946</v>
      </c>
      <c r="D300" s="54">
        <v>7.9940199999999999</v>
      </c>
      <c r="E300" s="54">
        <v>5.3525999999999998</v>
      </c>
      <c r="F300" s="55">
        <f>D300/(D299+D300)</f>
        <v>0.99302759480635194</v>
      </c>
      <c r="G300" s="55">
        <f>E300/(E299+E300)</f>
        <v>0.96967654803409786</v>
      </c>
      <c r="H300" s="56">
        <f t="shared" si="4"/>
        <v>0.66957550769199981</v>
      </c>
    </row>
    <row r="301" spans="1:8">
      <c r="A301" s="47" t="s">
        <v>1947</v>
      </c>
      <c r="B301" s="47" t="s">
        <v>1948</v>
      </c>
      <c r="C301" s="47" t="s">
        <v>1949</v>
      </c>
      <c r="D301" s="54">
        <v>0.78131099999999998</v>
      </c>
      <c r="E301" s="54">
        <v>2.19258</v>
      </c>
      <c r="F301" s="55">
        <f>D301/(D301+D302+D303)</f>
        <v>0.51187657481888349</v>
      </c>
      <c r="G301" s="55">
        <f>E301/(E301+E302+E303)</f>
        <v>0.75247664747763932</v>
      </c>
      <c r="H301" s="56">
        <f t="shared" si="4"/>
        <v>2.8062832854010757</v>
      </c>
    </row>
    <row r="302" spans="1:8">
      <c r="A302" s="47" t="s">
        <v>1947</v>
      </c>
      <c r="B302" s="47" t="s">
        <v>1950</v>
      </c>
      <c r="C302" s="47" t="s">
        <v>1951</v>
      </c>
      <c r="D302" s="54">
        <v>0.49345</v>
      </c>
      <c r="E302" s="54">
        <v>0.29608299999999999</v>
      </c>
      <c r="F302" s="55">
        <f>D302/(D301+D302+D303)</f>
        <v>0.32328419265104175</v>
      </c>
      <c r="G302" s="55">
        <f>E302/(E301+E302+E303)</f>
        <v>0.10161341580016321</v>
      </c>
      <c r="H302" s="56">
        <f t="shared" si="4"/>
        <v>0.60002634512108621</v>
      </c>
    </row>
    <row r="303" spans="1:8">
      <c r="A303" s="47" t="s">
        <v>1947</v>
      </c>
      <c r="B303" s="47" t="s">
        <v>1952</v>
      </c>
      <c r="C303" s="47" t="s">
        <v>1953</v>
      </c>
      <c r="D303" s="54">
        <v>0.25160500000000002</v>
      </c>
      <c r="E303" s="54">
        <v>0.42515500000000001</v>
      </c>
      <c r="F303" s="55">
        <f>D303/(D301+D302+D303)</f>
        <v>0.16483923253007471</v>
      </c>
      <c r="G303" s="55">
        <f>E303/(E301+E302+E303)</f>
        <v>0.14590993672219749</v>
      </c>
      <c r="H303" s="56">
        <f t="shared" si="4"/>
        <v>1.6897716659048905</v>
      </c>
    </row>
    <row r="304" spans="1:8">
      <c r="A304" s="47" t="s">
        <v>1954</v>
      </c>
      <c r="B304" s="47" t="s">
        <v>1955</v>
      </c>
      <c r="C304" s="47" t="s">
        <v>1956</v>
      </c>
      <c r="D304" s="54">
        <v>2.3677600000000001</v>
      </c>
      <c r="E304" s="54">
        <v>3.3648799999999999</v>
      </c>
      <c r="F304" s="55">
        <f>D304/(D304+D305+D306)</f>
        <v>0.43528880791761765</v>
      </c>
      <c r="G304" s="55">
        <f>E304/(E304+E305+E306)</f>
        <v>0.50137260301078657</v>
      </c>
      <c r="H304" s="56">
        <f t="shared" si="4"/>
        <v>1.4211237625435009</v>
      </c>
    </row>
    <row r="305" spans="1:8">
      <c r="A305" s="47" t="s">
        <v>1954</v>
      </c>
      <c r="B305" s="47" t="s">
        <v>1957</v>
      </c>
      <c r="C305" s="47" t="s">
        <v>1958</v>
      </c>
      <c r="D305" s="54">
        <v>2.54331</v>
      </c>
      <c r="E305" s="54">
        <v>0.49132599999999998</v>
      </c>
      <c r="F305" s="55">
        <f>D305/(D304+D305+D306)</f>
        <v>0.46756190579491003</v>
      </c>
      <c r="G305" s="55">
        <f>E305/(E304+E305+E306)</f>
        <v>7.3208374606784699E-2</v>
      </c>
      <c r="H305" s="56">
        <f t="shared" si="4"/>
        <v>0.19318368582673759</v>
      </c>
    </row>
    <row r="306" spans="1:8">
      <c r="A306" s="47" t="s">
        <v>1954</v>
      </c>
      <c r="B306" s="47" t="s">
        <v>1959</v>
      </c>
      <c r="C306" s="47" t="s">
        <v>1960</v>
      </c>
      <c r="D306" s="54">
        <v>0.52844500000000005</v>
      </c>
      <c r="E306" s="54">
        <v>2.8551299999999999</v>
      </c>
      <c r="F306" s="55">
        <f>D306/(D304+D305+D306)</f>
        <v>9.7149286287472325E-2</v>
      </c>
      <c r="G306" s="55">
        <f>E306/(E304+E305+E306)</f>
        <v>0.42541902238242879</v>
      </c>
      <c r="H306" s="56">
        <f t="shared" si="4"/>
        <v>5.4028896100824113</v>
      </c>
    </row>
    <row r="307" spans="1:8">
      <c r="A307" s="47" t="s">
        <v>1961</v>
      </c>
      <c r="B307" s="47" t="s">
        <v>1962</v>
      </c>
      <c r="C307" s="47" t="s">
        <v>1963</v>
      </c>
      <c r="D307" s="54">
        <v>108.163</v>
      </c>
      <c r="E307" s="54">
        <v>74.382300000000001</v>
      </c>
      <c r="F307" s="55">
        <f>D307/(D307+D308+D309)</f>
        <v>0.97709836643919412</v>
      </c>
      <c r="G307" s="55">
        <f>E307/(E307+E308+E309)</f>
        <v>0.98671137992718616</v>
      </c>
      <c r="H307" s="56">
        <f t="shared" si="4"/>
        <v>0.68768710187402349</v>
      </c>
    </row>
    <row r="308" spans="1:8">
      <c r="A308" s="47" t="s">
        <v>1961</v>
      </c>
      <c r="B308" s="47" t="s">
        <v>1964</v>
      </c>
      <c r="C308" s="47" t="s">
        <v>1965</v>
      </c>
      <c r="D308" s="54">
        <v>2.4721500000000001</v>
      </c>
      <c r="E308" s="54">
        <v>0.84064099999999997</v>
      </c>
      <c r="F308" s="55">
        <f>D308/(D307+D308+D309)</f>
        <v>2.2332347721426494E-2</v>
      </c>
      <c r="G308" s="55">
        <f>E308/(E307+E308+E309)</f>
        <v>1.1151443839910432E-2</v>
      </c>
      <c r="H308" s="56">
        <f t="shared" si="4"/>
        <v>0.34004449568189632</v>
      </c>
    </row>
    <row r="309" spans="1:8">
      <c r="A309" s="47" t="s">
        <v>1961</v>
      </c>
      <c r="B309" s="47" t="s">
        <v>1966</v>
      </c>
      <c r="C309" s="47" t="s">
        <v>1967</v>
      </c>
      <c r="D309" s="54">
        <v>6.3018900000000003E-2</v>
      </c>
      <c r="E309" s="54">
        <v>0.161109</v>
      </c>
      <c r="F309" s="55">
        <f>D309/(D307+D308+D309)</f>
        <v>5.6928583937940821E-4</v>
      </c>
      <c r="G309" s="55">
        <f>E309/(E307+E308+E309)</f>
        <v>2.1371762329033795E-3</v>
      </c>
      <c r="H309" s="56">
        <f t="shared" si="4"/>
        <v>2.5565187586581168</v>
      </c>
    </row>
    <row r="310" spans="1:8">
      <c r="A310" s="47" t="s">
        <v>1968</v>
      </c>
      <c r="B310" s="47" t="s">
        <v>1969</v>
      </c>
      <c r="C310" s="47" t="s">
        <v>1970</v>
      </c>
      <c r="D310" s="54">
        <v>3.9055699999999999E-2</v>
      </c>
      <c r="E310" s="54">
        <v>0.31625999999999999</v>
      </c>
      <c r="F310" s="55">
        <f>D310/(D310+D311)</f>
        <v>0.24659380846277357</v>
      </c>
      <c r="G310" s="55">
        <f>E310/(E310+E311)</f>
        <v>0.85164984604811955</v>
      </c>
      <c r="H310" s="56">
        <f t="shared" si="4"/>
        <v>8.0976656416348956</v>
      </c>
    </row>
    <row r="311" spans="1:8">
      <c r="A311" s="47" t="s">
        <v>1968</v>
      </c>
      <c r="B311" s="47" t="s">
        <v>1971</v>
      </c>
      <c r="C311" s="47" t="s">
        <v>1972</v>
      </c>
      <c r="D311" s="54">
        <v>0.119325</v>
      </c>
      <c r="E311" s="54">
        <v>5.5089800000000001E-2</v>
      </c>
      <c r="F311" s="55">
        <f>D311/(D310+D311)</f>
        <v>0.75340619153722654</v>
      </c>
      <c r="G311" s="55">
        <f>E311/(E310+E311)</f>
        <v>0.14835015395188042</v>
      </c>
      <c r="H311" s="56">
        <f t="shared" si="4"/>
        <v>0.46167860884139955</v>
      </c>
    </row>
    <row r="312" spans="1:8">
      <c r="A312" s="47" t="s">
        <v>1973</v>
      </c>
      <c r="B312" s="47" t="s">
        <v>1974</v>
      </c>
      <c r="C312" s="47" t="s">
        <v>1975</v>
      </c>
      <c r="D312" s="54">
        <v>0.13098099999999999</v>
      </c>
      <c r="E312" s="54">
        <v>0.66934899999999997</v>
      </c>
      <c r="F312" s="55">
        <f>D312/(D312+D313)</f>
        <v>6.2453361789495912E-2</v>
      </c>
      <c r="G312" s="55">
        <f>E312/(E312+E313)</f>
        <v>0.37610025009706644</v>
      </c>
      <c r="H312" s="56">
        <f t="shared" si="4"/>
        <v>5.1102755361464647</v>
      </c>
    </row>
    <row r="313" spans="1:8">
      <c r="A313" s="47" t="s">
        <v>1973</v>
      </c>
      <c r="B313" s="47" t="s">
        <v>1976</v>
      </c>
      <c r="C313" s="47" t="s">
        <v>1977</v>
      </c>
      <c r="D313" s="54">
        <v>1.96628</v>
      </c>
      <c r="E313" s="54">
        <v>1.11036</v>
      </c>
      <c r="F313" s="55">
        <f>D313/(D312+D313)</f>
        <v>0.9375466382105041</v>
      </c>
      <c r="G313" s="55">
        <f>E313/(E312+E313)</f>
        <v>0.62389974990293362</v>
      </c>
      <c r="H313" s="56">
        <f t="shared" si="4"/>
        <v>0.56470085643957113</v>
      </c>
    </row>
    <row r="314" spans="1:8">
      <c r="A314" s="47" t="s">
        <v>1978</v>
      </c>
      <c r="B314" s="47" t="s">
        <v>1979</v>
      </c>
      <c r="C314" s="47" t="s">
        <v>1980</v>
      </c>
      <c r="D314" s="54">
        <v>0.239874</v>
      </c>
      <c r="E314" s="54">
        <v>0.17038</v>
      </c>
      <c r="F314" s="55">
        <f>D314/(D314+D315+D316+D317)</f>
        <v>0.25824584159212094</v>
      </c>
      <c r="G314" s="55">
        <f>E314/(E314+E315+E316+E317)</f>
        <v>0.18650856014703132</v>
      </c>
      <c r="H314" s="56">
        <f t="shared" si="4"/>
        <v>0.71028956869022908</v>
      </c>
    </row>
    <row r="315" spans="1:8">
      <c r="A315" s="47" t="s">
        <v>1978</v>
      </c>
      <c r="B315" s="47" t="s">
        <v>1981</v>
      </c>
      <c r="C315" s="47" t="s">
        <v>1982</v>
      </c>
      <c r="D315" s="54">
        <v>0.25131900000000001</v>
      </c>
      <c r="E315" s="54">
        <v>0.54279900000000003</v>
      </c>
      <c r="F315" s="55">
        <f>D315/(D314+D315+D316+D317)</f>
        <v>0.27056740898592696</v>
      </c>
      <c r="G315" s="55">
        <f>E315/(E314+E315+E316+E317)</f>
        <v>0.59418159372724766</v>
      </c>
      <c r="H315" s="56">
        <f t="shared" si="4"/>
        <v>2.159800890501713</v>
      </c>
    </row>
    <row r="316" spans="1:8">
      <c r="A316" s="47" t="s">
        <v>1978</v>
      </c>
      <c r="B316" s="47" t="s">
        <v>1983</v>
      </c>
      <c r="C316" s="47" t="s">
        <v>1984</v>
      </c>
      <c r="D316" s="54">
        <v>8.8346099999999997E-2</v>
      </c>
      <c r="E316" s="54">
        <v>1.07539E-5</v>
      </c>
      <c r="F316" s="55">
        <f>D316/(D314+D315+D316+D317)</f>
        <v>9.5112487997372264E-2</v>
      </c>
      <c r="G316" s="55">
        <f>E316/(E314+E315+E316+E317)</f>
        <v>1.177188874847494E-5</v>
      </c>
      <c r="H316" s="56">
        <f t="shared" si="4"/>
        <v>1.217246714908751E-4</v>
      </c>
    </row>
    <row r="317" spans="1:8">
      <c r="A317" s="47" t="s">
        <v>1978</v>
      </c>
      <c r="B317" s="47" t="s">
        <v>1985</v>
      </c>
      <c r="C317" s="47" t="s">
        <v>1986</v>
      </c>
      <c r="D317" s="54">
        <v>0.34932000000000002</v>
      </c>
      <c r="E317" s="54">
        <v>0.20033400000000001</v>
      </c>
      <c r="F317" s="55">
        <f>D317/(D314+D315+D316+D317)</f>
        <v>0.37607426142457995</v>
      </c>
      <c r="G317" s="55">
        <f>E317/(E314+E315+E316+E317)</f>
        <v>0.21929807423697251</v>
      </c>
      <c r="H317" s="56">
        <f t="shared" si="4"/>
        <v>0.57349708004122291</v>
      </c>
    </row>
    <row r="318" spans="1:8">
      <c r="A318" s="47" t="s">
        <v>1987</v>
      </c>
      <c r="B318" s="47" t="s">
        <v>1988</v>
      </c>
      <c r="C318" s="47" t="s">
        <v>1989</v>
      </c>
      <c r="D318" s="54">
        <v>0.10664999999999999</v>
      </c>
      <c r="E318" s="54">
        <v>7.1280899999999994E-2</v>
      </c>
      <c r="F318" s="55">
        <f>D318/(D318+D319)</f>
        <v>9.5639931128488412E-2</v>
      </c>
      <c r="G318" s="55">
        <f>E318/(E318+E319)</f>
        <v>3.7621784342600072E-2</v>
      </c>
      <c r="H318" s="56">
        <f t="shared" si="4"/>
        <v>0.66836286919831223</v>
      </c>
    </row>
    <row r="319" spans="1:8">
      <c r="A319" s="47" t="s">
        <v>1987</v>
      </c>
      <c r="B319" s="47" t="s">
        <v>1990</v>
      </c>
      <c r="C319" s="47" t="s">
        <v>1991</v>
      </c>
      <c r="D319" s="54">
        <v>1.00847</v>
      </c>
      <c r="E319" s="54">
        <v>1.8233900000000001</v>
      </c>
      <c r="F319" s="55">
        <f>D319/(D318+D319)</f>
        <v>0.90436006887151166</v>
      </c>
      <c r="G319" s="55">
        <f>E319/(E318+E319)</f>
        <v>0.96237821565739989</v>
      </c>
      <c r="H319" s="56">
        <f t="shared" si="4"/>
        <v>1.8080755996707885</v>
      </c>
    </row>
    <row r="320" spans="1:8">
      <c r="A320" s="47" t="s">
        <v>1992</v>
      </c>
      <c r="B320" s="47" t="s">
        <v>1993</v>
      </c>
      <c r="C320" s="47" t="s">
        <v>1994</v>
      </c>
      <c r="D320" s="54">
        <v>0.39280999999999999</v>
      </c>
      <c r="E320" s="54">
        <v>1.5075499999999999</v>
      </c>
      <c r="F320" s="55">
        <f>D320/(D320+D321)</f>
        <v>6.9582145760964484E-2</v>
      </c>
      <c r="G320" s="55">
        <f>E320/(E320+E321)</f>
        <v>0.28528471700505453</v>
      </c>
      <c r="H320" s="56">
        <f t="shared" si="4"/>
        <v>3.8378605432651915</v>
      </c>
    </row>
    <row r="321" spans="1:8">
      <c r="A321" s="47" t="s">
        <v>1992</v>
      </c>
      <c r="B321" s="47" t="s">
        <v>1995</v>
      </c>
      <c r="C321" s="47" t="s">
        <v>1996</v>
      </c>
      <c r="D321" s="54">
        <v>5.2524600000000001</v>
      </c>
      <c r="E321" s="54">
        <v>3.7768199999999998</v>
      </c>
      <c r="F321" s="55">
        <f>D321/(D320+D321)</f>
        <v>0.93041785423903556</v>
      </c>
      <c r="G321" s="55">
        <f>E321/(E320+E321)</f>
        <v>0.71471528299494547</v>
      </c>
      <c r="H321" s="56">
        <f t="shared" si="4"/>
        <v>0.71905735598176845</v>
      </c>
    </row>
    <row r="322" spans="1:8">
      <c r="A322" s="47" t="s">
        <v>1997</v>
      </c>
      <c r="B322" s="47" t="s">
        <v>1998</v>
      </c>
      <c r="C322" s="47" t="s">
        <v>1999</v>
      </c>
      <c r="D322" s="54">
        <v>1.0263599999999999</v>
      </c>
      <c r="E322" s="54">
        <v>0.70934699999999995</v>
      </c>
      <c r="F322" s="55">
        <f>D322/(D322+D323+D324)</f>
        <v>0.76263660227694241</v>
      </c>
      <c r="G322" s="55">
        <f>E322/(E322+E323+E324)</f>
        <v>0.49049377757937135</v>
      </c>
      <c r="H322" s="56">
        <f t="shared" si="4"/>
        <v>0.69112884368057992</v>
      </c>
    </row>
    <row r="323" spans="1:8">
      <c r="A323" s="47" t="s">
        <v>1997</v>
      </c>
      <c r="B323" s="47" t="s">
        <v>2000</v>
      </c>
      <c r="C323" s="47" t="s">
        <v>2001</v>
      </c>
      <c r="D323" s="54">
        <v>0.28131</v>
      </c>
      <c r="E323" s="54">
        <v>0.66851799999999995</v>
      </c>
      <c r="F323" s="55">
        <f>D323/(D322+D323+D324)</f>
        <v>0.20902734185522301</v>
      </c>
      <c r="G323" s="55">
        <f>E323/(E322+E323+E324)</f>
        <v>0.46226165642457945</v>
      </c>
      <c r="H323" s="56">
        <f t="shared" si="4"/>
        <v>2.3764459137606195</v>
      </c>
    </row>
    <row r="324" spans="1:8">
      <c r="A324" s="47" t="s">
        <v>1997</v>
      </c>
      <c r="B324" s="47" t="s">
        <v>2002</v>
      </c>
      <c r="C324" s="47" t="s">
        <v>2003</v>
      </c>
      <c r="D324" s="54">
        <v>3.8134800000000003E-2</v>
      </c>
      <c r="E324" s="54">
        <v>6.8324599999999999E-2</v>
      </c>
      <c r="F324" s="55">
        <f>D324/(D322+D323+D324)</f>
        <v>2.8336055867834629E-2</v>
      </c>
      <c r="G324" s="55">
        <f>E324/(E322+E323+E324)</f>
        <v>4.7244565996049211E-2</v>
      </c>
      <c r="H324" s="56">
        <f t="shared" ref="H324:H387" si="5">E324/D324</f>
        <v>1.7916601109747525</v>
      </c>
    </row>
    <row r="325" spans="1:8">
      <c r="A325" s="47" t="s">
        <v>2004</v>
      </c>
      <c r="B325" s="47" t="s">
        <v>2005</v>
      </c>
      <c r="C325" s="47" t="s">
        <v>2006</v>
      </c>
      <c r="D325" s="54">
        <v>0.17213899999999999</v>
      </c>
      <c r="E325" s="54">
        <v>0.469501</v>
      </c>
      <c r="F325" s="55">
        <f>D325/SUM(D325:D329)</f>
        <v>0.10003843121805585</v>
      </c>
      <c r="G325" s="55">
        <f>E325/SUM(E325:E329)</f>
        <v>0.24900953288138689</v>
      </c>
      <c r="H325" s="56">
        <f t="shared" si="5"/>
        <v>2.7274528142954244</v>
      </c>
    </row>
    <row r="326" spans="1:8">
      <c r="A326" s="47" t="s">
        <v>2004</v>
      </c>
      <c r="B326" s="47" t="s">
        <v>2007</v>
      </c>
      <c r="C326" s="47" t="s">
        <v>2008</v>
      </c>
      <c r="D326" s="54">
        <v>0.31374600000000002</v>
      </c>
      <c r="E326" s="54">
        <v>8.7219000000000005E-2</v>
      </c>
      <c r="F326" s="55">
        <f>D326/SUM(D325:D329)</f>
        <v>0.18233321699870544</v>
      </c>
      <c r="G326" s="55">
        <f>E326/SUM(E325:E329)</f>
        <v>4.6258394440867392E-2</v>
      </c>
      <c r="H326" s="56">
        <f t="shared" si="5"/>
        <v>0.27799238874758564</v>
      </c>
    </row>
    <row r="327" spans="1:8">
      <c r="A327" s="47" t="s">
        <v>2004</v>
      </c>
      <c r="B327" s="47" t="s">
        <v>2009</v>
      </c>
      <c r="C327" s="47" t="s">
        <v>2010</v>
      </c>
      <c r="D327" s="54">
        <v>0.997722</v>
      </c>
      <c r="E327" s="54">
        <v>0.64224899999999996</v>
      </c>
      <c r="F327" s="55">
        <f>D327/SUM(D325:D329)</f>
        <v>0.57982527882549062</v>
      </c>
      <c r="G327" s="55">
        <f>E327/SUM(E325:E329)</f>
        <v>0.34062999542820532</v>
      </c>
      <c r="H327" s="56">
        <f t="shared" si="5"/>
        <v>0.64371538364394087</v>
      </c>
    </row>
    <row r="328" spans="1:8">
      <c r="A328" s="47" t="s">
        <v>2004</v>
      </c>
      <c r="B328" s="47" t="s">
        <v>2011</v>
      </c>
      <c r="C328" s="47" t="s">
        <v>2012</v>
      </c>
      <c r="D328" s="54">
        <v>1.3270299999999999E-4</v>
      </c>
      <c r="E328" s="54">
        <v>0.264959</v>
      </c>
      <c r="F328" s="55">
        <f>D328/SUM(D325:D329)</f>
        <v>7.7120233868732045E-5</v>
      </c>
      <c r="G328" s="55">
        <f>E328/SUM(E325:E329)</f>
        <v>0.14052646708466943</v>
      </c>
      <c r="H328" s="56">
        <f t="shared" si="5"/>
        <v>1996.631575774474</v>
      </c>
    </row>
    <row r="329" spans="1:8">
      <c r="A329" s="47" t="s">
        <v>2004</v>
      </c>
      <c r="B329" s="47" t="s">
        <v>2013</v>
      </c>
      <c r="C329" s="47" t="s">
        <v>2014</v>
      </c>
      <c r="D329" s="54">
        <v>0.23698900000000001</v>
      </c>
      <c r="E329" s="54">
        <v>0.42154599999999998</v>
      </c>
      <c r="F329" s="55">
        <f>D329/SUM(D325:D329)</f>
        <v>0.13772595272387919</v>
      </c>
      <c r="G329" s="55">
        <f>E329/SUM(E325:E329)</f>
        <v>0.22357561016487101</v>
      </c>
      <c r="H329" s="56">
        <f t="shared" si="5"/>
        <v>1.778757663857816</v>
      </c>
    </row>
    <row r="330" spans="1:8">
      <c r="A330" s="47" t="s">
        <v>2015</v>
      </c>
      <c r="B330" s="47" t="s">
        <v>2016</v>
      </c>
      <c r="C330" s="47" t="s">
        <v>2017</v>
      </c>
      <c r="D330" s="54">
        <v>0.17823600000000001</v>
      </c>
      <c r="E330" s="54">
        <v>8.8225700000000004E-2</v>
      </c>
      <c r="F330" s="55">
        <f>D330/(D330+D331+D332)</f>
        <v>0.56640594587053661</v>
      </c>
      <c r="G330" s="55">
        <f>E330/(E330+E331+E332)</f>
        <v>0.36404971090824167</v>
      </c>
      <c r="H330" s="56">
        <f t="shared" si="5"/>
        <v>0.49499371619650351</v>
      </c>
    </row>
    <row r="331" spans="1:8">
      <c r="A331" s="47" t="s">
        <v>2015</v>
      </c>
      <c r="B331" s="47" t="s">
        <v>2018</v>
      </c>
      <c r="C331" s="47" t="s">
        <v>2019</v>
      </c>
      <c r="D331" s="54">
        <v>4.5317499999999997E-2</v>
      </c>
      <c r="E331" s="54">
        <v>9.7851199999999999E-2</v>
      </c>
      <c r="F331" s="55">
        <f>D331/(D330+D331+D332)</f>
        <v>0.14401188004661258</v>
      </c>
      <c r="G331" s="55">
        <f>E331/(E330+E331+E332)</f>
        <v>0.40376784850700576</v>
      </c>
      <c r="H331" s="56">
        <f t="shared" si="5"/>
        <v>2.1592364980415955</v>
      </c>
    </row>
    <row r="332" spans="1:8">
      <c r="A332" s="47" t="s">
        <v>2015</v>
      </c>
      <c r="B332" s="47" t="s">
        <v>2020</v>
      </c>
      <c r="C332" s="47" t="s">
        <v>2021</v>
      </c>
      <c r="D332" s="54">
        <v>9.1125399999999995E-2</v>
      </c>
      <c r="E332" s="54">
        <v>5.62683E-2</v>
      </c>
      <c r="F332" s="55">
        <f>D332/(D330+D331+D332)</f>
        <v>0.28958217408285081</v>
      </c>
      <c r="G332" s="55">
        <f>E332/(E330+E331+E332)</f>
        <v>0.23218244058475268</v>
      </c>
      <c r="H332" s="56">
        <f t="shared" si="5"/>
        <v>0.61748206317887222</v>
      </c>
    </row>
    <row r="333" spans="1:8">
      <c r="A333" s="47" t="s">
        <v>2022</v>
      </c>
      <c r="B333" s="47" t="s">
        <v>2023</v>
      </c>
      <c r="C333" s="47" t="s">
        <v>2024</v>
      </c>
      <c r="D333" s="54">
        <v>0.65495300000000001</v>
      </c>
      <c r="E333" s="54">
        <v>1.20272</v>
      </c>
      <c r="F333" s="55">
        <f>D333/(D333+D334+D335)</f>
        <v>0.73024313366938154</v>
      </c>
      <c r="G333" s="55">
        <f>E333/(E333+E334+E335)</f>
        <v>0.84019864880252559</v>
      </c>
      <c r="H333" s="56">
        <f t="shared" si="5"/>
        <v>1.8363455087616973</v>
      </c>
    </row>
    <row r="334" spans="1:8">
      <c r="A334" s="47" t="s">
        <v>2022</v>
      </c>
      <c r="B334" s="47" t="s">
        <v>2025</v>
      </c>
      <c r="C334" s="47" t="s">
        <v>2026</v>
      </c>
      <c r="D334" s="54">
        <v>3.6301699999999998E-3</v>
      </c>
      <c r="E334" s="54">
        <v>0.10611</v>
      </c>
      <c r="F334" s="55">
        <f>D334/(D333+D334+D335)</f>
        <v>4.0474762563917997E-3</v>
      </c>
      <c r="G334" s="55">
        <f>E334/(E333+E334+E335)</f>
        <v>7.4126545350901282E-2</v>
      </c>
      <c r="H334" s="56">
        <f t="shared" si="5"/>
        <v>29.230036058917353</v>
      </c>
    </row>
    <row r="335" spans="1:8">
      <c r="A335" s="47" t="s">
        <v>2022</v>
      </c>
      <c r="B335" s="47" t="s">
        <v>2027</v>
      </c>
      <c r="C335" s="47" t="s">
        <v>2028</v>
      </c>
      <c r="D335" s="54">
        <v>0.238314</v>
      </c>
      <c r="E335" s="54">
        <v>0.122641</v>
      </c>
      <c r="F335" s="55">
        <f>D335/(D333+D334+D335)</f>
        <v>0.26570939007422667</v>
      </c>
      <c r="G335" s="55">
        <f>E335/(E333+E334+E335)</f>
        <v>8.5674805846573221E-2</v>
      </c>
      <c r="H335" s="56">
        <f t="shared" si="5"/>
        <v>0.51461936772493433</v>
      </c>
    </row>
    <row r="336" spans="1:8">
      <c r="A336" s="47" t="s">
        <v>2029</v>
      </c>
      <c r="B336" s="47" t="s">
        <v>2030</v>
      </c>
      <c r="C336" s="47" t="s">
        <v>2031</v>
      </c>
      <c r="D336" s="54">
        <v>0.199821</v>
      </c>
      <c r="E336" s="54">
        <v>0.34040999999999999</v>
      </c>
      <c r="F336" s="55">
        <f>D336/(D336+D337+D338)</f>
        <v>0.27760242286158843</v>
      </c>
      <c r="G336" s="55">
        <f>E336/(E336+E337+E338)</f>
        <v>0.77887418462574065</v>
      </c>
      <c r="H336" s="56">
        <f t="shared" si="5"/>
        <v>1.7035746993559235</v>
      </c>
    </row>
    <row r="337" spans="1:8">
      <c r="A337" s="47" t="s">
        <v>2029</v>
      </c>
      <c r="B337" s="47" t="s">
        <v>2032</v>
      </c>
      <c r="C337" s="47" t="s">
        <v>2033</v>
      </c>
      <c r="D337" s="54">
        <v>0.213085</v>
      </c>
      <c r="E337" s="54">
        <v>4.5930199999999997E-2</v>
      </c>
      <c r="F337" s="55">
        <f>D337/(D336+D337+D338)</f>
        <v>0.29602950778677706</v>
      </c>
      <c r="G337" s="55">
        <f>E337/(E336+E337+E338)</f>
        <v>0.10509047053464114</v>
      </c>
      <c r="H337" s="56">
        <f t="shared" si="5"/>
        <v>0.21554872468733133</v>
      </c>
    </row>
    <row r="338" spans="1:8">
      <c r="A338" s="47" t="s">
        <v>2029</v>
      </c>
      <c r="B338" s="47" t="s">
        <v>2034</v>
      </c>
      <c r="C338" s="47" t="s">
        <v>2035</v>
      </c>
      <c r="D338" s="54">
        <v>0.30690400000000001</v>
      </c>
      <c r="E338" s="54">
        <v>5.07137E-2</v>
      </c>
      <c r="F338" s="55">
        <f>D338/(D336+D337+D338)</f>
        <v>0.42636806935163446</v>
      </c>
      <c r="G338" s="55">
        <f>E338/(E336+E337+E338)</f>
        <v>0.11603534483961818</v>
      </c>
      <c r="H338" s="56">
        <f t="shared" si="5"/>
        <v>0.1652428772515184</v>
      </c>
    </row>
    <row r="339" spans="1:8">
      <c r="A339" s="47" t="s">
        <v>2036</v>
      </c>
      <c r="B339" s="47" t="s">
        <v>2037</v>
      </c>
      <c r="C339" s="47" t="s">
        <v>2038</v>
      </c>
      <c r="D339" s="54">
        <v>0.93981700000000001</v>
      </c>
      <c r="E339" s="54">
        <v>1.35121</v>
      </c>
      <c r="F339" s="55">
        <f>D339/(D339+D340)</f>
        <v>0.4089615705789717</v>
      </c>
      <c r="G339" s="55">
        <f>E339/(E339+E340)</f>
        <v>0.6714800977594636</v>
      </c>
      <c r="H339" s="56">
        <f t="shared" si="5"/>
        <v>1.43773734673878</v>
      </c>
    </row>
    <row r="340" spans="1:8">
      <c r="A340" s="47" t="s">
        <v>2036</v>
      </c>
      <c r="B340" s="47" t="s">
        <v>2039</v>
      </c>
      <c r="C340" s="47" t="s">
        <v>2040</v>
      </c>
      <c r="D340" s="54">
        <v>1.3582399999999999</v>
      </c>
      <c r="E340" s="54">
        <v>0.661076</v>
      </c>
      <c r="F340" s="55">
        <f>D340/(D339+D340)</f>
        <v>0.59103842942102824</v>
      </c>
      <c r="G340" s="55">
        <f>E340/(E339+E340)</f>
        <v>0.3285199022405364</v>
      </c>
      <c r="H340" s="56">
        <f t="shared" si="5"/>
        <v>0.48671516079632471</v>
      </c>
    </row>
    <row r="341" spans="1:8">
      <c r="A341" s="47" t="s">
        <v>2041</v>
      </c>
      <c r="B341" s="47" t="s">
        <v>2042</v>
      </c>
      <c r="C341" s="47" t="s">
        <v>2043</v>
      </c>
      <c r="D341" s="54">
        <v>0.17408399999999999</v>
      </c>
      <c r="E341" s="54">
        <v>0.83696899999999996</v>
      </c>
      <c r="F341" s="55">
        <f>D341/(D341+D342+D343)</f>
        <v>5.9500091770493785E-2</v>
      </c>
      <c r="G341" s="55">
        <f>E341/(E341+E342+E343)</f>
        <v>0.30874115849875267</v>
      </c>
      <c r="H341" s="56">
        <f t="shared" si="5"/>
        <v>4.8078456377381036</v>
      </c>
    </row>
    <row r="342" spans="1:8">
      <c r="A342" s="47" t="s">
        <v>2041</v>
      </c>
      <c r="B342" s="47" t="s">
        <v>2044</v>
      </c>
      <c r="C342" s="47" t="s">
        <v>2045</v>
      </c>
      <c r="D342" s="54">
        <v>2.61435</v>
      </c>
      <c r="E342" s="54">
        <v>1.82254</v>
      </c>
      <c r="F342" s="55">
        <f>D342/(D341+D342+D343)</f>
        <v>0.89355750626243902</v>
      </c>
      <c r="G342" s="55">
        <f>E342/(E341+E342+E343)</f>
        <v>0.67229862875484836</v>
      </c>
      <c r="H342" s="56">
        <f t="shared" si="5"/>
        <v>0.69712930556352437</v>
      </c>
    </row>
    <row r="343" spans="1:8">
      <c r="A343" s="47" t="s">
        <v>2041</v>
      </c>
      <c r="B343" s="47" t="s">
        <v>2046</v>
      </c>
      <c r="C343" s="47" t="s">
        <v>2047</v>
      </c>
      <c r="D343" s="54">
        <v>0.13734299999999999</v>
      </c>
      <c r="E343" s="54">
        <v>5.1399399999999998E-2</v>
      </c>
      <c r="F343" s="55">
        <f>D343/(D341+D342+D343)</f>
        <v>4.6942401967067206E-2</v>
      </c>
      <c r="G343" s="55">
        <f>E343/(E341+E342+E343)</f>
        <v>1.8960212746398954E-2</v>
      </c>
      <c r="H343" s="56">
        <f t="shared" si="5"/>
        <v>0.37424113351244692</v>
      </c>
    </row>
    <row r="344" spans="1:8">
      <c r="A344" s="47" t="s">
        <v>1093</v>
      </c>
      <c r="B344" s="47" t="s">
        <v>2048</v>
      </c>
      <c r="C344" s="47" t="s">
        <v>2049</v>
      </c>
      <c r="D344" s="54">
        <v>1.15544</v>
      </c>
      <c r="E344" s="54">
        <v>0.83199199999999995</v>
      </c>
      <c r="F344" s="55">
        <f>D344/(D344+D345)</f>
        <v>0.89756576535146326</v>
      </c>
      <c r="G344" s="55">
        <f>E344/(E344+E345)</f>
        <v>0.72815619800787845</v>
      </c>
      <c r="H344" s="56">
        <f t="shared" si="5"/>
        <v>0.72006508343142006</v>
      </c>
    </row>
    <row r="345" spans="1:8">
      <c r="A345" s="47" t="s">
        <v>1093</v>
      </c>
      <c r="B345" s="47" t="s">
        <v>2050</v>
      </c>
      <c r="C345" s="47" t="s">
        <v>2051</v>
      </c>
      <c r="D345" s="54">
        <v>0.13186400000000001</v>
      </c>
      <c r="E345" s="54">
        <v>0.31060900000000002</v>
      </c>
      <c r="F345" s="55">
        <f>D345/(D344+D345)</f>
        <v>0.10243423464853679</v>
      </c>
      <c r="G345" s="55">
        <f>E345/(E344+E345)</f>
        <v>0.27184380199212149</v>
      </c>
      <c r="H345" s="56">
        <f t="shared" si="5"/>
        <v>2.355525389795547</v>
      </c>
    </row>
    <row r="346" spans="1:8">
      <c r="A346" s="47" t="s">
        <v>2052</v>
      </c>
      <c r="B346" s="47" t="s">
        <v>2053</v>
      </c>
      <c r="C346" s="47" t="s">
        <v>2054</v>
      </c>
      <c r="D346" s="54">
        <v>6.3150600000000001E-2</v>
      </c>
      <c r="E346" s="54">
        <v>9.1879500000000007E-6</v>
      </c>
      <c r="F346" s="55">
        <f>D346/(D346+D347)</f>
        <v>0.9994040127017646</v>
      </c>
      <c r="G346" s="55">
        <f>E346/(E346+E347)</f>
        <v>1.3479580447007782E-4</v>
      </c>
      <c r="H346" s="56">
        <f t="shared" si="5"/>
        <v>1.4549267940447124E-4</v>
      </c>
    </row>
    <row r="347" spans="1:8">
      <c r="A347" s="47" t="s">
        <v>2052</v>
      </c>
      <c r="B347" s="47" t="s">
        <v>2055</v>
      </c>
      <c r="C347" s="47" t="s">
        <v>2056</v>
      </c>
      <c r="D347" s="54">
        <v>3.7659400000000001E-5</v>
      </c>
      <c r="E347" s="54">
        <v>6.8152799999999999E-2</v>
      </c>
      <c r="F347" s="55">
        <f>D347/(D346+D347)</f>
        <v>5.9598729823534275E-4</v>
      </c>
      <c r="G347" s="55">
        <f>E347/(E346+E347)</f>
        <v>0.99986520419552982</v>
      </c>
      <c r="H347" s="56">
        <f t="shared" si="5"/>
        <v>1809.7155026367918</v>
      </c>
    </row>
    <row r="348" spans="1:8">
      <c r="A348" s="47" t="s">
        <v>2057</v>
      </c>
      <c r="B348" s="47" t="s">
        <v>2058</v>
      </c>
      <c r="C348" s="47" t="s">
        <v>2059</v>
      </c>
      <c r="D348" s="54">
        <v>1.82352</v>
      </c>
      <c r="E348" s="54">
        <v>1.13496</v>
      </c>
      <c r="F348" s="55">
        <f>D348/(D348+D349+D350+D351)</f>
        <v>0.15398713801386049</v>
      </c>
      <c r="G348" s="55">
        <f>E348/(E348+E349+E350+E351)</f>
        <v>6.0545017826148351E-2</v>
      </c>
      <c r="H348" s="56">
        <f t="shared" si="5"/>
        <v>0.62240063174519611</v>
      </c>
    </row>
    <row r="349" spans="1:8">
      <c r="A349" s="47" t="s">
        <v>2057</v>
      </c>
      <c r="B349" s="47" t="s">
        <v>2060</v>
      </c>
      <c r="C349" s="47" t="s">
        <v>2061</v>
      </c>
      <c r="D349" s="54">
        <v>0.15053800000000001</v>
      </c>
      <c r="E349" s="54">
        <v>8.7430800000000003E-2</v>
      </c>
      <c r="F349" s="55">
        <f>D349/(D348+D349+D350+D351)</f>
        <v>1.271218071769464E-2</v>
      </c>
      <c r="G349" s="55">
        <f>E349/(E348+E349+E350+E351)</f>
        <v>4.6640404459667405E-3</v>
      </c>
      <c r="H349" s="56">
        <f t="shared" si="5"/>
        <v>0.58078890379837644</v>
      </c>
    </row>
    <row r="350" spans="1:8">
      <c r="A350" s="47" t="s">
        <v>2057</v>
      </c>
      <c r="B350" s="47" t="s">
        <v>2062</v>
      </c>
      <c r="C350" s="47" t="s">
        <v>2063</v>
      </c>
      <c r="D350" s="54">
        <v>4.6094799999999996</v>
      </c>
      <c r="E350" s="54">
        <v>8.8586299999999998</v>
      </c>
      <c r="F350" s="55">
        <f>D350/(D348+D349+D350+D351)</f>
        <v>0.3892475174015802</v>
      </c>
      <c r="G350" s="55">
        <f>E350/(E348+E349+E350+E351)</f>
        <v>0.4725681180528411</v>
      </c>
      <c r="H350" s="56">
        <f t="shared" si="5"/>
        <v>1.921828492584847</v>
      </c>
    </row>
    <row r="351" spans="1:8">
      <c r="A351" s="47" t="s">
        <v>2057</v>
      </c>
      <c r="B351" s="47" t="s">
        <v>2064</v>
      </c>
      <c r="C351" s="47" t="s">
        <v>2065</v>
      </c>
      <c r="D351" s="54">
        <v>5.2584900000000001</v>
      </c>
      <c r="E351" s="54">
        <v>8.6646999999999998</v>
      </c>
      <c r="F351" s="55">
        <f>D351/(D348+D349+D350+D351)</f>
        <v>0.44405316386686472</v>
      </c>
      <c r="G351" s="55">
        <f>E351/(E348+E349+E350+E351)</f>
        <v>0.46222282367504369</v>
      </c>
      <c r="H351" s="56">
        <f t="shared" si="5"/>
        <v>1.6477543933714811</v>
      </c>
    </row>
    <row r="352" spans="1:8">
      <c r="A352" s="47" t="s">
        <v>2066</v>
      </c>
      <c r="B352" s="47" t="s">
        <v>2067</v>
      </c>
      <c r="C352" s="47" t="s">
        <v>2068</v>
      </c>
      <c r="D352" s="54">
        <v>7.7757500000000004</v>
      </c>
      <c r="E352" s="54">
        <v>5.3917400000000004</v>
      </c>
      <c r="F352" s="55">
        <f>D352/(D352+D353)</f>
        <v>0.96778465402142022</v>
      </c>
      <c r="G352" s="55">
        <f>E352/(E352+E353)</f>
        <v>0.78334156617753881</v>
      </c>
      <c r="H352" s="56">
        <f t="shared" si="5"/>
        <v>0.69340449474327237</v>
      </c>
    </row>
    <row r="353" spans="1:8">
      <c r="A353" s="47" t="s">
        <v>2066</v>
      </c>
      <c r="B353" s="47" t="s">
        <v>2069</v>
      </c>
      <c r="C353" s="47" t="s">
        <v>2070</v>
      </c>
      <c r="D353" s="54">
        <v>0.25883699999999998</v>
      </c>
      <c r="E353" s="54">
        <v>1.49126</v>
      </c>
      <c r="F353" s="55">
        <f>D353/(D352+D353)</f>
        <v>3.2215345978579855E-2</v>
      </c>
      <c r="G353" s="55">
        <f>E353/(E352+E353)</f>
        <v>0.21665843382246111</v>
      </c>
      <c r="H353" s="56">
        <f t="shared" si="5"/>
        <v>5.7613865096566572</v>
      </c>
    </row>
    <row r="354" spans="1:8">
      <c r="A354" s="47" t="s">
        <v>2071</v>
      </c>
      <c r="B354" s="47" t="s">
        <v>2072</v>
      </c>
      <c r="C354" s="47" t="s">
        <v>2073</v>
      </c>
      <c r="D354" s="54">
        <v>1.0335000000000001</v>
      </c>
      <c r="E354" s="54">
        <v>0.55167900000000003</v>
      </c>
      <c r="F354" s="55">
        <f>D354/(D354+D355+D356)</f>
        <v>0.32322066010196698</v>
      </c>
      <c r="G354" s="55">
        <f>E354/(E354+E355+E356)</f>
        <v>0.19635345964688489</v>
      </c>
      <c r="H354" s="56">
        <f t="shared" si="5"/>
        <v>0.53379680696661824</v>
      </c>
    </row>
    <row r="355" spans="1:8">
      <c r="A355" s="47" t="s">
        <v>2071</v>
      </c>
      <c r="B355" s="47" t="s">
        <v>2074</v>
      </c>
      <c r="C355" s="47" t="s">
        <v>2075</v>
      </c>
      <c r="D355" s="54">
        <v>1.16892</v>
      </c>
      <c r="E355" s="54">
        <v>0.56301299999999999</v>
      </c>
      <c r="F355" s="55">
        <f>D355/(D354+D355+D356)</f>
        <v>0.36557241800328127</v>
      </c>
      <c r="G355" s="55">
        <f>E355/(E354+E355+E356)</f>
        <v>0.2003874542554123</v>
      </c>
      <c r="H355" s="56">
        <f t="shared" si="5"/>
        <v>0.48165229442562368</v>
      </c>
    </row>
    <row r="356" spans="1:8">
      <c r="A356" s="47" t="s">
        <v>2071</v>
      </c>
      <c r="B356" s="47" t="s">
        <v>2076</v>
      </c>
      <c r="C356" s="47" t="s">
        <v>2077</v>
      </c>
      <c r="D356" s="54">
        <v>0.99508600000000003</v>
      </c>
      <c r="E356" s="54">
        <v>1.69493</v>
      </c>
      <c r="F356" s="55">
        <f>D356/(D354+D355+D356)</f>
        <v>0.31120692189475169</v>
      </c>
      <c r="G356" s="55">
        <f>E356/(E354+E355+E356)</f>
        <v>0.60325908609770285</v>
      </c>
      <c r="H356" s="56">
        <f t="shared" si="5"/>
        <v>1.7033000162799998</v>
      </c>
    </row>
    <row r="357" spans="1:8">
      <c r="A357" s="47" t="s">
        <v>2078</v>
      </c>
      <c r="B357" s="47" t="s">
        <v>2079</v>
      </c>
      <c r="C357" s="47" t="s">
        <v>2080</v>
      </c>
      <c r="D357" s="54">
        <v>6.8679199999999996E-2</v>
      </c>
      <c r="E357" s="54">
        <v>0.147482</v>
      </c>
      <c r="F357" s="55">
        <f>D357/(D357+D358)</f>
        <v>0.5514009987635885</v>
      </c>
      <c r="G357" s="55">
        <f>E357/(E357+E358)</f>
        <v>0.99996975403726085</v>
      </c>
      <c r="H357" s="56">
        <f t="shared" si="5"/>
        <v>2.1474041631236243</v>
      </c>
    </row>
    <row r="358" spans="1:8">
      <c r="A358" s="47" t="s">
        <v>2078</v>
      </c>
      <c r="B358" s="47" t="s">
        <v>2081</v>
      </c>
      <c r="C358" s="47" t="s">
        <v>2082</v>
      </c>
      <c r="D358" s="54">
        <v>5.5874800000000002E-2</v>
      </c>
      <c r="E358" s="54">
        <v>4.4608700000000004E-6</v>
      </c>
      <c r="F358" s="55">
        <f>D358/(D357+D358)</f>
        <v>0.44859900123641155</v>
      </c>
      <c r="G358" s="55">
        <f>E358/(E357+E358)</f>
        <v>3.0245962739128818E-5</v>
      </c>
      <c r="H358" s="56">
        <f t="shared" si="5"/>
        <v>7.9836885322184608E-5</v>
      </c>
    </row>
    <row r="359" spans="1:8">
      <c r="A359" s="47" t="s">
        <v>2083</v>
      </c>
      <c r="B359" s="47" t="s">
        <v>2084</v>
      </c>
      <c r="C359" s="47" t="s">
        <v>2085</v>
      </c>
      <c r="D359" s="54">
        <v>4.8488099999999999E-2</v>
      </c>
      <c r="E359" s="54">
        <v>0.263378</v>
      </c>
      <c r="F359" s="55">
        <f>D359/(D359+D360)</f>
        <v>9.0331908719652909E-2</v>
      </c>
      <c r="G359" s="55">
        <f>E359/(E359+E360)</f>
        <v>0.47805726275742644</v>
      </c>
      <c r="H359" s="56">
        <f t="shared" si="5"/>
        <v>5.431806979444441</v>
      </c>
    </row>
    <row r="360" spans="1:8">
      <c r="A360" s="47" t="s">
        <v>2083</v>
      </c>
      <c r="B360" s="47" t="s">
        <v>2086</v>
      </c>
      <c r="C360" s="47" t="s">
        <v>2087</v>
      </c>
      <c r="D360" s="54">
        <v>0.48828899999999997</v>
      </c>
      <c r="E360" s="54">
        <v>0.28755599999999998</v>
      </c>
      <c r="F360" s="55">
        <f>D360/(D359+D360)</f>
        <v>0.90966809128034698</v>
      </c>
      <c r="G360" s="55">
        <f>E360/(E359+E360)</f>
        <v>0.52194273724257345</v>
      </c>
      <c r="H360" s="56">
        <f t="shared" si="5"/>
        <v>0.58890534089442936</v>
      </c>
    </row>
    <row r="361" spans="1:8">
      <c r="A361" s="47" t="s">
        <v>2088</v>
      </c>
      <c r="B361" s="47" t="s">
        <v>2089</v>
      </c>
      <c r="C361" s="47" t="s">
        <v>2090</v>
      </c>
      <c r="D361" s="54">
        <v>0.32538800000000001</v>
      </c>
      <c r="E361" s="54">
        <v>5.7149400000000004</v>
      </c>
      <c r="F361" s="55">
        <f>D361/(D361+D362)</f>
        <v>1.5336056785658872E-2</v>
      </c>
      <c r="G361" s="55">
        <f>E361/(E361+E362)</f>
        <v>0.27562016393664002</v>
      </c>
      <c r="H361" s="56">
        <f t="shared" si="5"/>
        <v>17.563462696841924</v>
      </c>
    </row>
    <row r="362" spans="1:8">
      <c r="A362" s="47" t="s">
        <v>2088</v>
      </c>
      <c r="B362" s="47" t="s">
        <v>2091</v>
      </c>
      <c r="C362" s="47" t="s">
        <v>2092</v>
      </c>
      <c r="D362" s="54">
        <v>20.8918</v>
      </c>
      <c r="E362" s="54">
        <v>15.0199</v>
      </c>
      <c r="F362" s="55">
        <f>D362/(D361+D362)</f>
        <v>0.98466394321434114</v>
      </c>
      <c r="G362" s="55">
        <f>E362/(E361+E362)</f>
        <v>0.72437983606336009</v>
      </c>
      <c r="H362" s="56">
        <f t="shared" si="5"/>
        <v>0.71893757359346733</v>
      </c>
    </row>
    <row r="363" spans="1:8">
      <c r="A363" s="47" t="s">
        <v>2093</v>
      </c>
      <c r="B363" s="47" t="s">
        <v>2094</v>
      </c>
      <c r="C363" s="47" t="s">
        <v>2095</v>
      </c>
      <c r="D363" s="54">
        <v>0.133081</v>
      </c>
      <c r="E363" s="54">
        <v>8.6337800000000006E-2</v>
      </c>
      <c r="F363" s="55">
        <f>D363/(D363+D364+D365)</f>
        <v>0.31640976992227715</v>
      </c>
      <c r="G363" s="55">
        <f>E363/(E363+E364+E365)</f>
        <v>0.1993001004143535</v>
      </c>
      <c r="H363" s="56">
        <f t="shared" si="5"/>
        <v>0.64876128072376971</v>
      </c>
    </row>
    <row r="364" spans="1:8">
      <c r="A364" s="47" t="s">
        <v>2093</v>
      </c>
      <c r="B364" s="47" t="s">
        <v>2096</v>
      </c>
      <c r="C364" s="47" t="s">
        <v>2097</v>
      </c>
      <c r="D364" s="54">
        <v>0.181726</v>
      </c>
      <c r="E364" s="54">
        <v>9.1485200000000003E-2</v>
      </c>
      <c r="F364" s="55">
        <f>D364/(D363+D364+D365)</f>
        <v>0.43206680028625977</v>
      </c>
      <c r="G364" s="55">
        <f>E364/(E363+E364+E365)</f>
        <v>0.21118223473874956</v>
      </c>
      <c r="H364" s="56">
        <f t="shared" si="5"/>
        <v>0.50342383588479356</v>
      </c>
    </row>
    <row r="365" spans="1:8">
      <c r="A365" s="47" t="s">
        <v>2093</v>
      </c>
      <c r="B365" s="47" t="s">
        <v>2098</v>
      </c>
      <c r="C365" s="47" t="s">
        <v>2099</v>
      </c>
      <c r="D365" s="54">
        <v>0.10579</v>
      </c>
      <c r="E365" s="54">
        <v>0.255382</v>
      </c>
      <c r="F365" s="55">
        <f>D365/(D363+D364+D365)</f>
        <v>0.25152342979146308</v>
      </c>
      <c r="G365" s="55">
        <f>E365/(E363+E364+E365)</f>
        <v>0.58951766484689694</v>
      </c>
      <c r="H365" s="56">
        <f t="shared" si="5"/>
        <v>2.4140466962850931</v>
      </c>
    </row>
    <row r="366" spans="1:8">
      <c r="A366" s="47" t="s">
        <v>2100</v>
      </c>
      <c r="B366" s="47" t="s">
        <v>2101</v>
      </c>
      <c r="C366" s="47" t="s">
        <v>2102</v>
      </c>
      <c r="D366" s="54">
        <v>0.59407200000000004</v>
      </c>
      <c r="E366" s="54">
        <v>0.33146399999999998</v>
      </c>
      <c r="F366" s="55">
        <f>D366/(D366+D367)</f>
        <v>0.67638000662635445</v>
      </c>
      <c r="G366" s="55">
        <f>E366/(E366+E367)</f>
        <v>0.39229619389939796</v>
      </c>
      <c r="H366" s="56">
        <f t="shared" si="5"/>
        <v>0.55795257140548615</v>
      </c>
    </row>
    <row r="367" spans="1:8">
      <c r="A367" s="47" t="s">
        <v>2100</v>
      </c>
      <c r="B367" s="47" t="s">
        <v>2103</v>
      </c>
      <c r="C367" s="47" t="s">
        <v>2104</v>
      </c>
      <c r="D367" s="54">
        <v>0.28423900000000002</v>
      </c>
      <c r="E367" s="54">
        <v>0.51346899999999995</v>
      </c>
      <c r="F367" s="55">
        <f>D367/(D366+D367)</f>
        <v>0.32361999337364555</v>
      </c>
      <c r="G367" s="55">
        <f>E367/(E366+E367)</f>
        <v>0.60770380610060204</v>
      </c>
      <c r="H367" s="56">
        <f t="shared" si="5"/>
        <v>1.8064692037334775</v>
      </c>
    </row>
    <row r="368" spans="1:8">
      <c r="A368" s="47" t="s">
        <v>2105</v>
      </c>
      <c r="B368" s="47" t="s">
        <v>2106</v>
      </c>
      <c r="C368" s="47" t="s">
        <v>2107</v>
      </c>
      <c r="D368" s="54">
        <v>6.4114000000000004E-2</v>
      </c>
      <c r="E368" s="54">
        <v>1.62352E-5</v>
      </c>
      <c r="F368" s="55">
        <f>D368/(D368+D369)</f>
        <v>0.99998315638066471</v>
      </c>
      <c r="G368" s="55">
        <f>E368/(E368+E369)</f>
        <v>2.0938531121287332E-4</v>
      </c>
      <c r="H368" s="56">
        <f t="shared" si="5"/>
        <v>2.5322394484823905E-4</v>
      </c>
    </row>
    <row r="369" spans="1:8">
      <c r="A369" s="47" t="s">
        <v>2105</v>
      </c>
      <c r="B369" s="47" t="s">
        <v>2108</v>
      </c>
      <c r="C369" s="47" t="s">
        <v>2109</v>
      </c>
      <c r="D369" s="54">
        <v>1.07993E-6</v>
      </c>
      <c r="E369" s="54">
        <v>7.7521199999999998E-2</v>
      </c>
      <c r="F369" s="55">
        <f>D369/(D368+D369)</f>
        <v>1.6843619335405234E-5</v>
      </c>
      <c r="G369" s="55">
        <f>E369/(E368+E369)</f>
        <v>0.99979061468878705</v>
      </c>
      <c r="H369" s="56">
        <f t="shared" si="5"/>
        <v>71783.541525839639</v>
      </c>
    </row>
    <row r="370" spans="1:8">
      <c r="A370" s="47" t="s">
        <v>2110</v>
      </c>
      <c r="B370" s="47" t="s">
        <v>2111</v>
      </c>
      <c r="C370" s="47" t="s">
        <v>2112</v>
      </c>
      <c r="D370" s="54">
        <v>0.22483700000000001</v>
      </c>
      <c r="E370" s="54">
        <v>7.6445600000000002E-2</v>
      </c>
      <c r="F370" s="55">
        <f>D370/(D370+D371)</f>
        <v>0.11419961428418327</v>
      </c>
      <c r="G370" s="55">
        <f>E370/(E370+E371)</f>
        <v>2.6267297383812147E-2</v>
      </c>
      <c r="H370" s="56">
        <f t="shared" si="5"/>
        <v>0.34000453661986241</v>
      </c>
    </row>
    <row r="371" spans="1:8">
      <c r="A371" s="47" t="s">
        <v>2110</v>
      </c>
      <c r="B371" s="47" t="s">
        <v>2113</v>
      </c>
      <c r="C371" s="47" t="s">
        <v>2114</v>
      </c>
      <c r="D371" s="54">
        <v>1.74397</v>
      </c>
      <c r="E371" s="54">
        <v>2.83385</v>
      </c>
      <c r="F371" s="55">
        <f>D371/(D370+D371)</f>
        <v>0.88580038571581676</v>
      </c>
      <c r="G371" s="55">
        <f>E371/(E370+E371)</f>
        <v>0.97373270261618783</v>
      </c>
      <c r="H371" s="56">
        <f t="shared" si="5"/>
        <v>1.6249419428086491</v>
      </c>
    </row>
    <row r="372" spans="1:8">
      <c r="A372" s="47" t="s">
        <v>908</v>
      </c>
      <c r="B372" s="47" t="s">
        <v>2115</v>
      </c>
      <c r="C372" s="47" t="s">
        <v>2116</v>
      </c>
      <c r="D372" s="54">
        <v>0.154503</v>
      </c>
      <c r="E372" s="54">
        <v>0.52600599999999997</v>
      </c>
      <c r="F372" s="55">
        <f>D372/(D372+D373+D374)</f>
        <v>0.68337429076414358</v>
      </c>
      <c r="G372" s="55">
        <f>E372/(E372+E373+E374)</f>
        <v>0.69182732397404234</v>
      </c>
      <c r="H372" s="56">
        <f t="shared" si="5"/>
        <v>3.4045034724244836</v>
      </c>
    </row>
    <row r="373" spans="1:8">
      <c r="A373" s="47" t="s">
        <v>908</v>
      </c>
      <c r="B373" s="47" t="s">
        <v>2117</v>
      </c>
      <c r="C373" s="47" t="s">
        <v>2118</v>
      </c>
      <c r="D373" s="54">
        <v>2.5290799999999999E-2</v>
      </c>
      <c r="E373" s="54">
        <v>0.23430799999999999</v>
      </c>
      <c r="F373" s="55">
        <f>D373/(D372+D373+D374)</f>
        <v>0.11186243964750071</v>
      </c>
      <c r="G373" s="55">
        <f>E373/(E372+E373+E374)</f>
        <v>0.30817267602595771</v>
      </c>
      <c r="H373" s="56">
        <f t="shared" si="5"/>
        <v>9.2645546997327095</v>
      </c>
    </row>
    <row r="374" spans="1:8">
      <c r="A374" s="47" t="s">
        <v>908</v>
      </c>
      <c r="B374" s="47" t="s">
        <v>2119</v>
      </c>
      <c r="C374" s="47" t="s">
        <v>2120</v>
      </c>
      <c r="D374" s="54">
        <v>4.6294599999999998E-2</v>
      </c>
      <c r="E374" s="54">
        <v>0</v>
      </c>
      <c r="F374" s="55">
        <f>D374/(D372+D373+D374)</f>
        <v>0.2047632695883557</v>
      </c>
      <c r="G374" s="55">
        <f>E374/(E372+E373+E374)</f>
        <v>0</v>
      </c>
      <c r="H374" s="56">
        <f t="shared" si="5"/>
        <v>0</v>
      </c>
    </row>
    <row r="375" spans="1:8">
      <c r="A375" s="47" t="s">
        <v>2121</v>
      </c>
      <c r="B375" s="47" t="s">
        <v>2122</v>
      </c>
      <c r="C375" s="47" t="s">
        <v>2123</v>
      </c>
      <c r="D375" s="54">
        <v>1.3467100000000001</v>
      </c>
      <c r="E375" s="54">
        <v>0.75723499999999999</v>
      </c>
      <c r="F375" s="55">
        <f>D375/(D375+D376+D377)</f>
        <v>0.88651489010739792</v>
      </c>
      <c r="G375" s="55">
        <f>E375/(E375+E376+E377)</f>
        <v>0.49598553245895793</v>
      </c>
      <c r="H375" s="56">
        <f t="shared" si="5"/>
        <v>0.56228512448856838</v>
      </c>
    </row>
    <row r="376" spans="1:8">
      <c r="A376" s="47" t="s">
        <v>2121</v>
      </c>
      <c r="B376" s="47" t="s">
        <v>2124</v>
      </c>
      <c r="C376" s="47" t="s">
        <v>2125</v>
      </c>
      <c r="D376" s="54">
        <v>7.9683599999999993E-2</v>
      </c>
      <c r="E376" s="54">
        <v>0.539462</v>
      </c>
      <c r="F376" s="55">
        <f>D376/(D375+D376+D377)</f>
        <v>5.2454275900054088E-2</v>
      </c>
      <c r="G376" s="55">
        <f>E376/(E375+E376+E377)</f>
        <v>0.35334519311887902</v>
      </c>
      <c r="H376" s="56">
        <f t="shared" si="5"/>
        <v>6.7700505499249539</v>
      </c>
    </row>
    <row r="377" spans="1:8">
      <c r="A377" s="47" t="s">
        <v>2121</v>
      </c>
      <c r="B377" s="47" t="s">
        <v>2126</v>
      </c>
      <c r="C377" s="47" t="s">
        <v>2127</v>
      </c>
      <c r="D377" s="54">
        <v>9.2712299999999997E-2</v>
      </c>
      <c r="E377" s="54">
        <v>0.23003100000000001</v>
      </c>
      <c r="F377" s="55">
        <f>D377/(D375+D376+D377)</f>
        <v>6.1030833992547842E-2</v>
      </c>
      <c r="G377" s="55">
        <f>E377/(E375+E376+E377)</f>
        <v>0.15066927442216296</v>
      </c>
      <c r="H377" s="56">
        <f t="shared" si="5"/>
        <v>2.481127099640501</v>
      </c>
    </row>
    <row r="378" spans="1:8">
      <c r="A378" s="47" t="s">
        <v>2128</v>
      </c>
      <c r="B378" s="47" t="s">
        <v>2129</v>
      </c>
      <c r="C378" s="47" t="s">
        <v>2130</v>
      </c>
      <c r="D378" s="54">
        <v>3.7113299999999998</v>
      </c>
      <c r="E378" s="54">
        <v>2.3994</v>
      </c>
      <c r="F378" s="55">
        <f>D378/(D378+D379)</f>
        <v>0.7910740000869656</v>
      </c>
      <c r="G378" s="55">
        <f>E378/(E378+E379)</f>
        <v>0.47430033090720763</v>
      </c>
      <c r="H378" s="56">
        <f t="shared" si="5"/>
        <v>0.6465067778936392</v>
      </c>
    </row>
    <row r="379" spans="1:8">
      <c r="A379" s="47" t="s">
        <v>2128</v>
      </c>
      <c r="B379" s="47" t="s">
        <v>2131</v>
      </c>
      <c r="C379" s="47" t="s">
        <v>2132</v>
      </c>
      <c r="D379" s="54">
        <v>0.98017799999999999</v>
      </c>
      <c r="E379" s="54">
        <v>2.6594199999999999</v>
      </c>
      <c r="F379" s="55">
        <f>D379/(D378+D379)</f>
        <v>0.20892599991303437</v>
      </c>
      <c r="G379" s="55">
        <f>E379/(E378+E379)</f>
        <v>0.52569966909279242</v>
      </c>
      <c r="H379" s="56">
        <f t="shared" si="5"/>
        <v>2.7132010716420893</v>
      </c>
    </row>
    <row r="380" spans="1:8">
      <c r="A380" s="47" t="s">
        <v>2133</v>
      </c>
      <c r="B380" s="47" t="s">
        <v>2134</v>
      </c>
      <c r="C380" s="47" t="s">
        <v>2135</v>
      </c>
      <c r="D380" s="54">
        <v>26.392299999999999</v>
      </c>
      <c r="E380" s="54">
        <v>95.346299999999999</v>
      </c>
      <c r="F380" s="55">
        <f>D380/(D380+D381)</f>
        <v>0.50856331340879224</v>
      </c>
      <c r="G380" s="55">
        <f>E380/(E380+E381)</f>
        <v>0.85198022721545796</v>
      </c>
      <c r="H380" s="56">
        <f t="shared" si="5"/>
        <v>3.6126559640501208</v>
      </c>
    </row>
    <row r="381" spans="1:8">
      <c r="A381" s="47" t="s">
        <v>2133</v>
      </c>
      <c r="B381" s="47" t="s">
        <v>2136</v>
      </c>
      <c r="C381" s="47" t="s">
        <v>2137</v>
      </c>
      <c r="D381" s="54">
        <v>25.503499999999999</v>
      </c>
      <c r="E381" s="54">
        <v>16.565100000000001</v>
      </c>
      <c r="F381" s="55">
        <f>D381/(D380+D381)</f>
        <v>0.49143668659120782</v>
      </c>
      <c r="G381" s="55">
        <f>E381/(E380+E381)</f>
        <v>0.14801977278454206</v>
      </c>
      <c r="H381" s="56">
        <f t="shared" si="5"/>
        <v>0.64952261454310201</v>
      </c>
    </row>
    <row r="382" spans="1:8">
      <c r="A382" s="47" t="s">
        <v>2138</v>
      </c>
      <c r="B382" s="47" t="s">
        <v>2139</v>
      </c>
      <c r="C382" s="47" t="s">
        <v>2140</v>
      </c>
      <c r="D382" s="54">
        <v>10.925599999999999</v>
      </c>
      <c r="E382" s="54">
        <v>6.8341900000000004</v>
      </c>
      <c r="F382" s="55">
        <f>D382/(D382+D383+D384+D385)</f>
        <v>0.99264322979798336</v>
      </c>
      <c r="G382" s="55">
        <f>E382/(E382+E383+E384+E385)</f>
        <v>0.95567145946677778</v>
      </c>
      <c r="H382" s="56">
        <f t="shared" si="5"/>
        <v>0.62552079519660253</v>
      </c>
    </row>
    <row r="383" spans="1:8">
      <c r="A383" s="47" t="s">
        <v>2138</v>
      </c>
      <c r="B383" s="47" t="s">
        <v>2141</v>
      </c>
      <c r="C383" s="47" t="s">
        <v>2142</v>
      </c>
      <c r="D383" s="54">
        <v>1.5392699999999999E-4</v>
      </c>
      <c r="E383" s="54">
        <v>6.5432500000000005E-2</v>
      </c>
      <c r="F383" s="55">
        <f>D383/(D382+D383+D384+D385)</f>
        <v>1.3985007178838159E-5</v>
      </c>
      <c r="G383" s="55">
        <f>E383/(E382+E383+E384+E385)</f>
        <v>9.1498733239140182E-3</v>
      </c>
      <c r="H383" s="56">
        <f t="shared" si="5"/>
        <v>425.0878663262456</v>
      </c>
    </row>
    <row r="384" spans="1:8">
      <c r="A384" s="47" t="s">
        <v>2138</v>
      </c>
      <c r="B384" s="47" t="s">
        <v>2143</v>
      </c>
      <c r="C384" s="47" t="s">
        <v>2144</v>
      </c>
      <c r="D384" s="54">
        <v>0</v>
      </c>
      <c r="E384" s="54">
        <v>0.20519699999999999</v>
      </c>
      <c r="F384" s="55">
        <f>D384/(D382+D383+D384+D385)</f>
        <v>0</v>
      </c>
      <c r="G384" s="55">
        <f>E384/(E382+E383+E384+E385)</f>
        <v>2.8694097832838182E-2</v>
      </c>
      <c r="H384" s="56" t="s">
        <v>1301</v>
      </c>
    </row>
    <row r="385" spans="1:8">
      <c r="A385" s="47" t="s">
        <v>2138</v>
      </c>
      <c r="B385" s="47" t="s">
        <v>2145</v>
      </c>
      <c r="C385" s="47" t="s">
        <v>2146</v>
      </c>
      <c r="D385" s="54">
        <v>8.0818899999999999E-2</v>
      </c>
      <c r="E385" s="54">
        <v>4.6372400000000001E-2</v>
      </c>
      <c r="F385" s="55">
        <f>D385/(D382+D383+D384+D385)</f>
        <v>7.3427851948378343E-3</v>
      </c>
      <c r="G385" s="55">
        <f>E385/(E382+E383+E384+E385)</f>
        <v>6.4845693764699558E-3</v>
      </c>
      <c r="H385" s="56">
        <f t="shared" si="5"/>
        <v>0.57378162781230635</v>
      </c>
    </row>
    <row r="386" spans="1:8">
      <c r="A386" s="47" t="s">
        <v>2147</v>
      </c>
      <c r="B386" s="47" t="s">
        <v>2148</v>
      </c>
      <c r="C386" s="47" t="s">
        <v>2149</v>
      </c>
      <c r="D386" s="54">
        <v>4.2379199999999999</v>
      </c>
      <c r="E386" s="54">
        <v>5.7992299999999997</v>
      </c>
      <c r="F386" s="55">
        <f>D386/(D386+D387)</f>
        <v>0.74579623786386406</v>
      </c>
      <c r="G386" s="55">
        <f>E386/(E386+E387)</f>
        <v>0.93996931727285182</v>
      </c>
      <c r="H386" s="56">
        <f t="shared" si="5"/>
        <v>1.3684142220712048</v>
      </c>
    </row>
    <row r="387" spans="1:8">
      <c r="A387" s="47" t="s">
        <v>2147</v>
      </c>
      <c r="B387" s="47" t="s">
        <v>2150</v>
      </c>
      <c r="C387" s="47" t="s">
        <v>2151</v>
      </c>
      <c r="D387" s="54">
        <v>1.4444900000000001</v>
      </c>
      <c r="E387" s="54">
        <v>0.370365</v>
      </c>
      <c r="F387" s="55">
        <f>D387/(D386+D387)</f>
        <v>0.25420376213613594</v>
      </c>
      <c r="G387" s="55">
        <f>E387/(E386+E387)</f>
        <v>6.0030682727148225E-2</v>
      </c>
      <c r="H387" s="56">
        <f t="shared" si="5"/>
        <v>0.25639845204882</v>
      </c>
    </row>
    <row r="388" spans="1:8">
      <c r="A388" s="47" t="s">
        <v>2152</v>
      </c>
      <c r="B388" s="47" t="s">
        <v>2153</v>
      </c>
      <c r="C388" s="47" t="s">
        <v>2154</v>
      </c>
      <c r="D388" s="54">
        <v>116.694</v>
      </c>
      <c r="E388" s="54">
        <v>81.147599999999997</v>
      </c>
      <c r="F388" s="55">
        <f>D388/(D388+D389+D390+D391)</f>
        <v>0.95325042432852847</v>
      </c>
      <c r="G388" s="55">
        <f>E388/(E388+E389+E390+E391)</f>
        <v>0.87540867097706254</v>
      </c>
      <c r="H388" s="56">
        <f t="shared" ref="H388:H451" si="6">E388/D388</f>
        <v>0.69538793768317131</v>
      </c>
    </row>
    <row r="389" spans="1:8">
      <c r="A389" s="47" t="s">
        <v>2152</v>
      </c>
      <c r="B389" s="47" t="s">
        <v>2155</v>
      </c>
      <c r="C389" s="47" t="s">
        <v>2156</v>
      </c>
      <c r="D389" s="54">
        <v>2.87629</v>
      </c>
      <c r="E389" s="54">
        <v>1.38517</v>
      </c>
      <c r="F389" s="55">
        <f>D389/(D388+D389+D390+D391)</f>
        <v>2.3495849512330566E-2</v>
      </c>
      <c r="G389" s="55">
        <f>E389/(E388+E389+E390+E391)</f>
        <v>1.494301530516365E-2</v>
      </c>
      <c r="H389" s="56">
        <f t="shared" si="6"/>
        <v>0.48158217704056266</v>
      </c>
    </row>
    <row r="390" spans="1:8">
      <c r="A390" s="47" t="s">
        <v>2152</v>
      </c>
      <c r="B390" s="47" t="s">
        <v>2157</v>
      </c>
      <c r="C390" s="47" t="s">
        <v>2158</v>
      </c>
      <c r="D390" s="54">
        <v>1.3182199999999999</v>
      </c>
      <c r="E390" s="54">
        <v>7.6161099999999999</v>
      </c>
      <c r="F390" s="55">
        <f>D390/(D388+D389+D390+D391)</f>
        <v>1.0768280925826115E-2</v>
      </c>
      <c r="G390" s="55">
        <f>E390/(E388+E389+E390+E391)</f>
        <v>8.21615024118411E-2</v>
      </c>
      <c r="H390" s="56">
        <f t="shared" si="6"/>
        <v>5.7775712703494104</v>
      </c>
    </row>
    <row r="391" spans="1:8">
      <c r="A391" s="47" t="s">
        <v>2152</v>
      </c>
      <c r="B391" s="47" t="s">
        <v>2159</v>
      </c>
      <c r="C391" s="47" t="s">
        <v>2160</v>
      </c>
      <c r="D391" s="54">
        <v>1.52843</v>
      </c>
      <c r="E391" s="54">
        <v>2.5479400000000001</v>
      </c>
      <c r="F391" s="55">
        <f>D391/(D388+D389+D390+D391)</f>
        <v>1.2485445233314931E-2</v>
      </c>
      <c r="G391" s="55">
        <f>E391/(E388+E389+E390+E391)</f>
        <v>2.7486811305932609E-2</v>
      </c>
      <c r="H391" s="56">
        <f t="shared" si="6"/>
        <v>1.667030874819259</v>
      </c>
    </row>
    <row r="392" spans="1:8">
      <c r="A392" s="47" t="s">
        <v>2161</v>
      </c>
      <c r="B392" s="47" t="s">
        <v>2162</v>
      </c>
      <c r="C392" s="47" t="s">
        <v>2163</v>
      </c>
      <c r="D392" s="54">
        <v>0.819218</v>
      </c>
      <c r="E392" s="54">
        <v>1.29691</v>
      </c>
      <c r="F392" s="55">
        <f>D392/(D392+D393)</f>
        <v>0.85415463279039261</v>
      </c>
      <c r="G392" s="55">
        <f>E392/(E392+E393)</f>
        <v>1</v>
      </c>
      <c r="H392" s="56">
        <f t="shared" si="6"/>
        <v>1.5831073047711355</v>
      </c>
    </row>
    <row r="393" spans="1:8">
      <c r="A393" s="47" t="s">
        <v>2161</v>
      </c>
      <c r="B393" s="47" t="s">
        <v>2164</v>
      </c>
      <c r="C393" s="47" t="s">
        <v>2165</v>
      </c>
      <c r="D393" s="54">
        <v>0.13988</v>
      </c>
      <c r="E393" s="54">
        <v>0</v>
      </c>
      <c r="F393" s="55">
        <f>D393/(D392+D393)</f>
        <v>0.14584536720960736</v>
      </c>
      <c r="G393" s="55">
        <f>E393/(E392+E393)</f>
        <v>0</v>
      </c>
      <c r="H393" s="56">
        <f t="shared" si="6"/>
        <v>0</v>
      </c>
    </row>
    <row r="394" spans="1:8">
      <c r="A394" s="47" t="s">
        <v>2166</v>
      </c>
      <c r="B394" s="47" t="s">
        <v>2167</v>
      </c>
      <c r="C394" s="47" t="s">
        <v>2168</v>
      </c>
      <c r="D394" s="54">
        <v>0</v>
      </c>
      <c r="E394" s="54">
        <v>3.8281900000000002</v>
      </c>
      <c r="F394" s="55">
        <f>D394/(D394+D395)</f>
        <v>0</v>
      </c>
      <c r="G394" s="55">
        <f>E394/(E394+E395)</f>
        <v>0.3607130607829761</v>
      </c>
      <c r="H394" s="56" t="s">
        <v>1301</v>
      </c>
    </row>
    <row r="395" spans="1:8">
      <c r="A395" s="47" t="s">
        <v>2166</v>
      </c>
      <c r="B395" s="47" t="s">
        <v>2169</v>
      </c>
      <c r="C395" s="47" t="s">
        <v>2170</v>
      </c>
      <c r="D395" s="54">
        <v>11.870699999999999</v>
      </c>
      <c r="E395" s="54">
        <v>6.7846500000000001</v>
      </c>
      <c r="F395" s="55">
        <f>D395/(D394+D395)</f>
        <v>1</v>
      </c>
      <c r="G395" s="55">
        <f>E395/(E394+E395)</f>
        <v>0.63928693921702384</v>
      </c>
      <c r="H395" s="56">
        <f t="shared" si="6"/>
        <v>0.57154590714953624</v>
      </c>
    </row>
    <row r="396" spans="1:8">
      <c r="A396" s="47" t="s">
        <v>2171</v>
      </c>
      <c r="B396" s="47" t="s">
        <v>2172</v>
      </c>
      <c r="C396" s="47" t="s">
        <v>2173</v>
      </c>
      <c r="D396" s="54">
        <v>0.22083</v>
      </c>
      <c r="E396" s="54">
        <v>0.40396300000000002</v>
      </c>
      <c r="F396" s="55">
        <f>D396/(D396+D397+D398)</f>
        <v>0.15837990191103715</v>
      </c>
      <c r="G396" s="55">
        <f>E396/(E396+E397+E398)</f>
        <v>0.30879181779614051</v>
      </c>
      <c r="H396" s="56">
        <f t="shared" si="6"/>
        <v>1.8292940270796541</v>
      </c>
    </row>
    <row r="397" spans="1:8">
      <c r="A397" s="47" t="s">
        <v>2171</v>
      </c>
      <c r="B397" s="47" t="s">
        <v>2174</v>
      </c>
      <c r="C397" s="47" t="s">
        <v>2175</v>
      </c>
      <c r="D397" s="54">
        <v>1.1025499999999999</v>
      </c>
      <c r="E397" s="54">
        <v>0.75993500000000003</v>
      </c>
      <c r="F397" s="55">
        <f>D397/(D396+D397+D398)</f>
        <v>0.7907519850202146</v>
      </c>
      <c r="G397" s="55">
        <f>E397/(E396+E397+E398)</f>
        <v>0.58089901812024869</v>
      </c>
      <c r="H397" s="56">
        <f t="shared" si="6"/>
        <v>0.68925218810938282</v>
      </c>
    </row>
    <row r="398" spans="1:8">
      <c r="A398" s="47" t="s">
        <v>2171</v>
      </c>
      <c r="B398" s="47" t="s">
        <v>2176</v>
      </c>
      <c r="C398" s="47" t="s">
        <v>2177</v>
      </c>
      <c r="D398" s="54">
        <v>7.0925699999999994E-2</v>
      </c>
      <c r="E398" s="54">
        <v>0.14430699999999999</v>
      </c>
      <c r="F398" s="55">
        <f>D398/(D396+D397+D398)</f>
        <v>5.0868113068748118E-2</v>
      </c>
      <c r="G398" s="55">
        <f>E398/(E396+E397+E398)</f>
        <v>0.11030916408361073</v>
      </c>
      <c r="H398" s="56">
        <f t="shared" si="6"/>
        <v>2.0346221468381702</v>
      </c>
    </row>
    <row r="399" spans="1:8">
      <c r="A399" s="47" t="s">
        <v>2178</v>
      </c>
      <c r="B399" s="47" t="s">
        <v>2179</v>
      </c>
      <c r="C399" s="47" t="s">
        <v>2180</v>
      </c>
      <c r="D399" s="54">
        <v>2.1686400000000002E-2</v>
      </c>
      <c r="E399" s="54">
        <v>0.15912699999999999</v>
      </c>
      <c r="F399" s="55">
        <f>D399/(D399+D400)</f>
        <v>1.0961758876242599E-3</v>
      </c>
      <c r="G399" s="55">
        <f>E399/(E399+E400)</f>
        <v>1.1281980600980096E-2</v>
      </c>
      <c r="H399" s="56">
        <f t="shared" si="6"/>
        <v>7.3376401800206574</v>
      </c>
    </row>
    <row r="400" spans="1:8">
      <c r="A400" s="47" t="s">
        <v>2178</v>
      </c>
      <c r="B400" s="47" t="s">
        <v>2181</v>
      </c>
      <c r="C400" s="47" t="s">
        <v>2182</v>
      </c>
      <c r="D400" s="54">
        <v>19.762</v>
      </c>
      <c r="E400" s="54">
        <v>13.945399999999999</v>
      </c>
      <c r="F400" s="55">
        <f>D400/(D399+D400)</f>
        <v>0.99890382411237577</v>
      </c>
      <c r="G400" s="55">
        <f>E400/(E399+E400)</f>
        <v>0.98871801939901993</v>
      </c>
      <c r="H400" s="56">
        <f t="shared" si="6"/>
        <v>0.70566744256654179</v>
      </c>
    </row>
    <row r="401" spans="1:8">
      <c r="A401" s="47" t="s">
        <v>2183</v>
      </c>
      <c r="B401" s="47" t="s">
        <v>2184</v>
      </c>
      <c r="C401" s="47" t="s">
        <v>2185</v>
      </c>
      <c r="D401" s="54">
        <v>1.53081</v>
      </c>
      <c r="E401" s="54">
        <v>0.81614799999999998</v>
      </c>
      <c r="F401" s="55">
        <f>D401/(D401+D402)</f>
        <v>0.81670423474491494</v>
      </c>
      <c r="G401" s="55">
        <f>E401/(E401+E402)</f>
        <v>0.43797028996317633</v>
      </c>
      <c r="H401" s="56">
        <f t="shared" si="6"/>
        <v>0.53314781063619909</v>
      </c>
    </row>
    <row r="402" spans="1:8">
      <c r="A402" s="47" t="s">
        <v>2183</v>
      </c>
      <c r="B402" s="47" t="s">
        <v>2186</v>
      </c>
      <c r="C402" s="47" t="s">
        <v>2187</v>
      </c>
      <c r="D402" s="54">
        <v>0.34356500000000001</v>
      </c>
      <c r="E402" s="54">
        <v>1.0473300000000001</v>
      </c>
      <c r="F402" s="55">
        <f>D402/(D401+D402)</f>
        <v>0.18329576525508501</v>
      </c>
      <c r="G402" s="55">
        <f>E402/(E401+E402)</f>
        <v>0.56202971003682356</v>
      </c>
      <c r="H402" s="56">
        <f t="shared" si="6"/>
        <v>3.0484187853826787</v>
      </c>
    </row>
    <row r="403" spans="1:8">
      <c r="A403" s="47" t="s">
        <v>2188</v>
      </c>
      <c r="B403" s="47" t="s">
        <v>2189</v>
      </c>
      <c r="C403" s="47" t="s">
        <v>2190</v>
      </c>
      <c r="D403" s="54">
        <v>0</v>
      </c>
      <c r="E403" s="54">
        <v>0.180647</v>
      </c>
      <c r="F403" s="55">
        <f>D403/(D403+D404)</f>
        <v>0</v>
      </c>
      <c r="G403" s="55">
        <f>E403/(E403+E404)</f>
        <v>1</v>
      </c>
      <c r="H403" s="56" t="s">
        <v>1301</v>
      </c>
    </row>
    <row r="404" spans="1:8">
      <c r="A404" s="47" t="s">
        <v>2188</v>
      </c>
      <c r="B404" s="47" t="s">
        <v>2191</v>
      </c>
      <c r="C404" s="47" t="s">
        <v>2192</v>
      </c>
      <c r="D404" s="54">
        <v>4.94671E-2</v>
      </c>
      <c r="E404" s="54">
        <v>0</v>
      </c>
      <c r="F404" s="55">
        <f>D404/(D403+D404)</f>
        <v>1</v>
      </c>
      <c r="G404" s="55">
        <f>E404/(E403+E404)</f>
        <v>0</v>
      </c>
      <c r="H404" s="56">
        <f t="shared" si="6"/>
        <v>0</v>
      </c>
    </row>
    <row r="405" spans="1:8">
      <c r="A405" s="47" t="s">
        <v>2193</v>
      </c>
      <c r="B405" s="47" t="s">
        <v>2194</v>
      </c>
      <c r="C405" s="47" t="s">
        <v>2195</v>
      </c>
      <c r="D405" s="54">
        <v>12.9581</v>
      </c>
      <c r="E405" s="54">
        <v>9.1572800000000001</v>
      </c>
      <c r="F405" s="55">
        <f>D405/SUM(D405:D411)</f>
        <v>0.96991971195627824</v>
      </c>
      <c r="G405" s="55">
        <f>E405/SUM(E405:E411)</f>
        <v>0.91468002365649625</v>
      </c>
      <c r="H405" s="56">
        <f t="shared" si="6"/>
        <v>0.70668385025582459</v>
      </c>
    </row>
    <row r="406" spans="1:8">
      <c r="A406" s="47" t="s">
        <v>2193</v>
      </c>
      <c r="B406" s="47" t="s">
        <v>2196</v>
      </c>
      <c r="C406" s="47" t="s">
        <v>2197</v>
      </c>
      <c r="D406" s="54">
        <v>0.140039</v>
      </c>
      <c r="E406" s="54">
        <v>7.6830200000000001E-2</v>
      </c>
      <c r="F406" s="55">
        <f>D406/SUM(D405:D411)</f>
        <v>1.0481983202988496E-2</v>
      </c>
      <c r="G406" s="55">
        <f>E406/SUM(E405:E411)</f>
        <v>7.6742274074324841E-3</v>
      </c>
      <c r="H406" s="56">
        <f t="shared" si="6"/>
        <v>0.54863430901391752</v>
      </c>
    </row>
    <row r="407" spans="1:8">
      <c r="A407" s="47" t="s">
        <v>2193</v>
      </c>
      <c r="B407" s="47" t="s">
        <v>2198</v>
      </c>
      <c r="C407" s="47" t="s">
        <v>2199</v>
      </c>
      <c r="D407" s="54">
        <v>0.125638</v>
      </c>
      <c r="E407" s="54">
        <v>0.42930499999999999</v>
      </c>
      <c r="F407" s="55">
        <f>D407/SUM(D405:D411)</f>
        <v>9.4040617660585187E-3</v>
      </c>
      <c r="G407" s="55">
        <f>E407/SUM(E405:E411)</f>
        <v>4.2881369528490129E-2</v>
      </c>
      <c r="H407" s="56">
        <f t="shared" si="6"/>
        <v>3.4169996338687341</v>
      </c>
    </row>
    <row r="408" spans="1:8">
      <c r="A408" s="47" t="s">
        <v>2193</v>
      </c>
      <c r="B408" s="47" t="s">
        <v>2200</v>
      </c>
      <c r="C408" s="47" t="s">
        <v>2201</v>
      </c>
      <c r="D408" s="54">
        <v>2.1917800000000001E-2</v>
      </c>
      <c r="E408" s="54">
        <v>6.3059799999999999E-2</v>
      </c>
      <c r="F408" s="55">
        <f>D408/SUM(D405:D411)</f>
        <v>1.6405573550686686E-3</v>
      </c>
      <c r="G408" s="55">
        <f>E408/SUM(E405:E411)</f>
        <v>6.2987633179037794E-3</v>
      </c>
      <c r="H408" s="56">
        <f t="shared" si="6"/>
        <v>2.8771044539141699</v>
      </c>
    </row>
    <row r="409" spans="1:8">
      <c r="A409" s="47" t="s">
        <v>2193</v>
      </c>
      <c r="B409" s="47" t="s">
        <v>2202</v>
      </c>
      <c r="C409" s="47" t="s">
        <v>2203</v>
      </c>
      <c r="D409" s="54">
        <v>0</v>
      </c>
      <c r="E409" s="54">
        <v>0.23835799999999999</v>
      </c>
      <c r="F409" s="55">
        <f>D409/SUM(D405:D411)</f>
        <v>0</v>
      </c>
      <c r="G409" s="55">
        <f>E409/SUM(E405:E411)</f>
        <v>2.380852186224677E-2</v>
      </c>
      <c r="H409" s="56" t="s">
        <v>1301</v>
      </c>
    </row>
    <row r="410" spans="1:8">
      <c r="A410" s="47" t="s">
        <v>2193</v>
      </c>
      <c r="B410" s="47" t="s">
        <v>2204</v>
      </c>
      <c r="C410" s="47" t="s">
        <v>2205</v>
      </c>
      <c r="D410" s="54">
        <v>0</v>
      </c>
      <c r="E410" s="54">
        <v>4.66243E-2</v>
      </c>
      <c r="F410" s="55">
        <f>D410/SUM(D405:D411)</f>
        <v>0</v>
      </c>
      <c r="G410" s="55">
        <f>E410/SUM(E405:E411)</f>
        <v>4.6570942274308065E-3</v>
      </c>
      <c r="H410" s="56" t="s">
        <v>1301</v>
      </c>
    </row>
    <row r="411" spans="1:8">
      <c r="A411" s="47" t="s">
        <v>2193</v>
      </c>
      <c r="B411" s="47" t="s">
        <v>2206</v>
      </c>
      <c r="C411" s="47" t="s">
        <v>2207</v>
      </c>
      <c r="D411" s="54">
        <v>0.114277</v>
      </c>
      <c r="E411" s="54">
        <v>0</v>
      </c>
      <c r="F411" s="55">
        <f>D411/SUM(D405:D411)</f>
        <v>8.5536857196060849E-3</v>
      </c>
      <c r="G411" s="55">
        <f>E411/SUM(E405:E411)</f>
        <v>0</v>
      </c>
      <c r="H411" s="56">
        <f t="shared" si="6"/>
        <v>0</v>
      </c>
    </row>
    <row r="412" spans="1:8">
      <c r="A412" s="47" t="s">
        <v>2208</v>
      </c>
      <c r="B412" s="47" t="s">
        <v>2209</v>
      </c>
      <c r="C412" s="47" t="s">
        <v>2210</v>
      </c>
      <c r="D412" s="54">
        <v>8.7261399999999991</v>
      </c>
      <c r="E412" s="54">
        <v>6.0798399999999999</v>
      </c>
      <c r="F412" s="55">
        <f>D412/(D412+D413)</f>
        <v>0.99624807759230039</v>
      </c>
      <c r="G412" s="55">
        <f>E412/(E412+E413)</f>
        <v>0.99228886393448845</v>
      </c>
      <c r="H412" s="56">
        <f t="shared" si="6"/>
        <v>0.69673876421877268</v>
      </c>
    </row>
    <row r="413" spans="1:8">
      <c r="A413" s="47" t="s">
        <v>2208</v>
      </c>
      <c r="B413" s="47" t="s">
        <v>2211</v>
      </c>
      <c r="C413" s="47" t="s">
        <v>2212</v>
      </c>
      <c r="D413" s="54">
        <v>3.2863099999999999E-2</v>
      </c>
      <c r="E413" s="54">
        <v>4.7246799999999999E-2</v>
      </c>
      <c r="F413" s="55">
        <f>D413/(D412+D413)</f>
        <v>3.7519224076995707E-3</v>
      </c>
      <c r="G413" s="55">
        <f>E413/(E412+E413)</f>
        <v>7.7111360655115905E-3</v>
      </c>
      <c r="H413" s="56">
        <f t="shared" si="6"/>
        <v>1.437685428337558</v>
      </c>
    </row>
    <row r="414" spans="1:8">
      <c r="A414" s="47" t="s">
        <v>2213</v>
      </c>
      <c r="B414" s="47" t="s">
        <v>2214</v>
      </c>
      <c r="C414" s="47" t="s">
        <v>2215</v>
      </c>
      <c r="D414" s="54">
        <v>0.76753499999999997</v>
      </c>
      <c r="E414" s="54">
        <v>1.16536</v>
      </c>
      <c r="F414" s="55">
        <f>D414/(D414+D415+D416)</f>
        <v>0.32935818633399644</v>
      </c>
      <c r="G414" s="55">
        <f>E414/(E414+E415+E416)</f>
        <v>0.5402300715525773</v>
      </c>
      <c r="H414" s="56">
        <f t="shared" si="6"/>
        <v>1.5183151256945937</v>
      </c>
    </row>
    <row r="415" spans="1:8">
      <c r="A415" s="47" t="s">
        <v>2213</v>
      </c>
      <c r="B415" s="47" t="s">
        <v>2216</v>
      </c>
      <c r="C415" s="47" t="s">
        <v>2217</v>
      </c>
      <c r="D415" s="54">
        <v>0.48559099999999999</v>
      </c>
      <c r="E415" s="54">
        <v>0.34547099999999997</v>
      </c>
      <c r="F415" s="55">
        <f>D415/(D414+D415+D416)</f>
        <v>0.20837274008365961</v>
      </c>
      <c r="G415" s="55">
        <f>E415/(E414+E415+E416)</f>
        <v>0.16015121769182092</v>
      </c>
      <c r="H415" s="56">
        <f t="shared" si="6"/>
        <v>0.71144440485923333</v>
      </c>
    </row>
    <row r="416" spans="1:8">
      <c r="A416" s="47" t="s">
        <v>2213</v>
      </c>
      <c r="B416" s="47" t="s">
        <v>2218</v>
      </c>
      <c r="C416" s="47" t="s">
        <v>2219</v>
      </c>
      <c r="D416" s="54">
        <v>1.0772699999999999</v>
      </c>
      <c r="E416" s="54">
        <v>0.64632400000000001</v>
      </c>
      <c r="F416" s="55">
        <f>D416/(D414+D415+D416)</f>
        <v>0.46226907358234393</v>
      </c>
      <c r="G416" s="55">
        <f>E416/(E414+E415+E416)</f>
        <v>0.2996187107556017</v>
      </c>
      <c r="H416" s="56">
        <f t="shared" si="6"/>
        <v>0.59996472564909453</v>
      </c>
    </row>
    <row r="417" spans="1:8">
      <c r="A417" s="47" t="s">
        <v>2220</v>
      </c>
      <c r="B417" s="47" t="s">
        <v>2221</v>
      </c>
      <c r="C417" s="47" t="s">
        <v>2222</v>
      </c>
      <c r="D417" s="54">
        <v>7.0342599999999997</v>
      </c>
      <c r="E417" s="54">
        <v>4.4185600000000003</v>
      </c>
      <c r="F417" s="55">
        <f>D417/(D417+D418)</f>
        <v>0.83781984323319325</v>
      </c>
      <c r="G417" s="55">
        <f>E417/(E417+E418)</f>
        <v>0.41201767964043939</v>
      </c>
      <c r="H417" s="56">
        <f t="shared" si="6"/>
        <v>0.62814851882074307</v>
      </c>
    </row>
    <row r="418" spans="1:8">
      <c r="A418" s="47" t="s">
        <v>2220</v>
      </c>
      <c r="B418" s="47" t="s">
        <v>2223</v>
      </c>
      <c r="C418" s="47" t="s">
        <v>2224</v>
      </c>
      <c r="D418" s="54">
        <v>1.36165</v>
      </c>
      <c r="E418" s="54">
        <v>6.3056400000000004</v>
      </c>
      <c r="F418" s="55">
        <f>D418/(D417+D418)</f>
        <v>0.16218015676680669</v>
      </c>
      <c r="G418" s="55">
        <f>E418/(E417+E418)</f>
        <v>0.58798232035956066</v>
      </c>
      <c r="H418" s="56">
        <f t="shared" si="6"/>
        <v>4.6308816509381998</v>
      </c>
    </row>
    <row r="419" spans="1:8">
      <c r="A419" s="47" t="s">
        <v>2225</v>
      </c>
      <c r="B419" s="47" t="s">
        <v>2226</v>
      </c>
      <c r="C419" s="47" t="s">
        <v>2227</v>
      </c>
      <c r="D419" s="54">
        <v>1.6695600000000001E-2</v>
      </c>
      <c r="E419" s="54">
        <v>8.4208500000000006E-2</v>
      </c>
      <c r="F419" s="55">
        <f>D419/(D419+D420)</f>
        <v>0.13497872918394768</v>
      </c>
      <c r="G419" s="55">
        <f>E419/(E419+E420)</f>
        <v>0.68544504254295613</v>
      </c>
      <c r="H419" s="56">
        <f t="shared" si="6"/>
        <v>5.0437540429813845</v>
      </c>
    </row>
    <row r="420" spans="1:8">
      <c r="A420" s="47" t="s">
        <v>2225</v>
      </c>
      <c r="B420" s="47" t="s">
        <v>2228</v>
      </c>
      <c r="C420" s="47" t="s">
        <v>2229</v>
      </c>
      <c r="D420" s="54">
        <v>0.10699500000000001</v>
      </c>
      <c r="E420" s="54">
        <v>3.8643799999999999E-2</v>
      </c>
      <c r="F420" s="55">
        <f>D420/(D419+D420)</f>
        <v>0.86502127081605229</v>
      </c>
      <c r="G420" s="55">
        <f>E420/(E419+E420)</f>
        <v>0.31455495745704393</v>
      </c>
      <c r="H420" s="56">
        <f t="shared" si="6"/>
        <v>0.36117388663021632</v>
      </c>
    </row>
    <row r="421" spans="1:8">
      <c r="A421" s="47" t="s">
        <v>2230</v>
      </c>
      <c r="B421" s="47" t="s">
        <v>2231</v>
      </c>
      <c r="C421" s="47" t="s">
        <v>2232</v>
      </c>
      <c r="D421" s="54">
        <v>9.4707200000000005E-2</v>
      </c>
      <c r="E421" s="54">
        <v>0.331229</v>
      </c>
      <c r="F421" s="55">
        <f>D421/(D421+D422+D423)</f>
        <v>1.1408874142725031E-2</v>
      </c>
      <c r="G421" s="55">
        <f>E421/(E421+E422+E423)</f>
        <v>8.9987141822016503E-2</v>
      </c>
      <c r="H421" s="56">
        <f t="shared" si="6"/>
        <v>3.4974004088390322</v>
      </c>
    </row>
    <row r="422" spans="1:8">
      <c r="A422" s="47" t="s">
        <v>2230</v>
      </c>
      <c r="B422" s="47" t="s">
        <v>2233</v>
      </c>
      <c r="C422" s="47" t="s">
        <v>2234</v>
      </c>
      <c r="D422" s="54">
        <v>0</v>
      </c>
      <c r="E422" s="54">
        <v>6.7129099999999997E-2</v>
      </c>
      <c r="F422" s="55">
        <f>D422/(D421+D422+D423)</f>
        <v>0</v>
      </c>
      <c r="G422" s="55">
        <f>E422/(E421+E422+E423)</f>
        <v>1.8237400233929783E-2</v>
      </c>
      <c r="H422" s="56" t="s">
        <v>1301</v>
      </c>
    </row>
    <row r="423" spans="1:8">
      <c r="A423" s="47" t="s">
        <v>2230</v>
      </c>
      <c r="B423" s="47" t="s">
        <v>2235</v>
      </c>
      <c r="C423" s="47" t="s">
        <v>2236</v>
      </c>
      <c r="D423" s="54">
        <v>8.2064800000000009</v>
      </c>
      <c r="E423" s="54">
        <v>3.2824900000000001</v>
      </c>
      <c r="F423" s="55">
        <f>D423/(D421+D422+D423)</f>
        <v>0.98859112585727493</v>
      </c>
      <c r="G423" s="55">
        <f>E423/(E421+E422+E423)</f>
        <v>0.89177545794405377</v>
      </c>
      <c r="H423" s="56">
        <f t="shared" si="6"/>
        <v>0.39998757079771102</v>
      </c>
    </row>
    <row r="424" spans="1:8">
      <c r="A424" s="47" t="s">
        <v>2237</v>
      </c>
      <c r="B424" s="47" t="s">
        <v>2238</v>
      </c>
      <c r="C424" s="47" t="s">
        <v>2239</v>
      </c>
      <c r="D424" s="54">
        <v>9.5749000000000001E-2</v>
      </c>
      <c r="E424" s="54">
        <v>0</v>
      </c>
      <c r="F424" s="55">
        <f>D424/(D424+D425)</f>
        <v>0.1768005687221294</v>
      </c>
      <c r="G424" s="55">
        <f>E424/(E424+E425)</f>
        <v>0</v>
      </c>
      <c r="H424" s="56">
        <f t="shared" si="6"/>
        <v>0</v>
      </c>
    </row>
    <row r="425" spans="1:8">
      <c r="A425" s="47" t="s">
        <v>2237</v>
      </c>
      <c r="B425" s="47" t="s">
        <v>2240</v>
      </c>
      <c r="C425" s="47" t="s">
        <v>2241</v>
      </c>
      <c r="D425" s="54">
        <v>0.44581599999999999</v>
      </c>
      <c r="E425" s="54">
        <v>0.71880599999999994</v>
      </c>
      <c r="F425" s="55">
        <f>D425/(D424+D425)</f>
        <v>0.82319943127787065</v>
      </c>
      <c r="G425" s="55">
        <f>E425/(E424+E425)</f>
        <v>1</v>
      </c>
      <c r="H425" s="56">
        <f t="shared" si="6"/>
        <v>1.6123378254705976</v>
      </c>
    </row>
    <row r="426" spans="1:8">
      <c r="A426" s="47" t="s">
        <v>2242</v>
      </c>
      <c r="B426" s="47" t="s">
        <v>2243</v>
      </c>
      <c r="C426" s="47" t="s">
        <v>2244</v>
      </c>
      <c r="D426" s="54">
        <v>0.275339</v>
      </c>
      <c r="E426" s="54">
        <v>0.66674100000000003</v>
      </c>
      <c r="F426" s="55">
        <f>D426/(D426+D427)</f>
        <v>0.18371009808716354</v>
      </c>
      <c r="G426" s="55">
        <f>E426/(E426+E427)</f>
        <v>0.55763754199588011</v>
      </c>
      <c r="H426" s="56">
        <f t="shared" si="6"/>
        <v>2.4215276441041773</v>
      </c>
    </row>
    <row r="427" spans="1:8">
      <c r="A427" s="47" t="s">
        <v>2242</v>
      </c>
      <c r="B427" s="47" t="s">
        <v>2245</v>
      </c>
      <c r="C427" s="47" t="s">
        <v>2246</v>
      </c>
      <c r="D427" s="54">
        <v>1.22343</v>
      </c>
      <c r="E427" s="54">
        <v>0.52891200000000005</v>
      </c>
      <c r="F427" s="55">
        <f>D427/(D426+D427)</f>
        <v>0.81628990191283646</v>
      </c>
      <c r="G427" s="55">
        <f>E427/(E426+E427)</f>
        <v>0.44236245800411994</v>
      </c>
      <c r="H427" s="56">
        <f t="shared" si="6"/>
        <v>0.43231897207032688</v>
      </c>
    </row>
    <row r="428" spans="1:8">
      <c r="A428" s="47" t="s">
        <v>2247</v>
      </c>
      <c r="B428" s="47" t="s">
        <v>2248</v>
      </c>
      <c r="C428" s="47" t="s">
        <v>2249</v>
      </c>
      <c r="D428" s="54">
        <v>4.9767700000000001</v>
      </c>
      <c r="E428" s="54">
        <v>3.64263</v>
      </c>
      <c r="F428" s="55">
        <f>D428/(D428+D429)</f>
        <v>0.98493564621503127</v>
      </c>
      <c r="G428" s="55">
        <f>E428/(E428+E429)</f>
        <v>0.96325508041074848</v>
      </c>
      <c r="H428" s="56">
        <f t="shared" si="6"/>
        <v>0.73192653066145308</v>
      </c>
    </row>
    <row r="429" spans="1:8">
      <c r="A429" s="47" t="s">
        <v>2247</v>
      </c>
      <c r="B429" s="47" t="s">
        <v>2250</v>
      </c>
      <c r="C429" s="47" t="s">
        <v>2251</v>
      </c>
      <c r="D429" s="54">
        <v>7.6118500000000006E-2</v>
      </c>
      <c r="E429" s="54">
        <v>0.13895399999999999</v>
      </c>
      <c r="F429" s="55">
        <f>D429/(D428+D429)</f>
        <v>1.5064353784968738E-2</v>
      </c>
      <c r="G429" s="55">
        <f>E429/(E428+E429)</f>
        <v>3.6744919589251489E-2</v>
      </c>
      <c r="H429" s="56">
        <f t="shared" si="6"/>
        <v>1.8254957730380916</v>
      </c>
    </row>
    <row r="430" spans="1:8">
      <c r="A430" s="47" t="s">
        <v>2252</v>
      </c>
      <c r="B430" s="47" t="s">
        <v>2253</v>
      </c>
      <c r="C430" s="47" t="s">
        <v>2254</v>
      </c>
      <c r="D430" s="54">
        <v>8.5324200000000003E-2</v>
      </c>
      <c r="E430" s="54">
        <v>0.35879899999999998</v>
      </c>
      <c r="F430" s="55">
        <f>D430/(D430+D431+D432)</f>
        <v>0.28019777074435281</v>
      </c>
      <c r="G430" s="55">
        <f>E430/(E430+E431+E432)</f>
        <v>0.76273420829158012</v>
      </c>
      <c r="H430" s="56">
        <f t="shared" si="6"/>
        <v>4.205125861127323</v>
      </c>
    </row>
    <row r="431" spans="1:8">
      <c r="A431" s="47" t="s">
        <v>2252</v>
      </c>
      <c r="B431" s="47" t="s">
        <v>2255</v>
      </c>
      <c r="C431" s="47" t="s">
        <v>2256</v>
      </c>
      <c r="D431" s="54">
        <v>0</v>
      </c>
      <c r="E431" s="54">
        <v>0.11155900000000001</v>
      </c>
      <c r="F431" s="55">
        <f>D431/(D430+D431+D432)</f>
        <v>0</v>
      </c>
      <c r="G431" s="55">
        <f>E431/(E430+E431+E432)</f>
        <v>0.23715190271656383</v>
      </c>
      <c r="H431" s="56" t="s">
        <v>1301</v>
      </c>
    </row>
    <row r="432" spans="1:8">
      <c r="A432" s="47" t="s">
        <v>2252</v>
      </c>
      <c r="B432" s="47" t="s">
        <v>2257</v>
      </c>
      <c r="C432" s="47" t="s">
        <v>2258</v>
      </c>
      <c r="D432" s="54">
        <v>0.21919</v>
      </c>
      <c r="E432" s="54">
        <v>5.3574700000000001E-5</v>
      </c>
      <c r="F432" s="55">
        <f>D432/(D430+D431+D432)</f>
        <v>0.71980222925564719</v>
      </c>
      <c r="G432" s="55">
        <f>E432/(E430+E431+E432)</f>
        <v>1.138889918560501E-4</v>
      </c>
      <c r="H432" s="56">
        <f t="shared" si="6"/>
        <v>2.4442127834299013E-4</v>
      </c>
    </row>
    <row r="433" spans="1:8">
      <c r="A433" s="47" t="s">
        <v>2259</v>
      </c>
      <c r="B433" s="47" t="s">
        <v>2260</v>
      </c>
      <c r="C433" s="47" t="s">
        <v>2261</v>
      </c>
      <c r="D433" s="54">
        <v>0.165162</v>
      </c>
      <c r="E433" s="54">
        <v>0.673933</v>
      </c>
      <c r="F433" s="55">
        <f>D433/(D433+D434)</f>
        <v>0.24898318524570889</v>
      </c>
      <c r="G433" s="55">
        <f>E433/(E433+E434)</f>
        <v>0.85149101549766637</v>
      </c>
      <c r="H433" s="56">
        <f t="shared" si="6"/>
        <v>4.080436177813298</v>
      </c>
    </row>
    <row r="434" spans="1:8">
      <c r="A434" s="47" t="s">
        <v>2259</v>
      </c>
      <c r="B434" s="47" t="s">
        <v>2262</v>
      </c>
      <c r="C434" s="47" t="s">
        <v>2263</v>
      </c>
      <c r="D434" s="54">
        <v>0.49818400000000002</v>
      </c>
      <c r="E434" s="54">
        <v>0.11754100000000001</v>
      </c>
      <c r="F434" s="55">
        <f>D434/(D433+D434)</f>
        <v>0.75101681475429116</v>
      </c>
      <c r="G434" s="55">
        <f>E434/(E433+E434)</f>
        <v>0.14850898450233363</v>
      </c>
      <c r="H434" s="56">
        <f t="shared" si="6"/>
        <v>0.2359389301944663</v>
      </c>
    </row>
    <row r="435" spans="1:8">
      <c r="A435" s="47" t="s">
        <v>2264</v>
      </c>
      <c r="B435" s="47" t="s">
        <v>2265</v>
      </c>
      <c r="C435" s="47" t="s">
        <v>2266</v>
      </c>
      <c r="D435" s="54">
        <v>0.59917500000000001</v>
      </c>
      <c r="E435" s="54">
        <v>1.5179499999999999</v>
      </c>
      <c r="F435" s="55">
        <f>D435/(D435+D436+D437)</f>
        <v>0.58966662566121297</v>
      </c>
      <c r="G435" s="55">
        <f>E435/(E435+E436+E437)</f>
        <v>0.78435556970220899</v>
      </c>
      <c r="H435" s="56">
        <f t="shared" si="6"/>
        <v>2.5334000917928816</v>
      </c>
    </row>
    <row r="436" spans="1:8">
      <c r="A436" s="47" t="s">
        <v>2264</v>
      </c>
      <c r="B436" s="47" t="s">
        <v>2267</v>
      </c>
      <c r="C436" s="47" t="s">
        <v>2268</v>
      </c>
      <c r="D436" s="54">
        <v>0.239172</v>
      </c>
      <c r="E436" s="54">
        <v>0.109365</v>
      </c>
      <c r="F436" s="55">
        <f>D436/(D435+D436+D437)</f>
        <v>0.23537655308155986</v>
      </c>
      <c r="G436" s="55">
        <f>E436/(E435+E436+E437)</f>
        <v>5.6511114911875944E-2</v>
      </c>
      <c r="H436" s="56">
        <f t="shared" si="6"/>
        <v>0.45726506447242993</v>
      </c>
    </row>
    <row r="437" spans="1:8">
      <c r="A437" s="47" t="s">
        <v>2264</v>
      </c>
      <c r="B437" s="47" t="s">
        <v>2269</v>
      </c>
      <c r="C437" s="47" t="s">
        <v>2270</v>
      </c>
      <c r="D437" s="54">
        <v>0.17777799999999999</v>
      </c>
      <c r="E437" s="54">
        <v>0.30796800000000002</v>
      </c>
      <c r="F437" s="55">
        <f>D437/(D435+D436+D437)</f>
        <v>0.17495682125722722</v>
      </c>
      <c r="G437" s="55">
        <f>E437/(E435+E436+E437)</f>
        <v>0.15913331538591516</v>
      </c>
      <c r="H437" s="56">
        <f t="shared" si="6"/>
        <v>1.7323178346027068</v>
      </c>
    </row>
    <row r="438" spans="1:8">
      <c r="A438" s="47" t="s">
        <v>2271</v>
      </c>
      <c r="B438" s="47" t="s">
        <v>2272</v>
      </c>
      <c r="C438" s="47" t="s">
        <v>2273</v>
      </c>
      <c r="D438" s="54">
        <v>0</v>
      </c>
      <c r="E438" s="54">
        <v>0.483568</v>
      </c>
      <c r="F438" s="55">
        <f>D438/(D438+D439)</f>
        <v>0</v>
      </c>
      <c r="G438" s="55">
        <f>E438/(E438+E439)</f>
        <v>3.0382760148551121E-2</v>
      </c>
      <c r="H438" s="56" t="s">
        <v>1301</v>
      </c>
    </row>
    <row r="439" spans="1:8">
      <c r="A439" s="47" t="s">
        <v>2271</v>
      </c>
      <c r="B439" s="47" t="s">
        <v>2274</v>
      </c>
      <c r="C439" s="47" t="s">
        <v>2275</v>
      </c>
      <c r="D439" s="54">
        <v>21.245000000000001</v>
      </c>
      <c r="E439" s="54">
        <v>15.4323</v>
      </c>
      <c r="F439" s="55">
        <f>D439/(D438+D439)</f>
        <v>1</v>
      </c>
      <c r="G439" s="55">
        <f>E439/(E438+E439)</f>
        <v>0.96961723985144888</v>
      </c>
      <c r="H439" s="56">
        <f t="shared" si="6"/>
        <v>0.72639679924688161</v>
      </c>
    </row>
    <row r="440" spans="1:8">
      <c r="A440" s="47" t="s">
        <v>2276</v>
      </c>
      <c r="B440" s="47" t="s">
        <v>2277</v>
      </c>
      <c r="C440" s="47" t="s">
        <v>2278</v>
      </c>
      <c r="D440" s="54">
        <v>20.3825</v>
      </c>
      <c r="E440" s="54">
        <v>11.631600000000001</v>
      </c>
      <c r="F440" s="55">
        <f>D440/(D440+D441)</f>
        <v>0.84469610003820972</v>
      </c>
      <c r="G440" s="55">
        <f>E440/(E440+E441)</f>
        <v>0.49281429007219602</v>
      </c>
      <c r="H440" s="56">
        <f t="shared" si="6"/>
        <v>0.57066601251073223</v>
      </c>
    </row>
    <row r="441" spans="1:8">
      <c r="A441" s="47" t="s">
        <v>2276</v>
      </c>
      <c r="B441" s="47" t="s">
        <v>2279</v>
      </c>
      <c r="C441" s="47" t="s">
        <v>2280</v>
      </c>
      <c r="D441" s="54">
        <v>3.7474799999999999</v>
      </c>
      <c r="E441" s="54">
        <v>11.970800000000001</v>
      </c>
      <c r="F441" s="55">
        <f>D441/(D440+D441)</f>
        <v>0.15530389996179028</v>
      </c>
      <c r="G441" s="55">
        <f>E441/(E440+E441)</f>
        <v>0.50718570992780387</v>
      </c>
      <c r="H441" s="56">
        <f t="shared" si="6"/>
        <v>3.1943599432151744</v>
      </c>
    </row>
    <row r="442" spans="1:8">
      <c r="A442" s="47" t="s">
        <v>2281</v>
      </c>
      <c r="B442" s="47" t="s">
        <v>2282</v>
      </c>
      <c r="C442" s="47" t="s">
        <v>2283</v>
      </c>
      <c r="D442" s="54">
        <v>8.3944699999999997E-2</v>
      </c>
      <c r="E442" s="54">
        <v>0</v>
      </c>
      <c r="F442" s="55">
        <f>D442/(D442+D443)</f>
        <v>0.44905414506621755</v>
      </c>
      <c r="G442" s="55">
        <f>E442/(E442+E443)</f>
        <v>0</v>
      </c>
      <c r="H442" s="56">
        <f t="shared" si="6"/>
        <v>0</v>
      </c>
    </row>
    <row r="443" spans="1:8">
      <c r="A443" s="47" t="s">
        <v>2281</v>
      </c>
      <c r="B443" s="47" t="s">
        <v>2284</v>
      </c>
      <c r="C443" s="47" t="s">
        <v>2285</v>
      </c>
      <c r="D443" s="54">
        <v>0.102992</v>
      </c>
      <c r="E443" s="54">
        <v>0.32171100000000002</v>
      </c>
      <c r="F443" s="55">
        <f>D443/(D442+D443)</f>
        <v>0.55094585493378234</v>
      </c>
      <c r="G443" s="55">
        <f>E443/(E442+E443)</f>
        <v>1</v>
      </c>
      <c r="H443" s="56">
        <f t="shared" si="6"/>
        <v>3.1236503806120868</v>
      </c>
    </row>
    <row r="444" spans="1:8">
      <c r="A444" s="47" t="s">
        <v>2286</v>
      </c>
      <c r="B444" s="47" t="s">
        <v>2287</v>
      </c>
      <c r="C444" s="47" t="s">
        <v>2288</v>
      </c>
      <c r="D444" s="54">
        <v>1.60822</v>
      </c>
      <c r="E444" s="54">
        <v>2.7042099999999998</v>
      </c>
      <c r="F444" s="55">
        <f>D444/(D444+D445+D446+D447)</f>
        <v>0.92357540179796904</v>
      </c>
      <c r="G444" s="55">
        <f>E444/(E444+E445+E446+E447)</f>
        <v>0.87453790777297424</v>
      </c>
      <c r="H444" s="56">
        <f t="shared" si="6"/>
        <v>1.6814925818606905</v>
      </c>
    </row>
    <row r="445" spans="1:8">
      <c r="A445" s="47" t="s">
        <v>2286</v>
      </c>
      <c r="B445" s="47" t="s">
        <v>2289</v>
      </c>
      <c r="C445" s="47" t="s">
        <v>2290</v>
      </c>
      <c r="D445" s="54">
        <v>4.6300500000000001E-2</v>
      </c>
      <c r="E445" s="54">
        <v>0.19528300000000001</v>
      </c>
      <c r="F445" s="55">
        <f>D445/(D444+D445+D446+D447)</f>
        <v>2.6589647492847292E-2</v>
      </c>
      <c r="G445" s="55">
        <f>E445/(E444+E445+E446+E447)</f>
        <v>6.3154261778349222E-2</v>
      </c>
      <c r="H445" s="56">
        <f t="shared" si="6"/>
        <v>4.2177298301314243</v>
      </c>
    </row>
    <row r="446" spans="1:8">
      <c r="A446" s="47" t="s">
        <v>2286</v>
      </c>
      <c r="B446" s="47" t="s">
        <v>2291</v>
      </c>
      <c r="C446" s="47" t="s">
        <v>2292</v>
      </c>
      <c r="D446" s="54">
        <v>4.4731699999999999E-2</v>
      </c>
      <c r="E446" s="54">
        <v>2.49027E-2</v>
      </c>
      <c r="F446" s="55">
        <f>D446/(D444+D445+D446+D447)</f>
        <v>2.5688710375823091E-2</v>
      </c>
      <c r="G446" s="55">
        <f>E446/(E444+E445+E446+E447)</f>
        <v>8.0534999707485913E-3</v>
      </c>
      <c r="H446" s="56">
        <f t="shared" si="6"/>
        <v>0.55671257743390035</v>
      </c>
    </row>
    <row r="447" spans="1:8">
      <c r="A447" s="47" t="s">
        <v>2286</v>
      </c>
      <c r="B447" s="47" t="s">
        <v>2293</v>
      </c>
      <c r="C447" s="47" t="s">
        <v>2294</v>
      </c>
      <c r="D447" s="54">
        <v>4.2045800000000001E-2</v>
      </c>
      <c r="E447" s="54">
        <v>0.167763</v>
      </c>
      <c r="F447" s="55">
        <f>D447/(D444+D445+D446+D447)</f>
        <v>2.4146240333360516E-2</v>
      </c>
      <c r="G447" s="55">
        <f>E447/(E444+E445+E446+E447)</f>
        <v>5.425433047792793E-2</v>
      </c>
      <c r="H447" s="56">
        <f t="shared" si="6"/>
        <v>3.9900061361658001</v>
      </c>
    </row>
    <row r="448" spans="1:8">
      <c r="A448" s="47" t="s">
        <v>2295</v>
      </c>
      <c r="B448" s="47" t="s">
        <v>2296</v>
      </c>
      <c r="C448" s="47" t="s">
        <v>2297</v>
      </c>
      <c r="D448" s="54">
        <v>1.30536E-2</v>
      </c>
      <c r="E448" s="54">
        <v>9.4772099999999998E-2</v>
      </c>
      <c r="F448" s="55">
        <f>D448/(D448+D449+D450+D451)</f>
        <v>1.369279098513031E-3</v>
      </c>
      <c r="G448" s="55">
        <f>E448/(E448+E449+E450+E451)</f>
        <v>9.1601036096204021E-3</v>
      </c>
      <c r="H448" s="56">
        <f t="shared" si="6"/>
        <v>7.2602270637984923</v>
      </c>
    </row>
    <row r="449" spans="1:8">
      <c r="A449" s="47" t="s">
        <v>2295</v>
      </c>
      <c r="B449" s="47" t="s">
        <v>2298</v>
      </c>
      <c r="C449" s="47" t="s">
        <v>2299</v>
      </c>
      <c r="D449" s="54">
        <v>1.8622300000000001</v>
      </c>
      <c r="E449" s="54">
        <v>3.1404000000000001</v>
      </c>
      <c r="F449" s="55">
        <f>D449/(D448+D449+D450+D451)</f>
        <v>0.19534171536004794</v>
      </c>
      <c r="G449" s="55">
        <f>E449/(E448+E449+E450+E451)</f>
        <v>0.30353225659927252</v>
      </c>
      <c r="H449" s="56">
        <f t="shared" si="6"/>
        <v>1.6863652717440918</v>
      </c>
    </row>
    <row r="450" spans="1:8">
      <c r="A450" s="47" t="s">
        <v>2295</v>
      </c>
      <c r="B450" s="47" t="s">
        <v>2300</v>
      </c>
      <c r="C450" s="47" t="s">
        <v>2301</v>
      </c>
      <c r="D450" s="54">
        <v>0.93593800000000005</v>
      </c>
      <c r="E450" s="54">
        <v>2.27895</v>
      </c>
      <c r="F450" s="55">
        <f>D450/(D448+D449+D450+D451)</f>
        <v>9.8176774292462562E-2</v>
      </c>
      <c r="G450" s="55">
        <f>E450/(E448+E449+E450+E451)</f>
        <v>0.22026965869854542</v>
      </c>
      <c r="H450" s="56">
        <f t="shared" si="6"/>
        <v>2.4349369295829422</v>
      </c>
    </row>
    <row r="451" spans="1:8">
      <c r="A451" s="47" t="s">
        <v>2295</v>
      </c>
      <c r="B451" s="47" t="s">
        <v>2302</v>
      </c>
      <c r="C451" s="47" t="s">
        <v>2303</v>
      </c>
      <c r="D451" s="54">
        <v>6.7219699999999998</v>
      </c>
      <c r="E451" s="54">
        <v>4.8320600000000002</v>
      </c>
      <c r="F451" s="55">
        <f>D451/(D448+D449+D450+D451)</f>
        <v>0.70511223124897637</v>
      </c>
      <c r="G451" s="55">
        <f>E451/(E448+E449+E450+E451)</f>
        <v>0.46703798109256167</v>
      </c>
      <c r="H451" s="56">
        <f t="shared" si="6"/>
        <v>0.71884581454543839</v>
      </c>
    </row>
    <row r="452" spans="1:8">
      <c r="A452" s="47" t="s">
        <v>2304</v>
      </c>
      <c r="B452" s="47" t="s">
        <v>2305</v>
      </c>
      <c r="C452" s="47" t="s">
        <v>2306</v>
      </c>
      <c r="D452" s="54">
        <v>0.44656600000000002</v>
      </c>
      <c r="E452" s="54">
        <v>0.66857900000000003</v>
      </c>
      <c r="F452" s="55">
        <f>D452/(D452+D453)</f>
        <v>0.89099468195692189</v>
      </c>
      <c r="G452" s="55">
        <f>E452/(E452+E453)</f>
        <v>0.95449475361169689</v>
      </c>
      <c r="H452" s="56">
        <f t="shared" ref="H452:H515" si="7">E452/D452</f>
        <v>1.4971560754737261</v>
      </c>
    </row>
    <row r="453" spans="1:8">
      <c r="A453" s="47" t="s">
        <v>2304</v>
      </c>
      <c r="B453" s="47" t="s">
        <v>2307</v>
      </c>
      <c r="C453" s="47" t="s">
        <v>2308</v>
      </c>
      <c r="D453" s="54">
        <v>5.4633399999999999E-2</v>
      </c>
      <c r="E453" s="54">
        <v>3.1874300000000001E-2</v>
      </c>
      <c r="F453" s="55">
        <f>D453/(D452+D453)</f>
        <v>0.10900531804307827</v>
      </c>
      <c r="G453" s="55">
        <f>E453/(E452+E453)</f>
        <v>4.5505246388303118E-2</v>
      </c>
      <c r="H453" s="56">
        <f t="shared" si="7"/>
        <v>0.58342149674008947</v>
      </c>
    </row>
    <row r="454" spans="1:8">
      <c r="A454" s="47" t="s">
        <v>2309</v>
      </c>
      <c r="B454" s="47" t="s">
        <v>2310</v>
      </c>
      <c r="C454" s="47" t="s">
        <v>2311</v>
      </c>
      <c r="D454" s="54">
        <v>4.5022800000000002E-2</v>
      </c>
      <c r="E454" s="54">
        <v>0</v>
      </c>
      <c r="F454" s="55">
        <f>D454/(D454+D455)</f>
        <v>9.8653885494284395E-3</v>
      </c>
      <c r="G454" s="55">
        <f>E454/(E454+E455)</f>
        <v>0</v>
      </c>
      <c r="H454" s="56">
        <f t="shared" si="7"/>
        <v>0</v>
      </c>
    </row>
    <row r="455" spans="1:8">
      <c r="A455" s="47" t="s">
        <v>2309</v>
      </c>
      <c r="B455" s="47" t="s">
        <v>2312</v>
      </c>
      <c r="C455" s="47" t="s">
        <v>2313</v>
      </c>
      <c r="D455" s="54">
        <v>4.5186900000000003</v>
      </c>
      <c r="E455" s="54">
        <v>17.929400000000001</v>
      </c>
      <c r="F455" s="55">
        <f>D455/(D454+D455)</f>
        <v>0.99013461145057158</v>
      </c>
      <c r="G455" s="55">
        <f>E455/(E454+E455)</f>
        <v>1</v>
      </c>
      <c r="H455" s="56">
        <f t="shared" si="7"/>
        <v>3.9678313847597422</v>
      </c>
    </row>
    <row r="456" spans="1:8">
      <c r="A456" s="47" t="s">
        <v>2314</v>
      </c>
      <c r="B456" s="47" t="s">
        <v>2315</v>
      </c>
      <c r="C456" s="47" t="s">
        <v>2316</v>
      </c>
      <c r="D456" s="54">
        <v>0.67047000000000001</v>
      </c>
      <c r="E456" s="54">
        <v>0.310915</v>
      </c>
      <c r="F456" s="55">
        <f>D456/(D456+D457+D458)</f>
        <v>0.81099950817724875</v>
      </c>
      <c r="G456" s="55">
        <f>E456/(E456+E457+E458)</f>
        <v>0.34235971251540215</v>
      </c>
      <c r="H456" s="56">
        <f t="shared" si="7"/>
        <v>0.46372693781973839</v>
      </c>
    </row>
    <row r="457" spans="1:8">
      <c r="A457" s="47" t="s">
        <v>2314</v>
      </c>
      <c r="B457" s="47" t="s">
        <v>2317</v>
      </c>
      <c r="C457" s="47" t="s">
        <v>2318</v>
      </c>
      <c r="D457" s="54">
        <v>2.3263599999999999E-2</v>
      </c>
      <c r="E457" s="54">
        <v>0.32322800000000002</v>
      </c>
      <c r="F457" s="55">
        <f>D457/(D456+D457+D458)</f>
        <v>2.8139615729909234E-2</v>
      </c>
      <c r="G457" s="55">
        <f>E457/(E456+E457+E458)</f>
        <v>0.35591800060122031</v>
      </c>
      <c r="H457" s="56">
        <f t="shared" si="7"/>
        <v>13.894152237830776</v>
      </c>
    </row>
    <row r="458" spans="1:8">
      <c r="A458" s="47" t="s">
        <v>2314</v>
      </c>
      <c r="B458" s="47" t="s">
        <v>2319</v>
      </c>
      <c r="C458" s="47" t="s">
        <v>2320</v>
      </c>
      <c r="D458" s="54">
        <v>0.13298699999999999</v>
      </c>
      <c r="E458" s="54">
        <v>0.27400999999999998</v>
      </c>
      <c r="F458" s="55">
        <f>D458/(D456+D457+D458)</f>
        <v>0.160860876092842</v>
      </c>
      <c r="G458" s="55">
        <f>E458/(E456+E457+E458)</f>
        <v>0.30172228688337754</v>
      </c>
      <c r="H458" s="56">
        <f t="shared" si="7"/>
        <v>2.0604269590260702</v>
      </c>
    </row>
    <row r="459" spans="1:8">
      <c r="A459" s="47" t="s">
        <v>2321</v>
      </c>
      <c r="B459" s="47" t="s">
        <v>2322</v>
      </c>
      <c r="C459" s="47" t="s">
        <v>2323</v>
      </c>
      <c r="D459" s="54">
        <v>0.14926400000000001</v>
      </c>
      <c r="E459" s="54">
        <v>2.7024599999999999E-2</v>
      </c>
      <c r="F459" s="55">
        <f>D459/(D459+D460)</f>
        <v>0.73992666366262305</v>
      </c>
      <c r="G459" s="55">
        <f>E459/(E459+E460)</f>
        <v>0.1365240093843017</v>
      </c>
      <c r="H459" s="56">
        <f t="shared" si="7"/>
        <v>0.1810523635973845</v>
      </c>
    </row>
    <row r="460" spans="1:8">
      <c r="A460" s="47" t="s">
        <v>2321</v>
      </c>
      <c r="B460" s="47" t="s">
        <v>2324</v>
      </c>
      <c r="C460" s="47" t="s">
        <v>2325</v>
      </c>
      <c r="D460" s="54">
        <v>5.24641E-2</v>
      </c>
      <c r="E460" s="54">
        <v>0.17092299999999999</v>
      </c>
      <c r="F460" s="55">
        <f>D460/(D459+D460)</f>
        <v>0.26007333633737689</v>
      </c>
      <c r="G460" s="55">
        <f>E460/(E459+E460)</f>
        <v>0.86347599061569824</v>
      </c>
      <c r="H460" s="56">
        <f t="shared" si="7"/>
        <v>3.2579039762428019</v>
      </c>
    </row>
    <row r="461" spans="1:8">
      <c r="A461" s="47" t="s">
        <v>2326</v>
      </c>
      <c r="B461" s="47" t="s">
        <v>2327</v>
      </c>
      <c r="C461" s="47" t="s">
        <v>2328</v>
      </c>
      <c r="D461" s="54">
        <v>1.3729499999999999</v>
      </c>
      <c r="E461" s="54">
        <v>3.1957900000000001</v>
      </c>
      <c r="F461" s="55">
        <f>D461/(D461+D462)</f>
        <v>0.89717350647517546</v>
      </c>
      <c r="G461" s="55">
        <f>E461/(E461+E462)</f>
        <v>0.99505999335669737</v>
      </c>
      <c r="H461" s="56">
        <f t="shared" si="7"/>
        <v>2.3276812702574752</v>
      </c>
    </row>
    <row r="462" spans="1:8">
      <c r="A462" s="47" t="s">
        <v>2326</v>
      </c>
      <c r="B462" s="47" t="s">
        <v>2329</v>
      </c>
      <c r="C462" s="47" t="s">
        <v>2330</v>
      </c>
      <c r="D462" s="54">
        <v>0.157356</v>
      </c>
      <c r="E462" s="54">
        <v>1.5865600000000001E-2</v>
      </c>
      <c r="F462" s="55">
        <f>D462/(D461+D462)</f>
        <v>0.10282649352482445</v>
      </c>
      <c r="G462" s="55">
        <f>E462/(E461+E462)</f>
        <v>4.9400066433026007E-3</v>
      </c>
      <c r="H462" s="56">
        <f t="shared" si="7"/>
        <v>0.10082615216451868</v>
      </c>
    </row>
    <row r="463" spans="1:8">
      <c r="A463" s="47" t="s">
        <v>2331</v>
      </c>
      <c r="B463" s="47" t="s">
        <v>2332</v>
      </c>
      <c r="C463" s="47" t="s">
        <v>2333</v>
      </c>
      <c r="D463" s="54">
        <v>0.49870599999999998</v>
      </c>
      <c r="E463" s="54">
        <v>1.0307299999999999</v>
      </c>
      <c r="F463" s="55">
        <f>D463/(D463+D464)</f>
        <v>0.12635909774558013</v>
      </c>
      <c r="G463" s="55">
        <f>E463/(E463+E464)</f>
        <v>0.41072794797411449</v>
      </c>
      <c r="H463" s="56">
        <f t="shared" si="7"/>
        <v>2.0668089014369189</v>
      </c>
    </row>
    <row r="464" spans="1:8">
      <c r="A464" s="47" t="s">
        <v>2331</v>
      </c>
      <c r="B464" s="47" t="s">
        <v>2334</v>
      </c>
      <c r="C464" s="47" t="s">
        <v>2335</v>
      </c>
      <c r="D464" s="54">
        <v>3.4480300000000002</v>
      </c>
      <c r="E464" s="54">
        <v>1.47879</v>
      </c>
      <c r="F464" s="55">
        <f>D464/(D463+D464)</f>
        <v>0.87364090225441993</v>
      </c>
      <c r="G464" s="55">
        <f>E464/(E463+E464)</f>
        <v>0.5892720520258854</v>
      </c>
      <c r="H464" s="56">
        <f t="shared" si="7"/>
        <v>0.42887967912112135</v>
      </c>
    </row>
    <row r="465" spans="1:8">
      <c r="A465" s="47" t="s">
        <v>2336</v>
      </c>
      <c r="B465" s="47" t="s">
        <v>2337</v>
      </c>
      <c r="C465" s="47" t="s">
        <v>2338</v>
      </c>
      <c r="D465" s="54">
        <v>0.11988600000000001</v>
      </c>
      <c r="E465" s="54">
        <v>0.201103</v>
      </c>
      <c r="F465" s="55">
        <f>D465/(D465+D466+D467)</f>
        <v>0.1691923824900011</v>
      </c>
      <c r="G465" s="55">
        <f>E465/(E465+E466+E467)</f>
        <v>0.22309429725790025</v>
      </c>
      <c r="H465" s="56">
        <f t="shared" si="7"/>
        <v>1.6774519126503511</v>
      </c>
    </row>
    <row r="466" spans="1:8">
      <c r="A466" s="47" t="s">
        <v>2336</v>
      </c>
      <c r="B466" s="47" t="s">
        <v>2339</v>
      </c>
      <c r="C466" s="47" t="s">
        <v>2340</v>
      </c>
      <c r="D466" s="54">
        <v>0.437361</v>
      </c>
      <c r="E466" s="54">
        <v>0.22778899999999999</v>
      </c>
      <c r="F466" s="55">
        <f>D466/(D465+D466+D467)</f>
        <v>0.61723762239301805</v>
      </c>
      <c r="G466" s="55">
        <f>E466/(E465+E466+E467)</f>
        <v>0.25269850215103623</v>
      </c>
      <c r="H466" s="56">
        <f t="shared" si="7"/>
        <v>0.52082604530353638</v>
      </c>
    </row>
    <row r="467" spans="1:8">
      <c r="A467" s="47" t="s">
        <v>2336</v>
      </c>
      <c r="B467" s="47" t="s">
        <v>2341</v>
      </c>
      <c r="C467" s="47" t="s">
        <v>2342</v>
      </c>
      <c r="D467" s="54">
        <v>0.15133099999999999</v>
      </c>
      <c r="E467" s="54">
        <v>0.47253400000000001</v>
      </c>
      <c r="F467" s="55">
        <f>D467/(D465+D466+D467)</f>
        <v>0.21356999511698074</v>
      </c>
      <c r="G467" s="55">
        <f>E467/(E465+E466+E467)</f>
        <v>0.52420720059106352</v>
      </c>
      <c r="H467" s="56">
        <f t="shared" si="7"/>
        <v>3.1225195102127126</v>
      </c>
    </row>
    <row r="468" spans="1:8">
      <c r="A468" s="47" t="s">
        <v>2343</v>
      </c>
      <c r="B468" s="47" t="s">
        <v>2344</v>
      </c>
      <c r="C468" s="47" t="s">
        <v>2345</v>
      </c>
      <c r="D468" s="54">
        <v>7.2203000000000003E-2</v>
      </c>
      <c r="E468" s="54">
        <v>0.16464999999999999</v>
      </c>
      <c r="F468" s="55">
        <f>D468/(D468+D469)</f>
        <v>9.9732129525381807E-3</v>
      </c>
      <c r="G468" s="55">
        <f>E468/(E468+E469)</f>
        <v>4.675630777094663E-2</v>
      </c>
      <c r="H468" s="56">
        <f t="shared" si="7"/>
        <v>2.2803761616553326</v>
      </c>
    </row>
    <row r="469" spans="1:8">
      <c r="A469" s="47" t="s">
        <v>2343</v>
      </c>
      <c r="B469" s="47" t="s">
        <v>2346</v>
      </c>
      <c r="C469" s="47" t="s">
        <v>2347</v>
      </c>
      <c r="D469" s="54">
        <v>7.1674899999999999</v>
      </c>
      <c r="E469" s="54">
        <v>3.3567999999999998</v>
      </c>
      <c r="F469" s="55">
        <f>D469/(D468+D469)</f>
        <v>0.99002678704746183</v>
      </c>
      <c r="G469" s="55">
        <f>E469/(E468+E469)</f>
        <v>0.95324369222905336</v>
      </c>
      <c r="H469" s="56">
        <f t="shared" si="7"/>
        <v>0.46833689338945711</v>
      </c>
    </row>
    <row r="470" spans="1:8">
      <c r="A470" s="47" t="s">
        <v>2348</v>
      </c>
      <c r="B470" s="47" t="s">
        <v>2349</v>
      </c>
      <c r="C470" s="47" t="s">
        <v>2350</v>
      </c>
      <c r="D470" s="54">
        <v>0.27946700000000002</v>
      </c>
      <c r="E470" s="54">
        <v>1.9186099999999999</v>
      </c>
      <c r="F470" s="55">
        <f>D470/(D470+D471)</f>
        <v>0.17622014544450237</v>
      </c>
      <c r="G470" s="55">
        <f>E470/(E470+E471)</f>
        <v>1</v>
      </c>
      <c r="H470" s="56">
        <f t="shared" si="7"/>
        <v>6.8652470595812733</v>
      </c>
    </row>
    <row r="471" spans="1:8">
      <c r="A471" s="47" t="s">
        <v>2348</v>
      </c>
      <c r="B471" s="47" t="s">
        <v>2351</v>
      </c>
      <c r="C471" s="47" t="s">
        <v>2352</v>
      </c>
      <c r="D471" s="54">
        <v>1.30643</v>
      </c>
      <c r="E471" s="54">
        <v>0</v>
      </c>
      <c r="F471" s="55">
        <f>D471/(D470+D471)</f>
        <v>0.82377985455549751</v>
      </c>
      <c r="G471" s="55">
        <f>E471/(E470+E471)</f>
        <v>0</v>
      </c>
      <c r="H471" s="56">
        <f t="shared" si="7"/>
        <v>0</v>
      </c>
    </row>
    <row r="472" spans="1:8">
      <c r="A472" s="47" t="s">
        <v>2353</v>
      </c>
      <c r="B472" s="47" t="s">
        <v>2354</v>
      </c>
      <c r="C472" s="47" t="s">
        <v>2355</v>
      </c>
      <c r="D472" s="54">
        <v>0.430058</v>
      </c>
      <c r="E472" s="54">
        <v>0.95628199999999997</v>
      </c>
      <c r="F472" s="55">
        <f>D472/(D472+D473+D474)</f>
        <v>0.30215364337610456</v>
      </c>
      <c r="G472" s="55">
        <f>E472/(E472+E473+E474)</f>
        <v>0.76701406863264876</v>
      </c>
      <c r="H472" s="56">
        <f t="shared" si="7"/>
        <v>2.2236116988871268</v>
      </c>
    </row>
    <row r="473" spans="1:8">
      <c r="A473" s="47" t="s">
        <v>2353</v>
      </c>
      <c r="B473" s="47" t="s">
        <v>2356</v>
      </c>
      <c r="C473" s="47" t="s">
        <v>2357</v>
      </c>
      <c r="D473" s="54">
        <v>0.717364</v>
      </c>
      <c r="E473" s="54">
        <v>0.26789299999999999</v>
      </c>
      <c r="F473" s="55">
        <f>D473/(D472+D473+D474)</f>
        <v>0.50401142689324663</v>
      </c>
      <c r="G473" s="55">
        <f>E473/(E472+E473+E474)</f>
        <v>0.21487144993653146</v>
      </c>
      <c r="H473" s="56">
        <f t="shared" si="7"/>
        <v>0.3734408194445219</v>
      </c>
    </row>
    <row r="474" spans="1:8">
      <c r="A474" s="47" t="s">
        <v>2353</v>
      </c>
      <c r="B474" s="47" t="s">
        <v>2358</v>
      </c>
      <c r="C474" s="47" t="s">
        <v>2359</v>
      </c>
      <c r="D474" s="54">
        <v>0.27588699999999999</v>
      </c>
      <c r="E474" s="54">
        <v>2.2584400000000001E-2</v>
      </c>
      <c r="F474" s="55">
        <f>D474/(D472+D473+D474)</f>
        <v>0.19383492973064881</v>
      </c>
      <c r="G474" s="55">
        <f>E474/(E472+E473+E474)</f>
        <v>1.8114481430819774E-2</v>
      </c>
      <c r="H474" s="56">
        <f t="shared" si="7"/>
        <v>8.1861051807442908E-2</v>
      </c>
    </row>
    <row r="475" spans="1:8">
      <c r="A475" s="47" t="s">
        <v>2360</v>
      </c>
      <c r="B475" s="47" t="s">
        <v>2361</v>
      </c>
      <c r="C475" s="47" t="s">
        <v>2362</v>
      </c>
      <c r="D475" s="54">
        <v>0.156113</v>
      </c>
      <c r="E475" s="54">
        <v>0.284279</v>
      </c>
      <c r="F475" s="55">
        <f>D475/(D475+D476)</f>
        <v>0.26715301236570738</v>
      </c>
      <c r="G475" s="55">
        <f>E475/(E475+E476)</f>
        <v>0.89591689512711892</v>
      </c>
      <c r="H475" s="56">
        <f t="shared" si="7"/>
        <v>1.8209822372255995</v>
      </c>
    </row>
    <row r="476" spans="1:8">
      <c r="A476" s="47" t="s">
        <v>2360</v>
      </c>
      <c r="B476" s="47" t="s">
        <v>2363</v>
      </c>
      <c r="C476" s="47" t="s">
        <v>2364</v>
      </c>
      <c r="D476" s="54">
        <v>0.42824499999999999</v>
      </c>
      <c r="E476" s="54">
        <v>3.3026100000000003E-2</v>
      </c>
      <c r="F476" s="55">
        <f>D476/(D475+D476)</f>
        <v>0.73284698763429279</v>
      </c>
      <c r="G476" s="55">
        <f>E476/(E475+E476)</f>
        <v>0.10408310487288103</v>
      </c>
      <c r="H476" s="56">
        <f t="shared" si="7"/>
        <v>7.7119639458721065E-2</v>
      </c>
    </row>
    <row r="477" spans="1:8">
      <c r="A477" s="47" t="s">
        <v>2365</v>
      </c>
      <c r="B477" s="47" t="s">
        <v>2366</v>
      </c>
      <c r="C477" s="47" t="s">
        <v>2367</v>
      </c>
      <c r="D477" s="54">
        <v>1.43319</v>
      </c>
      <c r="E477" s="54">
        <v>0.96664499999999998</v>
      </c>
      <c r="F477" s="55">
        <f>D477/(D477+D478)</f>
        <v>0.94910649132576708</v>
      </c>
      <c r="G477" s="55">
        <f>E477/(E477+E478)</f>
        <v>0.8565788948998444</v>
      </c>
      <c r="H477" s="56">
        <f t="shared" si="7"/>
        <v>0.67447093546563963</v>
      </c>
    </row>
    <row r="478" spans="1:8">
      <c r="A478" s="47" t="s">
        <v>2365</v>
      </c>
      <c r="B478" s="47" t="s">
        <v>2368</v>
      </c>
      <c r="C478" s="47" t="s">
        <v>2369</v>
      </c>
      <c r="D478" s="54">
        <v>7.6851299999999997E-2</v>
      </c>
      <c r="E478" s="54">
        <v>0.16184999999999999</v>
      </c>
      <c r="F478" s="55">
        <f>D478/(D477+D478)</f>
        <v>5.0893508674232951E-2</v>
      </c>
      <c r="G478" s="55">
        <f>E478/(E477+E478)</f>
        <v>0.14342110510015552</v>
      </c>
      <c r="H478" s="56">
        <f t="shared" si="7"/>
        <v>2.1060151227110016</v>
      </c>
    </row>
    <row r="479" spans="1:8">
      <c r="A479" s="47" t="s">
        <v>2370</v>
      </c>
      <c r="B479" s="47" t="s">
        <v>2371</v>
      </c>
      <c r="C479" s="47" t="s">
        <v>2372</v>
      </c>
      <c r="D479" s="54">
        <v>0.24476700000000001</v>
      </c>
      <c r="E479" s="54">
        <v>0.38448700000000002</v>
      </c>
      <c r="F479" s="55">
        <f>D479/(D479+D480)</f>
        <v>0.49573264094234304</v>
      </c>
      <c r="G479" s="55">
        <f>E479/(E479+E480)</f>
        <v>0.73050696427519668</v>
      </c>
      <c r="H479" s="56">
        <f t="shared" si="7"/>
        <v>1.5708285839185838</v>
      </c>
    </row>
    <row r="480" spans="1:8">
      <c r="A480" s="47" t="s">
        <v>2370</v>
      </c>
      <c r="B480" s="47" t="s">
        <v>2373</v>
      </c>
      <c r="C480" s="47" t="s">
        <v>2374</v>
      </c>
      <c r="D480" s="54">
        <v>0.24898100000000001</v>
      </c>
      <c r="E480" s="54">
        <v>0.141842</v>
      </c>
      <c r="F480" s="55">
        <f>D480/(D479+D480)</f>
        <v>0.50426735905765696</v>
      </c>
      <c r="G480" s="55">
        <f>E480/(E479+E480)</f>
        <v>0.26949303572480326</v>
      </c>
      <c r="H480" s="56">
        <f t="shared" si="7"/>
        <v>0.56969005667099093</v>
      </c>
    </row>
    <row r="481" spans="1:8">
      <c r="A481" s="47" t="s">
        <v>2375</v>
      </c>
      <c r="B481" s="47" t="s">
        <v>2376</v>
      </c>
      <c r="C481" s="47" t="s">
        <v>2377</v>
      </c>
      <c r="D481" s="54">
        <v>2.92246E-2</v>
      </c>
      <c r="E481" s="54">
        <v>8.4622000000000003E-2</v>
      </c>
      <c r="F481" s="55">
        <f>D481/(D481+D482+D483+D484)</f>
        <v>3.226461742416966E-2</v>
      </c>
      <c r="G481" s="55">
        <f>E481/(E481+E482+E483+E484)</f>
        <v>0.18926476781617729</v>
      </c>
      <c r="H481" s="56">
        <f t="shared" si="7"/>
        <v>2.8955742764657173</v>
      </c>
    </row>
    <row r="482" spans="1:8">
      <c r="A482" s="47" t="s">
        <v>2375</v>
      </c>
      <c r="B482" s="47" t="s">
        <v>2378</v>
      </c>
      <c r="C482" s="47" t="s">
        <v>2379</v>
      </c>
      <c r="D482" s="54">
        <v>0.43856499999999998</v>
      </c>
      <c r="E482" s="54">
        <v>0.265762</v>
      </c>
      <c r="F482" s="55">
        <f>D482/(D481+D482+D483+D484)</f>
        <v>0.48418564978240825</v>
      </c>
      <c r="G482" s="55">
        <f>E482/(E481+E482+E483+E484)</f>
        <v>0.59440078495382886</v>
      </c>
      <c r="H482" s="56">
        <f t="shared" si="7"/>
        <v>0.60598086942642482</v>
      </c>
    </row>
    <row r="483" spans="1:8">
      <c r="A483" s="47" t="s">
        <v>2375</v>
      </c>
      <c r="B483" s="47" t="s">
        <v>2380</v>
      </c>
      <c r="C483" s="47" t="s">
        <v>2381</v>
      </c>
      <c r="D483" s="54">
        <v>0.21399699999999999</v>
      </c>
      <c r="E483" s="54">
        <v>7.9143000000000005E-2</v>
      </c>
      <c r="F483" s="55">
        <f>D483/(D481+D482+D483+D484)</f>
        <v>0.23625751370147188</v>
      </c>
      <c r="G483" s="55">
        <f>E483/(E481+E482+E483+E484)</f>
        <v>0.17701048804419323</v>
      </c>
      <c r="H483" s="56">
        <f t="shared" si="7"/>
        <v>0.36983228736851453</v>
      </c>
    </row>
    <row r="484" spans="1:8">
      <c r="A484" s="47" t="s">
        <v>2375</v>
      </c>
      <c r="B484" s="47" t="s">
        <v>2382</v>
      </c>
      <c r="C484" s="47" t="s">
        <v>2383</v>
      </c>
      <c r="D484" s="54">
        <v>0.223992</v>
      </c>
      <c r="E484" s="54">
        <v>1.75821E-2</v>
      </c>
      <c r="F484" s="55">
        <f>D484/(D481+D482+D483+D484)</f>
        <v>0.24729221909195032</v>
      </c>
      <c r="G484" s="55">
        <f>E484/(E481+E482+E483+E484)</f>
        <v>3.9323959185800506E-2</v>
      </c>
      <c r="H484" s="56">
        <f t="shared" si="7"/>
        <v>7.8494321225758057E-2</v>
      </c>
    </row>
    <row r="485" spans="1:8">
      <c r="A485" s="47" t="s">
        <v>2384</v>
      </c>
      <c r="B485" s="47" t="s">
        <v>2385</v>
      </c>
      <c r="C485" s="47" t="s">
        <v>2386</v>
      </c>
      <c r="D485" s="54">
        <v>0.14877499999999999</v>
      </c>
      <c r="E485" s="54">
        <v>0.30063499999999999</v>
      </c>
      <c r="F485" s="55">
        <f>D485/(D485+D486)</f>
        <v>0.64080227454118732</v>
      </c>
      <c r="G485" s="55">
        <f>E485/(E485+E486)</f>
        <v>0.91702276214997591</v>
      </c>
      <c r="H485" s="56">
        <f t="shared" si="7"/>
        <v>2.0207360107544949</v>
      </c>
    </row>
    <row r="486" spans="1:8">
      <c r="A486" s="47" t="s">
        <v>2384</v>
      </c>
      <c r="B486" s="47" t="s">
        <v>2387</v>
      </c>
      <c r="C486" s="47" t="s">
        <v>2388</v>
      </c>
      <c r="D486" s="54">
        <v>8.3394899999999994E-2</v>
      </c>
      <c r="E486" s="54">
        <v>2.7203100000000001E-2</v>
      </c>
      <c r="F486" s="55">
        <f>D486/(D485+D486)</f>
        <v>0.35919772545881268</v>
      </c>
      <c r="G486" s="55">
        <f>E486/(E485+E486)</f>
        <v>8.2977237850024158E-2</v>
      </c>
      <c r="H486" s="56">
        <f t="shared" si="7"/>
        <v>0.32619620624282786</v>
      </c>
    </row>
    <row r="487" spans="1:8">
      <c r="A487" s="47" t="s">
        <v>2389</v>
      </c>
      <c r="B487" s="47" t="s">
        <v>2390</v>
      </c>
      <c r="C487" s="47" t="s">
        <v>2391</v>
      </c>
      <c r="D487" s="54">
        <v>0.52036300000000002</v>
      </c>
      <c r="E487" s="54">
        <v>1.8123800000000001</v>
      </c>
      <c r="F487" s="55">
        <f>D487/(D487+D488+D489)</f>
        <v>0.2207008726447604</v>
      </c>
      <c r="G487" s="55">
        <f>E487/(E487+E488+E489)</f>
        <v>0.74702940832177855</v>
      </c>
      <c r="H487" s="56">
        <f t="shared" si="7"/>
        <v>3.4829148113912787</v>
      </c>
    </row>
    <row r="488" spans="1:8">
      <c r="A488" s="47" t="s">
        <v>2389</v>
      </c>
      <c r="B488" s="47" t="s">
        <v>2392</v>
      </c>
      <c r="C488" s="47" t="s">
        <v>2393</v>
      </c>
      <c r="D488" s="54">
        <v>0.84413800000000005</v>
      </c>
      <c r="E488" s="54">
        <v>0</v>
      </c>
      <c r="F488" s="55">
        <f>D488/(D487+D488+D489)</f>
        <v>0.35802313621952903</v>
      </c>
      <c r="G488" s="55">
        <f>E488/(E487+E488+E489)</f>
        <v>0</v>
      </c>
      <c r="H488" s="56">
        <f t="shared" si="7"/>
        <v>0</v>
      </c>
    </row>
    <row r="489" spans="1:8">
      <c r="A489" s="47" t="s">
        <v>2389</v>
      </c>
      <c r="B489" s="47" t="s">
        <v>2394</v>
      </c>
      <c r="C489" s="47" t="s">
        <v>2395</v>
      </c>
      <c r="D489" s="54">
        <v>0.99327399999999999</v>
      </c>
      <c r="E489" s="54">
        <v>0.61373599999999995</v>
      </c>
      <c r="F489" s="55">
        <f>D489/(D487+D488+D489)</f>
        <v>0.42127599113571051</v>
      </c>
      <c r="G489" s="55">
        <f>E489/(E487+E488+E489)</f>
        <v>0.25297059167822145</v>
      </c>
      <c r="H489" s="56">
        <f t="shared" si="7"/>
        <v>0.61789194119648749</v>
      </c>
    </row>
    <row r="490" spans="1:8">
      <c r="A490" s="47" t="s">
        <v>2396</v>
      </c>
      <c r="B490" s="47" t="s">
        <v>2397</v>
      </c>
      <c r="C490" s="47" t="s">
        <v>2398</v>
      </c>
      <c r="D490" s="54">
        <v>0.15937200000000001</v>
      </c>
      <c r="E490" s="54">
        <v>0.114327</v>
      </c>
      <c r="F490" s="55">
        <f>D490/(D490+D491)</f>
        <v>0.26400079512324415</v>
      </c>
      <c r="G490" s="55">
        <f>E490/(E490+E491)</f>
        <v>8.9916687443028859E-2</v>
      </c>
      <c r="H490" s="56">
        <f t="shared" si="7"/>
        <v>0.71735938558843448</v>
      </c>
    </row>
    <row r="491" spans="1:8">
      <c r="A491" s="47" t="s">
        <v>2396</v>
      </c>
      <c r="B491" s="47" t="s">
        <v>2399</v>
      </c>
      <c r="C491" s="47" t="s">
        <v>2400</v>
      </c>
      <c r="D491" s="54">
        <v>0.44430799999999998</v>
      </c>
      <c r="E491" s="54">
        <v>1.1571499999999999</v>
      </c>
      <c r="F491" s="55">
        <f>D491/(D490+D491)</f>
        <v>0.73599920487675585</v>
      </c>
      <c r="G491" s="55">
        <f>E491/(E490+E491)</f>
        <v>0.91008331255697106</v>
      </c>
      <c r="H491" s="56">
        <f t="shared" si="7"/>
        <v>2.6043870468233745</v>
      </c>
    </row>
    <row r="492" spans="1:8">
      <c r="A492" s="47" t="s">
        <v>2401</v>
      </c>
      <c r="B492" s="47" t="s">
        <v>2402</v>
      </c>
      <c r="C492" s="47" t="s">
        <v>2403</v>
      </c>
      <c r="D492" s="54">
        <v>0.81898199999999999</v>
      </c>
      <c r="E492" s="54">
        <v>0</v>
      </c>
      <c r="F492" s="55">
        <f>D492/(D492+D493+D494)</f>
        <v>0.29043696652312356</v>
      </c>
      <c r="G492" s="55">
        <f>E492/(E492+E493+E494)</f>
        <v>0</v>
      </c>
      <c r="H492" s="56">
        <f t="shared" si="7"/>
        <v>0</v>
      </c>
    </row>
    <row r="493" spans="1:8">
      <c r="A493" s="47" t="s">
        <v>2401</v>
      </c>
      <c r="B493" s="47" t="s">
        <v>2404</v>
      </c>
      <c r="C493" s="47" t="s">
        <v>2405</v>
      </c>
      <c r="D493" s="54">
        <v>1.62338</v>
      </c>
      <c r="E493" s="54">
        <v>3.5135200000000002</v>
      </c>
      <c r="F493" s="55">
        <f>D493/(D492+D493+D494)</f>
        <v>0.5757019845543716</v>
      </c>
      <c r="G493" s="55">
        <f>E493/(E492+E493+E494)</f>
        <v>0.63996444561016208</v>
      </c>
      <c r="H493" s="56">
        <f t="shared" si="7"/>
        <v>2.1643238182064581</v>
      </c>
    </row>
    <row r="494" spans="1:8">
      <c r="A494" s="47" t="s">
        <v>2401</v>
      </c>
      <c r="B494" s="47" t="s">
        <v>2406</v>
      </c>
      <c r="C494" s="47" t="s">
        <v>2407</v>
      </c>
      <c r="D494" s="54">
        <v>0.37746499999999999</v>
      </c>
      <c r="E494" s="54">
        <v>1.9766600000000001</v>
      </c>
      <c r="F494" s="55">
        <f>D494/(D492+D493+D494)</f>
        <v>0.13386104892250481</v>
      </c>
      <c r="G494" s="55">
        <f>E494/(E492+E493+E494)</f>
        <v>0.36003555438983786</v>
      </c>
      <c r="H494" s="56">
        <f t="shared" si="7"/>
        <v>5.236670949624469</v>
      </c>
    </row>
    <row r="495" spans="1:8">
      <c r="A495" s="47" t="s">
        <v>2408</v>
      </c>
      <c r="B495" s="47" t="s">
        <v>2409</v>
      </c>
      <c r="C495" s="47" t="s">
        <v>2410</v>
      </c>
      <c r="D495" s="54">
        <v>1.75522</v>
      </c>
      <c r="E495" s="54">
        <v>0.84215300000000004</v>
      </c>
      <c r="F495" s="55">
        <f>D495/(D495+D496)</f>
        <v>0.86318106531224059</v>
      </c>
      <c r="G495" s="55">
        <f>E495/(E495+E496)</f>
        <v>0.65402982362265139</v>
      </c>
      <c r="H495" s="56">
        <f t="shared" si="7"/>
        <v>0.47979911350144144</v>
      </c>
    </row>
    <row r="496" spans="1:8">
      <c r="A496" s="47" t="s">
        <v>2408</v>
      </c>
      <c r="B496" s="47" t="s">
        <v>2411</v>
      </c>
      <c r="C496" s="47" t="s">
        <v>2412</v>
      </c>
      <c r="D496" s="54">
        <v>0.27821200000000001</v>
      </c>
      <c r="E496" s="54">
        <v>0.44548399999999999</v>
      </c>
      <c r="F496" s="55">
        <f>D496/(D495+D496)</f>
        <v>0.13681893468775944</v>
      </c>
      <c r="G496" s="55">
        <f>E496/(E495+E496)</f>
        <v>0.34597017637734856</v>
      </c>
      <c r="H496" s="56">
        <f t="shared" si="7"/>
        <v>1.6012393426595544</v>
      </c>
    </row>
    <row r="497" spans="1:8">
      <c r="A497" s="47" t="s">
        <v>2413</v>
      </c>
      <c r="B497" s="47" t="s">
        <v>2414</v>
      </c>
      <c r="C497" s="47" t="s">
        <v>2415</v>
      </c>
      <c r="D497" s="54">
        <v>2.2683200000000001E-2</v>
      </c>
      <c r="E497" s="54">
        <v>6.8185200000000001E-2</v>
      </c>
      <c r="F497" s="55">
        <f>D497/(D497+D498)</f>
        <v>1.7516617588959973E-2</v>
      </c>
      <c r="G497" s="55">
        <f>E497/(E497+E498)</f>
        <v>8.0292960994586465E-2</v>
      </c>
      <c r="H497" s="56">
        <f t="shared" si="7"/>
        <v>3.0059779925231007</v>
      </c>
    </row>
    <row r="498" spans="1:8">
      <c r="A498" s="47" t="s">
        <v>2413</v>
      </c>
      <c r="B498" s="47" t="s">
        <v>2416</v>
      </c>
      <c r="C498" s="47" t="s">
        <v>2417</v>
      </c>
      <c r="D498" s="54">
        <v>1.27227</v>
      </c>
      <c r="E498" s="54">
        <v>0.78102000000000005</v>
      </c>
      <c r="F498" s="55">
        <f>D498/(D497+D498)</f>
        <v>0.98248338241104005</v>
      </c>
      <c r="G498" s="55">
        <f>E498/(E497+E498)</f>
        <v>0.91970703900541351</v>
      </c>
      <c r="H498" s="56">
        <f t="shared" si="7"/>
        <v>0.61387912943007383</v>
      </c>
    </row>
    <row r="499" spans="1:8">
      <c r="A499" s="47" t="s">
        <v>2418</v>
      </c>
      <c r="B499" s="47" t="s">
        <v>2419</v>
      </c>
      <c r="C499" s="47" t="s">
        <v>2420</v>
      </c>
      <c r="D499" s="54">
        <v>0.12557599999999999</v>
      </c>
      <c r="E499" s="54">
        <v>0.19564400000000001</v>
      </c>
      <c r="F499" s="55">
        <f>D499/(D499+D500)</f>
        <v>1.2944610188654272E-2</v>
      </c>
      <c r="G499" s="55">
        <f>E499/(E499+E500)</f>
        <v>3.0478871800048737E-2</v>
      </c>
      <c r="H499" s="56">
        <f t="shared" si="7"/>
        <v>1.5579728610562529</v>
      </c>
    </row>
    <row r="500" spans="1:8">
      <c r="A500" s="47" t="s">
        <v>2418</v>
      </c>
      <c r="B500" s="47" t="s">
        <v>2421</v>
      </c>
      <c r="C500" s="47" t="s">
        <v>2422</v>
      </c>
      <c r="D500" s="54">
        <v>9.57545</v>
      </c>
      <c r="E500" s="54">
        <v>6.2233599999999996</v>
      </c>
      <c r="F500" s="55">
        <f>D500/(D499+D500)</f>
        <v>0.98705538981134566</v>
      </c>
      <c r="G500" s="55">
        <f>E500/(E499+E500)</f>
        <v>0.96952112819995129</v>
      </c>
      <c r="H500" s="56">
        <f t="shared" si="7"/>
        <v>0.64992872397641877</v>
      </c>
    </row>
    <row r="501" spans="1:8">
      <c r="A501" s="47" t="s">
        <v>2423</v>
      </c>
      <c r="B501" s="47" t="s">
        <v>2424</v>
      </c>
      <c r="C501" s="47" t="s">
        <v>2425</v>
      </c>
      <c r="D501" s="54">
        <v>0.60000699999999996</v>
      </c>
      <c r="E501" s="54">
        <v>0</v>
      </c>
      <c r="F501" s="55">
        <f>D501/(D501+D502)</f>
        <v>0.26874364260737416</v>
      </c>
      <c r="G501" s="55">
        <f>E501/(E501+E502)</f>
        <v>0</v>
      </c>
      <c r="H501" s="56">
        <f t="shared" si="7"/>
        <v>0</v>
      </c>
    </row>
    <row r="502" spans="1:8">
      <c r="A502" s="47" t="s">
        <v>2423</v>
      </c>
      <c r="B502" s="47" t="s">
        <v>2426</v>
      </c>
      <c r="C502" s="47" t="s">
        <v>2427</v>
      </c>
      <c r="D502" s="54">
        <v>1.63263</v>
      </c>
      <c r="E502" s="54">
        <v>4.3158099999999999</v>
      </c>
      <c r="F502" s="55">
        <f>D502/(D501+D502)</f>
        <v>0.73125635739262584</v>
      </c>
      <c r="G502" s="55">
        <f>E502/(E501+E502)</f>
        <v>1</v>
      </c>
      <c r="H502" s="56">
        <f t="shared" si="7"/>
        <v>2.6434709640273666</v>
      </c>
    </row>
    <row r="503" spans="1:8">
      <c r="A503" s="47" t="s">
        <v>2428</v>
      </c>
      <c r="B503" s="47" t="s">
        <v>2429</v>
      </c>
      <c r="C503" s="47" t="s">
        <v>2430</v>
      </c>
      <c r="D503" s="54">
        <v>0</v>
      </c>
      <c r="E503" s="54">
        <v>7.7424300000000001E-2</v>
      </c>
      <c r="F503" s="55">
        <f>D503/(D503+D504)</f>
        <v>0</v>
      </c>
      <c r="G503" s="55">
        <f>E503/(E503+E504)</f>
        <v>0.38733976595811742</v>
      </c>
      <c r="H503" s="56" t="s">
        <v>1301</v>
      </c>
    </row>
    <row r="504" spans="1:8">
      <c r="A504" s="47" t="s">
        <v>2428</v>
      </c>
      <c r="B504" s="47" t="s">
        <v>2431</v>
      </c>
      <c r="C504" s="47" t="s">
        <v>2432</v>
      </c>
      <c r="D504" s="54">
        <v>0.27893000000000001</v>
      </c>
      <c r="E504" s="54">
        <v>0.122463</v>
      </c>
      <c r="F504" s="55">
        <f>D504/(D503+D504)</f>
        <v>1</v>
      </c>
      <c r="G504" s="55">
        <f>E504/(E503+E504)</f>
        <v>0.61266023404188263</v>
      </c>
      <c r="H504" s="56">
        <f t="shared" si="7"/>
        <v>0.43904563869071095</v>
      </c>
    </row>
    <row r="505" spans="1:8">
      <c r="A505" s="47" t="s">
        <v>2433</v>
      </c>
      <c r="B505" s="47" t="s">
        <v>2434</v>
      </c>
      <c r="C505" s="47" t="s">
        <v>2435</v>
      </c>
      <c r="D505" s="54">
        <v>2.0150999999999999</v>
      </c>
      <c r="E505" s="54">
        <v>3.1239699999999999</v>
      </c>
      <c r="F505" s="55">
        <f>D505/(D505+D506+D507)</f>
        <v>0.48135941574705299</v>
      </c>
      <c r="G505" s="55">
        <f>E505/(E505+E506+E507)</f>
        <v>0.46595331174574578</v>
      </c>
      <c r="H505" s="56">
        <f t="shared" si="7"/>
        <v>1.550280383107538</v>
      </c>
    </row>
    <row r="506" spans="1:8">
      <c r="A506" s="47" t="s">
        <v>2433</v>
      </c>
      <c r="B506" s="47" t="s">
        <v>2436</v>
      </c>
      <c r="C506" s="47" t="s">
        <v>2437</v>
      </c>
      <c r="D506" s="54">
        <v>0.206179</v>
      </c>
      <c r="E506" s="54">
        <v>0</v>
      </c>
      <c r="F506" s="55">
        <f>D506/(D505+D506+D507)</f>
        <v>4.9251254518044588E-2</v>
      </c>
      <c r="G506" s="55">
        <f>E506/(E505+E506+E507)</f>
        <v>0</v>
      </c>
      <c r="H506" s="56">
        <f t="shared" si="7"/>
        <v>0</v>
      </c>
    </row>
    <row r="507" spans="1:8">
      <c r="A507" s="47" t="s">
        <v>2433</v>
      </c>
      <c r="B507" s="47" t="s">
        <v>2438</v>
      </c>
      <c r="C507" s="47" t="s">
        <v>2439</v>
      </c>
      <c r="D507" s="54">
        <v>1.96499</v>
      </c>
      <c r="E507" s="54">
        <v>3.5804999999999998</v>
      </c>
      <c r="F507" s="55">
        <f>D507/(D505+D506+D507)</f>
        <v>0.46938932973490233</v>
      </c>
      <c r="G507" s="55">
        <f>E507/(E505+E506+E507)</f>
        <v>0.53404668825425428</v>
      </c>
      <c r="H507" s="56">
        <f t="shared" si="7"/>
        <v>1.8221466775912345</v>
      </c>
    </row>
    <row r="508" spans="1:8">
      <c r="A508" s="47" t="s">
        <v>2440</v>
      </c>
      <c r="B508" s="47" t="s">
        <v>2441</v>
      </c>
      <c r="C508" s="47" t="s">
        <v>2442</v>
      </c>
      <c r="D508" s="54">
        <v>0.32085000000000002</v>
      </c>
      <c r="E508" s="54">
        <v>0.50031300000000001</v>
      </c>
      <c r="F508" s="55">
        <f>D508/(D508+D509)</f>
        <v>4.6040396735199919E-2</v>
      </c>
      <c r="G508" s="55">
        <f>E508/(E508+E509)</f>
        <v>0.10605394811228665</v>
      </c>
      <c r="H508" s="56">
        <f t="shared" si="7"/>
        <v>1.5593361383824216</v>
      </c>
    </row>
    <row r="509" spans="1:8">
      <c r="A509" s="47" t="s">
        <v>2440</v>
      </c>
      <c r="B509" s="47" t="s">
        <v>2443</v>
      </c>
      <c r="C509" s="47" t="s">
        <v>2444</v>
      </c>
      <c r="D509" s="54">
        <v>6.6480300000000003</v>
      </c>
      <c r="E509" s="54">
        <v>4.2172200000000002</v>
      </c>
      <c r="F509" s="55">
        <f>D509/(D508+D509)</f>
        <v>0.95395960326480012</v>
      </c>
      <c r="G509" s="55">
        <f>E509/(E508+E509)</f>
        <v>0.89394605188771326</v>
      </c>
      <c r="H509" s="56">
        <f t="shared" si="7"/>
        <v>0.63435634315729617</v>
      </c>
    </row>
    <row r="510" spans="1:8">
      <c r="A510" s="47" t="s">
        <v>2445</v>
      </c>
      <c r="B510" s="47" t="s">
        <v>2446</v>
      </c>
      <c r="C510" s="47" t="s">
        <v>2447</v>
      </c>
      <c r="D510" s="54">
        <v>5.7498699999999996</v>
      </c>
      <c r="E510" s="54">
        <v>1.37442</v>
      </c>
      <c r="F510" s="55">
        <f>D510/(D510+D511)</f>
        <v>6.0856280991761776E-2</v>
      </c>
      <c r="G510" s="55">
        <f>E510/(E510+E511)</f>
        <v>9.6461749724985543E-3</v>
      </c>
      <c r="H510" s="56">
        <f t="shared" si="7"/>
        <v>0.23903496948626665</v>
      </c>
    </row>
    <row r="511" spans="1:8">
      <c r="A511" s="47" t="s">
        <v>2445</v>
      </c>
      <c r="B511" s="47" t="s">
        <v>2448</v>
      </c>
      <c r="C511" s="47" t="s">
        <v>2449</v>
      </c>
      <c r="D511" s="54">
        <v>88.732900000000001</v>
      </c>
      <c r="E511" s="54">
        <v>141.10900000000001</v>
      </c>
      <c r="F511" s="55">
        <f>D511/(D510+D511)</f>
        <v>0.93914371900823823</v>
      </c>
      <c r="G511" s="55">
        <f>E511/(E510+E511)</f>
        <v>0.99035382502750158</v>
      </c>
      <c r="H511" s="56">
        <f t="shared" si="7"/>
        <v>1.5902669697485377</v>
      </c>
    </row>
    <row r="512" spans="1:8">
      <c r="A512" s="47" t="s">
        <v>2450</v>
      </c>
      <c r="B512" s="47" t="s">
        <v>2451</v>
      </c>
      <c r="C512" s="47" t="s">
        <v>2452</v>
      </c>
      <c r="D512" s="54">
        <v>1.0421199999999999</v>
      </c>
      <c r="E512" s="54">
        <v>2.1507800000000001</v>
      </c>
      <c r="F512" s="55">
        <f>D512/(D512+D513)</f>
        <v>0.25159765427896119</v>
      </c>
      <c r="G512" s="55">
        <f>E512/(E512+E513)</f>
        <v>0.52871607918523666</v>
      </c>
      <c r="H512" s="56">
        <f t="shared" si="7"/>
        <v>2.0638506122135647</v>
      </c>
    </row>
    <row r="513" spans="1:8">
      <c r="A513" s="47" t="s">
        <v>2450</v>
      </c>
      <c r="B513" s="47" t="s">
        <v>2453</v>
      </c>
      <c r="C513" s="47" t="s">
        <v>2454</v>
      </c>
      <c r="D513" s="54">
        <v>3.0998899999999998</v>
      </c>
      <c r="E513" s="54">
        <v>1.9171499999999999</v>
      </c>
      <c r="F513" s="55">
        <f>D513/(D512+D513)</f>
        <v>0.74840234572103881</v>
      </c>
      <c r="G513" s="55">
        <f>E513/(E512+E513)</f>
        <v>0.47128392081476322</v>
      </c>
      <c r="H513" s="56">
        <f t="shared" si="7"/>
        <v>0.61845742913458224</v>
      </c>
    </row>
    <row r="514" spans="1:8">
      <c r="A514" s="47" t="s">
        <v>2455</v>
      </c>
      <c r="B514" s="47" t="s">
        <v>2456</v>
      </c>
      <c r="C514" s="47" t="s">
        <v>2457</v>
      </c>
      <c r="D514" s="54">
        <v>0.25853500000000001</v>
      </c>
      <c r="E514" s="54">
        <v>0.11040800000000001</v>
      </c>
      <c r="F514" s="55">
        <f>D514/(D514+D515)</f>
        <v>0.99423777802056701</v>
      </c>
      <c r="G514" s="55">
        <f>E514/(E514+E515)</f>
        <v>0.47762588683163176</v>
      </c>
      <c r="H514" s="56">
        <f t="shared" si="7"/>
        <v>0.42705243003848609</v>
      </c>
    </row>
    <row r="515" spans="1:8">
      <c r="A515" s="47" t="s">
        <v>2455</v>
      </c>
      <c r="B515" s="47" t="s">
        <v>2458</v>
      </c>
      <c r="C515" s="47" t="s">
        <v>2459</v>
      </c>
      <c r="D515" s="54">
        <v>1.49837E-3</v>
      </c>
      <c r="E515" s="54">
        <v>0.120752</v>
      </c>
      <c r="F515" s="55">
        <f>D515/(D514+D515)</f>
        <v>5.7622219794328695E-3</v>
      </c>
      <c r="G515" s="55">
        <f>E515/(E514+E515)</f>
        <v>0.52237411316836824</v>
      </c>
      <c r="H515" s="56">
        <f t="shared" si="7"/>
        <v>80.588906611851542</v>
      </c>
    </row>
    <row r="516" spans="1:8">
      <c r="A516" s="47" t="s">
        <v>2460</v>
      </c>
      <c r="B516" s="47" t="s">
        <v>2461</v>
      </c>
      <c r="C516" s="47" t="s">
        <v>2462</v>
      </c>
      <c r="D516" s="54">
        <v>0</v>
      </c>
      <c r="E516" s="54">
        <v>7.0636500000000005E-2</v>
      </c>
      <c r="F516" s="55">
        <f>D516/(D516+D517)</f>
        <v>0</v>
      </c>
      <c r="G516" s="55">
        <f>E516/(E516+E517)</f>
        <v>1</v>
      </c>
      <c r="H516" s="56" t="s">
        <v>1301</v>
      </c>
    </row>
    <row r="517" spans="1:8">
      <c r="A517" s="47" t="s">
        <v>2460</v>
      </c>
      <c r="B517" s="47" t="s">
        <v>2463</v>
      </c>
      <c r="C517" s="47" t="s">
        <v>2464</v>
      </c>
      <c r="D517" s="54">
        <v>6.6928100000000004E-2</v>
      </c>
      <c r="E517" s="54">
        <v>0</v>
      </c>
      <c r="F517" s="55">
        <f>D517/(D516+D517)</f>
        <v>1</v>
      </c>
      <c r="G517" s="55">
        <f>E517/(E516+E517)</f>
        <v>0</v>
      </c>
      <c r="H517" s="56">
        <f t="shared" ref="H517:H579" si="8">E517/D517</f>
        <v>0</v>
      </c>
    </row>
    <row r="518" spans="1:8">
      <c r="A518" s="47" t="s">
        <v>2465</v>
      </c>
      <c r="B518" s="47" t="s">
        <v>2466</v>
      </c>
      <c r="C518" s="47" t="s">
        <v>2467</v>
      </c>
      <c r="D518" s="54">
        <v>0.14094000000000001</v>
      </c>
      <c r="E518" s="54">
        <v>0</v>
      </c>
      <c r="F518" s="55">
        <f>D518/(D518+D519)</f>
        <v>0.99884146013300856</v>
      </c>
      <c r="G518" s="55">
        <f>E518/(E518+E519)</f>
        <v>0</v>
      </c>
      <c r="H518" s="56">
        <f t="shared" si="8"/>
        <v>0</v>
      </c>
    </row>
    <row r="519" spans="1:8">
      <c r="A519" s="47" t="s">
        <v>2465</v>
      </c>
      <c r="B519" s="47" t="s">
        <v>2468</v>
      </c>
      <c r="C519" s="47" t="s">
        <v>2469</v>
      </c>
      <c r="D519" s="54">
        <v>1.6347399999999999E-4</v>
      </c>
      <c r="E519" s="54">
        <v>0.75492599999999999</v>
      </c>
      <c r="F519" s="55">
        <f>D519/(D518+D519)</f>
        <v>1.1585398669915099E-3</v>
      </c>
      <c r="G519" s="55">
        <f>E519/(E518+E519)</f>
        <v>1</v>
      </c>
      <c r="H519" s="56">
        <f t="shared" si="8"/>
        <v>4618.0187675104298</v>
      </c>
    </row>
    <row r="520" spans="1:8">
      <c r="A520" s="47" t="s">
        <v>2470</v>
      </c>
      <c r="B520" s="47" t="s">
        <v>2471</v>
      </c>
      <c r="C520" s="47" t="s">
        <v>2472</v>
      </c>
      <c r="D520" s="54">
        <v>0.123694</v>
      </c>
      <c r="E520" s="54">
        <v>0.47098200000000001</v>
      </c>
      <c r="F520" s="55">
        <f>D520/(D520+D521)</f>
        <v>0.44999436115527197</v>
      </c>
      <c r="G520" s="55">
        <f>E520/(E520+E521)</f>
        <v>0.81813728555645893</v>
      </c>
      <c r="H520" s="56">
        <f t="shared" si="8"/>
        <v>3.8076382039549213</v>
      </c>
    </row>
    <row r="521" spans="1:8">
      <c r="A521" s="47" t="s">
        <v>2470</v>
      </c>
      <c r="B521" s="47" t="s">
        <v>2473</v>
      </c>
      <c r="C521" s="47" t="s">
        <v>2474</v>
      </c>
      <c r="D521" s="54">
        <v>0.15118500000000001</v>
      </c>
      <c r="E521" s="54">
        <v>0.104694</v>
      </c>
      <c r="F521" s="55">
        <f>D521/(D520+D521)</f>
        <v>0.55000563884472808</v>
      </c>
      <c r="G521" s="55">
        <f>E521/(E520+E521)</f>
        <v>0.18186271444354116</v>
      </c>
      <c r="H521" s="56">
        <f t="shared" si="8"/>
        <v>0.692489334259351</v>
      </c>
    </row>
    <row r="522" spans="1:8">
      <c r="A522" s="47" t="s">
        <v>2475</v>
      </c>
      <c r="B522" s="47" t="s">
        <v>2476</v>
      </c>
      <c r="C522" s="47" t="s">
        <v>2477</v>
      </c>
      <c r="D522" s="54">
        <v>0.26093499999999997</v>
      </c>
      <c r="E522" s="54">
        <v>0.17235</v>
      </c>
      <c r="F522" s="55">
        <f>D522/(D522+D523+D524)</f>
        <v>5.1943313140731563E-2</v>
      </c>
      <c r="G522" s="55">
        <f>E522/(E522+E523+E524)</f>
        <v>1.2108042944035341E-2</v>
      </c>
      <c r="H522" s="56">
        <f t="shared" si="8"/>
        <v>0.66050932224500358</v>
      </c>
    </row>
    <row r="523" spans="1:8">
      <c r="A523" s="47" t="s">
        <v>2475</v>
      </c>
      <c r="B523" s="47" t="s">
        <v>2478</v>
      </c>
      <c r="C523" s="47" t="s">
        <v>2479</v>
      </c>
      <c r="D523" s="54">
        <v>4.6532900000000001</v>
      </c>
      <c r="E523" s="54">
        <v>12.3986</v>
      </c>
      <c r="F523" s="55">
        <f>D523/(D522+D523+D524)</f>
        <v>0.92631229848289731</v>
      </c>
      <c r="G523" s="55">
        <f>E523/(E522+E523+E524)</f>
        <v>0.87103441395948111</v>
      </c>
      <c r="H523" s="56">
        <f t="shared" si="8"/>
        <v>2.6644803998891105</v>
      </c>
    </row>
    <row r="524" spans="1:8">
      <c r="A524" s="47" t="s">
        <v>2475</v>
      </c>
      <c r="B524" s="47" t="s">
        <v>2480</v>
      </c>
      <c r="C524" s="47" t="s">
        <v>2481</v>
      </c>
      <c r="D524" s="54">
        <v>0.109232</v>
      </c>
      <c r="E524" s="54">
        <v>1.6633899999999999</v>
      </c>
      <c r="F524" s="55">
        <f>D524/(D522+D523+D524)</f>
        <v>2.174438837637109E-2</v>
      </c>
      <c r="G524" s="55">
        <f>E524/(E522+E523+E524)</f>
        <v>0.11685754309648358</v>
      </c>
      <c r="H524" s="56">
        <f t="shared" si="8"/>
        <v>15.228046726234071</v>
      </c>
    </row>
    <row r="525" spans="1:8">
      <c r="A525" s="47" t="s">
        <v>2482</v>
      </c>
      <c r="B525" s="47" t="s">
        <v>2483</v>
      </c>
      <c r="C525" s="47" t="s">
        <v>2484</v>
      </c>
      <c r="D525" s="54">
        <v>6.7965200000000001</v>
      </c>
      <c r="E525" s="54">
        <v>3.3673000000000002</v>
      </c>
      <c r="F525" s="55">
        <f>D525/(D525+D526+D527)</f>
        <v>0.91097373979991203</v>
      </c>
      <c r="G525" s="55">
        <f>E525/(E525+E526+E527)</f>
        <v>0.6533648493475277</v>
      </c>
      <c r="H525" s="56">
        <f t="shared" si="8"/>
        <v>0.49544472759588731</v>
      </c>
    </row>
    <row r="526" spans="1:8">
      <c r="A526" s="47" t="s">
        <v>2482</v>
      </c>
      <c r="B526" s="47" t="s">
        <v>2485</v>
      </c>
      <c r="C526" s="47" t="s">
        <v>2486</v>
      </c>
      <c r="D526" s="54">
        <v>0.26840399999999998</v>
      </c>
      <c r="E526" s="54">
        <v>0.83137899999999998</v>
      </c>
      <c r="F526" s="55">
        <f>D526/(D525+D526+D527)</f>
        <v>3.5975616294405897E-2</v>
      </c>
      <c r="G526" s="55">
        <f>E526/(E525+E526+E527)</f>
        <v>0.16131435128610405</v>
      </c>
      <c r="H526" s="56">
        <f t="shared" si="8"/>
        <v>3.0974910955127348</v>
      </c>
    </row>
    <row r="527" spans="1:8">
      <c r="A527" s="47" t="s">
        <v>2482</v>
      </c>
      <c r="B527" s="47" t="s">
        <v>2487</v>
      </c>
      <c r="C527" s="47" t="s">
        <v>2488</v>
      </c>
      <c r="D527" s="54">
        <v>0.39579599999999998</v>
      </c>
      <c r="E527" s="54">
        <v>0.95510300000000004</v>
      </c>
      <c r="F527" s="55">
        <f>D527/(D525+D526+D527)</f>
        <v>5.3050643905682024E-2</v>
      </c>
      <c r="G527" s="55">
        <f>E527/(E525+E526+E527)</f>
        <v>0.18532079936636822</v>
      </c>
      <c r="H527" s="56">
        <f t="shared" si="8"/>
        <v>2.4131193847335499</v>
      </c>
    </row>
    <row r="528" spans="1:8">
      <c r="A528" s="47" t="s">
        <v>2489</v>
      </c>
      <c r="B528" s="47" t="s">
        <v>2490</v>
      </c>
      <c r="C528" s="47" t="s">
        <v>2491</v>
      </c>
      <c r="D528" s="54">
        <v>0.91669</v>
      </c>
      <c r="E528" s="54">
        <v>0.23503299999999999</v>
      </c>
      <c r="F528" s="55">
        <f>D528/(D528+D529+D530)</f>
        <v>0.36211079676304886</v>
      </c>
      <c r="G528" s="55">
        <f>E528/(E528+E529+E530)</f>
        <v>7.3827516646552793E-2</v>
      </c>
      <c r="H528" s="56">
        <f t="shared" si="8"/>
        <v>0.25639310999356379</v>
      </c>
    </row>
    <row r="529" spans="1:8">
      <c r="A529" s="47" t="s">
        <v>2489</v>
      </c>
      <c r="B529" s="47" t="s">
        <v>2492</v>
      </c>
      <c r="C529" s="47" t="s">
        <v>2493</v>
      </c>
      <c r="D529" s="54">
        <v>1.47454</v>
      </c>
      <c r="E529" s="54">
        <v>2.7225199999999998</v>
      </c>
      <c r="F529" s="55">
        <f>D529/(D528+D529+D530)</f>
        <v>0.5824726507968736</v>
      </c>
      <c r="G529" s="55">
        <f>E529/(E528+E529+E530)</f>
        <v>0.85518582760962469</v>
      </c>
      <c r="H529" s="56">
        <f t="shared" si="8"/>
        <v>1.846352082683413</v>
      </c>
    </row>
    <row r="530" spans="1:8">
      <c r="A530" s="47" t="s">
        <v>2489</v>
      </c>
      <c r="B530" s="47" t="s">
        <v>2494</v>
      </c>
      <c r="C530" s="47" t="s">
        <v>2495</v>
      </c>
      <c r="D530" s="54">
        <v>0.140288</v>
      </c>
      <c r="E530" s="54">
        <v>0.225989</v>
      </c>
      <c r="F530" s="55">
        <f>D530/(D528+D529+D530)</f>
        <v>5.5416552440077448E-2</v>
      </c>
      <c r="G530" s="55">
        <f>E530/(E528+E529+E530)</f>
        <v>7.0986655743822444E-2</v>
      </c>
      <c r="H530" s="56">
        <f t="shared" si="8"/>
        <v>1.6108933052007299</v>
      </c>
    </row>
    <row r="531" spans="1:8">
      <c r="A531" s="47" t="s">
        <v>2496</v>
      </c>
      <c r="B531" s="47" t="s">
        <v>2497</v>
      </c>
      <c r="C531" s="47" t="s">
        <v>2498</v>
      </c>
      <c r="D531" s="54">
        <v>0.13779</v>
      </c>
      <c r="E531" s="54">
        <v>5.3704599999999998E-2</v>
      </c>
      <c r="F531" s="55">
        <f>D531/(D531+D532)</f>
        <v>0.70967389714441109</v>
      </c>
      <c r="G531" s="55">
        <f>E531/(E531+E532)</f>
        <v>0.26124904289857498</v>
      </c>
      <c r="H531" s="56">
        <f t="shared" si="8"/>
        <v>0.38975687640612527</v>
      </c>
    </row>
    <row r="532" spans="1:8">
      <c r="A532" s="47" t="s">
        <v>2496</v>
      </c>
      <c r="B532" s="47" t="s">
        <v>2499</v>
      </c>
      <c r="C532" s="47" t="s">
        <v>2500</v>
      </c>
      <c r="D532" s="54">
        <v>5.6369599999999999E-2</v>
      </c>
      <c r="E532" s="54">
        <v>0.151864</v>
      </c>
      <c r="F532" s="55">
        <f>D532/(D531+D532)</f>
        <v>0.29032610285558891</v>
      </c>
      <c r="G532" s="55">
        <f>E532/(E531+E532)</f>
        <v>0.73875095710142502</v>
      </c>
      <c r="H532" s="56">
        <f t="shared" si="8"/>
        <v>2.6940762396752862</v>
      </c>
    </row>
    <row r="533" spans="1:8">
      <c r="A533" s="47" t="s">
        <v>2501</v>
      </c>
      <c r="B533" s="47" t="s">
        <v>2502</v>
      </c>
      <c r="C533" s="47" t="s">
        <v>2503</v>
      </c>
      <c r="D533" s="54">
        <v>0.15484899999999999</v>
      </c>
      <c r="E533" s="54">
        <v>0.30896000000000001</v>
      </c>
      <c r="F533" s="55">
        <f>D533/(D533+D534)</f>
        <v>0.10718574852960414</v>
      </c>
      <c r="G533" s="55">
        <f>E533/(E533+E534)</f>
        <v>0.24951282169314348</v>
      </c>
      <c r="H533" s="56">
        <f t="shared" si="8"/>
        <v>1.9952340667359818</v>
      </c>
    </row>
    <row r="534" spans="1:8">
      <c r="A534" s="47" t="s">
        <v>2501</v>
      </c>
      <c r="B534" s="47" t="s">
        <v>2504</v>
      </c>
      <c r="C534" s="47" t="s">
        <v>2505</v>
      </c>
      <c r="D534" s="54">
        <v>1.28983</v>
      </c>
      <c r="E534" s="54">
        <v>0.92929300000000004</v>
      </c>
      <c r="F534" s="55">
        <f>D534/(D533+D534)</f>
        <v>0.89281425147039584</v>
      </c>
      <c r="G534" s="55">
        <f>E534/(E533+E534)</f>
        <v>0.75048717830685652</v>
      </c>
      <c r="H534" s="56">
        <f t="shared" si="8"/>
        <v>0.72047711713946805</v>
      </c>
    </row>
    <row r="535" spans="1:8">
      <c r="A535" s="47" t="s">
        <v>2506</v>
      </c>
      <c r="B535" s="47" t="s">
        <v>2507</v>
      </c>
      <c r="C535" s="47" t="s">
        <v>2508</v>
      </c>
      <c r="D535" s="54">
        <v>0.38267600000000002</v>
      </c>
      <c r="E535" s="54">
        <v>0.63178400000000001</v>
      </c>
      <c r="F535" s="55">
        <f>D535/(D535+D536)</f>
        <v>0.64986015327947777</v>
      </c>
      <c r="G535" s="55">
        <f>E535/(E535+E536)</f>
        <v>0.82937625860181319</v>
      </c>
      <c r="H535" s="56">
        <f t="shared" si="8"/>
        <v>1.6509632169250228</v>
      </c>
    </row>
    <row r="536" spans="1:8">
      <c r="A536" s="47" t="s">
        <v>2506</v>
      </c>
      <c r="B536" s="47" t="s">
        <v>2509</v>
      </c>
      <c r="C536" s="47" t="s">
        <v>2510</v>
      </c>
      <c r="D536" s="54">
        <v>0.20618300000000001</v>
      </c>
      <c r="E536" s="54">
        <v>0.12997400000000001</v>
      </c>
      <c r="F536" s="55">
        <f>D536/(D535+D536)</f>
        <v>0.35013984672052223</v>
      </c>
      <c r="G536" s="55">
        <f>E536/(E535+E536)</f>
        <v>0.17062374139818681</v>
      </c>
      <c r="H536" s="56">
        <f t="shared" si="8"/>
        <v>0.63038174825276572</v>
      </c>
    </row>
    <row r="537" spans="1:8">
      <c r="A537" s="47" t="s">
        <v>2511</v>
      </c>
      <c r="B537" s="47" t="s">
        <v>2512</v>
      </c>
      <c r="C537" s="47" t="s">
        <v>2513</v>
      </c>
      <c r="D537" s="54">
        <v>0.46633799999999997</v>
      </c>
      <c r="E537" s="54">
        <v>2.26749</v>
      </c>
      <c r="F537" s="55">
        <f>D537/(D537+D538)</f>
        <v>0.1895769238274263</v>
      </c>
      <c r="G537" s="55">
        <f>E537/(E537+E538)</f>
        <v>0.63452384616891422</v>
      </c>
      <c r="H537" s="56">
        <f t="shared" si="8"/>
        <v>4.8623316135506869</v>
      </c>
    </row>
    <row r="538" spans="1:8">
      <c r="A538" s="47" t="s">
        <v>2511</v>
      </c>
      <c r="B538" s="47" t="s">
        <v>2514</v>
      </c>
      <c r="C538" s="47" t="s">
        <v>2515</v>
      </c>
      <c r="D538" s="54">
        <v>1.9935499999999999</v>
      </c>
      <c r="E538" s="54">
        <v>1.3060400000000001</v>
      </c>
      <c r="F538" s="55">
        <f>D538/(D537+D538)</f>
        <v>0.8104230761725737</v>
      </c>
      <c r="G538" s="55">
        <f>E538/(E537+E538)</f>
        <v>0.36547615383108584</v>
      </c>
      <c r="H538" s="56">
        <f t="shared" si="8"/>
        <v>0.6551328032906123</v>
      </c>
    </row>
    <row r="539" spans="1:8">
      <c r="A539" s="47" t="s">
        <v>2516</v>
      </c>
      <c r="B539" s="47" t="s">
        <v>2517</v>
      </c>
      <c r="C539" s="47" t="s">
        <v>2518</v>
      </c>
      <c r="D539" s="54">
        <v>1.2012E-2</v>
      </c>
      <c r="E539" s="54">
        <v>0.131381</v>
      </c>
      <c r="F539" s="55">
        <f>D539/(D539+D540+D541)</f>
        <v>4.052125746785995E-2</v>
      </c>
      <c r="G539" s="55">
        <f>E539/(E539+E540+E541)</f>
        <v>0.30228309661803521</v>
      </c>
      <c r="H539" s="56">
        <f t="shared" si="8"/>
        <v>10.937479187479187</v>
      </c>
    </row>
    <row r="540" spans="1:8">
      <c r="A540" s="47" t="s">
        <v>2516</v>
      </c>
      <c r="B540" s="47" t="s">
        <v>2519</v>
      </c>
      <c r="C540" s="47" t="s">
        <v>2520</v>
      </c>
      <c r="D540" s="54">
        <v>0.28442499999999998</v>
      </c>
      <c r="E540" s="54">
        <v>0.13963999999999999</v>
      </c>
      <c r="F540" s="55">
        <f>D540/(D539+D540+D541)</f>
        <v>0.95947874253213994</v>
      </c>
      <c r="G540" s="55">
        <f>E540/(E539+E540+E541)</f>
        <v>0.32128551017074336</v>
      </c>
      <c r="H540" s="56">
        <f t="shared" si="8"/>
        <v>0.49095543640678563</v>
      </c>
    </row>
    <row r="541" spans="1:8">
      <c r="A541" s="47" t="s">
        <v>2516</v>
      </c>
      <c r="B541" s="47" t="s">
        <v>2521</v>
      </c>
      <c r="C541" s="47" t="s">
        <v>2522</v>
      </c>
      <c r="D541" s="54">
        <v>0</v>
      </c>
      <c r="E541" s="54">
        <v>0.163608</v>
      </c>
      <c r="F541" s="55">
        <f>D541/(D539+D540+D541)</f>
        <v>0</v>
      </c>
      <c r="G541" s="55">
        <f>E541/(E539+E540+E541)</f>
        <v>0.3764313932112216</v>
      </c>
      <c r="H541" s="56" t="s">
        <v>1301</v>
      </c>
    </row>
    <row r="542" spans="1:8">
      <c r="A542" s="47" t="s">
        <v>2523</v>
      </c>
      <c r="B542" s="47" t="s">
        <v>2524</v>
      </c>
      <c r="C542" s="47" t="s">
        <v>2525</v>
      </c>
      <c r="D542" s="54">
        <v>2.2794200000000001E-2</v>
      </c>
      <c r="E542" s="54">
        <v>8.9734599999999998E-2</v>
      </c>
      <c r="F542" s="55">
        <f>D542/(D542+D543)</f>
        <v>1.1427958802875818E-3</v>
      </c>
      <c r="G542" s="55">
        <f>E542/(E542+E543)</f>
        <v>8.256062190308883E-3</v>
      </c>
      <c r="H542" s="56">
        <f t="shared" si="8"/>
        <v>3.9367295189127058</v>
      </c>
    </row>
    <row r="543" spans="1:8">
      <c r="A543" s="47" t="s">
        <v>2523</v>
      </c>
      <c r="B543" s="47" t="s">
        <v>2526</v>
      </c>
      <c r="C543" s="47" t="s">
        <v>2527</v>
      </c>
      <c r="D543" s="54">
        <v>19.923200000000001</v>
      </c>
      <c r="E543" s="54">
        <v>10.779199999999999</v>
      </c>
      <c r="F543" s="55">
        <f>D543/(D542+D543)</f>
        <v>0.99885720411971246</v>
      </c>
      <c r="G543" s="55">
        <f>E543/(E542+E543)</f>
        <v>0.99174393780969117</v>
      </c>
      <c r="H543" s="56">
        <f t="shared" si="8"/>
        <v>0.54103758432380333</v>
      </c>
    </row>
    <row r="544" spans="1:8">
      <c r="A544" s="47" t="s">
        <v>2528</v>
      </c>
      <c r="B544" s="47" t="s">
        <v>2529</v>
      </c>
      <c r="C544" s="47" t="s">
        <v>2530</v>
      </c>
      <c r="D544" s="54">
        <v>0.16913300000000001</v>
      </c>
      <c r="E544" s="54">
        <v>0.52595199999999998</v>
      </c>
      <c r="F544" s="55">
        <f>D544/(D544+D545+D546)</f>
        <v>0.20703462103898615</v>
      </c>
      <c r="G544" s="55">
        <f>E544/(E544+E545+E546)</f>
        <v>0.49516781318833192</v>
      </c>
      <c r="H544" s="56">
        <f t="shared" si="8"/>
        <v>3.1096947372777635</v>
      </c>
    </row>
    <row r="545" spans="1:8">
      <c r="A545" s="47" t="s">
        <v>2528</v>
      </c>
      <c r="B545" s="47" t="s">
        <v>2531</v>
      </c>
      <c r="C545" s="47" t="s">
        <v>2532</v>
      </c>
      <c r="D545" s="54">
        <v>0.44832100000000003</v>
      </c>
      <c r="E545" s="54">
        <v>8.7698200000000004E-2</v>
      </c>
      <c r="F545" s="55">
        <f>D545/(D544+D545+D546)</f>
        <v>0.54878686204832472</v>
      </c>
      <c r="G545" s="55">
        <f>E545/(E544+E545+E546)</f>
        <v>8.2565188295800701E-2</v>
      </c>
      <c r="H545" s="56">
        <f t="shared" si="8"/>
        <v>0.19561474925332517</v>
      </c>
    </row>
    <row r="546" spans="1:8">
      <c r="A546" s="47" t="s">
        <v>2528</v>
      </c>
      <c r="B546" s="47" t="s">
        <v>2533</v>
      </c>
      <c r="C546" s="47" t="s">
        <v>2534</v>
      </c>
      <c r="D546" s="54">
        <v>0.19947699999999999</v>
      </c>
      <c r="E546" s="54">
        <v>0.448519</v>
      </c>
      <c r="F546" s="55">
        <f>D546/(D544+D545+D546)</f>
        <v>0.24417851691268905</v>
      </c>
      <c r="G546" s="55">
        <f>E546/(E544+E545+E546)</f>
        <v>0.42226699851586735</v>
      </c>
      <c r="H546" s="56">
        <f t="shared" si="8"/>
        <v>2.2484747615013263</v>
      </c>
    </row>
    <row r="547" spans="1:8">
      <c r="A547" s="47" t="s">
        <v>2535</v>
      </c>
      <c r="B547" s="47" t="s">
        <v>2536</v>
      </c>
      <c r="C547" s="47" t="s">
        <v>2537</v>
      </c>
      <c r="D547" s="54">
        <v>7.8365099999999993E-2</v>
      </c>
      <c r="E547" s="54">
        <v>0.20830899999999999</v>
      </c>
      <c r="F547" s="55">
        <f>D547/(D547+D548)</f>
        <v>0.37273565696091809</v>
      </c>
      <c r="G547" s="55">
        <f>E547/(E547+E548)</f>
        <v>1</v>
      </c>
      <c r="H547" s="56">
        <f t="shared" si="8"/>
        <v>2.6581858505891018</v>
      </c>
    </row>
    <row r="548" spans="1:8">
      <c r="A548" s="47" t="s">
        <v>2535</v>
      </c>
      <c r="B548" s="47" t="s">
        <v>2538</v>
      </c>
      <c r="C548" s="47" t="s">
        <v>2539</v>
      </c>
      <c r="D548" s="54">
        <v>0.131878</v>
      </c>
      <c r="E548" s="54">
        <v>0</v>
      </c>
      <c r="F548" s="55">
        <f>D548/(D547+D548)</f>
        <v>0.62726434303908196</v>
      </c>
      <c r="G548" s="55">
        <f>E548/(E547+E548)</f>
        <v>0</v>
      </c>
      <c r="H548" s="56">
        <f t="shared" si="8"/>
        <v>0</v>
      </c>
    </row>
    <row r="549" spans="1:8">
      <c r="A549" s="47" t="s">
        <v>2540</v>
      </c>
      <c r="B549" s="47" t="s">
        <v>2541</v>
      </c>
      <c r="C549" s="47" t="s">
        <v>2542</v>
      </c>
      <c r="D549" s="54">
        <v>46.6798</v>
      </c>
      <c r="E549" s="54">
        <v>23.003699999999998</v>
      </c>
      <c r="F549" s="55">
        <f>D549/(D549+D550)</f>
        <v>1</v>
      </c>
      <c r="G549" s="55">
        <f>E549/(E549+E550)</f>
        <v>0.74137062536800713</v>
      </c>
      <c r="H549" s="56">
        <f t="shared" si="8"/>
        <v>0.49279774120711739</v>
      </c>
    </row>
    <row r="550" spans="1:8">
      <c r="A550" s="47" t="s">
        <v>2540</v>
      </c>
      <c r="B550" s="47" t="s">
        <v>2543</v>
      </c>
      <c r="C550" s="47" t="s">
        <v>2544</v>
      </c>
      <c r="D550" s="54">
        <v>0</v>
      </c>
      <c r="E550" s="54">
        <v>8.0249100000000002</v>
      </c>
      <c r="F550" s="55">
        <f>D550/(D549+D550)</f>
        <v>0</v>
      </c>
      <c r="G550" s="55">
        <f>E550/(E549+E550)</f>
        <v>0.25862937463199287</v>
      </c>
      <c r="H550" s="56" t="s">
        <v>1301</v>
      </c>
    </row>
    <row r="551" spans="1:8">
      <c r="A551" s="47" t="s">
        <v>2545</v>
      </c>
      <c r="B551" s="47" t="s">
        <v>2546</v>
      </c>
      <c r="C551" s="47" t="s">
        <v>2547</v>
      </c>
      <c r="D551" s="54">
        <v>1.9333100000000001</v>
      </c>
      <c r="E551" s="54">
        <v>1.32813</v>
      </c>
      <c r="F551" s="55">
        <f>D551/(D551+D552)</f>
        <v>0.92477207282189633</v>
      </c>
      <c r="G551" s="55">
        <f>E551/(E551+E552)</f>
        <v>0.81989153551023686</v>
      </c>
      <c r="H551" s="56">
        <f t="shared" si="8"/>
        <v>0.6869720841458431</v>
      </c>
    </row>
    <row r="552" spans="1:8">
      <c r="A552" s="47" t="s">
        <v>2545</v>
      </c>
      <c r="B552" s="47" t="s">
        <v>2548</v>
      </c>
      <c r="C552" s="47" t="s">
        <v>2549</v>
      </c>
      <c r="D552" s="54">
        <v>0.15726999999999999</v>
      </c>
      <c r="E552" s="54">
        <v>0.29175499999999999</v>
      </c>
      <c r="F552" s="55">
        <f>D552/(D551+D552)</f>
        <v>7.5227927178103671E-2</v>
      </c>
      <c r="G552" s="55">
        <f>E552/(E551+E552)</f>
        <v>0.18010846448976314</v>
      </c>
      <c r="H552" s="56">
        <f t="shared" si="8"/>
        <v>1.8551217651173142</v>
      </c>
    </row>
    <row r="553" spans="1:8">
      <c r="A553" s="47" t="s">
        <v>2550</v>
      </c>
      <c r="B553" s="47" t="s">
        <v>2551</v>
      </c>
      <c r="C553" s="47" t="s">
        <v>2552</v>
      </c>
      <c r="D553" s="54">
        <v>0.164747</v>
      </c>
      <c r="E553" s="54">
        <v>3.7506499999999998E-2</v>
      </c>
      <c r="F553" s="55">
        <f>D553/(D553+D554)</f>
        <v>1</v>
      </c>
      <c r="G553" s="55">
        <f>E553/(E553+E554)</f>
        <v>0.36554083358104583</v>
      </c>
      <c r="H553" s="56">
        <f t="shared" si="8"/>
        <v>0.22766120172142737</v>
      </c>
    </row>
    <row r="554" spans="1:8">
      <c r="A554" s="47" t="s">
        <v>2550</v>
      </c>
      <c r="B554" s="47" t="s">
        <v>2553</v>
      </c>
      <c r="C554" s="47" t="s">
        <v>2554</v>
      </c>
      <c r="D554" s="54">
        <v>0</v>
      </c>
      <c r="E554" s="54">
        <v>6.5099000000000004E-2</v>
      </c>
      <c r="F554" s="55">
        <f>D554/(D553+D554)</f>
        <v>0</v>
      </c>
      <c r="G554" s="55">
        <f>E554/(E553+E554)</f>
        <v>0.63445916641895417</v>
      </c>
      <c r="H554" s="56" t="s">
        <v>1301</v>
      </c>
    </row>
    <row r="555" spans="1:8">
      <c r="A555" s="47" t="s">
        <v>2555</v>
      </c>
      <c r="B555" s="47" t="s">
        <v>2556</v>
      </c>
      <c r="C555" s="47" t="s">
        <v>2557</v>
      </c>
      <c r="D555" s="54">
        <v>2.0804699999999999E-2</v>
      </c>
      <c r="E555" s="54">
        <v>0.16977600000000001</v>
      </c>
      <c r="F555" s="55">
        <f>D555/(D555+D556)</f>
        <v>0.12347318062122653</v>
      </c>
      <c r="G555" s="55">
        <f>E555/(E555+E556)</f>
        <v>1</v>
      </c>
      <c r="H555" s="56">
        <f t="shared" si="8"/>
        <v>8.1604637413661347</v>
      </c>
    </row>
    <row r="556" spans="1:8">
      <c r="A556" s="47" t="s">
        <v>2555</v>
      </c>
      <c r="B556" s="47" t="s">
        <v>2558</v>
      </c>
      <c r="C556" s="47" t="s">
        <v>2559</v>
      </c>
      <c r="D556" s="54">
        <v>0.14769099999999999</v>
      </c>
      <c r="E556" s="54">
        <v>0</v>
      </c>
      <c r="F556" s="55">
        <f>D556/(D555+D556)</f>
        <v>0.87652681937877341</v>
      </c>
      <c r="G556" s="55">
        <f>E556/(E555+E556)</f>
        <v>0</v>
      </c>
      <c r="H556" s="56">
        <f t="shared" si="8"/>
        <v>0</v>
      </c>
    </row>
    <row r="557" spans="1:8">
      <c r="A557" s="47" t="s">
        <v>2560</v>
      </c>
      <c r="B557" s="47" t="s">
        <v>2561</v>
      </c>
      <c r="C557" s="47" t="s">
        <v>2562</v>
      </c>
      <c r="D557" s="54">
        <v>0.38647599999999999</v>
      </c>
      <c r="E557" s="54">
        <v>0.88267399999999996</v>
      </c>
      <c r="F557" s="55">
        <f>D557/(D557+D558)</f>
        <v>0.24135652664828952</v>
      </c>
      <c r="G557" s="55">
        <f>E557/(E557+E558)</f>
        <v>0.67890688695063617</v>
      </c>
      <c r="H557" s="56">
        <f t="shared" si="8"/>
        <v>2.283903787039816</v>
      </c>
    </row>
    <row r="558" spans="1:8">
      <c r="A558" s="47" t="s">
        <v>2560</v>
      </c>
      <c r="B558" s="47" t="s">
        <v>2563</v>
      </c>
      <c r="C558" s="47" t="s">
        <v>2564</v>
      </c>
      <c r="D558" s="54">
        <v>1.21479</v>
      </c>
      <c r="E558" s="54">
        <v>0.417466</v>
      </c>
      <c r="F558" s="55">
        <f>D558/(D557+D558)</f>
        <v>0.75864347335171045</v>
      </c>
      <c r="G558" s="55">
        <f>E558/(E557+E558)</f>
        <v>0.32109311304936394</v>
      </c>
      <c r="H558" s="56">
        <f t="shared" si="8"/>
        <v>0.34365281242025369</v>
      </c>
    </row>
    <row r="559" spans="1:8">
      <c r="A559" s="47" t="s">
        <v>2565</v>
      </c>
      <c r="B559" s="47" t="s">
        <v>2566</v>
      </c>
      <c r="C559" s="47" t="s">
        <v>2567</v>
      </c>
      <c r="D559" s="54">
        <v>0.70125300000000002</v>
      </c>
      <c r="E559" s="54">
        <v>1.2011099999999999</v>
      </c>
      <c r="F559" s="55">
        <f>D559/(D559+D560+D561)</f>
        <v>0.79698591162239718</v>
      </c>
      <c r="G559" s="55">
        <f>E559/(E559+E560+E561)</f>
        <v>0.82425715566053603</v>
      </c>
      <c r="H559" s="56">
        <f t="shared" si="8"/>
        <v>1.7128055067144097</v>
      </c>
    </row>
    <row r="560" spans="1:8">
      <c r="A560" s="47" t="s">
        <v>2565</v>
      </c>
      <c r="B560" s="47" t="s">
        <v>2568</v>
      </c>
      <c r="C560" s="47" t="s">
        <v>2569</v>
      </c>
      <c r="D560" s="54">
        <v>0.105423</v>
      </c>
      <c r="E560" s="54">
        <v>0.25609300000000002</v>
      </c>
      <c r="F560" s="55">
        <f>D560/(D559+D560+D561)</f>
        <v>0.11981502504940154</v>
      </c>
      <c r="G560" s="55">
        <f>E560/(E559+E560+E561)</f>
        <v>0.17574284433946405</v>
      </c>
      <c r="H560" s="56">
        <f t="shared" si="8"/>
        <v>2.4291947677451788</v>
      </c>
    </row>
    <row r="561" spans="1:8">
      <c r="A561" s="47" t="s">
        <v>2565</v>
      </c>
      <c r="B561" s="47" t="s">
        <v>2570</v>
      </c>
      <c r="C561" s="47" t="s">
        <v>2571</v>
      </c>
      <c r="D561" s="54">
        <v>7.3205300000000001E-2</v>
      </c>
      <c r="E561" s="54">
        <v>0</v>
      </c>
      <c r="F561" s="55">
        <f>D561/(D559+D560+D561)</f>
        <v>8.3199063328201192E-2</v>
      </c>
      <c r="G561" s="55">
        <f>E561/(E559+E560+E561)</f>
        <v>0</v>
      </c>
      <c r="H561" s="56">
        <f t="shared" si="8"/>
        <v>0</v>
      </c>
    </row>
    <row r="562" spans="1:8">
      <c r="A562" s="47" t="s">
        <v>2572</v>
      </c>
      <c r="B562" s="47" t="s">
        <v>2573</v>
      </c>
      <c r="C562" s="47" t="s">
        <v>2574</v>
      </c>
      <c r="D562" s="54">
        <v>1.05341</v>
      </c>
      <c r="E562" s="54">
        <v>0.77094600000000002</v>
      </c>
      <c r="F562" s="55">
        <f>D562/(D562+D563)</f>
        <v>0.4264766014987672</v>
      </c>
      <c r="G562" s="55">
        <f>E562/(E562+E563)</f>
        <v>0.2052382820964842</v>
      </c>
      <c r="H562" s="56">
        <f t="shared" si="8"/>
        <v>0.7318574913851208</v>
      </c>
    </row>
    <row r="563" spans="1:8">
      <c r="A563" s="47" t="s">
        <v>2572</v>
      </c>
      <c r="B563" s="47" t="s">
        <v>2575</v>
      </c>
      <c r="C563" s="47" t="s">
        <v>2576</v>
      </c>
      <c r="D563" s="54">
        <v>1.41662</v>
      </c>
      <c r="E563" s="54">
        <v>2.9853999999999998</v>
      </c>
      <c r="F563" s="55">
        <f>D563/(D562+D563)</f>
        <v>0.5735233985012328</v>
      </c>
      <c r="G563" s="55">
        <f>E563/(E562+E563)</f>
        <v>0.7947617179035158</v>
      </c>
      <c r="H563" s="56">
        <f t="shared" si="8"/>
        <v>2.1074105970549617</v>
      </c>
    </row>
    <row r="564" spans="1:8">
      <c r="A564" s="47" t="s">
        <v>2577</v>
      </c>
      <c r="B564" s="47" t="s">
        <v>2578</v>
      </c>
      <c r="C564" s="47" t="s">
        <v>2579</v>
      </c>
      <c r="D564" s="54">
        <v>3.17372E-2</v>
      </c>
      <c r="E564" s="54">
        <v>5.8712399999999998E-2</v>
      </c>
      <c r="F564" s="55">
        <f>D564/(D564+D565)</f>
        <v>2.8537896346683123E-2</v>
      </c>
      <c r="G564" s="55">
        <f>E564/(E564+E565)</f>
        <v>8.504047042505751E-2</v>
      </c>
      <c r="H564" s="56">
        <f t="shared" si="8"/>
        <v>1.849955257552651</v>
      </c>
    </row>
    <row r="565" spans="1:8">
      <c r="A565" s="47" t="s">
        <v>2577</v>
      </c>
      <c r="B565" s="47" t="s">
        <v>2580</v>
      </c>
      <c r="C565" s="47" t="s">
        <v>2581</v>
      </c>
      <c r="D565" s="54">
        <v>1.0803700000000001</v>
      </c>
      <c r="E565" s="54">
        <v>0.63169299999999995</v>
      </c>
      <c r="F565" s="55">
        <f>D565/(D564+D565)</f>
        <v>0.97146210365331687</v>
      </c>
      <c r="G565" s="55">
        <f>E565/(E564+E565)</f>
        <v>0.91495952957494253</v>
      </c>
      <c r="H565" s="56">
        <f t="shared" si="8"/>
        <v>0.58470061182742938</v>
      </c>
    </row>
    <row r="566" spans="1:8">
      <c r="A566" s="47" t="s">
        <v>2582</v>
      </c>
      <c r="B566" s="47" t="s">
        <v>2583</v>
      </c>
      <c r="C566" s="47" t="s">
        <v>2584</v>
      </c>
      <c r="D566" s="54">
        <v>0.242812</v>
      </c>
      <c r="E566" s="54">
        <v>0.16247</v>
      </c>
      <c r="F566" s="55">
        <f>D566/(D566+D567+D568)</f>
        <v>4.0319002529277989E-2</v>
      </c>
      <c r="G566" s="55">
        <f>E566/(E566+E567+E568)</f>
        <v>1.4391579946922911E-2</v>
      </c>
      <c r="H566" s="56">
        <f t="shared" si="8"/>
        <v>0.6691184949672998</v>
      </c>
    </row>
    <row r="567" spans="1:8">
      <c r="A567" s="47" t="s">
        <v>2582</v>
      </c>
      <c r="B567" s="47" t="s">
        <v>2585</v>
      </c>
      <c r="C567" s="47" t="s">
        <v>2586</v>
      </c>
      <c r="D567" s="54">
        <v>1.5042899999999999</v>
      </c>
      <c r="E567" s="54">
        <v>3.4118900000000001</v>
      </c>
      <c r="F567" s="55">
        <f>D567/(D566+D567+D568)</f>
        <v>0.24978778773193902</v>
      </c>
      <c r="G567" s="55">
        <f>E567/(E566+E567+E568)</f>
        <v>0.30222495048382353</v>
      </c>
      <c r="H567" s="56">
        <f t="shared" si="8"/>
        <v>2.268106548604325</v>
      </c>
    </row>
    <row r="568" spans="1:8">
      <c r="A568" s="47" t="s">
        <v>2582</v>
      </c>
      <c r="B568" s="47" t="s">
        <v>2587</v>
      </c>
      <c r="C568" s="47" t="s">
        <v>2588</v>
      </c>
      <c r="D568" s="54">
        <v>4.2751700000000001</v>
      </c>
      <c r="E568" s="54">
        <v>7.71488</v>
      </c>
      <c r="F568" s="55">
        <f>D568/(D566+D567+D568)</f>
        <v>0.709893209738783</v>
      </c>
      <c r="G568" s="55">
        <f>E568/(E566+E567+E568)</f>
        <v>0.68338346956925355</v>
      </c>
      <c r="H568" s="56">
        <f t="shared" si="8"/>
        <v>1.8045785313800387</v>
      </c>
    </row>
    <row r="569" spans="1:8">
      <c r="A569" s="47" t="s">
        <v>2589</v>
      </c>
      <c r="B569" s="47" t="s">
        <v>2590</v>
      </c>
      <c r="C569" s="47" t="s">
        <v>2591</v>
      </c>
      <c r="D569" s="54">
        <v>14.3459</v>
      </c>
      <c r="E569" s="54">
        <v>9.6699900000000003</v>
      </c>
      <c r="F569" s="55">
        <f>D569/(D569+D570)</f>
        <v>0.97555631612515525</v>
      </c>
      <c r="G569" s="55">
        <f>E569/(E569+E570)</f>
        <v>0.89297989638836817</v>
      </c>
      <c r="H569" s="56">
        <f t="shared" si="8"/>
        <v>0.67405948737966948</v>
      </c>
    </row>
    <row r="570" spans="1:8">
      <c r="A570" s="47" t="s">
        <v>2589</v>
      </c>
      <c r="B570" s="47" t="s">
        <v>2592</v>
      </c>
      <c r="C570" s="47" t="s">
        <v>2593</v>
      </c>
      <c r="D570" s="54">
        <v>0.35945300000000002</v>
      </c>
      <c r="E570" s="54">
        <v>1.1589100000000001</v>
      </c>
      <c r="F570" s="55">
        <f>D570/(D569+D570)</f>
        <v>2.444368387484476E-2</v>
      </c>
      <c r="G570" s="55">
        <f>E570/(E569+E570)</f>
        <v>0.10702010361163183</v>
      </c>
      <c r="H570" s="56">
        <f t="shared" si="8"/>
        <v>3.2240932750596047</v>
      </c>
    </row>
    <row r="571" spans="1:8">
      <c r="A571" s="47" t="s">
        <v>2594</v>
      </c>
      <c r="B571" s="47" t="s">
        <v>2595</v>
      </c>
      <c r="C571" s="47" t="s">
        <v>2596</v>
      </c>
      <c r="D571" s="54">
        <v>0.415993</v>
      </c>
      <c r="E571" s="54">
        <v>0.253054</v>
      </c>
      <c r="F571" s="55">
        <f>D571/(D571+D572)</f>
        <v>0.69778633624138453</v>
      </c>
      <c r="G571" s="55">
        <f>E571/(E571+E572)</f>
        <v>0.42288435828877002</v>
      </c>
      <c r="H571" s="56">
        <f t="shared" si="8"/>
        <v>0.60831312065347254</v>
      </c>
    </row>
    <row r="572" spans="1:8">
      <c r="A572" s="47" t="s">
        <v>2594</v>
      </c>
      <c r="B572" s="47" t="s">
        <v>2597</v>
      </c>
      <c r="C572" s="47" t="s">
        <v>2598</v>
      </c>
      <c r="D572" s="54">
        <v>0.18016799999999999</v>
      </c>
      <c r="E572" s="54">
        <v>0.34534599999999999</v>
      </c>
      <c r="F572" s="55">
        <f>D572/(D571+D572)</f>
        <v>0.30221366375861558</v>
      </c>
      <c r="G572" s="55">
        <f>E572/(E571+E572)</f>
        <v>0.57711564171122987</v>
      </c>
      <c r="H572" s="56">
        <f t="shared" si="8"/>
        <v>1.9167998756715954</v>
      </c>
    </row>
    <row r="573" spans="1:8">
      <c r="A573" s="47" t="s">
        <v>2599</v>
      </c>
      <c r="B573" s="47" t="s">
        <v>2600</v>
      </c>
      <c r="C573" s="47" t="s">
        <v>2601</v>
      </c>
      <c r="D573" s="54">
        <v>1.5876699999999999</v>
      </c>
      <c r="E573" s="54">
        <v>0.99831499999999995</v>
      </c>
      <c r="F573" s="55">
        <f>D573/(D573+D574+D575)</f>
        <v>0.49191822297574467</v>
      </c>
      <c r="G573" s="55">
        <f>E573/(E573+E574+E575)</f>
        <v>0.1504652324730533</v>
      </c>
      <c r="H573" s="56">
        <f t="shared" si="8"/>
        <v>0.62879250725906521</v>
      </c>
    </row>
    <row r="574" spans="1:8">
      <c r="A574" s="47" t="s">
        <v>2599</v>
      </c>
      <c r="B574" s="47" t="s">
        <v>2602</v>
      </c>
      <c r="C574" s="47" t="s">
        <v>2603</v>
      </c>
      <c r="D574" s="54">
        <v>1.1913499999999999</v>
      </c>
      <c r="E574" s="54">
        <v>4.1177999999999999</v>
      </c>
      <c r="F574" s="55">
        <f>D574/(D573+D574+D575)</f>
        <v>0.36912379458083444</v>
      </c>
      <c r="G574" s="55">
        <f>E574/(E573+E574+E575)</f>
        <v>0.62063149835226239</v>
      </c>
      <c r="H574" s="56">
        <f t="shared" si="8"/>
        <v>3.4564149913963154</v>
      </c>
    </row>
    <row r="575" spans="1:8">
      <c r="A575" s="47" t="s">
        <v>2599</v>
      </c>
      <c r="B575" s="47" t="s">
        <v>2604</v>
      </c>
      <c r="C575" s="47" t="s">
        <v>2605</v>
      </c>
      <c r="D575" s="54">
        <v>0.448488</v>
      </c>
      <c r="E575" s="54">
        <v>1.51874</v>
      </c>
      <c r="F575" s="55">
        <f>D575/(D573+D574+D575)</f>
        <v>0.13895798244342072</v>
      </c>
      <c r="G575" s="55">
        <f>E575/(E573+E574+E575)</f>
        <v>0.22890326917468429</v>
      </c>
      <c r="H575" s="56">
        <f t="shared" si="8"/>
        <v>3.3863559337150604</v>
      </c>
    </row>
    <row r="576" spans="1:8">
      <c r="A576" s="47" t="s">
        <v>2606</v>
      </c>
      <c r="B576" s="47" t="s">
        <v>2607</v>
      </c>
      <c r="C576" s="47" t="s">
        <v>2608</v>
      </c>
      <c r="D576" s="54">
        <v>0.463229</v>
      </c>
      <c r="E576" s="54">
        <v>1.1123E-4</v>
      </c>
      <c r="F576" s="55">
        <f>D576/(D576+D577)</f>
        <v>0.91900724069677486</v>
      </c>
      <c r="G576" s="55">
        <f>E576/(E576+E577)</f>
        <v>1.9034522082561193E-3</v>
      </c>
      <c r="H576" s="56">
        <f t="shared" si="8"/>
        <v>2.4011881812235417E-4</v>
      </c>
    </row>
    <row r="577" spans="1:8">
      <c r="A577" s="47" t="s">
        <v>2606</v>
      </c>
      <c r="B577" s="47" t="s">
        <v>2609</v>
      </c>
      <c r="C577" s="47" t="s">
        <v>2610</v>
      </c>
      <c r="D577" s="54">
        <v>4.0824699999999998E-2</v>
      </c>
      <c r="E577" s="54">
        <v>5.83247E-2</v>
      </c>
      <c r="F577" s="55">
        <f>D577/(D576+D577)</f>
        <v>8.0992759303225026E-2</v>
      </c>
      <c r="G577" s="55">
        <f>E577/(E576+E577)</f>
        <v>0.99809654779174395</v>
      </c>
      <c r="H577" s="56">
        <f t="shared" si="8"/>
        <v>1.4286620599783955</v>
      </c>
    </row>
    <row r="578" spans="1:8">
      <c r="A578" s="47" t="s">
        <v>2611</v>
      </c>
      <c r="B578" s="47" t="s">
        <v>2612</v>
      </c>
      <c r="C578" s="47" t="s">
        <v>2613</v>
      </c>
      <c r="D578" s="54">
        <v>0</v>
      </c>
      <c r="E578" s="54">
        <v>8.1471000000000002E-2</v>
      </c>
      <c r="F578" s="55">
        <f>D578/(D578+D579)</f>
        <v>0</v>
      </c>
      <c r="G578" s="55">
        <f>E578/(E578+E579)</f>
        <v>0.74338109698234955</v>
      </c>
      <c r="H578" s="56" t="s">
        <v>1301</v>
      </c>
    </row>
    <row r="579" spans="1:8">
      <c r="A579" s="47" t="s">
        <v>2611</v>
      </c>
      <c r="B579" s="47" t="s">
        <v>2614</v>
      </c>
      <c r="C579" s="47" t="s">
        <v>2615</v>
      </c>
      <c r="D579" s="54">
        <v>8.5749300000000001E-2</v>
      </c>
      <c r="E579" s="54">
        <v>2.8124199999999999E-2</v>
      </c>
      <c r="F579" s="55">
        <f>D579/(D578+D579)</f>
        <v>1</v>
      </c>
      <c r="G579" s="55">
        <f>E579/(E578+E579)</f>
        <v>0.25661890301765039</v>
      </c>
      <c r="H579" s="56">
        <f t="shared" ref="H579:H636" si="9">E579/D579</f>
        <v>0.32798168614787526</v>
      </c>
    </row>
    <row r="580" spans="1:8">
      <c r="A580" s="47" t="s">
        <v>2616</v>
      </c>
      <c r="B580" s="47" t="s">
        <v>2617</v>
      </c>
      <c r="C580" s="47" t="s">
        <v>2618</v>
      </c>
      <c r="D580" s="54">
        <v>0.16727500000000001</v>
      </c>
      <c r="E580" s="54">
        <v>0</v>
      </c>
      <c r="F580" s="55">
        <f>D580/(D580+D581)</f>
        <v>1</v>
      </c>
      <c r="G580" s="55">
        <f>E580/(E580+E581)</f>
        <v>0</v>
      </c>
      <c r="H580" s="56">
        <f t="shared" si="9"/>
        <v>0</v>
      </c>
    </row>
    <row r="581" spans="1:8">
      <c r="A581" s="47" t="s">
        <v>2616</v>
      </c>
      <c r="B581" s="47" t="s">
        <v>2619</v>
      </c>
      <c r="C581" s="47" t="s">
        <v>2620</v>
      </c>
      <c r="D581" s="54">
        <v>0</v>
      </c>
      <c r="E581" s="54">
        <v>5.0109399999999998E-2</v>
      </c>
      <c r="F581" s="55">
        <f>D581/(D580+D581)</f>
        <v>0</v>
      </c>
      <c r="G581" s="55">
        <f>E581/(E580+E581)</f>
        <v>1</v>
      </c>
      <c r="H581" s="56" t="s">
        <v>1301</v>
      </c>
    </row>
    <row r="582" spans="1:8">
      <c r="A582" s="47" t="s">
        <v>2621</v>
      </c>
      <c r="B582" s="47" t="s">
        <v>2622</v>
      </c>
      <c r="C582" s="47" t="s">
        <v>2623</v>
      </c>
      <c r="D582" s="54">
        <v>0.120994</v>
      </c>
      <c r="E582" s="54">
        <v>0.26248899999999997</v>
      </c>
      <c r="F582" s="55">
        <f>D582/(D582+D583)</f>
        <v>0.49544252172275138</v>
      </c>
      <c r="G582" s="55">
        <f>E582/(E582+E583)</f>
        <v>0.80314355913067159</v>
      </c>
      <c r="H582" s="56">
        <f t="shared" si="9"/>
        <v>2.1694381539580472</v>
      </c>
    </row>
    <row r="583" spans="1:8">
      <c r="A583" s="47" t="s">
        <v>2621</v>
      </c>
      <c r="B583" s="47" t="s">
        <v>2624</v>
      </c>
      <c r="C583" s="47" t="s">
        <v>2625</v>
      </c>
      <c r="D583" s="54">
        <v>0.12322</v>
      </c>
      <c r="E583" s="54">
        <v>6.4338000000000006E-2</v>
      </c>
      <c r="F583" s="55">
        <f>D583/(D582+D583)</f>
        <v>0.50455747827724862</v>
      </c>
      <c r="G583" s="55">
        <f>E583/(E582+E583)</f>
        <v>0.19685644086932846</v>
      </c>
      <c r="H583" s="56">
        <f t="shared" si="9"/>
        <v>0.52213926310663861</v>
      </c>
    </row>
    <row r="584" spans="1:8">
      <c r="A584" s="47" t="s">
        <v>2626</v>
      </c>
      <c r="B584" s="47" t="s">
        <v>2627</v>
      </c>
      <c r="C584" s="47" t="s">
        <v>2628</v>
      </c>
      <c r="D584" s="54">
        <v>0.209369</v>
      </c>
      <c r="E584" s="54">
        <v>0.64748499999999998</v>
      </c>
      <c r="F584" s="55">
        <f>D584/(D584+D585)</f>
        <v>2.0488871887327009E-2</v>
      </c>
      <c r="G584" s="55">
        <f>E584/(E584+E585)</f>
        <v>9.8877051364573101E-2</v>
      </c>
      <c r="H584" s="56">
        <f t="shared" si="9"/>
        <v>3.0925542940932038</v>
      </c>
    </row>
    <row r="585" spans="1:8">
      <c r="A585" s="47" t="s">
        <v>2626</v>
      </c>
      <c r="B585" s="47" t="s">
        <v>2629</v>
      </c>
      <c r="C585" s="47" t="s">
        <v>2630</v>
      </c>
      <c r="D585" s="54">
        <v>10.0093</v>
      </c>
      <c r="E585" s="54">
        <v>5.9009</v>
      </c>
      <c r="F585" s="55">
        <f>D585/(D584+D585)</f>
        <v>0.97951112811267294</v>
      </c>
      <c r="G585" s="55">
        <f>E585/(E584+E585)</f>
        <v>0.90112294863542697</v>
      </c>
      <c r="H585" s="56">
        <f t="shared" si="9"/>
        <v>0.58954172619463896</v>
      </c>
    </row>
    <row r="586" spans="1:8">
      <c r="A586" s="47" t="s">
        <v>2631</v>
      </c>
      <c r="B586" s="47" t="s">
        <v>2632</v>
      </c>
      <c r="C586" s="47" t="s">
        <v>2633</v>
      </c>
      <c r="D586" s="54">
        <v>0.26344000000000001</v>
      </c>
      <c r="E586" s="54">
        <v>0.13566500000000001</v>
      </c>
      <c r="F586" s="55">
        <f>D586/(D586+D587)</f>
        <v>0.56684360805510081</v>
      </c>
      <c r="G586" s="55">
        <f>E586/(E586+E587)</f>
        <v>0.22559848076680036</v>
      </c>
      <c r="H586" s="56">
        <f t="shared" si="9"/>
        <v>0.51497494685696932</v>
      </c>
    </row>
    <row r="587" spans="1:8">
      <c r="A587" s="47" t="s">
        <v>2631</v>
      </c>
      <c r="B587" s="47" t="s">
        <v>2634</v>
      </c>
      <c r="C587" s="47" t="s">
        <v>2635</v>
      </c>
      <c r="D587" s="54">
        <v>0.20130899999999999</v>
      </c>
      <c r="E587" s="54">
        <v>0.46569100000000002</v>
      </c>
      <c r="F587" s="55">
        <f>D587/(D586+D587)</f>
        <v>0.4331563919448993</v>
      </c>
      <c r="G587" s="55">
        <f>E587/(E586+E587)</f>
        <v>0.77440151923319966</v>
      </c>
      <c r="H587" s="56">
        <f t="shared" si="9"/>
        <v>2.3133143575299666</v>
      </c>
    </row>
    <row r="588" spans="1:8">
      <c r="A588" s="47" t="s">
        <v>2636</v>
      </c>
      <c r="B588" s="47" t="s">
        <v>2637</v>
      </c>
      <c r="C588" s="47" t="s">
        <v>2638</v>
      </c>
      <c r="D588" s="54">
        <v>0.44415100000000002</v>
      </c>
      <c r="E588" s="54">
        <v>0.82231500000000002</v>
      </c>
      <c r="F588" s="55">
        <f>D588/(D588+D589)</f>
        <v>0.69928961215216667</v>
      </c>
      <c r="G588" s="55">
        <f>E588/(E588+E589)</f>
        <v>1</v>
      </c>
      <c r="H588" s="56">
        <f t="shared" si="9"/>
        <v>1.8514311574216877</v>
      </c>
    </row>
    <row r="589" spans="1:8">
      <c r="A589" s="47" t="s">
        <v>2636</v>
      </c>
      <c r="B589" s="47" t="s">
        <v>2639</v>
      </c>
      <c r="C589" s="47" t="s">
        <v>2640</v>
      </c>
      <c r="D589" s="54">
        <v>0.190995</v>
      </c>
      <c r="E589" s="54">
        <v>0</v>
      </c>
      <c r="F589" s="55">
        <f>D589/(D588+D589)</f>
        <v>0.30071038784783344</v>
      </c>
      <c r="G589" s="55">
        <f>E589/(E588+E589)</f>
        <v>0</v>
      </c>
      <c r="H589" s="56">
        <f t="shared" si="9"/>
        <v>0</v>
      </c>
    </row>
    <row r="590" spans="1:8">
      <c r="A590" s="47" t="s">
        <v>2641</v>
      </c>
      <c r="B590" s="47" t="s">
        <v>2642</v>
      </c>
      <c r="C590" s="47" t="s">
        <v>2643</v>
      </c>
      <c r="D590" s="54">
        <v>0.21946399999999999</v>
      </c>
      <c r="E590" s="54">
        <v>0.15340999999999999</v>
      </c>
      <c r="F590" s="55">
        <f>D590/(D590+D591)</f>
        <v>0.81403228696025354</v>
      </c>
      <c r="G590" s="55">
        <f>E590/(E590+E591)</f>
        <v>0.448082483862488</v>
      </c>
      <c r="H590" s="56">
        <f t="shared" si="9"/>
        <v>0.69902125177705676</v>
      </c>
    </row>
    <row r="591" spans="1:8">
      <c r="A591" s="47" t="s">
        <v>2641</v>
      </c>
      <c r="B591" s="47" t="s">
        <v>2644</v>
      </c>
      <c r="C591" s="47" t="s">
        <v>2645</v>
      </c>
      <c r="D591" s="54">
        <v>5.0137099999999997E-2</v>
      </c>
      <c r="E591" s="54">
        <v>0.18895999999999999</v>
      </c>
      <c r="F591" s="55">
        <f>D591/(D590+D591)</f>
        <v>0.18596771303974649</v>
      </c>
      <c r="G591" s="55">
        <f>E591/(E590+E591)</f>
        <v>0.55191751613751205</v>
      </c>
      <c r="H591" s="56">
        <f t="shared" si="9"/>
        <v>3.7688657700584995</v>
      </c>
    </row>
    <row r="592" spans="1:8">
      <c r="A592" s="47" t="s">
        <v>2646</v>
      </c>
      <c r="B592" s="47" t="s">
        <v>2647</v>
      </c>
      <c r="C592" s="47" t="s">
        <v>2648</v>
      </c>
      <c r="D592" s="54">
        <v>5.8005399999999999E-2</v>
      </c>
      <c r="E592" s="54">
        <v>0.19737099999999999</v>
      </c>
      <c r="F592" s="55">
        <f>D592/(D592+D593+D594)</f>
        <v>3.7244535900518572E-2</v>
      </c>
      <c r="G592" s="55">
        <f>E592/(E592+E593+E594)</f>
        <v>7.2360869088606686E-2</v>
      </c>
      <c r="H592" s="56">
        <f t="shared" si="9"/>
        <v>3.4026314791381491</v>
      </c>
    </row>
    <row r="593" spans="1:8">
      <c r="A593" s="47" t="s">
        <v>2646</v>
      </c>
      <c r="B593" s="47" t="s">
        <v>2649</v>
      </c>
      <c r="C593" s="47" t="s">
        <v>2650</v>
      </c>
      <c r="D593" s="54">
        <v>1.3509100000000001</v>
      </c>
      <c r="E593" s="54">
        <v>2.42645</v>
      </c>
      <c r="F593" s="55">
        <f>D593/(D592+D593+D594)</f>
        <v>0.86740227622548149</v>
      </c>
      <c r="G593" s="55">
        <f>E593/(E592+E593+E594)</f>
        <v>0.88959386536041107</v>
      </c>
      <c r="H593" s="56">
        <f t="shared" si="9"/>
        <v>1.7961596257337646</v>
      </c>
    </row>
    <row r="594" spans="1:8">
      <c r="A594" s="47" t="s">
        <v>2646</v>
      </c>
      <c r="B594" s="47" t="s">
        <v>2651</v>
      </c>
      <c r="C594" s="47" t="s">
        <v>2652</v>
      </c>
      <c r="D594" s="54">
        <v>0.148505</v>
      </c>
      <c r="E594" s="54">
        <v>0.103772</v>
      </c>
      <c r="F594" s="55">
        <f>D594/(D592+D593+D594)</f>
        <v>9.5353187873999837E-2</v>
      </c>
      <c r="G594" s="55">
        <f>E594/(E592+E593+E594)</f>
        <v>3.804526555098213E-2</v>
      </c>
      <c r="H594" s="56">
        <f t="shared" si="9"/>
        <v>0.69877781892865565</v>
      </c>
    </row>
    <row r="595" spans="1:8">
      <c r="A595" s="47" t="s">
        <v>2653</v>
      </c>
      <c r="B595" s="47" t="s">
        <v>2654</v>
      </c>
      <c r="C595" s="47" t="s">
        <v>2655</v>
      </c>
      <c r="D595" s="54">
        <v>7.4446399999999996E-2</v>
      </c>
      <c r="E595" s="54">
        <v>0.263212</v>
      </c>
      <c r="F595" s="55">
        <f>D595/(D595+D596)</f>
        <v>0.10176509811887448</v>
      </c>
      <c r="G595" s="55">
        <f>E595/(E595+E596)</f>
        <v>0.39778447774276671</v>
      </c>
      <c r="H595" s="56">
        <f t="shared" si="9"/>
        <v>3.535590706870984</v>
      </c>
    </row>
    <row r="596" spans="1:8">
      <c r="A596" s="47" t="s">
        <v>2653</v>
      </c>
      <c r="B596" s="47" t="s">
        <v>2656</v>
      </c>
      <c r="C596" s="47" t="s">
        <v>2657</v>
      </c>
      <c r="D596" s="54">
        <v>0.65710500000000005</v>
      </c>
      <c r="E596" s="54">
        <v>0.39848299999999998</v>
      </c>
      <c r="F596" s="55">
        <f>D596/(D595+D596)</f>
        <v>0.89823490188112554</v>
      </c>
      <c r="G596" s="55">
        <f>E596/(E595+E596)</f>
        <v>0.6022155222572334</v>
      </c>
      <c r="H596" s="56">
        <f t="shared" si="9"/>
        <v>0.60642210909976324</v>
      </c>
    </row>
    <row r="597" spans="1:8">
      <c r="A597" s="47" t="s">
        <v>2658</v>
      </c>
      <c r="B597" s="47" t="s">
        <v>2659</v>
      </c>
      <c r="C597" s="47" t="s">
        <v>2660</v>
      </c>
      <c r="D597" s="54">
        <v>12.1106</v>
      </c>
      <c r="E597" s="54">
        <v>8.6818899999999992</v>
      </c>
      <c r="F597" s="55">
        <f>D597/(D597+D598+D599+D600)</f>
        <v>0.90123275314059403</v>
      </c>
      <c r="G597" s="55">
        <f>E597/(E597+E598+E599+E600)</f>
        <v>0.88839010254169548</v>
      </c>
      <c r="H597" s="56">
        <f t="shared" si="9"/>
        <v>0.71688355655376279</v>
      </c>
    </row>
    <row r="598" spans="1:8">
      <c r="A598" s="47" t="s">
        <v>2658</v>
      </c>
      <c r="B598" s="47" t="s">
        <v>2661</v>
      </c>
      <c r="C598" s="47" t="s">
        <v>2662</v>
      </c>
      <c r="D598" s="54">
        <v>5.0486099999999999E-2</v>
      </c>
      <c r="E598" s="54">
        <v>0.140981</v>
      </c>
      <c r="F598" s="55">
        <f>D598/(D597+D598+D599+D600)</f>
        <v>3.7570167372658124E-3</v>
      </c>
      <c r="G598" s="55">
        <f>E598/(E597+E598+E599+E600)</f>
        <v>1.4426135904328525E-2</v>
      </c>
      <c r="H598" s="56">
        <f t="shared" si="9"/>
        <v>2.7924715911904463</v>
      </c>
    </row>
    <row r="599" spans="1:8">
      <c r="A599" s="47" t="s">
        <v>2658</v>
      </c>
      <c r="B599" s="47" t="s">
        <v>2663</v>
      </c>
      <c r="C599" s="47" t="s">
        <v>2664</v>
      </c>
      <c r="D599" s="54">
        <v>0.12562999999999999</v>
      </c>
      <c r="E599" s="54">
        <v>0.22839300000000001</v>
      </c>
      <c r="F599" s="55">
        <f>D599/(D597+D598+D599+D600)</f>
        <v>9.3489893793084426E-3</v>
      </c>
      <c r="G599" s="55">
        <f>E599/(E597+E598+E599+E600)</f>
        <v>2.3370726960351432E-2</v>
      </c>
      <c r="H599" s="56">
        <f t="shared" si="9"/>
        <v>1.8179813738756669</v>
      </c>
    </row>
    <row r="600" spans="1:8">
      <c r="A600" s="47" t="s">
        <v>2658</v>
      </c>
      <c r="B600" s="47" t="s">
        <v>2665</v>
      </c>
      <c r="C600" s="47" t="s">
        <v>2666</v>
      </c>
      <c r="D600" s="54">
        <v>1.1511</v>
      </c>
      <c r="E600" s="54">
        <v>0.72134600000000004</v>
      </c>
      <c r="F600" s="55">
        <f>D600/(D597+D598+D599+D600)</f>
        <v>8.5661240742831726E-2</v>
      </c>
      <c r="G600" s="55">
        <f>E600/(E597+E598+E599+E600)</f>
        <v>7.3813034593624427E-2</v>
      </c>
      <c r="H600" s="56">
        <f t="shared" si="9"/>
        <v>0.62665797932412481</v>
      </c>
    </row>
    <row r="601" spans="1:8">
      <c r="A601" s="47" t="s">
        <v>2667</v>
      </c>
      <c r="B601" s="47" t="s">
        <v>2668</v>
      </c>
      <c r="C601" s="47" t="s">
        <v>2669</v>
      </c>
      <c r="D601" s="54">
        <v>0.82018500000000005</v>
      </c>
      <c r="E601" s="54">
        <v>0.35703499999999999</v>
      </c>
      <c r="F601" s="55">
        <f>D601/(D601+D602+D603)</f>
        <v>0.24225668264963834</v>
      </c>
      <c r="G601" s="55">
        <f>E601/(E601+E602+E603)</f>
        <v>0.31910462835105219</v>
      </c>
      <c r="H601" s="56">
        <f t="shared" si="9"/>
        <v>0.435310326328816</v>
      </c>
    </row>
    <row r="602" spans="1:8">
      <c r="A602" s="47" t="s">
        <v>2667</v>
      </c>
      <c r="B602" s="47" t="s">
        <v>2670</v>
      </c>
      <c r="C602" s="47" t="s">
        <v>2671</v>
      </c>
      <c r="D602" s="54">
        <v>1.97582E-2</v>
      </c>
      <c r="E602" s="54">
        <v>0.116865</v>
      </c>
      <c r="F602" s="55">
        <f>D602/(D601+D602+D603)</f>
        <v>5.8359467524132782E-3</v>
      </c>
      <c r="G602" s="55">
        <f>E602/(E601+E602+E603)</f>
        <v>0.10444959847702806</v>
      </c>
      <c r="H602" s="56">
        <f t="shared" si="9"/>
        <v>5.9147594416495428</v>
      </c>
    </row>
    <row r="603" spans="1:8">
      <c r="A603" s="47" t="s">
        <v>2667</v>
      </c>
      <c r="B603" s="47" t="s">
        <v>2672</v>
      </c>
      <c r="C603" s="47" t="s">
        <v>2673</v>
      </c>
      <c r="D603" s="54">
        <v>2.5456599999999998</v>
      </c>
      <c r="E603" s="54">
        <v>0.64496500000000001</v>
      </c>
      <c r="F603" s="55">
        <f>D603/(D601+D602+D603)</f>
        <v>0.75190737059794843</v>
      </c>
      <c r="G603" s="55">
        <f>E603/(E601+E602+E603)</f>
        <v>0.57644577317191981</v>
      </c>
      <c r="H603" s="56">
        <f t="shared" si="9"/>
        <v>0.25335865747978914</v>
      </c>
    </row>
    <row r="604" spans="1:8">
      <c r="A604" s="47" t="s">
        <v>2674</v>
      </c>
      <c r="B604" s="47" t="s">
        <v>2675</v>
      </c>
      <c r="C604" s="47" t="s">
        <v>2676</v>
      </c>
      <c r="D604" s="54">
        <v>0.37690899999999999</v>
      </c>
      <c r="E604" s="54">
        <v>0.27295599999999998</v>
      </c>
      <c r="F604" s="55">
        <f>D604/(D604+D605+D606+D607)</f>
        <v>0.40302592638413753</v>
      </c>
      <c r="G604" s="55">
        <f>E604/(E604+E605+E606+E607)</f>
        <v>0.18328481881758876</v>
      </c>
      <c r="H604" s="56">
        <f t="shared" si="9"/>
        <v>0.72419602609648481</v>
      </c>
    </row>
    <row r="605" spans="1:8">
      <c r="A605" s="47" t="s">
        <v>2674</v>
      </c>
      <c r="B605" s="47" t="s">
        <v>2677</v>
      </c>
      <c r="C605" s="47" t="s">
        <v>2678</v>
      </c>
      <c r="D605" s="54">
        <v>0.39193899999999998</v>
      </c>
      <c r="E605" s="54">
        <v>0.75776200000000005</v>
      </c>
      <c r="F605" s="55">
        <f>D605/(D604+D605+D606+D607)</f>
        <v>0.41909739104418436</v>
      </c>
      <c r="G605" s="55">
        <f>E605/(E604+E605+E606+E607)</f>
        <v>0.50882292705364129</v>
      </c>
      <c r="H605" s="56">
        <f t="shared" si="9"/>
        <v>1.9333671821380369</v>
      </c>
    </row>
    <row r="606" spans="1:8">
      <c r="A606" s="47" t="s">
        <v>2674</v>
      </c>
      <c r="B606" s="47" t="s">
        <v>2679</v>
      </c>
      <c r="C606" s="47" t="s">
        <v>2680</v>
      </c>
      <c r="D606" s="54">
        <v>6.7256200000000002E-2</v>
      </c>
      <c r="E606" s="54">
        <v>0.27723500000000001</v>
      </c>
      <c r="F606" s="55">
        <f>D606/(D604+D605+D606+D607)</f>
        <v>7.1916543011912248E-2</v>
      </c>
      <c r="G606" s="55">
        <f>E606/(E604+E605+E606+E607)</f>
        <v>0.18615808681580265</v>
      </c>
      <c r="H606" s="56">
        <f t="shared" si="9"/>
        <v>4.1220735040040921</v>
      </c>
    </row>
    <row r="607" spans="1:8">
      <c r="A607" s="47" t="s">
        <v>2674</v>
      </c>
      <c r="B607" s="47" t="s">
        <v>2681</v>
      </c>
      <c r="C607" s="47" t="s">
        <v>2682</v>
      </c>
      <c r="D607" s="54">
        <v>9.9093700000000007E-2</v>
      </c>
      <c r="E607" s="54">
        <v>0.18129200000000001</v>
      </c>
      <c r="F607" s="55">
        <f>D607/(D604+D605+D606+D607)</f>
        <v>0.10596013955976592</v>
      </c>
      <c r="G607" s="55">
        <f>E607/(E604+E605+E606+E607)</f>
        <v>0.12173416731296732</v>
      </c>
      <c r="H607" s="56">
        <f t="shared" si="9"/>
        <v>1.8295007654371569</v>
      </c>
    </row>
    <row r="608" spans="1:8">
      <c r="A608" s="47" t="s">
        <v>2683</v>
      </c>
      <c r="B608" s="47" t="s">
        <v>2684</v>
      </c>
      <c r="C608" s="47" t="s">
        <v>2685</v>
      </c>
      <c r="D608" s="54">
        <v>7.9366000000000006E-2</v>
      </c>
      <c r="E608" s="54">
        <v>0.34849799999999997</v>
      </c>
      <c r="F608" s="55">
        <f>D608/SUM(D608:D612)</f>
        <v>2.2700492534273482E-2</v>
      </c>
      <c r="G608" s="55">
        <f>E608/SUM(E608:E612)</f>
        <v>0.10379235928981197</v>
      </c>
      <c r="H608" s="56">
        <f t="shared" si="9"/>
        <v>4.3910238641231754</v>
      </c>
    </row>
    <row r="609" spans="1:8">
      <c r="A609" s="47" t="s">
        <v>2683</v>
      </c>
      <c r="B609" s="47" t="s">
        <v>2686</v>
      </c>
      <c r="C609" s="47" t="s">
        <v>2687</v>
      </c>
      <c r="D609" s="54">
        <v>2.7747299999999999</v>
      </c>
      <c r="E609" s="54">
        <v>1.8904300000000001</v>
      </c>
      <c r="F609" s="55">
        <f>D609/SUM(D608:D612)</f>
        <v>0.79363628820432741</v>
      </c>
      <c r="G609" s="55">
        <f>E609/SUM(E608:E612)</f>
        <v>0.56302242702178851</v>
      </c>
      <c r="H609" s="56">
        <f t="shared" si="9"/>
        <v>0.68130232491089227</v>
      </c>
    </row>
    <row r="610" spans="1:8">
      <c r="A610" s="47" t="s">
        <v>2683</v>
      </c>
      <c r="B610" s="47" t="s">
        <v>2688</v>
      </c>
      <c r="C610" s="47" t="s">
        <v>2689</v>
      </c>
      <c r="D610" s="54">
        <v>0.13774600000000001</v>
      </c>
      <c r="E610" s="54">
        <v>0.27748099999999998</v>
      </c>
      <c r="F610" s="55">
        <f>D610/SUM(D608:D612)</f>
        <v>3.9398508739586661E-2</v>
      </c>
      <c r="G610" s="55">
        <f>E610/SUM(E608:E612)</f>
        <v>8.2641529214217344E-2</v>
      </c>
      <c r="H610" s="56">
        <f t="shared" si="9"/>
        <v>2.0144396207512374</v>
      </c>
    </row>
    <row r="611" spans="1:8">
      <c r="A611" s="47" t="s">
        <v>2683</v>
      </c>
      <c r="B611" s="47" t="s">
        <v>2690</v>
      </c>
      <c r="C611" s="47" t="s">
        <v>2691</v>
      </c>
      <c r="D611" s="54">
        <v>0.423678</v>
      </c>
      <c r="E611" s="54">
        <v>0.184888</v>
      </c>
      <c r="F611" s="55">
        <f>D611/SUM(D608:D612)</f>
        <v>0.12118160517017261</v>
      </c>
      <c r="G611" s="55">
        <f>E611/SUM(E608:E612)</f>
        <v>5.5064768590852041E-2</v>
      </c>
      <c r="H611" s="56">
        <f t="shared" si="9"/>
        <v>0.43638801165035712</v>
      </c>
    </row>
    <row r="612" spans="1:8">
      <c r="A612" s="47" t="s">
        <v>2683</v>
      </c>
      <c r="B612" s="47" t="s">
        <v>2692</v>
      </c>
      <c r="C612" s="47" t="s">
        <v>2693</v>
      </c>
      <c r="D612" s="54">
        <v>8.0703700000000003E-2</v>
      </c>
      <c r="E612" s="54">
        <v>0.65634899999999996</v>
      </c>
      <c r="F612" s="55">
        <f>D612/SUM(D608:D612)</f>
        <v>2.3083105351639831E-2</v>
      </c>
      <c r="G612" s="55">
        <f>E612/SUM(E608:E612)</f>
        <v>0.19547891588333016</v>
      </c>
      <c r="H612" s="56">
        <f t="shared" si="9"/>
        <v>8.1328241456091845</v>
      </c>
    </row>
    <row r="613" spans="1:8">
      <c r="A613" s="47" t="s">
        <v>2694</v>
      </c>
      <c r="B613" s="47" t="s">
        <v>2695</v>
      </c>
      <c r="C613" s="47" t="s">
        <v>2696</v>
      </c>
      <c r="D613" s="54">
        <v>0.224518</v>
      </c>
      <c r="E613" s="54">
        <v>0</v>
      </c>
      <c r="F613" s="55">
        <f>D613/(D613+D614)</f>
        <v>0.23282351318587988</v>
      </c>
      <c r="G613" s="55">
        <f>E613/(E613+E614)</f>
        <v>0</v>
      </c>
      <c r="H613" s="56">
        <f t="shared" si="9"/>
        <v>0</v>
      </c>
    </row>
    <row r="614" spans="1:8">
      <c r="A614" s="47" t="s">
        <v>2694</v>
      </c>
      <c r="B614" s="47" t="s">
        <v>2697</v>
      </c>
      <c r="C614" s="47" t="s">
        <v>2698</v>
      </c>
      <c r="D614" s="54">
        <v>0.73980900000000005</v>
      </c>
      <c r="E614" s="54">
        <v>1.5136400000000001</v>
      </c>
      <c r="F614" s="55">
        <f>D614/(D613+D614)</f>
        <v>0.7671764868141201</v>
      </c>
      <c r="G614" s="55">
        <f>E614/(E613+E614)</f>
        <v>1</v>
      </c>
      <c r="H614" s="56">
        <f t="shared" si="9"/>
        <v>2.0459875454340244</v>
      </c>
    </row>
    <row r="615" spans="1:8">
      <c r="A615" s="47" t="s">
        <v>2699</v>
      </c>
      <c r="B615" s="47" t="s">
        <v>2700</v>
      </c>
      <c r="C615" s="47" t="s">
        <v>2701</v>
      </c>
      <c r="D615" s="54">
        <v>9.0661000000000005E-2</v>
      </c>
      <c r="E615" s="54">
        <v>0</v>
      </c>
      <c r="F615" s="55">
        <f>D615/(D615+D616)</f>
        <v>0.17913193298729729</v>
      </c>
      <c r="G615" s="55">
        <f>E615/(E615+E616)</f>
        <v>0</v>
      </c>
      <c r="H615" s="56">
        <f t="shared" si="9"/>
        <v>0</v>
      </c>
    </row>
    <row r="616" spans="1:8">
      <c r="A616" s="47" t="s">
        <v>2699</v>
      </c>
      <c r="B616" s="47" t="s">
        <v>2702</v>
      </c>
      <c r="C616" s="47" t="s">
        <v>2703</v>
      </c>
      <c r="D616" s="54">
        <v>0.41545199999999999</v>
      </c>
      <c r="E616" s="54">
        <v>1.2013100000000001</v>
      </c>
      <c r="F616" s="55">
        <f>D616/(D615+D616)</f>
        <v>0.82086806701270265</v>
      </c>
      <c r="G616" s="55">
        <f>E616/(E615+E616)</f>
        <v>1</v>
      </c>
      <c r="H616" s="56">
        <f t="shared" si="9"/>
        <v>2.8915735151112525</v>
      </c>
    </row>
    <row r="617" spans="1:8">
      <c r="A617" s="47" t="s">
        <v>2704</v>
      </c>
      <c r="B617" s="47" t="s">
        <v>2705</v>
      </c>
      <c r="C617" s="47" t="s">
        <v>2706</v>
      </c>
      <c r="D617" s="54">
        <v>8.4603699999999993</v>
      </c>
      <c r="E617" s="54">
        <v>5.2469599999999996</v>
      </c>
      <c r="F617" s="55">
        <f>D617/(D617+D618)</f>
        <v>0.76491196664189398</v>
      </c>
      <c r="G617" s="55">
        <f>E617/(E617+E618)</f>
        <v>0.3727203822846008</v>
      </c>
      <c r="H617" s="56">
        <f t="shared" si="9"/>
        <v>0.62018091407349796</v>
      </c>
    </row>
    <row r="618" spans="1:8">
      <c r="A618" s="47" t="s">
        <v>2704</v>
      </c>
      <c r="B618" s="47" t="s">
        <v>2707</v>
      </c>
      <c r="C618" s="47" t="s">
        <v>2708</v>
      </c>
      <c r="D618" s="54">
        <v>2.6002100000000001</v>
      </c>
      <c r="E618" s="54">
        <v>8.8305100000000003</v>
      </c>
      <c r="F618" s="55">
        <f>D618/(D617+D618)</f>
        <v>0.23508803335810602</v>
      </c>
      <c r="G618" s="55">
        <f>E618/(E617+E618)</f>
        <v>0.6272796177153992</v>
      </c>
      <c r="H618" s="56">
        <f t="shared" si="9"/>
        <v>3.3960757015779492</v>
      </c>
    </row>
    <row r="619" spans="1:8">
      <c r="A619" s="47" t="s">
        <v>2709</v>
      </c>
      <c r="B619" s="47" t="s">
        <v>2710</v>
      </c>
      <c r="C619" s="47" t="s">
        <v>2711</v>
      </c>
      <c r="D619" s="54">
        <v>1.02078</v>
      </c>
      <c r="E619" s="54">
        <v>7.5636999999999999</v>
      </c>
      <c r="F619" s="55">
        <f>D619/SUM(D619:D626)</f>
        <v>0.1366071313504775</v>
      </c>
      <c r="G619" s="55">
        <f>E619/SUM(E619:E626)</f>
        <v>0.47780340187532</v>
      </c>
      <c r="H619" s="56">
        <f t="shared" si="9"/>
        <v>7.4097258958835397</v>
      </c>
    </row>
    <row r="620" spans="1:8">
      <c r="A620" s="47" t="s">
        <v>2709</v>
      </c>
      <c r="B620" s="47" t="s">
        <v>2712</v>
      </c>
      <c r="C620" s="47" t="s">
        <v>2713</v>
      </c>
      <c r="D620" s="54">
        <v>0.76352799999999998</v>
      </c>
      <c r="E620" s="54">
        <v>1.41123</v>
      </c>
      <c r="F620" s="55">
        <f>D620/SUM(D619:D626)</f>
        <v>0.10218006797328257</v>
      </c>
      <c r="G620" s="55">
        <f>E620/SUM(E619:E626)</f>
        <v>8.9148233646034067E-2</v>
      </c>
      <c r="H620" s="56">
        <f t="shared" si="9"/>
        <v>1.8483015685082931</v>
      </c>
    </row>
    <row r="621" spans="1:8">
      <c r="A621" s="47" t="s">
        <v>2709</v>
      </c>
      <c r="B621" s="47" t="s">
        <v>2714</v>
      </c>
      <c r="C621" s="47" t="s">
        <v>2715</v>
      </c>
      <c r="D621" s="54">
        <v>6.2868900000000005E-2</v>
      </c>
      <c r="E621" s="54">
        <v>0.87257099999999999</v>
      </c>
      <c r="F621" s="55">
        <f>D621/SUM(D619:D626)</f>
        <v>8.4135073964615639E-3</v>
      </c>
      <c r="G621" s="55">
        <f>E621/SUM(E619:E626)</f>
        <v>5.5120826074242742E-2</v>
      </c>
      <c r="H621" s="56">
        <f t="shared" si="9"/>
        <v>13.879215319498192</v>
      </c>
    </row>
    <row r="622" spans="1:8">
      <c r="A622" s="47" t="s">
        <v>2709</v>
      </c>
      <c r="B622" s="47" t="s">
        <v>2716</v>
      </c>
      <c r="C622" s="47" t="s">
        <v>2717</v>
      </c>
      <c r="D622" s="54">
        <v>4.3036199999999996</v>
      </c>
      <c r="E622" s="54">
        <v>2.0053399999999999</v>
      </c>
      <c r="F622" s="55">
        <f>D622/SUM(D619:D626)</f>
        <v>0.57593720745169563</v>
      </c>
      <c r="G622" s="55">
        <f>E622/SUM(E619:E626)</f>
        <v>0.12667851367937044</v>
      </c>
      <c r="H622" s="56">
        <f t="shared" si="9"/>
        <v>0.46596586129816298</v>
      </c>
    </row>
    <row r="623" spans="1:8">
      <c r="A623" s="47" t="s">
        <v>2709</v>
      </c>
      <c r="B623" s="47" t="s">
        <v>2718</v>
      </c>
      <c r="C623" s="47" t="s">
        <v>2719</v>
      </c>
      <c r="D623" s="54">
        <v>0.58093799999999995</v>
      </c>
      <c r="E623" s="54">
        <v>2.5850599999999999</v>
      </c>
      <c r="F623" s="55">
        <f>D623/SUM(D619:D626)</f>
        <v>7.7744738016500808E-2</v>
      </c>
      <c r="G623" s="55">
        <f>E623/SUM(E619:E626)</f>
        <v>0.16329976890302558</v>
      </c>
      <c r="H623" s="56">
        <f t="shared" si="9"/>
        <v>4.4498035934987898</v>
      </c>
    </row>
    <row r="624" spans="1:8">
      <c r="A624" s="47" t="s">
        <v>2709</v>
      </c>
      <c r="B624" s="47" t="s">
        <v>2720</v>
      </c>
      <c r="C624" s="47" t="s">
        <v>2721</v>
      </c>
      <c r="D624" s="54">
        <v>0.418655</v>
      </c>
      <c r="E624" s="54">
        <v>0.182228</v>
      </c>
      <c r="F624" s="55">
        <f>D624/SUM(D619:D626)</f>
        <v>5.6027017158970745E-2</v>
      </c>
      <c r="G624" s="55">
        <f>E624/SUM(E619:E626)</f>
        <v>1.1511450522487117E-2</v>
      </c>
      <c r="H624" s="56">
        <f t="shared" si="9"/>
        <v>0.4352700911251508</v>
      </c>
    </row>
    <row r="625" spans="1:8">
      <c r="A625" s="47" t="s">
        <v>2709</v>
      </c>
      <c r="B625" s="47" t="s">
        <v>2722</v>
      </c>
      <c r="C625" s="47" t="s">
        <v>2723</v>
      </c>
      <c r="D625" s="54">
        <v>0.23610700000000001</v>
      </c>
      <c r="E625" s="54">
        <v>1.04742</v>
      </c>
      <c r="F625" s="55">
        <f>D625/SUM(D619:D626)</f>
        <v>3.1597307903531803E-2</v>
      </c>
      <c r="G625" s="55">
        <f>E625/SUM(E619:E626)</f>
        <v>6.6166140803078879E-2</v>
      </c>
      <c r="H625" s="56">
        <f t="shared" si="9"/>
        <v>4.4362090069332973</v>
      </c>
    </row>
    <row r="626" spans="1:8">
      <c r="A626" s="47" t="s">
        <v>2709</v>
      </c>
      <c r="B626" s="47" t="s">
        <v>2724</v>
      </c>
      <c r="C626" s="47" t="s">
        <v>2725</v>
      </c>
      <c r="D626" s="54">
        <v>8.5880200000000004E-2</v>
      </c>
      <c r="E626" s="54">
        <v>0.162602</v>
      </c>
      <c r="F626" s="55">
        <f>D626/SUM(D619:D626)</f>
        <v>1.1493022749079408E-2</v>
      </c>
      <c r="G626" s="55">
        <f>E626/SUM(E619:E626)</f>
        <v>1.0271664496440999E-2</v>
      </c>
      <c r="H626" s="56">
        <f t="shared" si="9"/>
        <v>1.8933584225467568</v>
      </c>
    </row>
    <row r="627" spans="1:8">
      <c r="A627" s="47" t="s">
        <v>2726</v>
      </c>
      <c r="B627" s="47" t="s">
        <v>2727</v>
      </c>
      <c r="C627" s="47" t="s">
        <v>2728</v>
      </c>
      <c r="D627" s="54">
        <v>6.8099400000000004E-2</v>
      </c>
      <c r="E627" s="54">
        <v>0</v>
      </c>
      <c r="F627" s="55">
        <f>D627/(D627+D628)</f>
        <v>0.44447156694903805</v>
      </c>
      <c r="G627" s="55">
        <f>E627/(E627+E628)</f>
        <v>0</v>
      </c>
      <c r="H627" s="56">
        <f t="shared" si="9"/>
        <v>0</v>
      </c>
    </row>
    <row r="628" spans="1:8">
      <c r="A628" s="47" t="s">
        <v>2726</v>
      </c>
      <c r="B628" s="47" t="s">
        <v>2729</v>
      </c>
      <c r="C628" s="47" t="s">
        <v>2730</v>
      </c>
      <c r="D628" s="54">
        <v>8.5114899999999993E-2</v>
      </c>
      <c r="E628" s="54">
        <v>0.231653</v>
      </c>
      <c r="F628" s="55">
        <f>D628/(D627+D628)</f>
        <v>0.55552843305096189</v>
      </c>
      <c r="G628" s="55">
        <f>E628/(E627+E628)</f>
        <v>1</v>
      </c>
      <c r="H628" s="56">
        <f t="shared" si="9"/>
        <v>2.7216503808381378</v>
      </c>
    </row>
    <row r="629" spans="1:8">
      <c r="A629" s="47" t="s">
        <v>2731</v>
      </c>
      <c r="B629" s="47" t="s">
        <v>2732</v>
      </c>
      <c r="C629" s="47" t="s">
        <v>2733</v>
      </c>
      <c r="D629" s="54">
        <v>1.1916599999999999</v>
      </c>
      <c r="E629" s="54">
        <v>2.02982</v>
      </c>
      <c r="F629" s="55">
        <f>D629/(D629+D630+D631)</f>
        <v>0.6393269957521982</v>
      </c>
      <c r="G629" s="55">
        <f>E629/(E629+E630+E631)</f>
        <v>0.86483147072733235</v>
      </c>
      <c r="H629" s="56">
        <f t="shared" si="9"/>
        <v>1.7033549838041053</v>
      </c>
    </row>
    <row r="630" spans="1:8">
      <c r="A630" s="47" t="s">
        <v>2731</v>
      </c>
      <c r="B630" s="47" t="s">
        <v>2734</v>
      </c>
      <c r="C630" s="47" t="s">
        <v>2735</v>
      </c>
      <c r="D630" s="54">
        <v>0.58686400000000005</v>
      </c>
      <c r="E630" s="54">
        <v>0</v>
      </c>
      <c r="F630" s="55">
        <f>D630/(D629+D630+D631)</f>
        <v>0.31485322829927842</v>
      </c>
      <c r="G630" s="55">
        <f>E630/(E629+E630+E631)</f>
        <v>0</v>
      </c>
      <c r="H630" s="56">
        <f t="shared" si="9"/>
        <v>0</v>
      </c>
    </row>
    <row r="631" spans="1:8">
      <c r="A631" s="47" t="s">
        <v>2731</v>
      </c>
      <c r="B631" s="47" t="s">
        <v>2736</v>
      </c>
      <c r="C631" s="47" t="s">
        <v>2737</v>
      </c>
      <c r="D631" s="54">
        <v>8.5404800000000003E-2</v>
      </c>
      <c r="E631" s="54">
        <v>0.31724999999999998</v>
      </c>
      <c r="F631" s="55">
        <f>D631/(D629+D630+D631)</f>
        <v>4.5819775948523357E-2</v>
      </c>
      <c r="G631" s="55">
        <f>E631/(E629+E630+E631)</f>
        <v>0.13516852927266762</v>
      </c>
      <c r="H631" s="56">
        <f t="shared" si="9"/>
        <v>3.7146624077335226</v>
      </c>
    </row>
    <row r="632" spans="1:8">
      <c r="A632" s="47" t="s">
        <v>2738</v>
      </c>
      <c r="B632" s="47" t="s">
        <v>2739</v>
      </c>
      <c r="C632" s="47" t="s">
        <v>2740</v>
      </c>
      <c r="D632" s="54">
        <v>3.07809E-2</v>
      </c>
      <c r="E632" s="54">
        <v>8.3072699999999999E-2</v>
      </c>
      <c r="F632" s="55">
        <f>D632/(D632+D633)</f>
        <v>0.39054225168050066</v>
      </c>
      <c r="G632" s="55">
        <f>E632/(E632+E633)</f>
        <v>0.80374760417079882</v>
      </c>
      <c r="H632" s="56">
        <f t="shared" si="9"/>
        <v>2.698839215227625</v>
      </c>
    </row>
    <row r="633" spans="1:8">
      <c r="A633" s="47" t="s">
        <v>2738</v>
      </c>
      <c r="B633" s="47" t="s">
        <v>2741</v>
      </c>
      <c r="C633" s="47" t="s">
        <v>2742</v>
      </c>
      <c r="D633" s="54">
        <v>4.8034899999999998E-2</v>
      </c>
      <c r="E633" s="54">
        <v>2.0284E-2</v>
      </c>
      <c r="F633" s="55">
        <f>D633/(D632+D633)</f>
        <v>0.60945774831949939</v>
      </c>
      <c r="G633" s="55">
        <f>E633/(E632+E633)</f>
        <v>0.1962523958292012</v>
      </c>
      <c r="H633" s="56">
        <f t="shared" si="9"/>
        <v>0.42227630327116328</v>
      </c>
    </row>
    <row r="634" spans="1:8">
      <c r="A634" s="47" t="s">
        <v>2743</v>
      </c>
      <c r="B634" s="47" t="s">
        <v>2744</v>
      </c>
      <c r="C634" s="47" t="s">
        <v>2745</v>
      </c>
      <c r="D634" s="54">
        <v>0.113648</v>
      </c>
      <c r="E634" s="54">
        <v>0.182614</v>
      </c>
      <c r="F634" s="55">
        <f>D634/(D634+D635+D636)</f>
        <v>0.11474322407378428</v>
      </c>
      <c r="G634" s="55">
        <f>E634/(E634+E635+E636)</f>
        <v>0.26265909721812697</v>
      </c>
      <c r="H634" s="56">
        <f t="shared" si="9"/>
        <v>1.6068386597212445</v>
      </c>
    </row>
    <row r="635" spans="1:8">
      <c r="A635" s="47" t="s">
        <v>2743</v>
      </c>
      <c r="B635" s="47" t="s">
        <v>2746</v>
      </c>
      <c r="C635" s="47" t="s">
        <v>2747</v>
      </c>
      <c r="D635" s="54">
        <v>0.46102900000000002</v>
      </c>
      <c r="E635" s="54">
        <v>0.27962399999999998</v>
      </c>
      <c r="F635" s="55">
        <f>D635/(D634+D635+D636)</f>
        <v>0.46547192956772399</v>
      </c>
      <c r="G635" s="55">
        <f>E635/(E634+E635+E636)</f>
        <v>0.40219143877534874</v>
      </c>
      <c r="H635" s="56">
        <f t="shared" si="9"/>
        <v>0.60652149864759042</v>
      </c>
    </row>
    <row r="636" spans="1:8">
      <c r="A636" s="47" t="s">
        <v>2743</v>
      </c>
      <c r="B636" s="47" t="s">
        <v>2748</v>
      </c>
      <c r="C636" s="47" t="s">
        <v>2749</v>
      </c>
      <c r="D636" s="54">
        <v>0.41577799999999998</v>
      </c>
      <c r="E636" s="54">
        <v>0.233013</v>
      </c>
      <c r="F636" s="55">
        <f>D636/(D634+D635+D636)</f>
        <v>0.41978484635849178</v>
      </c>
      <c r="G636" s="55">
        <f>E636/(E634+E635+E636)</f>
        <v>0.33514946400652429</v>
      </c>
      <c r="H636" s="56">
        <f t="shared" si="9"/>
        <v>0.56042647759140696</v>
      </c>
    </row>
    <row r="637" spans="1:8" s="40" customFormat="1">
      <c r="A637" s="47"/>
      <c r="B637" s="47"/>
      <c r="C637" s="47"/>
      <c r="D637" s="47"/>
      <c r="E637" s="47"/>
      <c r="F637" s="47"/>
      <c r="G637" s="47"/>
      <c r="H637" s="47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E2013-5C04-294D-94C3-54077B801C2F}">
  <dimension ref="A1:F12"/>
  <sheetViews>
    <sheetView workbookViewId="0">
      <selection activeCell="E18" sqref="E18"/>
    </sheetView>
  </sheetViews>
  <sheetFormatPr baseColWidth="10" defaultRowHeight="15"/>
  <cols>
    <col min="1" max="1" width="15.83203125" customWidth="1"/>
    <col min="2" max="2" width="22.33203125" customWidth="1"/>
    <col min="3" max="6" width="15.83203125" customWidth="1"/>
  </cols>
  <sheetData>
    <row r="1" spans="1:6" ht="16">
      <c r="A1" s="25"/>
      <c r="B1" s="25"/>
      <c r="C1" s="30" t="s">
        <v>37</v>
      </c>
      <c r="D1" s="30"/>
      <c r="E1" s="30"/>
      <c r="F1" s="30"/>
    </row>
    <row r="2" spans="1:6" ht="16">
      <c r="A2" s="25"/>
      <c r="B2" s="25"/>
      <c r="C2" s="25"/>
      <c r="D2" s="25" t="s">
        <v>38</v>
      </c>
      <c r="E2" s="25" t="s">
        <v>39</v>
      </c>
      <c r="F2" s="25" t="s">
        <v>40</v>
      </c>
    </row>
    <row r="3" spans="1:6" ht="16">
      <c r="A3" s="25"/>
      <c r="B3" s="25" t="s">
        <v>41</v>
      </c>
      <c r="C3" s="25" t="s">
        <v>42</v>
      </c>
      <c r="D3" s="25" t="s">
        <v>43</v>
      </c>
      <c r="E3" s="25" t="s">
        <v>43</v>
      </c>
      <c r="F3" s="25" t="s">
        <v>43</v>
      </c>
    </row>
    <row r="4" spans="1:6" ht="16">
      <c r="A4" s="24" t="s">
        <v>5</v>
      </c>
      <c r="B4" s="3" t="s">
        <v>44</v>
      </c>
      <c r="C4" s="3" t="s">
        <v>45</v>
      </c>
      <c r="D4" s="3">
        <v>3.31427</v>
      </c>
      <c r="E4" s="3">
        <v>2.4758300000000002</v>
      </c>
      <c r="F4" s="3">
        <v>1.9638100000000001</v>
      </c>
    </row>
    <row r="5" spans="1:6" ht="16">
      <c r="A5" s="24" t="s">
        <v>6</v>
      </c>
      <c r="B5" s="3" t="s">
        <v>46</v>
      </c>
      <c r="C5" s="3" t="s">
        <v>47</v>
      </c>
      <c r="D5" s="3">
        <v>0.52746000000000004</v>
      </c>
      <c r="E5" s="3">
        <v>0.58574300000000001</v>
      </c>
      <c r="F5" s="3">
        <v>0.90331799999999995</v>
      </c>
    </row>
    <row r="6" spans="1:6" ht="16">
      <c r="A6" s="24" t="s">
        <v>7</v>
      </c>
      <c r="B6" s="3" t="s">
        <v>48</v>
      </c>
      <c r="C6" s="3" t="s">
        <v>49</v>
      </c>
      <c r="D6" s="3">
        <v>0.82426999999999995</v>
      </c>
      <c r="E6" s="3">
        <v>0.81132300000000002</v>
      </c>
      <c r="F6" s="3">
        <v>0.58889999999999998</v>
      </c>
    </row>
    <row r="7" spans="1:6" ht="16">
      <c r="A7" s="2"/>
      <c r="B7" s="2"/>
      <c r="C7" s="2" t="s">
        <v>50</v>
      </c>
      <c r="D7" s="2">
        <f>SUM(D4:D6)</f>
        <v>4.6660000000000004</v>
      </c>
      <c r="E7" s="2">
        <f t="shared" ref="E7:F7" si="0">SUM(E4:E6)</f>
        <v>3.8728959999999999</v>
      </c>
      <c r="F7" s="2">
        <f t="shared" si="0"/>
        <v>3.4560279999999999</v>
      </c>
    </row>
    <row r="8" spans="1:6" ht="16">
      <c r="A8" s="2"/>
      <c r="B8" s="2"/>
      <c r="C8" s="2"/>
      <c r="D8" s="2"/>
      <c r="E8" s="2"/>
      <c r="F8" s="2"/>
    </row>
    <row r="9" spans="1:6" ht="16">
      <c r="A9" s="2"/>
      <c r="B9" s="2"/>
      <c r="C9" s="1" t="s">
        <v>3</v>
      </c>
      <c r="D9" s="24" t="s">
        <v>5</v>
      </c>
      <c r="E9" s="24" t="s">
        <v>6</v>
      </c>
      <c r="F9" s="24" t="s">
        <v>7</v>
      </c>
    </row>
    <row r="10" spans="1:6" ht="16">
      <c r="A10" s="2"/>
      <c r="B10" s="2"/>
      <c r="C10" s="1" t="s">
        <v>51</v>
      </c>
      <c r="D10" s="2">
        <f>D4/D$7</f>
        <v>0.71030218602657513</v>
      </c>
      <c r="E10" s="2">
        <f>D5/D$7</f>
        <v>0.11304329189884268</v>
      </c>
      <c r="F10" s="2">
        <f>D6/D$7</f>
        <v>0.17665452207458207</v>
      </c>
    </row>
    <row r="11" spans="1:6" ht="16">
      <c r="A11" s="2"/>
      <c r="B11" s="2"/>
      <c r="C11" s="1">
        <v>4</v>
      </c>
      <c r="D11" s="2">
        <f>E4/E$7</f>
        <v>0.63927097448524317</v>
      </c>
      <c r="E11" s="2">
        <f t="shared" ref="E11" si="1">E5/E$7</f>
        <v>0.15124160318273458</v>
      </c>
      <c r="F11" s="2">
        <f>E6/E$7</f>
        <v>0.20948742233202236</v>
      </c>
    </row>
    <row r="12" spans="1:6" ht="16">
      <c r="A12" s="2"/>
      <c r="B12" s="2"/>
      <c r="C12" s="1">
        <v>8</v>
      </c>
      <c r="D12" s="2">
        <f>F4/F$7</f>
        <v>0.56822745649051454</v>
      </c>
      <c r="E12" s="2">
        <f>F5/F$7</f>
        <v>0.26137461849267424</v>
      </c>
      <c r="F12" s="2">
        <f>F6/F$7</f>
        <v>0.1703979250168112</v>
      </c>
    </row>
  </sheetData>
  <mergeCells count="1">
    <mergeCell ref="C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05592-93EC-F24A-A45B-8378577C1F34}">
  <dimension ref="A1:D17"/>
  <sheetViews>
    <sheetView workbookViewId="0">
      <selection activeCell="E11" sqref="E11"/>
    </sheetView>
  </sheetViews>
  <sheetFormatPr baseColWidth="10" defaultRowHeight="15"/>
  <cols>
    <col min="1" max="1" width="20.83203125" customWidth="1"/>
    <col min="2" max="4" width="15.83203125" customWidth="1"/>
  </cols>
  <sheetData>
    <row r="1" spans="1:4" ht="16">
      <c r="A1" s="25" t="s">
        <v>52</v>
      </c>
      <c r="B1" s="30" t="s">
        <v>53</v>
      </c>
      <c r="C1" s="30"/>
      <c r="D1" s="30"/>
    </row>
    <row r="2" spans="1:4" ht="16">
      <c r="A2" s="3"/>
      <c r="B2" s="25" t="s">
        <v>54</v>
      </c>
      <c r="C2" s="25" t="s">
        <v>55</v>
      </c>
      <c r="D2" s="25" t="s">
        <v>56</v>
      </c>
    </row>
    <row r="3" spans="1:4" ht="16">
      <c r="A3" s="25" t="s">
        <v>57</v>
      </c>
      <c r="B3" s="3">
        <v>3330</v>
      </c>
      <c r="C3" s="3">
        <v>2960</v>
      </c>
      <c r="D3" s="3">
        <v>2780</v>
      </c>
    </row>
    <row r="4" spans="1:4" ht="16">
      <c r="A4" s="25" t="s">
        <v>58</v>
      </c>
      <c r="B4" s="3">
        <v>5140</v>
      </c>
      <c r="C4" s="3">
        <v>4450</v>
      </c>
      <c r="D4" s="3">
        <v>3820</v>
      </c>
    </row>
    <row r="5" spans="1:4" ht="16">
      <c r="A5" s="25" t="s">
        <v>59</v>
      </c>
      <c r="B5" s="3">
        <v>1750</v>
      </c>
      <c r="C5" s="3">
        <v>1436</v>
      </c>
      <c r="D5" s="3">
        <v>1026</v>
      </c>
    </row>
    <row r="7" spans="1:4" ht="16">
      <c r="A7" s="25" t="s">
        <v>52</v>
      </c>
      <c r="B7" s="30" t="s">
        <v>60</v>
      </c>
      <c r="C7" s="30"/>
      <c r="D7" s="30"/>
    </row>
    <row r="8" spans="1:4" ht="16">
      <c r="A8" s="25"/>
      <c r="B8" s="24" t="s">
        <v>5</v>
      </c>
      <c r="C8" s="24" t="s">
        <v>61</v>
      </c>
      <c r="D8" s="24" t="s">
        <v>7</v>
      </c>
    </row>
    <row r="9" spans="1:4" ht="16">
      <c r="A9" s="25" t="s">
        <v>57</v>
      </c>
      <c r="B9" s="3">
        <v>2410</v>
      </c>
      <c r="C9" s="3">
        <v>550</v>
      </c>
      <c r="D9" s="3">
        <v>370</v>
      </c>
    </row>
    <row r="10" spans="1:4" ht="16">
      <c r="A10" s="25" t="s">
        <v>58</v>
      </c>
      <c r="B10" s="3">
        <v>3130</v>
      </c>
      <c r="C10" s="3">
        <v>1320</v>
      </c>
      <c r="D10" s="3">
        <v>690</v>
      </c>
    </row>
    <row r="11" spans="1:4" ht="16">
      <c r="A11" s="25" t="s">
        <v>59</v>
      </c>
      <c r="B11" s="3">
        <v>712</v>
      </c>
      <c r="C11" s="3">
        <v>724</v>
      </c>
      <c r="D11" s="3">
        <v>314</v>
      </c>
    </row>
    <row r="13" spans="1:4" ht="16">
      <c r="A13" s="25" t="s">
        <v>52</v>
      </c>
      <c r="B13" s="30" t="s">
        <v>62</v>
      </c>
      <c r="C13" s="30"/>
      <c r="D13" s="30"/>
    </row>
    <row r="14" spans="1:4" ht="16">
      <c r="A14" s="25"/>
      <c r="B14" s="24" t="s">
        <v>5</v>
      </c>
      <c r="C14" s="24" t="s">
        <v>61</v>
      </c>
      <c r="D14" s="24" t="s">
        <v>7</v>
      </c>
    </row>
    <row r="15" spans="1:4" ht="16">
      <c r="A15" s="25" t="s">
        <v>57</v>
      </c>
      <c r="B15" s="26">
        <v>0.72372372372372373</v>
      </c>
      <c r="C15" s="26">
        <v>0.16516516516516516</v>
      </c>
      <c r="D15" s="26">
        <v>0.1111111111111111</v>
      </c>
    </row>
    <row r="16" spans="1:4" ht="16">
      <c r="A16" s="25" t="s">
        <v>58</v>
      </c>
      <c r="B16" s="26">
        <v>0.6089494163424124</v>
      </c>
      <c r="C16" s="26">
        <v>0.25680933852140075</v>
      </c>
      <c r="D16" s="26">
        <v>0.13424124513618677</v>
      </c>
    </row>
    <row r="17" spans="1:4" ht="16">
      <c r="A17" s="25" t="s">
        <v>59</v>
      </c>
      <c r="B17" s="26">
        <v>0.40685714285714286</v>
      </c>
      <c r="C17" s="26">
        <v>0.4137142857142857</v>
      </c>
      <c r="D17" s="26">
        <v>0.17942857142857144</v>
      </c>
    </row>
  </sheetData>
  <mergeCells count="3">
    <mergeCell ref="B1:D1"/>
    <mergeCell ref="B7:D7"/>
    <mergeCell ref="B13:D1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23720-3A1B-AB4A-B536-4A52F98D95CF}">
  <dimension ref="A1:D17"/>
  <sheetViews>
    <sheetView workbookViewId="0">
      <selection activeCell="E30" sqref="E30"/>
    </sheetView>
  </sheetViews>
  <sheetFormatPr baseColWidth="10" defaultRowHeight="15"/>
  <cols>
    <col min="1" max="4" width="25.83203125" customWidth="1"/>
  </cols>
  <sheetData>
    <row r="1" spans="1:4" ht="16">
      <c r="A1" s="25" t="s">
        <v>52</v>
      </c>
      <c r="B1" s="30" t="s">
        <v>53</v>
      </c>
      <c r="C1" s="30"/>
      <c r="D1" s="30"/>
    </row>
    <row r="2" spans="1:4" ht="16">
      <c r="A2" s="3"/>
      <c r="B2" s="25" t="s">
        <v>54</v>
      </c>
      <c r="C2" s="25" t="s">
        <v>55</v>
      </c>
      <c r="D2" s="25" t="s">
        <v>56</v>
      </c>
    </row>
    <row r="3" spans="1:4" ht="16">
      <c r="A3" s="25" t="s">
        <v>63</v>
      </c>
      <c r="B3" s="11">
        <v>2620</v>
      </c>
      <c r="C3" s="11">
        <v>2120</v>
      </c>
      <c r="D3" s="11">
        <v>2440</v>
      </c>
    </row>
    <row r="4" spans="1:4" ht="16">
      <c r="A4" s="25" t="s">
        <v>64</v>
      </c>
      <c r="B4" s="3">
        <v>3260</v>
      </c>
      <c r="C4" s="3">
        <v>2120</v>
      </c>
      <c r="D4" s="3">
        <v>2900</v>
      </c>
    </row>
    <row r="5" spans="1:4" ht="16">
      <c r="A5" s="25" t="s">
        <v>65</v>
      </c>
      <c r="B5" s="3">
        <v>2440</v>
      </c>
      <c r="C5" s="3">
        <v>1656</v>
      </c>
      <c r="D5" s="3">
        <v>2140</v>
      </c>
    </row>
    <row r="7" spans="1:4" ht="16">
      <c r="A7" s="25" t="s">
        <v>52</v>
      </c>
      <c r="B7" s="30" t="s">
        <v>60</v>
      </c>
      <c r="C7" s="30"/>
      <c r="D7" s="30"/>
    </row>
    <row r="8" spans="1:4" ht="16">
      <c r="A8" s="25"/>
      <c r="B8" s="24" t="s">
        <v>5</v>
      </c>
      <c r="C8" s="24" t="s">
        <v>61</v>
      </c>
      <c r="D8" s="24" t="s">
        <v>7</v>
      </c>
    </row>
    <row r="9" spans="1:4" ht="16">
      <c r="A9" s="25" t="s">
        <v>63</v>
      </c>
      <c r="B9" s="3">
        <v>1940</v>
      </c>
      <c r="C9" s="3">
        <v>180</v>
      </c>
      <c r="D9" s="3">
        <v>500</v>
      </c>
    </row>
    <row r="10" spans="1:4" ht="16">
      <c r="A10" s="25" t="s">
        <v>64</v>
      </c>
      <c r="B10" s="3">
        <v>1760</v>
      </c>
      <c r="C10" s="3">
        <v>360</v>
      </c>
      <c r="D10" s="3">
        <v>1140</v>
      </c>
    </row>
    <row r="11" spans="1:4" ht="16">
      <c r="A11" s="25" t="s">
        <v>65</v>
      </c>
      <c r="B11" s="3">
        <v>1356</v>
      </c>
      <c r="C11" s="3">
        <v>300</v>
      </c>
      <c r="D11" s="3">
        <v>784</v>
      </c>
    </row>
    <row r="13" spans="1:4" ht="16">
      <c r="A13" s="25" t="s">
        <v>52</v>
      </c>
      <c r="B13" s="30" t="s">
        <v>62</v>
      </c>
      <c r="C13" s="30"/>
      <c r="D13" s="30"/>
    </row>
    <row r="14" spans="1:4" ht="16">
      <c r="A14" s="25"/>
      <c r="B14" s="24" t="s">
        <v>5</v>
      </c>
      <c r="C14" s="24" t="s">
        <v>61</v>
      </c>
      <c r="D14" s="24" t="s">
        <v>7</v>
      </c>
    </row>
    <row r="15" spans="1:4" ht="16">
      <c r="A15" s="25" t="s">
        <v>63</v>
      </c>
      <c r="B15" s="26">
        <v>0.74045801526717558</v>
      </c>
      <c r="C15" s="26">
        <v>6.8702290076335881E-2</v>
      </c>
      <c r="D15" s="26">
        <v>0.19083969465648856</v>
      </c>
    </row>
    <row r="16" spans="1:4" ht="16">
      <c r="A16" s="25" t="s">
        <v>64</v>
      </c>
      <c r="B16" s="26">
        <v>0.53987730061349692</v>
      </c>
      <c r="C16" s="26">
        <v>0.11042944785276074</v>
      </c>
      <c r="D16" s="26">
        <v>0.34969325153374231</v>
      </c>
    </row>
    <row r="17" spans="1:4" ht="16">
      <c r="A17" s="25" t="s">
        <v>65</v>
      </c>
      <c r="B17" s="26">
        <v>0.55573770491803276</v>
      </c>
      <c r="C17" s="26">
        <v>0.12295081967213115</v>
      </c>
      <c r="D17" s="26">
        <v>0.32131147540983607</v>
      </c>
    </row>
  </sheetData>
  <mergeCells count="3">
    <mergeCell ref="B1:D1"/>
    <mergeCell ref="B7:D7"/>
    <mergeCell ref="B13:D1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E0840-C7E9-654A-A26E-09458AD566E8}">
  <dimension ref="A1:N24"/>
  <sheetViews>
    <sheetView workbookViewId="0">
      <selection activeCell="B15" sqref="B15:D15"/>
    </sheetView>
  </sheetViews>
  <sheetFormatPr baseColWidth="10" defaultRowHeight="16"/>
  <cols>
    <col min="1" max="4" width="13.33203125" style="3" customWidth="1"/>
    <col min="5" max="5" width="10.83203125" style="3"/>
    <col min="6" max="9" width="13.33203125" customWidth="1"/>
    <col min="10" max="10" width="10.83203125" customWidth="1"/>
    <col min="11" max="14" width="13.33203125" style="3" customWidth="1"/>
  </cols>
  <sheetData>
    <row r="1" spans="1:14" ht="23">
      <c r="A1" s="32" t="s">
        <v>0</v>
      </c>
      <c r="B1" s="32"/>
      <c r="C1" s="32"/>
      <c r="D1" s="32"/>
      <c r="E1" s="6"/>
      <c r="F1" s="33" t="s">
        <v>11</v>
      </c>
      <c r="G1" s="33"/>
      <c r="H1" s="33"/>
      <c r="I1" s="33"/>
      <c r="K1" s="31" t="s">
        <v>12</v>
      </c>
      <c r="L1" s="31"/>
      <c r="M1" s="31"/>
      <c r="N1" s="31"/>
    </row>
    <row r="2" spans="1:14">
      <c r="B2" s="30" t="s">
        <v>1</v>
      </c>
      <c r="C2" s="30"/>
      <c r="D2" s="30"/>
      <c r="E2" s="5"/>
      <c r="F2" s="3"/>
      <c r="G2" s="30" t="s">
        <v>1</v>
      </c>
      <c r="H2" s="30"/>
      <c r="I2" s="30"/>
      <c r="L2" s="30" t="s">
        <v>1</v>
      </c>
      <c r="M2" s="30"/>
      <c r="N2" s="30"/>
    </row>
    <row r="3" spans="1:14">
      <c r="A3" s="1" t="s">
        <v>4</v>
      </c>
      <c r="B3" s="2">
        <v>14520</v>
      </c>
      <c r="C3" s="2">
        <v>14580</v>
      </c>
      <c r="D3" s="2">
        <v>11990</v>
      </c>
      <c r="F3" s="1" t="s">
        <v>4</v>
      </c>
      <c r="G3" s="2">
        <v>40795</v>
      </c>
      <c r="H3" s="2">
        <v>40145</v>
      </c>
      <c r="I3" s="2">
        <v>39332</v>
      </c>
      <c r="K3" s="1" t="s">
        <v>4</v>
      </c>
      <c r="L3" s="2">
        <v>2887</v>
      </c>
      <c r="M3" s="2">
        <v>2833</v>
      </c>
      <c r="N3" s="2">
        <v>2895</v>
      </c>
    </row>
    <row r="4" spans="1:14">
      <c r="A4" s="1" t="s">
        <v>5</v>
      </c>
      <c r="B4" s="2">
        <v>7360</v>
      </c>
      <c r="C4" s="2">
        <v>7710</v>
      </c>
      <c r="D4" s="2">
        <v>8630</v>
      </c>
      <c r="F4" s="1" t="s">
        <v>5</v>
      </c>
      <c r="G4" s="2">
        <v>164407</v>
      </c>
      <c r="H4" s="7">
        <v>168971</v>
      </c>
      <c r="I4" s="7">
        <v>173892</v>
      </c>
      <c r="K4" s="1" t="s">
        <v>5</v>
      </c>
      <c r="L4" s="2">
        <v>19591</v>
      </c>
      <c r="M4" s="2">
        <v>18457</v>
      </c>
      <c r="N4" s="2">
        <v>18993</v>
      </c>
    </row>
    <row r="5" spans="1:14">
      <c r="A5" s="1" t="s">
        <v>6</v>
      </c>
      <c r="B5" s="7">
        <v>4840</v>
      </c>
      <c r="C5" s="7">
        <v>6250</v>
      </c>
      <c r="D5" s="7">
        <v>6600</v>
      </c>
      <c r="F5" s="1" t="s">
        <v>6</v>
      </c>
      <c r="G5" s="2">
        <v>103977</v>
      </c>
      <c r="H5" s="2">
        <v>109695</v>
      </c>
      <c r="I5" s="7">
        <v>109406</v>
      </c>
      <c r="K5" s="1" t="s">
        <v>6</v>
      </c>
      <c r="L5" s="2">
        <v>13528</v>
      </c>
      <c r="M5" s="2">
        <v>14435</v>
      </c>
      <c r="N5" s="2">
        <v>14250</v>
      </c>
    </row>
    <row r="6" spans="1:14">
      <c r="A6" s="1" t="s">
        <v>7</v>
      </c>
      <c r="B6" s="2">
        <v>5740</v>
      </c>
      <c r="C6" s="2">
        <v>4170</v>
      </c>
      <c r="D6" s="2">
        <v>4940</v>
      </c>
      <c r="F6" s="1" t="s">
        <v>7</v>
      </c>
      <c r="G6" s="2">
        <v>118880</v>
      </c>
      <c r="H6" s="2">
        <v>121832</v>
      </c>
      <c r="I6" s="2">
        <v>124085</v>
      </c>
      <c r="K6" s="1" t="s">
        <v>7</v>
      </c>
      <c r="L6" s="2">
        <v>6269</v>
      </c>
      <c r="M6" s="2">
        <v>6784</v>
      </c>
      <c r="N6" s="2">
        <v>6561</v>
      </c>
    </row>
    <row r="7" spans="1:14">
      <c r="A7" s="1"/>
      <c r="F7" s="3"/>
      <c r="G7" s="3"/>
      <c r="H7" s="3"/>
      <c r="I7" s="3"/>
    </row>
    <row r="8" spans="1:14">
      <c r="B8" s="30" t="s">
        <v>2</v>
      </c>
      <c r="C8" s="30"/>
      <c r="D8" s="30"/>
      <c r="F8" s="3"/>
      <c r="G8" s="30" t="s">
        <v>2</v>
      </c>
      <c r="H8" s="30"/>
      <c r="I8" s="30"/>
      <c r="L8" s="30" t="s">
        <v>2</v>
      </c>
      <c r="M8" s="30"/>
      <c r="N8" s="30"/>
    </row>
    <row r="9" spans="1:14">
      <c r="A9" s="1" t="s">
        <v>4</v>
      </c>
      <c r="B9" s="2">
        <v>2009</v>
      </c>
      <c r="C9" s="2">
        <v>2000</v>
      </c>
      <c r="D9" s="2">
        <v>1662</v>
      </c>
      <c r="F9" s="1" t="s">
        <v>4</v>
      </c>
      <c r="G9" s="2">
        <v>2041</v>
      </c>
      <c r="H9" s="2">
        <v>2000</v>
      </c>
      <c r="I9" s="2">
        <v>2104</v>
      </c>
      <c r="K9" s="1" t="s">
        <v>4</v>
      </c>
      <c r="L9" s="2">
        <v>9269</v>
      </c>
      <c r="M9" s="2">
        <v>10166</v>
      </c>
      <c r="N9" s="2">
        <v>9806</v>
      </c>
    </row>
    <row r="10" spans="1:14">
      <c r="A10" s="1" t="s">
        <v>5</v>
      </c>
      <c r="B10" s="2">
        <v>896</v>
      </c>
      <c r="C10" s="2">
        <v>887</v>
      </c>
      <c r="D10" s="2">
        <v>972</v>
      </c>
      <c r="F10" s="1" t="s">
        <v>5</v>
      </c>
      <c r="G10" s="2">
        <v>15172</v>
      </c>
      <c r="H10" s="2">
        <v>15673</v>
      </c>
      <c r="I10" s="2">
        <v>15894</v>
      </c>
      <c r="K10" s="1" t="s">
        <v>5</v>
      </c>
      <c r="L10" s="2">
        <v>25036</v>
      </c>
      <c r="M10" s="2">
        <v>23407</v>
      </c>
      <c r="N10" s="2">
        <v>26368</v>
      </c>
    </row>
    <row r="11" spans="1:14">
      <c r="A11" s="1" t="s">
        <v>6</v>
      </c>
      <c r="B11" s="2">
        <v>191</v>
      </c>
      <c r="C11" s="2">
        <v>241</v>
      </c>
      <c r="D11" s="2">
        <v>294</v>
      </c>
      <c r="F11" s="1" t="s">
        <v>6</v>
      </c>
      <c r="G11" s="2">
        <v>6686</v>
      </c>
      <c r="H11" s="2">
        <v>6805</v>
      </c>
      <c r="I11" s="2">
        <v>6805</v>
      </c>
      <c r="K11" s="1" t="s">
        <v>6</v>
      </c>
      <c r="L11" s="2">
        <v>9610</v>
      </c>
      <c r="M11" s="2">
        <v>10105</v>
      </c>
      <c r="N11" s="2">
        <v>10477</v>
      </c>
    </row>
    <row r="12" spans="1:14">
      <c r="A12" s="1" t="s">
        <v>7</v>
      </c>
      <c r="B12" s="2">
        <v>863</v>
      </c>
      <c r="C12" s="2">
        <v>804</v>
      </c>
      <c r="D12" s="2">
        <v>842</v>
      </c>
      <c r="F12" s="1" t="s">
        <v>7</v>
      </c>
      <c r="G12" s="2">
        <v>12064</v>
      </c>
      <c r="H12" s="2">
        <v>13081</v>
      </c>
      <c r="I12" s="2">
        <v>11919</v>
      </c>
      <c r="K12" s="1" t="s">
        <v>7</v>
      </c>
      <c r="L12" s="2">
        <v>25717</v>
      </c>
      <c r="M12" s="2">
        <v>27429</v>
      </c>
      <c r="N12" s="2">
        <v>27227</v>
      </c>
    </row>
    <row r="13" spans="1:14">
      <c r="F13" s="3"/>
      <c r="G13" s="3"/>
      <c r="H13" s="3"/>
      <c r="I13" s="3"/>
    </row>
    <row r="14" spans="1:14">
      <c r="B14" s="30" t="s">
        <v>3</v>
      </c>
      <c r="C14" s="30"/>
      <c r="D14" s="30"/>
      <c r="F14" s="3"/>
      <c r="G14" s="30" t="s">
        <v>3</v>
      </c>
      <c r="H14" s="30"/>
      <c r="I14" s="30"/>
      <c r="L14" s="30" t="s">
        <v>3</v>
      </c>
      <c r="M14" s="30"/>
      <c r="N14" s="30"/>
    </row>
    <row r="15" spans="1:14">
      <c r="A15" s="1" t="s">
        <v>4</v>
      </c>
      <c r="B15" s="3">
        <f>B3/B9</f>
        <v>7.2274763563962168</v>
      </c>
      <c r="C15" s="3">
        <f>C3/C9</f>
        <v>7.29</v>
      </c>
      <c r="D15" s="3">
        <f>D3/D9</f>
        <v>7.2141997593261129</v>
      </c>
      <c r="F15" s="1" t="s">
        <v>4</v>
      </c>
      <c r="G15" s="3">
        <f>G3/G9</f>
        <v>19.987751102400782</v>
      </c>
      <c r="H15" s="3">
        <f t="shared" ref="H15:I15" si="0">H3/H9</f>
        <v>20.072500000000002</v>
      </c>
      <c r="I15" s="3">
        <f t="shared" si="0"/>
        <v>18.693916349809886</v>
      </c>
      <c r="K15" s="1" t="s">
        <v>4</v>
      </c>
      <c r="L15" s="3">
        <f>L3/L9</f>
        <v>0.31146833531125256</v>
      </c>
      <c r="M15" s="3">
        <f t="shared" ref="M15:N15" si="1">M3/M9</f>
        <v>0.27867401141058429</v>
      </c>
      <c r="N15" s="3">
        <f t="shared" si="1"/>
        <v>0.29522741178870082</v>
      </c>
    </row>
    <row r="16" spans="1:14">
      <c r="A16" s="1" t="s">
        <v>5</v>
      </c>
      <c r="B16" s="3">
        <f t="shared" ref="B16:D16" si="2">B4/B10</f>
        <v>8.2142857142857135</v>
      </c>
      <c r="C16" s="3">
        <f t="shared" si="2"/>
        <v>8.6922209695603154</v>
      </c>
      <c r="D16" s="3">
        <f t="shared" si="2"/>
        <v>8.878600823045268</v>
      </c>
      <c r="F16" s="1" t="s">
        <v>5</v>
      </c>
      <c r="G16" s="3">
        <f t="shared" ref="G16:I16" si="3">G4/G10</f>
        <v>10.83621144213024</v>
      </c>
      <c r="H16" s="3">
        <f t="shared" si="3"/>
        <v>10.781024692145728</v>
      </c>
      <c r="I16" s="3">
        <f t="shared" si="3"/>
        <v>10.94073235183088</v>
      </c>
      <c r="K16" s="1" t="s">
        <v>5</v>
      </c>
      <c r="L16" s="3">
        <f t="shared" ref="L16:N16" si="4">L4/L10</f>
        <v>0.7825131810193322</v>
      </c>
      <c r="M16" s="3">
        <f t="shared" si="4"/>
        <v>0.78852480027342253</v>
      </c>
      <c r="N16" s="3">
        <f t="shared" si="4"/>
        <v>0.72030491504854366</v>
      </c>
    </row>
    <row r="17" spans="1:14">
      <c r="A17" s="1" t="s">
        <v>6</v>
      </c>
      <c r="B17" s="3">
        <f t="shared" ref="B17:D17" si="5">B5/B11</f>
        <v>25.340314136125656</v>
      </c>
      <c r="C17" s="3">
        <f t="shared" si="5"/>
        <v>25.933609958506224</v>
      </c>
      <c r="D17" s="3">
        <f t="shared" si="5"/>
        <v>22.448979591836736</v>
      </c>
      <c r="F17" s="1" t="s">
        <v>6</v>
      </c>
      <c r="G17" s="3">
        <f t="shared" ref="G17:I17" si="6">G5/G11</f>
        <v>15.551450792701166</v>
      </c>
      <c r="H17" s="3">
        <f t="shared" si="6"/>
        <v>16.119764878765615</v>
      </c>
      <c r="I17" s="3">
        <f t="shared" si="6"/>
        <v>16.077296105804557</v>
      </c>
      <c r="K17" s="1" t="s">
        <v>6</v>
      </c>
      <c r="L17" s="3">
        <f t="shared" ref="L17:N17" si="7">L5/L11</f>
        <v>1.4077003121748179</v>
      </c>
      <c r="M17" s="3">
        <f t="shared" si="7"/>
        <v>1.4285007422068283</v>
      </c>
      <c r="N17" s="3">
        <f t="shared" si="7"/>
        <v>1.3601221723775889</v>
      </c>
    </row>
    <row r="18" spans="1:14">
      <c r="A18" s="1" t="s">
        <v>7</v>
      </c>
      <c r="B18" s="3">
        <f t="shared" ref="B18:D18" si="8">B6/B12</f>
        <v>6.6512166859791426</v>
      </c>
      <c r="C18" s="3">
        <f t="shared" si="8"/>
        <v>5.1865671641791042</v>
      </c>
      <c r="D18" s="3">
        <f t="shared" si="8"/>
        <v>5.8669833729216148</v>
      </c>
      <c r="F18" s="1" t="s">
        <v>7</v>
      </c>
      <c r="G18" s="3">
        <f t="shared" ref="G18:I18" si="9">G6/G12</f>
        <v>9.8541114058355443</v>
      </c>
      <c r="H18" s="3">
        <f t="shared" si="9"/>
        <v>9.3136610350890603</v>
      </c>
      <c r="I18" s="3">
        <f t="shared" si="9"/>
        <v>10.410688816175854</v>
      </c>
      <c r="K18" s="1" t="s">
        <v>7</v>
      </c>
      <c r="L18" s="3">
        <f t="shared" ref="L18:N18" si="10">L6/L12</f>
        <v>0.24376871330248473</v>
      </c>
      <c r="M18" s="3">
        <f t="shared" si="10"/>
        <v>0.24732946881038317</v>
      </c>
      <c r="N18" s="3">
        <f t="shared" si="10"/>
        <v>0.24097403312887941</v>
      </c>
    </row>
    <row r="19" spans="1:14">
      <c r="A19" s="1"/>
      <c r="F19" s="3"/>
      <c r="G19" s="3"/>
      <c r="H19" s="3"/>
      <c r="I19" s="3"/>
    </row>
    <row r="20" spans="1:14">
      <c r="B20" s="4" t="s">
        <v>8</v>
      </c>
      <c r="C20" s="4" t="s">
        <v>9</v>
      </c>
      <c r="D20" s="4" t="s">
        <v>10</v>
      </c>
      <c r="F20" s="3"/>
      <c r="G20" s="4" t="s">
        <v>8</v>
      </c>
      <c r="H20" s="4" t="s">
        <v>9</v>
      </c>
      <c r="I20" s="4" t="s">
        <v>10</v>
      </c>
      <c r="L20" s="4" t="s">
        <v>8</v>
      </c>
      <c r="M20" s="4" t="s">
        <v>9</v>
      </c>
      <c r="N20" s="4" t="s">
        <v>10</v>
      </c>
    </row>
    <row r="21" spans="1:14">
      <c r="A21" s="1" t="s">
        <v>4</v>
      </c>
      <c r="B21" s="3">
        <f>AVERAGE(B15:D15)</f>
        <v>7.2438920385741099</v>
      </c>
      <c r="C21" s="3">
        <f>B21/$B$21</f>
        <v>1</v>
      </c>
      <c r="D21" s="3">
        <f>STDEV(B15/$B$21,C15/$B$21,D15/$B$21)</f>
        <v>5.5879765970882093E-3</v>
      </c>
      <c r="F21" s="1" t="s">
        <v>4</v>
      </c>
      <c r="G21" s="3">
        <f>AVERAGE(G15:I15)</f>
        <v>19.584722484070223</v>
      </c>
      <c r="H21" s="3">
        <f>G21/$G$21</f>
        <v>1</v>
      </c>
      <c r="I21" s="3">
        <f>STDEV(G15/$G$21,H15/$G$21,I15/$G$21)</f>
        <v>3.945032300685386E-2</v>
      </c>
      <c r="K21" s="1" t="s">
        <v>4</v>
      </c>
      <c r="L21" s="3">
        <f>AVERAGE(L15:N15)</f>
        <v>0.29512325283684587</v>
      </c>
      <c r="M21" s="3">
        <f>L21/$L$21</f>
        <v>1</v>
      </c>
      <c r="N21" s="3">
        <f>STDEV(L15/$L$21,M15/$L$21,N15/$L$21)</f>
        <v>5.5561227071797177E-2</v>
      </c>
    </row>
    <row r="22" spans="1:14">
      <c r="A22" s="1" t="s">
        <v>5</v>
      </c>
      <c r="B22" s="3">
        <f t="shared" ref="B22:B24" si="11">AVERAGE(B16:D16)</f>
        <v>8.5950358356304317</v>
      </c>
      <c r="C22" s="3">
        <f t="shared" ref="C22:C24" si="12">B22/$B$21</f>
        <v>1.1865218020728925</v>
      </c>
      <c r="D22" s="3">
        <f t="shared" ref="D22:D24" si="13">STDEV(B16/$B$21,C16/$B$21,D16/$B$21)</f>
        <v>4.7302590785063311E-2</v>
      </c>
      <c r="F22" s="1" t="s">
        <v>5</v>
      </c>
      <c r="G22" s="3">
        <f t="shared" ref="G22:G24" si="14">AVERAGE(G16:I16)</f>
        <v>10.852656162035617</v>
      </c>
      <c r="H22" s="3">
        <f t="shared" ref="H22:H24" si="15">G22/$G$21</f>
        <v>0.55413887895848024</v>
      </c>
      <c r="I22" s="3">
        <f t="shared" ref="I22:I24" si="16">STDEV(G16/$G$21,H16/$G$21,I16/$G$21)</f>
        <v>4.1416897505680717E-3</v>
      </c>
      <c r="K22" s="1" t="s">
        <v>5</v>
      </c>
      <c r="L22" s="3">
        <f t="shared" ref="L22:L24" si="17">AVERAGE(L16:N16)</f>
        <v>0.76378096544709939</v>
      </c>
      <c r="M22" s="3">
        <f t="shared" ref="M22:M24" si="18">L22/$L$21</f>
        <v>2.5880067331371661</v>
      </c>
      <c r="N22" s="3">
        <f t="shared" ref="N22:N24" si="19">STDEV(L16/$L$21,M16/$L$21,N16/$L$21)</f>
        <v>0.12798433911837875</v>
      </c>
    </row>
    <row r="23" spans="1:14">
      <c r="A23" s="1" t="s">
        <v>6</v>
      </c>
      <c r="B23" s="3">
        <f t="shared" si="11"/>
        <v>24.574301228822872</v>
      </c>
      <c r="C23" s="3">
        <f t="shared" si="12"/>
        <v>3.3924168248178481</v>
      </c>
      <c r="D23" s="3">
        <f t="shared" si="13"/>
        <v>0.25736644495266153</v>
      </c>
      <c r="F23" s="1" t="s">
        <v>6</v>
      </c>
      <c r="G23" s="3">
        <f t="shared" si="14"/>
        <v>15.91617059242378</v>
      </c>
      <c r="H23" s="3">
        <f t="shared" si="15"/>
        <v>0.81268297803911382</v>
      </c>
      <c r="I23" s="3">
        <f t="shared" si="16"/>
        <v>1.6164108495363493E-2</v>
      </c>
      <c r="K23" s="1" t="s">
        <v>6</v>
      </c>
      <c r="L23" s="3">
        <f t="shared" si="17"/>
        <v>1.3987744089197449</v>
      </c>
      <c r="M23" s="3">
        <f t="shared" si="18"/>
        <v>4.7396279197730138</v>
      </c>
      <c r="N23" s="3">
        <f t="shared" si="19"/>
        <v>0.11877160086479528</v>
      </c>
    </row>
    <row r="24" spans="1:14">
      <c r="A24" s="1" t="s">
        <v>7</v>
      </c>
      <c r="B24" s="3">
        <f t="shared" si="11"/>
        <v>5.9015890743599542</v>
      </c>
      <c r="C24" s="3">
        <f t="shared" si="12"/>
        <v>0.81469865135119057</v>
      </c>
      <c r="D24" s="3">
        <f t="shared" si="13"/>
        <v>0.10118010176184346</v>
      </c>
      <c r="F24" s="1" t="s">
        <v>7</v>
      </c>
      <c r="G24" s="3">
        <f t="shared" si="14"/>
        <v>9.8594870857001524</v>
      </c>
      <c r="H24" s="3">
        <f t="shared" si="15"/>
        <v>0.50342745952717172</v>
      </c>
      <c r="I24" s="3">
        <f t="shared" si="16"/>
        <v>2.8008241993372887E-2</v>
      </c>
      <c r="K24" s="1" t="s">
        <v>7</v>
      </c>
      <c r="L24" s="3">
        <f t="shared" si="17"/>
        <v>0.24402407174724913</v>
      </c>
      <c r="M24" s="3">
        <f t="shared" si="18"/>
        <v>0.82685477813621788</v>
      </c>
      <c r="N24" s="3">
        <f t="shared" si="19"/>
        <v>1.07934690096097E-2</v>
      </c>
    </row>
  </sheetData>
  <mergeCells count="12">
    <mergeCell ref="K1:N1"/>
    <mergeCell ref="L2:N2"/>
    <mergeCell ref="L8:N8"/>
    <mergeCell ref="L14:N14"/>
    <mergeCell ref="B8:D8"/>
    <mergeCell ref="B14:D14"/>
    <mergeCell ref="A1:D1"/>
    <mergeCell ref="B2:D2"/>
    <mergeCell ref="F1:I1"/>
    <mergeCell ref="G2:I2"/>
    <mergeCell ref="G8:I8"/>
    <mergeCell ref="G14:I1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2DE12-1139-AC41-9019-F18EFF043803}">
  <dimension ref="A1:J27"/>
  <sheetViews>
    <sheetView topLeftCell="A7" workbookViewId="0">
      <selection activeCell="G21" sqref="G21"/>
    </sheetView>
  </sheetViews>
  <sheetFormatPr baseColWidth="10" defaultRowHeight="16"/>
  <cols>
    <col min="1" max="1" width="12.83203125" style="4" customWidth="1"/>
    <col min="2" max="10" width="12.83203125" style="3" customWidth="1"/>
  </cols>
  <sheetData>
    <row r="1" spans="1:10" ht="20">
      <c r="B1" s="31" t="s">
        <v>14</v>
      </c>
      <c r="C1" s="31"/>
      <c r="D1" s="31"/>
      <c r="E1" s="31"/>
      <c r="G1" s="31" t="s">
        <v>15</v>
      </c>
      <c r="H1" s="31"/>
      <c r="I1" s="31"/>
      <c r="J1" s="31"/>
    </row>
    <row r="2" spans="1:10" s="12" customFormat="1">
      <c r="A2" s="4"/>
      <c r="B2" s="1" t="s">
        <v>4</v>
      </c>
      <c r="C2" s="1" t="s">
        <v>5</v>
      </c>
      <c r="D2" s="1" t="s">
        <v>6</v>
      </c>
      <c r="E2" s="1" t="s">
        <v>7</v>
      </c>
      <c r="F2" s="4"/>
      <c r="G2" s="1" t="s">
        <v>4</v>
      </c>
      <c r="H2" s="1" t="s">
        <v>5</v>
      </c>
      <c r="I2" s="1" t="s">
        <v>6</v>
      </c>
      <c r="J2" s="1" t="s">
        <v>7</v>
      </c>
    </row>
    <row r="3" spans="1:10">
      <c r="B3" s="10">
        <v>36.607601165771499</v>
      </c>
      <c r="C3" s="10">
        <v>36.1546630859375</v>
      </c>
      <c r="D3" s="10">
        <v>36.473354339599609</v>
      </c>
      <c r="E3" s="10">
        <v>37.058891296386719</v>
      </c>
      <c r="G3" s="3">
        <v>31.538764953613281</v>
      </c>
      <c r="H3" s="3">
        <v>31.220565795898438</v>
      </c>
      <c r="I3" s="3">
        <v>28.98655891418457</v>
      </c>
      <c r="J3" s="3">
        <v>31.966522216796875</v>
      </c>
    </row>
    <row r="4" spans="1:10">
      <c r="B4" s="10">
        <v>36.945693969726562</v>
      </c>
      <c r="C4" s="10">
        <v>36.729885101318359</v>
      </c>
      <c r="D4" s="10">
        <v>36.522937774658203</v>
      </c>
      <c r="E4" s="10">
        <v>36.721389770507812</v>
      </c>
      <c r="G4" s="3">
        <v>31.500120162963867</v>
      </c>
      <c r="H4" s="3">
        <v>31.334230422973633</v>
      </c>
      <c r="I4" s="3">
        <v>28.998954772949219</v>
      </c>
      <c r="J4" s="3">
        <v>32.027030944824219</v>
      </c>
    </row>
    <row r="5" spans="1:10">
      <c r="B5" s="10">
        <v>36.770107269287109</v>
      </c>
      <c r="C5" s="10">
        <v>36.307540893554688</v>
      </c>
      <c r="D5" s="10">
        <v>36.724559783935547</v>
      </c>
      <c r="E5" s="10">
        <v>36.677867889404297</v>
      </c>
      <c r="G5" s="11">
        <v>31.5168</v>
      </c>
      <c r="H5" s="11">
        <v>31.379799999999999</v>
      </c>
      <c r="I5" s="11">
        <v>28.939399999999999</v>
      </c>
      <c r="J5" s="3">
        <v>31.909534454345703</v>
      </c>
    </row>
    <row r="7" spans="1:10">
      <c r="B7" s="34" t="s">
        <v>13</v>
      </c>
      <c r="C7" s="34"/>
      <c r="D7" s="34"/>
      <c r="E7" s="34"/>
      <c r="G7" s="30" t="s">
        <v>13</v>
      </c>
      <c r="H7" s="30"/>
      <c r="I7" s="30"/>
      <c r="J7" s="30"/>
    </row>
    <row r="8" spans="1:10" s="12" customFormat="1">
      <c r="A8" s="4"/>
      <c r="B8" s="1" t="s">
        <v>4</v>
      </c>
      <c r="C8" s="1" t="s">
        <v>5</v>
      </c>
      <c r="D8" s="1" t="s">
        <v>6</v>
      </c>
      <c r="E8" s="1" t="s">
        <v>7</v>
      </c>
      <c r="F8" s="4"/>
      <c r="G8" s="1" t="s">
        <v>4</v>
      </c>
      <c r="H8" s="1" t="s">
        <v>5</v>
      </c>
      <c r="I8" s="1" t="s">
        <v>6</v>
      </c>
      <c r="J8" s="1" t="s">
        <v>7</v>
      </c>
    </row>
    <row r="9" spans="1:10">
      <c r="B9" s="10">
        <v>31.260345458984375</v>
      </c>
      <c r="C9" s="10">
        <v>30.824472427368164</v>
      </c>
      <c r="D9" s="10">
        <v>31.749898910522461</v>
      </c>
      <c r="E9" s="10">
        <v>31.587043762207031</v>
      </c>
      <c r="G9" s="3">
        <v>28.734552383422852</v>
      </c>
      <c r="H9" s="3">
        <v>28.82752799987793</v>
      </c>
      <c r="I9" s="11">
        <v>29.317</v>
      </c>
      <c r="J9" s="3">
        <v>29.029312133789062</v>
      </c>
    </row>
    <row r="10" spans="1:10">
      <c r="B10" s="10">
        <v>31.368354797363281</v>
      </c>
      <c r="C10" s="10">
        <v>30.856666564941406</v>
      </c>
      <c r="D10" s="10">
        <v>31.741683959960938</v>
      </c>
      <c r="E10" s="10">
        <v>31.673488616943359</v>
      </c>
      <c r="G10" s="3">
        <v>28.810489654541016</v>
      </c>
      <c r="H10" s="3">
        <v>28.848173141479492</v>
      </c>
      <c r="I10" s="11">
        <v>29.264800000000001</v>
      </c>
      <c r="J10" s="3">
        <v>29.065921783447266</v>
      </c>
    </row>
    <row r="11" spans="1:10">
      <c r="B11" s="10">
        <v>31.355508804321289</v>
      </c>
      <c r="C11" s="10">
        <v>30.772510528564453</v>
      </c>
      <c r="D11" s="10">
        <v>31.80048942565918</v>
      </c>
      <c r="E11" s="10">
        <v>31.76878547668457</v>
      </c>
      <c r="G11" s="3">
        <v>28.827169418334961</v>
      </c>
      <c r="H11" s="3">
        <v>28.752151489257812</v>
      </c>
      <c r="I11" s="11">
        <v>29.3078</v>
      </c>
      <c r="J11" s="3">
        <v>29.005508422851562</v>
      </c>
    </row>
    <row r="12" spans="1:10">
      <c r="A12" s="4" t="s">
        <v>8</v>
      </c>
      <c r="B12" s="3">
        <f>AVERAGE(B9:B11)</f>
        <v>31.328069686889648</v>
      </c>
      <c r="C12" s="3">
        <f t="shared" ref="C12:E12" si="0">AVERAGE(C9:C11)</f>
        <v>30.817883173624676</v>
      </c>
      <c r="D12" s="3">
        <f t="shared" si="0"/>
        <v>31.764024098714192</v>
      </c>
      <c r="E12" s="3">
        <f t="shared" si="0"/>
        <v>31.67643928527832</v>
      </c>
      <c r="G12" s="3">
        <f>AVERAGE(G9:G11)</f>
        <v>28.790737152099609</v>
      </c>
      <c r="H12" s="3">
        <f t="shared" ref="H12:J12" si="1">AVERAGE(H9:H11)</f>
        <v>28.809284210205078</v>
      </c>
      <c r="I12" s="3">
        <f t="shared" si="1"/>
        <v>29.296533333333333</v>
      </c>
      <c r="J12" s="3">
        <f t="shared" si="1"/>
        <v>29.033580780029297</v>
      </c>
    </row>
    <row r="14" spans="1:10">
      <c r="B14" s="3">
        <f>B$12-B3</f>
        <v>-5.2795314788818501</v>
      </c>
      <c r="C14" s="3">
        <f t="shared" ref="C14:E14" si="2">C$12-C3</f>
        <v>-5.3367799123128243</v>
      </c>
      <c r="D14" s="3">
        <f t="shared" si="2"/>
        <v>-4.7093302408854179</v>
      </c>
      <c r="E14" s="3">
        <f t="shared" si="2"/>
        <v>-5.3824520111083984</v>
      </c>
      <c r="G14" s="3">
        <f>G$12-G3</f>
        <v>-2.7480278015136719</v>
      </c>
      <c r="H14" s="3">
        <f t="shared" ref="H14:J14" si="3">H$12-H3</f>
        <v>-2.4112815856933594</v>
      </c>
      <c r="I14" s="3">
        <f t="shared" si="3"/>
        <v>0.30997441914876234</v>
      </c>
      <c r="J14" s="3">
        <f t="shared" si="3"/>
        <v>-2.9329414367675781</v>
      </c>
    </row>
    <row r="15" spans="1:10">
      <c r="B15" s="3">
        <f t="shared" ref="B15:E15" si="4">B$12-B4</f>
        <v>-5.6176242828369141</v>
      </c>
      <c r="C15" s="3">
        <f t="shared" si="4"/>
        <v>-5.9120019276936837</v>
      </c>
      <c r="D15" s="3">
        <f t="shared" si="4"/>
        <v>-4.7589136759440116</v>
      </c>
      <c r="E15" s="3">
        <f t="shared" si="4"/>
        <v>-5.0449504852294922</v>
      </c>
      <c r="G15" s="3">
        <f t="shared" ref="G15:J15" si="5">G$12-G4</f>
        <v>-2.7093830108642578</v>
      </c>
      <c r="H15" s="3">
        <f t="shared" si="5"/>
        <v>-2.5249462127685547</v>
      </c>
      <c r="I15" s="3">
        <f t="shared" si="5"/>
        <v>0.2975785603841139</v>
      </c>
      <c r="J15" s="3">
        <f t="shared" si="5"/>
        <v>-2.9934501647949219</v>
      </c>
    </row>
    <row r="16" spans="1:10">
      <c r="B16" s="3">
        <f t="shared" ref="B16:E16" si="6">B$12-B5</f>
        <v>-5.4420375823974609</v>
      </c>
      <c r="C16" s="3">
        <f t="shared" si="6"/>
        <v>-5.4896577199300118</v>
      </c>
      <c r="D16" s="3">
        <f t="shared" si="6"/>
        <v>-4.9605356852213554</v>
      </c>
      <c r="E16" s="3">
        <f t="shared" si="6"/>
        <v>-5.0014286041259766</v>
      </c>
      <c r="G16" s="3">
        <f t="shared" ref="G16:J16" si="7">G$12-G5</f>
        <v>-2.7260628479003906</v>
      </c>
      <c r="H16" s="3">
        <f t="shared" si="7"/>
        <v>-2.5705157897949213</v>
      </c>
      <c r="I16" s="3">
        <f t="shared" si="7"/>
        <v>0.35713333333333352</v>
      </c>
      <c r="J16" s="3">
        <f t="shared" si="7"/>
        <v>-2.8759536743164062</v>
      </c>
    </row>
    <row r="18" spans="1:10">
      <c r="B18" s="3">
        <f>2^B14</f>
        <v>2.5745578914232365E-2</v>
      </c>
      <c r="C18" s="3">
        <f t="shared" ref="C18:E18" si="8">2^C14</f>
        <v>2.4743957789513209E-2</v>
      </c>
      <c r="D18" s="3">
        <f t="shared" si="8"/>
        <v>3.8225250312323815E-2</v>
      </c>
      <c r="E18" s="3">
        <f t="shared" si="8"/>
        <v>2.3972895619932318E-2</v>
      </c>
      <c r="G18" s="3">
        <f>2^G14</f>
        <v>0.14885423764131983</v>
      </c>
      <c r="H18" s="3">
        <f t="shared" ref="H18:J18" si="9">2^H14</f>
        <v>0.18798877363183475</v>
      </c>
      <c r="I18" s="3">
        <f t="shared" si="9"/>
        <v>1.2396857185110348</v>
      </c>
      <c r="J18" s="3">
        <f t="shared" si="9"/>
        <v>0.13094733131667916</v>
      </c>
    </row>
    <row r="19" spans="1:10">
      <c r="B19" s="3">
        <f t="shared" ref="B19:E19" si="10">2^B15</f>
        <v>2.0366977635030471E-2</v>
      </c>
      <c r="C19" s="3">
        <f t="shared" si="10"/>
        <v>1.6607722721006322E-2</v>
      </c>
      <c r="D19" s="3">
        <f t="shared" si="10"/>
        <v>3.6933820720941306E-2</v>
      </c>
      <c r="E19" s="3">
        <f t="shared" si="10"/>
        <v>3.029134639139397E-2</v>
      </c>
      <c r="G19" s="3">
        <f t="shared" ref="G19:J19" si="11">2^G15</f>
        <v>0.15289540863629672</v>
      </c>
      <c r="H19" s="3">
        <f t="shared" si="11"/>
        <v>0.17374625504870533</v>
      </c>
      <c r="I19" s="3">
        <f t="shared" si="11"/>
        <v>1.2290797764155248</v>
      </c>
      <c r="J19" s="3">
        <f t="shared" si="11"/>
        <v>0.12556879015230946</v>
      </c>
    </row>
    <row r="20" spans="1:10">
      <c r="B20" s="3">
        <f t="shared" ref="B20:E20" si="12">2^B16</f>
        <v>2.3002945483787177E-2</v>
      </c>
      <c r="C20" s="3">
        <f t="shared" si="12"/>
        <v>2.2256063941411251E-2</v>
      </c>
      <c r="D20" s="3">
        <f t="shared" si="12"/>
        <v>3.2116629684721822E-2</v>
      </c>
      <c r="E20" s="3">
        <f t="shared" si="12"/>
        <v>3.1219070537399137E-2</v>
      </c>
      <c r="G20" s="3">
        <f t="shared" ref="G20:J20" si="13">2^G16</f>
        <v>0.15113787533992831</v>
      </c>
      <c r="H20" s="3">
        <f t="shared" si="13"/>
        <v>0.16834400029706725</v>
      </c>
      <c r="I20" s="3">
        <f t="shared" si="13"/>
        <v>1.2808782341445857</v>
      </c>
      <c r="J20" s="3">
        <f t="shared" si="13"/>
        <v>0.1362233881598551</v>
      </c>
    </row>
    <row r="21" spans="1:10">
      <c r="A21" s="4" t="s">
        <v>8</v>
      </c>
      <c r="B21" s="3">
        <f>AVERAGE(B18:B20)</f>
        <v>2.303850067768334E-2</v>
      </c>
      <c r="G21" s="3">
        <f>AVERAGE(G18:G20)</f>
        <v>0.15096250720584828</v>
      </c>
    </row>
    <row r="23" spans="1:10">
      <c r="A23" s="4" t="s">
        <v>9</v>
      </c>
      <c r="B23" s="3">
        <f>B18/$B$21</f>
        <v>1.11750236156519</v>
      </c>
      <c r="C23" s="3">
        <f t="shared" ref="C23:E23" si="14">C18/$B$21</f>
        <v>1.0740263932835652</v>
      </c>
      <c r="D23" s="3">
        <f t="shared" si="14"/>
        <v>1.6591900161867474</v>
      </c>
      <c r="E23" s="3">
        <f t="shared" si="14"/>
        <v>1.0405579753353522</v>
      </c>
      <c r="G23" s="3">
        <f>G18/$B$21</f>
        <v>6.4611078526264594</v>
      </c>
      <c r="H23" s="3">
        <f t="shared" ref="H23:J23" si="15">H18/$B$21</f>
        <v>8.1597659614166425</v>
      </c>
      <c r="I23" s="3">
        <f t="shared" si="15"/>
        <v>53.809305382093669</v>
      </c>
      <c r="J23" s="3">
        <f t="shared" si="15"/>
        <v>5.6838477967241881</v>
      </c>
    </row>
    <row r="24" spans="1:10">
      <c r="B24" s="3">
        <f t="shared" ref="B24:E24" si="16">B19/$B$21</f>
        <v>0.88404093304384657</v>
      </c>
      <c r="C24" s="3">
        <f t="shared" si="16"/>
        <v>0.72086820897566883</v>
      </c>
      <c r="D24" s="3">
        <f t="shared" si="16"/>
        <v>1.6031347368328495</v>
      </c>
      <c r="E24" s="3">
        <f t="shared" si="16"/>
        <v>1.314814137221014</v>
      </c>
      <c r="G24" s="3">
        <f t="shared" ref="G24:J24" si="17">G19/$B$21</f>
        <v>6.6365173140108729</v>
      </c>
      <c r="H24" s="3">
        <f t="shared" si="17"/>
        <v>7.5415608628129078</v>
      </c>
      <c r="I24" s="3">
        <f t="shared" si="17"/>
        <v>53.34894807656017</v>
      </c>
      <c r="J24" s="3">
        <f t="shared" si="17"/>
        <v>5.4503889775233478</v>
      </c>
    </row>
    <row r="25" spans="1:10">
      <c r="B25" s="3">
        <f t="shared" ref="B25:E25" si="18">B20/$B$21</f>
        <v>0.9984567053909631</v>
      </c>
      <c r="C25" s="3">
        <f t="shared" si="18"/>
        <v>0.96603786213266862</v>
      </c>
      <c r="D25" s="3">
        <f t="shared" si="18"/>
        <v>1.3940416580941908</v>
      </c>
      <c r="E25" s="3">
        <f t="shared" si="18"/>
        <v>1.3550825626270053</v>
      </c>
      <c r="G25" s="3">
        <f t="shared" ref="G25:J25" si="19">G20/$B$21</f>
        <v>6.5602305225674149</v>
      </c>
      <c r="H25" s="3">
        <f t="shared" si="19"/>
        <v>7.3070727410719361</v>
      </c>
      <c r="I25" s="3">
        <f t="shared" si="19"/>
        <v>55.597291336989286</v>
      </c>
      <c r="J25" s="3">
        <f t="shared" si="19"/>
        <v>5.9128582222284258</v>
      </c>
    </row>
    <row r="26" spans="1:10">
      <c r="A26" s="4" t="s">
        <v>8</v>
      </c>
      <c r="B26" s="3">
        <f>AVERAGE(B23:B25)</f>
        <v>0.99999999999999989</v>
      </c>
      <c r="C26" s="3">
        <f t="shared" ref="C26:E26" si="20">AVERAGE(C23:C25)</f>
        <v>0.92031082146396759</v>
      </c>
      <c r="D26" s="3">
        <f t="shared" si="20"/>
        <v>1.5521221370379292</v>
      </c>
      <c r="E26" s="3">
        <f t="shared" si="20"/>
        <v>1.2368182250611237</v>
      </c>
      <c r="G26" s="3">
        <f>AVERAGE(G23:G25)</f>
        <v>6.5526185630682496</v>
      </c>
      <c r="H26" s="3">
        <f t="shared" ref="H26:J26" si="21">AVERAGE(H23:H25)</f>
        <v>7.6694665217671627</v>
      </c>
      <c r="I26" s="3">
        <f t="shared" si="21"/>
        <v>54.25184826521437</v>
      </c>
      <c r="J26" s="3">
        <f t="shared" si="21"/>
        <v>5.6823649988253209</v>
      </c>
    </row>
    <row r="27" spans="1:10">
      <c r="A27" s="4" t="s">
        <v>10</v>
      </c>
      <c r="B27" s="3">
        <f>STDEV(B23:B25)</f>
        <v>0.1167383654609499</v>
      </c>
      <c r="C27" s="3">
        <f t="shared" ref="C27:E27" si="22">STDEV(C23:C25)</f>
        <v>0.18096518303847928</v>
      </c>
      <c r="D27" s="3">
        <f t="shared" si="22"/>
        <v>0.13974128578617054</v>
      </c>
      <c r="E27" s="3">
        <f t="shared" si="22"/>
        <v>0.17115475669108973</v>
      </c>
      <c r="G27" s="3">
        <f>STDEV(G23:G25)</f>
        <v>8.7952124655150982E-2</v>
      </c>
      <c r="H27" s="3">
        <f t="shared" ref="H27:J27" si="23">STDEV(H23:H25)</f>
        <v>0.44050122042946488</v>
      </c>
      <c r="I27" s="3">
        <f t="shared" si="23"/>
        <v>1.1877057744786155</v>
      </c>
      <c r="J27" s="3">
        <f t="shared" si="23"/>
        <v>0.23123818800476706</v>
      </c>
    </row>
  </sheetData>
  <mergeCells count="4">
    <mergeCell ref="B1:E1"/>
    <mergeCell ref="B7:E7"/>
    <mergeCell ref="G1:J1"/>
    <mergeCell ref="G7:J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Source data content</vt:lpstr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  <vt:lpstr>Supplementary data 11</vt:lpstr>
      <vt:lpstr>Supplementary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smimichung@gmail.com</dc:creator>
  <cp:lastModifiedBy>smimichung@gmail.com</cp:lastModifiedBy>
  <dcterms:created xsi:type="dcterms:W3CDTF">2021-03-22T08:33:51Z</dcterms:created>
  <dcterms:modified xsi:type="dcterms:W3CDTF">2021-04-22T07:16:24Z</dcterms:modified>
</cp:coreProperties>
</file>