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h\Desktop\論文\論文 2021\Nakano 2021 vRNP-RNA\Final Revision\"/>
    </mc:Choice>
  </mc:AlternateContent>
  <xr:revisionPtr revIDLastSave="0" documentId="13_ncr:1_{E0ABEAFF-2BD7-4669-B315-FB964AEEC77D}" xr6:coauthVersionLast="47" xr6:coauthVersionMax="47" xr10:uidLastSave="{00000000-0000-0000-0000-000000000000}"/>
  <bookViews>
    <workbookView xWindow="636" yWindow="588" windowWidth="17628" windowHeight="12144" xr2:uid="{241FAA20-36F0-4D52-9E58-7C32BFAB9665}"/>
  </bookViews>
  <sheets>
    <sheet name="Fig. 6b" sheetId="1" r:id="rId1"/>
    <sheet name="Sup Fig.2a" sheetId="2" r:id="rId2"/>
    <sheet name="Sup Fig.2b" sheetId="3" r:id="rId3"/>
    <sheet name="Sup Fig.2c" sheetId="5" r:id="rId4"/>
    <sheet name="Sup Fig.2d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1" i="3" l="1"/>
  <c r="D90" i="3"/>
  <c r="D89" i="3"/>
  <c r="D76" i="3"/>
  <c r="D75" i="3"/>
  <c r="D74" i="3"/>
  <c r="D61" i="3"/>
  <c r="D60" i="3"/>
  <c r="D59" i="3"/>
  <c r="D46" i="3"/>
  <c r="D45" i="3"/>
  <c r="D44" i="3"/>
  <c r="D31" i="3"/>
  <c r="D30" i="3"/>
  <c r="D29" i="3"/>
  <c r="D16" i="3"/>
  <c r="D15" i="3"/>
  <c r="D14" i="3"/>
  <c r="D91" i="2"/>
  <c r="D90" i="2"/>
  <c r="D89" i="2"/>
  <c r="D76" i="2"/>
  <c r="D75" i="2"/>
  <c r="D74" i="2"/>
  <c r="D61" i="2"/>
  <c r="D60" i="2"/>
  <c r="D59" i="2"/>
  <c r="D46" i="2"/>
  <c r="D45" i="2"/>
  <c r="D44" i="2"/>
  <c r="D31" i="2"/>
  <c r="D30" i="2"/>
  <c r="D29" i="2"/>
  <c r="D16" i="2"/>
  <c r="D15" i="2"/>
  <c r="D14" i="2"/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6" i="5" l="1"/>
  <c r="D45" i="5"/>
  <c r="D44" i="5"/>
  <c r="D31" i="5"/>
  <c r="D30" i="5"/>
  <c r="D29" i="5"/>
  <c r="D16" i="5"/>
  <c r="D15" i="5"/>
  <c r="D14" i="5"/>
  <c r="D46" i="6"/>
  <c r="D45" i="6"/>
  <c r="D44" i="6"/>
  <c r="D31" i="6"/>
  <c r="D30" i="6"/>
  <c r="D29" i="6"/>
  <c r="D16" i="6"/>
  <c r="D15" i="6"/>
  <c r="D14" i="6" l="1"/>
  <c r="E7" i="3"/>
  <c r="E9" i="3"/>
  <c r="E11" i="3"/>
  <c r="E8" i="3"/>
  <c r="E17" i="3" s="1"/>
  <c r="E5" i="3"/>
  <c r="E14" i="3" l="1"/>
  <c r="E10" i="3"/>
  <c r="E13" i="3"/>
  <c r="E19" i="3" s="1"/>
  <c r="E6" i="3"/>
  <c r="E12" i="3"/>
  <c r="E18" i="3" l="1"/>
  <c r="E16" i="3"/>
  <c r="E15" i="3"/>
  <c r="E88" i="3"/>
  <c r="E85" i="3"/>
  <c r="E84" i="3"/>
  <c r="E83" i="3"/>
  <c r="E82" i="3"/>
  <c r="E81" i="3"/>
  <c r="E73" i="3"/>
  <c r="E72" i="3"/>
  <c r="E71" i="3"/>
  <c r="E70" i="3"/>
  <c r="E69" i="3"/>
  <c r="E66" i="3"/>
  <c r="E68" i="3"/>
  <c r="E58" i="3"/>
  <c r="E57" i="3"/>
  <c r="E56" i="3"/>
  <c r="E55" i="3"/>
  <c r="E54" i="3"/>
  <c r="E52" i="3"/>
  <c r="E51" i="3"/>
  <c r="E50" i="3"/>
  <c r="E43" i="3"/>
  <c r="E40" i="3"/>
  <c r="E37" i="3"/>
  <c r="E35" i="3"/>
  <c r="E42" i="3"/>
  <c r="E28" i="3"/>
  <c r="E26" i="3"/>
  <c r="E25" i="3"/>
  <c r="E23" i="3"/>
  <c r="E22" i="3"/>
  <c r="E88" i="2"/>
  <c r="E87" i="2"/>
  <c r="E86" i="2"/>
  <c r="E85" i="2"/>
  <c r="E84" i="2"/>
  <c r="E83" i="2"/>
  <c r="E82" i="2"/>
  <c r="E81" i="2"/>
  <c r="E90" i="2" s="1"/>
  <c r="E80" i="2"/>
  <c r="E73" i="2"/>
  <c r="E72" i="2"/>
  <c r="E71" i="2"/>
  <c r="E70" i="2"/>
  <c r="E79" i="2" s="1"/>
  <c r="E69" i="2"/>
  <c r="E68" i="2"/>
  <c r="E67" i="2"/>
  <c r="E66" i="2"/>
  <c r="E65" i="2"/>
  <c r="E58" i="2"/>
  <c r="E57" i="2"/>
  <c r="E56" i="2"/>
  <c r="E55" i="2"/>
  <c r="E54" i="2"/>
  <c r="E53" i="2"/>
  <c r="E52" i="2"/>
  <c r="E51" i="2"/>
  <c r="E50" i="2"/>
  <c r="E43" i="2"/>
  <c r="E42" i="2"/>
  <c r="E41" i="2"/>
  <c r="E40" i="2"/>
  <c r="E39" i="2"/>
  <c r="E38" i="2"/>
  <c r="E37" i="2"/>
  <c r="E36" i="2"/>
  <c r="E35" i="2"/>
  <c r="E33" i="2"/>
  <c r="E28" i="2"/>
  <c r="E27" i="2"/>
  <c r="E26" i="2"/>
  <c r="E32" i="2" s="1"/>
  <c r="E25" i="2"/>
  <c r="E24" i="2"/>
  <c r="E23" i="2"/>
  <c r="E22" i="2"/>
  <c r="E21" i="2"/>
  <c r="E20" i="2"/>
  <c r="E13" i="2"/>
  <c r="E12" i="2"/>
  <c r="E10" i="2"/>
  <c r="E9" i="2"/>
  <c r="E7" i="2"/>
  <c r="E6" i="2"/>
  <c r="E15" i="2" s="1"/>
  <c r="E11" i="2"/>
  <c r="E17" i="2" s="1"/>
  <c r="E8" i="2"/>
  <c r="E5" i="2"/>
  <c r="E18" i="2" l="1"/>
  <c r="E30" i="2"/>
  <c r="E14" i="2"/>
  <c r="E29" i="2"/>
  <c r="E76" i="2"/>
  <c r="E94" i="2"/>
  <c r="E93" i="2"/>
  <c r="E78" i="2"/>
  <c r="E49" i="2"/>
  <c r="E48" i="2"/>
  <c r="E49" i="3"/>
  <c r="E60" i="3"/>
  <c r="E92" i="2"/>
  <c r="E74" i="2"/>
  <c r="E77" i="2"/>
  <c r="E47" i="2"/>
  <c r="E34" i="2"/>
  <c r="E31" i="2"/>
  <c r="E19" i="2"/>
  <c r="E16" i="2"/>
  <c r="E64" i="3"/>
  <c r="E78" i="3"/>
  <c r="E75" i="3"/>
  <c r="E61" i="3"/>
  <c r="E46" i="3"/>
  <c r="E34" i="3"/>
  <c r="E63" i="3"/>
  <c r="E94" i="3"/>
  <c r="E24" i="3"/>
  <c r="E36" i="3"/>
  <c r="E38" i="3"/>
  <c r="E31" i="3"/>
  <c r="E39" i="3"/>
  <c r="E65" i="3"/>
  <c r="E86" i="3"/>
  <c r="E91" i="3"/>
  <c r="E27" i="3"/>
  <c r="E53" i="3"/>
  <c r="E62" i="3" s="1"/>
  <c r="E87" i="3"/>
  <c r="E93" i="3" s="1"/>
  <c r="E20" i="3"/>
  <c r="E41" i="3"/>
  <c r="E67" i="3"/>
  <c r="E80" i="3"/>
  <c r="E21" i="3"/>
  <c r="E89" i="2"/>
  <c r="E91" i="2"/>
  <c r="E75" i="2"/>
  <c r="E63" i="2"/>
  <c r="E62" i="2"/>
  <c r="E64" i="2"/>
  <c r="E60" i="2"/>
  <c r="E61" i="2"/>
  <c r="E59" i="2"/>
  <c r="E45" i="2"/>
  <c r="E44" i="2"/>
  <c r="E46" i="2"/>
  <c r="E90" i="3" l="1"/>
  <c r="E47" i="3"/>
  <c r="E44" i="3"/>
  <c r="E79" i="3"/>
  <c r="E76" i="3"/>
  <c r="E32" i="3"/>
  <c r="E29" i="3"/>
  <c r="E74" i="3"/>
  <c r="E77" i="3"/>
  <c r="E33" i="3"/>
  <c r="E30" i="3"/>
  <c r="E59" i="3"/>
  <c r="E92" i="3"/>
  <c r="E89" i="3"/>
  <c r="E48" i="3"/>
  <c r="E45" i="3"/>
  <c r="C31" i="1" l="1"/>
  <c r="C24" i="1"/>
  <c r="C17" i="1"/>
  <c r="C10" i="1"/>
</calcChain>
</file>

<file path=xl/sharedStrings.xml><?xml version="1.0" encoding="utf-8"?>
<sst xmlns="http://schemas.openxmlformats.org/spreadsheetml/2006/main" count="440" uniqueCount="60">
  <si>
    <t xml:space="preserve">Structural stability of vRNP during RNA synthesis. </t>
    <phoneticPr fontId="1"/>
  </si>
  <si>
    <t>vRNP without nascent RNA</t>
    <phoneticPr fontId="1"/>
  </si>
  <si>
    <t>Sample #1</t>
    <phoneticPr fontId="1"/>
  </si>
  <si>
    <t>Sample #2</t>
    <phoneticPr fontId="1"/>
  </si>
  <si>
    <t>Sample #3</t>
    <phoneticPr fontId="1"/>
  </si>
  <si>
    <t>Sample #4</t>
    <phoneticPr fontId="1"/>
  </si>
  <si>
    <t>Sample #5</t>
    <phoneticPr fontId="1"/>
  </si>
  <si>
    <t>Force (pN)</t>
    <phoneticPr fontId="1"/>
  </si>
  <si>
    <t>Relative force(%)</t>
    <phoneticPr fontId="1"/>
  </si>
  <si>
    <t>SD</t>
    <phoneticPr fontId="1"/>
  </si>
  <si>
    <t>vRNP with folded RNA</t>
    <phoneticPr fontId="1"/>
  </si>
  <si>
    <t>vRNP with looped RNA</t>
    <phoneticPr fontId="1"/>
  </si>
  <si>
    <t>RNaseA-treated vRNP</t>
    <phoneticPr fontId="1"/>
  </si>
  <si>
    <t>Supplementary Fig. 2a</t>
    <phoneticPr fontId="1"/>
  </si>
  <si>
    <t>Specificity of primers for reverse transcription.</t>
    <phoneticPr fontId="1"/>
  </si>
  <si>
    <t>vRNAtag-seg5_740F</t>
    <phoneticPr fontId="1"/>
  </si>
  <si>
    <t>vRNA</t>
    <phoneticPr fontId="1"/>
  </si>
  <si>
    <t>cRNA</t>
    <phoneticPr fontId="1"/>
  </si>
  <si>
    <t>mRNA</t>
    <phoneticPr fontId="1"/>
  </si>
  <si>
    <t>cRNAtag-seg5_1565R</t>
    <phoneticPr fontId="1"/>
  </si>
  <si>
    <t>mRNAtag-seg5_dTR</t>
    <phoneticPr fontId="1"/>
  </si>
  <si>
    <t>vRNAtag-seg6_689F</t>
    <phoneticPr fontId="1"/>
  </si>
  <si>
    <t>cRNAtag-seg6_1413R</t>
    <phoneticPr fontId="1"/>
  </si>
  <si>
    <t>mRNAtag-seg6_dTR</t>
  </si>
  <si>
    <t>RT primer</t>
    <phoneticPr fontId="1"/>
  </si>
  <si>
    <t>% of target type RNA</t>
    <phoneticPr fontId="1"/>
  </si>
  <si>
    <t>Target</t>
    <phoneticPr fontId="1"/>
  </si>
  <si>
    <t>Copy number</t>
    <phoneticPr fontId="1"/>
  </si>
  <si>
    <t>Specificity of primers for qPCR.</t>
    <phoneticPr fontId="1"/>
  </si>
  <si>
    <t>Supplementary Fig. 2b</t>
    <phoneticPr fontId="1"/>
  </si>
  <si>
    <t>qPCR primers</t>
    <phoneticPr fontId="1"/>
  </si>
  <si>
    <t>vRNAtag/
seg5_845R</t>
    <phoneticPr fontId="1"/>
  </si>
  <si>
    <t>seg5_1466F/
cRNA tag</t>
    <phoneticPr fontId="1"/>
  </si>
  <si>
    <t>seg5_1466F/
mRNA tag</t>
    <phoneticPr fontId="1"/>
  </si>
  <si>
    <t>vRNAtag/
seg6_839R</t>
    <phoneticPr fontId="1"/>
  </si>
  <si>
    <t>seg6_1314F/
cRNA tag</t>
    <phoneticPr fontId="1"/>
  </si>
  <si>
    <t>seg6_1314F/
mRNA tag</t>
    <phoneticPr fontId="1"/>
  </si>
  <si>
    <t>Supplementary Fig. 2c</t>
    <phoneticPr fontId="1"/>
  </si>
  <si>
    <t>Copy numbers of vRNA, cRNA, and mRNA of NP segment in reaction mixtures.</t>
    <phoneticPr fontId="1"/>
  </si>
  <si>
    <t>Primer</t>
    <phoneticPr fontId="1"/>
  </si>
  <si>
    <t>ApG</t>
  </si>
  <si>
    <t>ApG</t>
    <phoneticPr fontId="1"/>
  </si>
  <si>
    <t>Globin mRNA</t>
  </si>
  <si>
    <t>Globin mRNA</t>
    <phoneticPr fontId="1"/>
  </si>
  <si>
    <t>NP vRNA</t>
    <phoneticPr fontId="1"/>
  </si>
  <si>
    <t>RNA</t>
    <phoneticPr fontId="1"/>
  </si>
  <si>
    <t>NP cRNA</t>
    <phoneticPr fontId="1"/>
  </si>
  <si>
    <t>NP mRNA</t>
    <phoneticPr fontId="1"/>
  </si>
  <si>
    <t>Supplementary Fig. 2d</t>
    <phoneticPr fontId="1"/>
  </si>
  <si>
    <t>Copy numbers of vRNA, cRNA, and mRNA of NA segment in reaction mixtures.</t>
    <phoneticPr fontId="1"/>
  </si>
  <si>
    <t>NA vRNA</t>
    <phoneticPr fontId="1"/>
  </si>
  <si>
    <t>NA cRNA</t>
    <phoneticPr fontId="1"/>
  </si>
  <si>
    <t>NA mRNA</t>
    <phoneticPr fontId="1"/>
  </si>
  <si>
    <t>No primer</t>
  </si>
  <si>
    <t>No primer</t>
    <phoneticPr fontId="1"/>
  </si>
  <si>
    <t>Fig. 6b</t>
    <phoneticPr fontId="1"/>
  </si>
  <si>
    <t>Mean</t>
    <phoneticPr fontId="1"/>
  </si>
  <si>
    <t>Geometric mean</t>
    <phoneticPr fontId="1"/>
  </si>
  <si>
    <t>Geometric SD</t>
    <phoneticPr fontId="1"/>
  </si>
  <si>
    <t>Values were assigned one-half of the RT-qPCR detection limit when values fell below the detection limit,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</si>
</sst>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176" fontId="5" fillId="0" borderId="0" xfId="0" applyNumberFormat="1" applyFont="1" applyFill="1">
      <alignment vertical="center"/>
    </xf>
    <xf numFmtId="0" fontId="5" fillId="0" borderId="11" xfId="0" applyFont="1" applyFill="1" applyBorder="1">
      <alignment vertical="center"/>
    </xf>
    <xf numFmtId="0" fontId="5" fillId="0" borderId="6" xfId="0" applyFont="1" applyFill="1" applyBorder="1">
      <alignment vertical="center"/>
    </xf>
    <xf numFmtId="177" fontId="5" fillId="0" borderId="6" xfId="0" applyNumberFormat="1" applyFont="1" applyFill="1" applyBorder="1">
      <alignment vertical="center"/>
    </xf>
    <xf numFmtId="176" fontId="5" fillId="0" borderId="6" xfId="0" applyNumberFormat="1" applyFont="1" applyFill="1" applyBorder="1">
      <alignment vertical="center"/>
    </xf>
    <xf numFmtId="0" fontId="5" fillId="0" borderId="5" xfId="0" applyFont="1" applyFill="1" applyBorder="1">
      <alignment vertical="center"/>
    </xf>
    <xf numFmtId="177" fontId="5" fillId="0" borderId="5" xfId="0" applyNumberFormat="1" applyFont="1" applyFill="1" applyBorder="1">
      <alignment vertical="center"/>
    </xf>
    <xf numFmtId="176" fontId="5" fillId="0" borderId="5" xfId="0" applyNumberFormat="1" applyFont="1" applyFill="1" applyBorder="1">
      <alignment vertical="center"/>
    </xf>
    <xf numFmtId="0" fontId="5" fillId="0" borderId="0" xfId="0" applyFont="1" applyFill="1" applyBorder="1">
      <alignment vertical="center"/>
    </xf>
    <xf numFmtId="177" fontId="5" fillId="0" borderId="0" xfId="0" applyNumberFormat="1" applyFont="1" applyFill="1" applyBorder="1">
      <alignment vertical="center"/>
    </xf>
    <xf numFmtId="176" fontId="5" fillId="0" borderId="0" xfId="0" applyNumberFormat="1" applyFont="1" applyFill="1" applyBorder="1">
      <alignment vertical="center"/>
    </xf>
    <xf numFmtId="0" fontId="5" fillId="0" borderId="7" xfId="0" applyFont="1" applyFill="1" applyBorder="1">
      <alignment vertical="center"/>
    </xf>
    <xf numFmtId="177" fontId="5" fillId="0" borderId="7" xfId="0" applyNumberFormat="1" applyFont="1" applyFill="1" applyBorder="1">
      <alignment vertical="center"/>
    </xf>
    <xf numFmtId="0" fontId="2" fillId="0" borderId="3" xfId="0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4" fillId="0" borderId="0" xfId="0" applyNumberFormat="1" applyFont="1" applyFill="1" applyBorder="1">
      <alignment vertical="center"/>
    </xf>
    <xf numFmtId="176" fontId="4" fillId="0" borderId="7" xfId="0" applyNumberFormat="1" applyFont="1" applyFill="1" applyBorder="1">
      <alignment vertical="center"/>
    </xf>
    <xf numFmtId="0" fontId="5" fillId="0" borderId="0" xfId="0" applyNumberFormat="1" applyFont="1" applyFill="1" applyBorder="1">
      <alignment vertical="center"/>
    </xf>
    <xf numFmtId="11" fontId="5" fillId="0" borderId="5" xfId="0" applyNumberFormat="1" applyFont="1" applyFill="1" applyBorder="1">
      <alignment vertical="center"/>
    </xf>
    <xf numFmtId="11" fontId="5" fillId="0" borderId="0" xfId="0" applyNumberFormat="1" applyFont="1" applyFill="1" applyBorder="1">
      <alignment vertical="center"/>
    </xf>
    <xf numFmtId="11" fontId="4" fillId="0" borderId="0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10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5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72E18-C27A-49D0-9F39-47C715F8DB00}">
  <dimension ref="A1:D32"/>
  <sheetViews>
    <sheetView tabSelected="1" workbookViewId="0"/>
  </sheetViews>
  <sheetFormatPr defaultRowHeight="18" customHeight="1" x14ac:dyDescent="0.45"/>
  <cols>
    <col min="1" max="1" width="23.19921875" style="1" customWidth="1"/>
    <col min="2" max="2" width="10.59765625" style="1" customWidth="1"/>
    <col min="3" max="3" width="14.69921875" style="1" customWidth="1"/>
    <col min="4" max="4" width="14.69921875" style="10" customWidth="1"/>
    <col min="5" max="16384" width="8.796875" style="1"/>
  </cols>
  <sheetData>
    <row r="1" spans="1:4" ht="18" customHeight="1" x14ac:dyDescent="0.45">
      <c r="A1" s="2" t="s">
        <v>55</v>
      </c>
    </row>
    <row r="2" spans="1:4" ht="18" customHeight="1" x14ac:dyDescent="0.45">
      <c r="A2" s="2" t="s">
        <v>0</v>
      </c>
    </row>
    <row r="3" spans="1:4" ht="18" customHeight="1" x14ac:dyDescent="0.45">
      <c r="A3" s="2"/>
    </row>
    <row r="4" spans="1:4" ht="18" customHeight="1" x14ac:dyDescent="0.45">
      <c r="A4" s="3"/>
      <c r="B4" s="3"/>
      <c r="C4" s="3" t="s">
        <v>7</v>
      </c>
      <c r="D4" s="11" t="s">
        <v>8</v>
      </c>
    </row>
    <row r="5" spans="1:4" ht="18" customHeight="1" x14ac:dyDescent="0.45">
      <c r="A5" s="37" t="s">
        <v>1</v>
      </c>
      <c r="B5" s="4" t="s">
        <v>2</v>
      </c>
      <c r="C5" s="7">
        <v>50.16</v>
      </c>
      <c r="D5" s="7">
        <f>C5/$C$10*100</f>
        <v>101.70316301703161</v>
      </c>
    </row>
    <row r="6" spans="1:4" ht="18" customHeight="1" x14ac:dyDescent="0.45">
      <c r="A6" s="38"/>
      <c r="B6" s="5" t="s">
        <v>3</v>
      </c>
      <c r="C6" s="8">
        <v>49.48</v>
      </c>
      <c r="D6" s="8">
        <f>C6/$C$10*100</f>
        <v>100.32441200324411</v>
      </c>
    </row>
    <row r="7" spans="1:4" ht="18" customHeight="1" x14ac:dyDescent="0.45">
      <c r="A7" s="38"/>
      <c r="B7" s="5" t="s">
        <v>4</v>
      </c>
      <c r="C7" s="8">
        <v>49.48</v>
      </c>
      <c r="D7" s="8">
        <f t="shared" ref="D7:D10" si="0">C7/$C$10*100</f>
        <v>100.32441200324411</v>
      </c>
    </row>
    <row r="8" spans="1:4" ht="18" customHeight="1" x14ac:dyDescent="0.45">
      <c r="A8" s="38"/>
      <c r="B8" s="5" t="s">
        <v>5</v>
      </c>
      <c r="C8" s="8">
        <v>48.74</v>
      </c>
      <c r="D8" s="8">
        <f t="shared" si="0"/>
        <v>98.824006488240073</v>
      </c>
    </row>
    <row r="9" spans="1:4" ht="18" customHeight="1" x14ac:dyDescent="0.45">
      <c r="A9" s="38"/>
      <c r="B9" s="5" t="s">
        <v>6</v>
      </c>
      <c r="C9" s="8">
        <v>48.74</v>
      </c>
      <c r="D9" s="8">
        <f t="shared" si="0"/>
        <v>98.824006488240073</v>
      </c>
    </row>
    <row r="10" spans="1:4" ht="18" customHeight="1" x14ac:dyDescent="0.45">
      <c r="A10" s="38"/>
      <c r="B10" s="5" t="s">
        <v>56</v>
      </c>
      <c r="C10" s="8">
        <f>AVERAGE(C5:C9)</f>
        <v>49.32</v>
      </c>
      <c r="D10" s="29">
        <f t="shared" si="0"/>
        <v>100</v>
      </c>
    </row>
    <row r="11" spans="1:4" ht="18" customHeight="1" x14ac:dyDescent="0.45">
      <c r="A11" s="39"/>
      <c r="B11" s="6" t="s">
        <v>9</v>
      </c>
      <c r="C11" s="9"/>
      <c r="D11" s="30">
        <f>STDEV(D5:D9)</f>
        <v>1.2121439722331695</v>
      </c>
    </row>
    <row r="12" spans="1:4" ht="18" customHeight="1" x14ac:dyDescent="0.45">
      <c r="A12" s="40" t="s">
        <v>10</v>
      </c>
      <c r="B12" s="4" t="s">
        <v>2</v>
      </c>
      <c r="C12" s="7">
        <v>47.09</v>
      </c>
      <c r="D12" s="7">
        <f>C12/$C$10*100</f>
        <v>95.478507704785088</v>
      </c>
    </row>
    <row r="13" spans="1:4" ht="18" customHeight="1" x14ac:dyDescent="0.45">
      <c r="A13" s="41"/>
      <c r="B13" s="5" t="s">
        <v>3</v>
      </c>
      <c r="C13" s="8">
        <v>49.48</v>
      </c>
      <c r="D13" s="8">
        <f>C13/$C$10*100</f>
        <v>100.32441200324411</v>
      </c>
    </row>
    <row r="14" spans="1:4" ht="18" customHeight="1" x14ac:dyDescent="0.45">
      <c r="A14" s="41"/>
      <c r="B14" s="5" t="s">
        <v>4</v>
      </c>
      <c r="C14" s="8">
        <v>49.48</v>
      </c>
      <c r="D14" s="8">
        <f t="shared" ref="D14:D17" si="1">C14/$C$10*100</f>
        <v>100.32441200324411</v>
      </c>
    </row>
    <row r="15" spans="1:4" ht="18" customHeight="1" x14ac:dyDescent="0.45">
      <c r="A15" s="41"/>
      <c r="B15" s="5" t="s">
        <v>5</v>
      </c>
      <c r="C15" s="8">
        <v>50.79</v>
      </c>
      <c r="D15" s="8">
        <f t="shared" si="1"/>
        <v>102.98053527980535</v>
      </c>
    </row>
    <row r="16" spans="1:4" ht="18" customHeight="1" x14ac:dyDescent="0.45">
      <c r="A16" s="41"/>
      <c r="B16" s="5" t="s">
        <v>6</v>
      </c>
      <c r="C16" s="8">
        <v>50.16</v>
      </c>
      <c r="D16" s="8">
        <f t="shared" si="1"/>
        <v>101.70316301703161</v>
      </c>
    </row>
    <row r="17" spans="1:4" ht="18" customHeight="1" x14ac:dyDescent="0.45">
      <c r="A17" s="41"/>
      <c r="B17" s="28" t="s">
        <v>56</v>
      </c>
      <c r="C17" s="8">
        <f>AVERAGE(C12:C16)</f>
        <v>49.399999999999991</v>
      </c>
      <c r="D17" s="29">
        <f t="shared" si="1"/>
        <v>100.16220600162204</v>
      </c>
    </row>
    <row r="18" spans="1:4" ht="18" customHeight="1" x14ac:dyDescent="0.45">
      <c r="A18" s="42"/>
      <c r="B18" s="6" t="s">
        <v>9</v>
      </c>
      <c r="C18" s="9"/>
      <c r="D18" s="30">
        <f>STDEV(D12:D16)</f>
        <v>2.8419702564120484</v>
      </c>
    </row>
    <row r="19" spans="1:4" ht="18" customHeight="1" x14ac:dyDescent="0.45">
      <c r="A19" s="40" t="s">
        <v>11</v>
      </c>
      <c r="B19" s="4" t="s">
        <v>2</v>
      </c>
      <c r="C19" s="7">
        <v>47.09</v>
      </c>
      <c r="D19" s="7">
        <f>C19/$C$10*100</f>
        <v>95.478507704785088</v>
      </c>
    </row>
    <row r="20" spans="1:4" ht="18" customHeight="1" x14ac:dyDescent="0.45">
      <c r="A20" s="41"/>
      <c r="B20" s="5" t="s">
        <v>3</v>
      </c>
      <c r="C20" s="8">
        <v>45.18</v>
      </c>
      <c r="D20" s="8">
        <f>C20/$C$10*100</f>
        <v>91.605839416058387</v>
      </c>
    </row>
    <row r="21" spans="1:4" ht="18" customHeight="1" x14ac:dyDescent="0.45">
      <c r="A21" s="41"/>
      <c r="B21" s="5" t="s">
        <v>4</v>
      </c>
      <c r="C21" s="8">
        <v>45.18</v>
      </c>
      <c r="D21" s="8">
        <f t="shared" ref="D21:D24" si="2">C21/$C$10*100</f>
        <v>91.605839416058387</v>
      </c>
    </row>
    <row r="22" spans="1:4" ht="18" customHeight="1" x14ac:dyDescent="0.45">
      <c r="A22" s="41"/>
      <c r="B22" s="5" t="s">
        <v>5</v>
      </c>
      <c r="C22" s="8">
        <v>44.12</v>
      </c>
      <c r="D22" s="8">
        <f t="shared" si="2"/>
        <v>89.4566098945661</v>
      </c>
    </row>
    <row r="23" spans="1:4" ht="18" customHeight="1" x14ac:dyDescent="0.45">
      <c r="A23" s="41"/>
      <c r="B23" s="5" t="s">
        <v>6</v>
      </c>
      <c r="C23" s="8">
        <v>44.12</v>
      </c>
      <c r="D23" s="8">
        <f t="shared" si="2"/>
        <v>89.4566098945661</v>
      </c>
    </row>
    <row r="24" spans="1:4" ht="18" customHeight="1" x14ac:dyDescent="0.45">
      <c r="A24" s="41"/>
      <c r="B24" s="28" t="s">
        <v>56</v>
      </c>
      <c r="C24" s="8">
        <f>AVERAGE(C19:C23)</f>
        <v>45.138000000000005</v>
      </c>
      <c r="D24" s="29">
        <f t="shared" si="2"/>
        <v>91.520681265206832</v>
      </c>
    </row>
    <row r="25" spans="1:4" ht="18" customHeight="1" x14ac:dyDescent="0.45">
      <c r="A25" s="42"/>
      <c r="B25" s="6" t="s">
        <v>9</v>
      </c>
      <c r="C25" s="9"/>
      <c r="D25" s="30">
        <f>STDEV(D19:D23)</f>
        <v>2.459658268608417</v>
      </c>
    </row>
    <row r="26" spans="1:4" ht="18" customHeight="1" x14ac:dyDescent="0.45">
      <c r="A26" s="40" t="s">
        <v>12</v>
      </c>
      <c r="B26" s="4" t="s">
        <v>2</v>
      </c>
      <c r="C26" s="7">
        <v>40.450000000000003</v>
      </c>
      <c r="D26" s="7">
        <f>C26/$C$10*100</f>
        <v>82.015409570154091</v>
      </c>
    </row>
    <row r="27" spans="1:4" ht="18" customHeight="1" x14ac:dyDescent="0.45">
      <c r="A27" s="41"/>
      <c r="B27" s="5" t="s">
        <v>3</v>
      </c>
      <c r="C27" s="8">
        <v>41.76</v>
      </c>
      <c r="D27" s="8">
        <f>C27/$C$10*100</f>
        <v>84.671532846715323</v>
      </c>
    </row>
    <row r="28" spans="1:4" ht="18" customHeight="1" x14ac:dyDescent="0.45">
      <c r="A28" s="41"/>
      <c r="B28" s="5" t="s">
        <v>4</v>
      </c>
      <c r="C28" s="8">
        <v>45.18</v>
      </c>
      <c r="D28" s="8">
        <f t="shared" ref="D28:D31" si="3">C28/$C$10*100</f>
        <v>91.605839416058387</v>
      </c>
    </row>
    <row r="29" spans="1:4" ht="18" customHeight="1" x14ac:dyDescent="0.45">
      <c r="A29" s="41"/>
      <c r="B29" s="5" t="s">
        <v>5</v>
      </c>
      <c r="C29" s="8">
        <v>42.98</v>
      </c>
      <c r="D29" s="8">
        <f t="shared" si="3"/>
        <v>87.145174371451745</v>
      </c>
    </row>
    <row r="30" spans="1:4" ht="18" customHeight="1" x14ac:dyDescent="0.45">
      <c r="A30" s="41"/>
      <c r="B30" s="5" t="s">
        <v>6</v>
      </c>
      <c r="C30" s="8">
        <v>46.17</v>
      </c>
      <c r="D30" s="8">
        <f t="shared" si="3"/>
        <v>93.613138686131393</v>
      </c>
    </row>
    <row r="31" spans="1:4" ht="18" customHeight="1" x14ac:dyDescent="0.45">
      <c r="A31" s="41"/>
      <c r="B31" s="28" t="s">
        <v>56</v>
      </c>
      <c r="C31" s="8">
        <f>AVERAGE(C26:C30)</f>
        <v>43.308000000000007</v>
      </c>
      <c r="D31" s="29">
        <f t="shared" si="3"/>
        <v>87.810218978102199</v>
      </c>
    </row>
    <row r="32" spans="1:4" ht="18" customHeight="1" x14ac:dyDescent="0.45">
      <c r="A32" s="42"/>
      <c r="B32" s="6" t="s">
        <v>9</v>
      </c>
      <c r="C32" s="9"/>
      <c r="D32" s="30">
        <f>STDEV(D26:D30)</f>
        <v>4.7946340496826085</v>
      </c>
    </row>
  </sheetData>
  <mergeCells count="4">
    <mergeCell ref="A5:A11"/>
    <mergeCell ref="A12:A18"/>
    <mergeCell ref="A19:A25"/>
    <mergeCell ref="A26:A3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FDFD-9562-481E-916E-CD81D00C718E}">
  <dimension ref="A1:G96"/>
  <sheetViews>
    <sheetView topLeftCell="A79" workbookViewId="0">
      <selection activeCell="A96" sqref="A96"/>
    </sheetView>
  </sheetViews>
  <sheetFormatPr defaultRowHeight="18" customHeight="1" x14ac:dyDescent="0.45"/>
  <cols>
    <col min="1" max="1" width="23.19921875" style="13" customWidth="1"/>
    <col min="2" max="2" width="10" style="13" customWidth="1"/>
    <col min="3" max="3" width="10.59765625" style="13" customWidth="1"/>
    <col min="4" max="4" width="12.69921875" style="14" customWidth="1"/>
    <col min="5" max="5" width="18.69921875" style="15" customWidth="1"/>
    <col min="6" max="6" width="8.796875" style="13"/>
    <col min="7" max="7" width="12.8984375" style="13" bestFit="1" customWidth="1"/>
    <col min="8" max="16384" width="8.796875" style="13"/>
  </cols>
  <sheetData>
    <row r="1" spans="1:7" ht="18" customHeight="1" x14ac:dyDescent="0.45">
      <c r="A1" s="12" t="s">
        <v>13</v>
      </c>
      <c r="B1" s="12"/>
    </row>
    <row r="2" spans="1:7" ht="18" customHeight="1" x14ac:dyDescent="0.45">
      <c r="A2" s="12" t="s">
        <v>14</v>
      </c>
      <c r="B2" s="12"/>
    </row>
    <row r="3" spans="1:7" ht="18" customHeight="1" x14ac:dyDescent="0.45">
      <c r="A3" s="12"/>
      <c r="B3" s="12"/>
    </row>
    <row r="4" spans="1:7" ht="18" customHeight="1" x14ac:dyDescent="0.45">
      <c r="A4" s="16" t="s">
        <v>24</v>
      </c>
      <c r="B4" s="17"/>
      <c r="C4" s="17" t="s">
        <v>26</v>
      </c>
      <c r="D4" s="18" t="s">
        <v>27</v>
      </c>
      <c r="E4" s="19" t="s">
        <v>25</v>
      </c>
    </row>
    <row r="5" spans="1:7" ht="18" customHeight="1" x14ac:dyDescent="0.45">
      <c r="A5" s="43" t="s">
        <v>15</v>
      </c>
      <c r="B5" s="20" t="s">
        <v>2</v>
      </c>
      <c r="C5" s="20" t="s">
        <v>16</v>
      </c>
      <c r="D5" s="21">
        <v>20750000</v>
      </c>
      <c r="E5" s="22">
        <f>D5/$D$14*100</f>
        <v>139.88764044943821</v>
      </c>
    </row>
    <row r="6" spans="1:7" ht="18" customHeight="1" x14ac:dyDescent="0.45">
      <c r="A6" s="44"/>
      <c r="B6" s="23"/>
      <c r="C6" s="23" t="s">
        <v>17</v>
      </c>
      <c r="D6" s="24">
        <v>24880</v>
      </c>
      <c r="E6" s="25">
        <f>D6/$D$30*100</f>
        <v>0.14816873449131512</v>
      </c>
    </row>
    <row r="7" spans="1:7" ht="18" customHeight="1" x14ac:dyDescent="0.45">
      <c r="A7" s="44"/>
      <c r="B7" s="23"/>
      <c r="C7" s="23" t="s">
        <v>18</v>
      </c>
      <c r="D7" s="24">
        <v>5000</v>
      </c>
      <c r="E7" s="25">
        <f>D7/$D$46*100</f>
        <v>3.5185663015176748E-2</v>
      </c>
    </row>
    <row r="8" spans="1:7" ht="18" customHeight="1" x14ac:dyDescent="0.45">
      <c r="A8" s="44"/>
      <c r="B8" s="23" t="s">
        <v>3</v>
      </c>
      <c r="C8" s="23" t="s">
        <v>16</v>
      </c>
      <c r="D8" s="24">
        <v>13600000</v>
      </c>
      <c r="E8" s="25">
        <f>D8/$D$14*100</f>
        <v>91.685393258426956</v>
      </c>
    </row>
    <row r="9" spans="1:7" ht="18" customHeight="1" x14ac:dyDescent="0.45">
      <c r="A9" s="44"/>
      <c r="B9" s="23"/>
      <c r="C9" s="23" t="s">
        <v>17</v>
      </c>
      <c r="D9" s="24">
        <v>13740</v>
      </c>
      <c r="E9" s="25">
        <f>D9/$D$30*100</f>
        <v>8.1826302729528538E-2</v>
      </c>
    </row>
    <row r="10" spans="1:7" ht="18" customHeight="1" x14ac:dyDescent="0.45">
      <c r="A10" s="44"/>
      <c r="B10" s="23"/>
      <c r="C10" s="23" t="s">
        <v>18</v>
      </c>
      <c r="D10" s="24">
        <v>5000</v>
      </c>
      <c r="E10" s="25">
        <f>D10/$D$46*100</f>
        <v>3.5185663015176748E-2</v>
      </c>
    </row>
    <row r="11" spans="1:7" ht="18" customHeight="1" x14ac:dyDescent="0.45">
      <c r="A11" s="44"/>
      <c r="B11" s="23" t="s">
        <v>4</v>
      </c>
      <c r="C11" s="23" t="s">
        <v>16</v>
      </c>
      <c r="D11" s="24">
        <v>10150000</v>
      </c>
      <c r="E11" s="25">
        <f>D11/$D$14*100</f>
        <v>68.426966292134821</v>
      </c>
    </row>
    <row r="12" spans="1:7" ht="18" customHeight="1" x14ac:dyDescent="0.45">
      <c r="A12" s="44"/>
      <c r="B12" s="23"/>
      <c r="C12" s="23" t="s">
        <v>17</v>
      </c>
      <c r="D12" s="24">
        <v>17300</v>
      </c>
      <c r="E12" s="25">
        <f>D12/$D$30*100</f>
        <v>0.1030272952853598</v>
      </c>
    </row>
    <row r="13" spans="1:7" ht="18" customHeight="1" x14ac:dyDescent="0.45">
      <c r="A13" s="44"/>
      <c r="B13" s="23"/>
      <c r="C13" s="23" t="s">
        <v>18</v>
      </c>
      <c r="D13" s="24">
        <v>5000</v>
      </c>
      <c r="E13" s="25">
        <f>D13/$D$46*100</f>
        <v>3.5185663015176748E-2</v>
      </c>
    </row>
    <row r="14" spans="1:7" ht="18" customHeight="1" x14ac:dyDescent="0.45">
      <c r="A14" s="44"/>
      <c r="B14" s="23" t="s">
        <v>56</v>
      </c>
      <c r="C14" s="23" t="s">
        <v>16</v>
      </c>
      <c r="D14" s="24">
        <f>AVERAGE(D5,D8,D11)</f>
        <v>14833333.333333334</v>
      </c>
      <c r="E14" s="31">
        <f>AVERAGE(E5,E8,E11)</f>
        <v>100</v>
      </c>
      <c r="G14" s="14"/>
    </row>
    <row r="15" spans="1:7" ht="18" customHeight="1" x14ac:dyDescent="0.45">
      <c r="A15" s="44"/>
      <c r="B15" s="23"/>
      <c r="C15" s="23" t="s">
        <v>17</v>
      </c>
      <c r="D15" s="24">
        <f t="shared" ref="D15:D16" si="0">AVERAGE(D6,D9,D12)</f>
        <v>18640</v>
      </c>
      <c r="E15" s="31">
        <f t="shared" ref="E15:E16" si="1">AVERAGE(E6,E9,E12)</f>
        <v>0.11100744416873448</v>
      </c>
      <c r="G15" s="14"/>
    </row>
    <row r="16" spans="1:7" ht="18" customHeight="1" x14ac:dyDescent="0.45">
      <c r="A16" s="44"/>
      <c r="B16" s="23"/>
      <c r="C16" s="23" t="s">
        <v>18</v>
      </c>
      <c r="D16" s="24">
        <f t="shared" si="0"/>
        <v>5000</v>
      </c>
      <c r="E16" s="31">
        <f t="shared" si="1"/>
        <v>3.5185663015176748E-2</v>
      </c>
      <c r="G16" s="14"/>
    </row>
    <row r="17" spans="1:5" ht="18" customHeight="1" x14ac:dyDescent="0.45">
      <c r="A17" s="44"/>
      <c r="B17" s="23" t="s">
        <v>9</v>
      </c>
      <c r="C17" s="23" t="s">
        <v>16</v>
      </c>
      <c r="D17" s="24"/>
      <c r="E17" s="31">
        <f>STDEV(E5,E8,E11)</f>
        <v>36.448683127162916</v>
      </c>
    </row>
    <row r="18" spans="1:5" ht="18" customHeight="1" x14ac:dyDescent="0.45">
      <c r="A18" s="44"/>
      <c r="B18" s="23"/>
      <c r="C18" s="23" t="s">
        <v>17</v>
      </c>
      <c r="D18" s="24"/>
      <c r="E18" s="31">
        <f t="shared" ref="E18:E19" si="2">STDEV(E6,E9,E12)</f>
        <v>3.3883501076002277E-2</v>
      </c>
    </row>
    <row r="19" spans="1:5" ht="18" customHeight="1" x14ac:dyDescent="0.45">
      <c r="A19" s="45"/>
      <c r="B19" s="26"/>
      <c r="C19" s="26" t="s">
        <v>18</v>
      </c>
      <c r="D19" s="27"/>
      <c r="E19" s="32">
        <f t="shared" si="2"/>
        <v>0</v>
      </c>
    </row>
    <row r="20" spans="1:5" ht="18" customHeight="1" x14ac:dyDescent="0.45">
      <c r="A20" s="43" t="s">
        <v>19</v>
      </c>
      <c r="B20" s="20" t="s">
        <v>2</v>
      </c>
      <c r="C20" s="20" t="s">
        <v>16</v>
      </c>
      <c r="D20" s="21">
        <v>47820</v>
      </c>
      <c r="E20" s="22">
        <f>D20/$D$14*100</f>
        <v>0.32238202247191011</v>
      </c>
    </row>
    <row r="21" spans="1:5" ht="18" customHeight="1" x14ac:dyDescent="0.45">
      <c r="A21" s="44"/>
      <c r="B21" s="23"/>
      <c r="C21" s="23" t="s">
        <v>17</v>
      </c>
      <c r="D21" s="24">
        <v>25020000</v>
      </c>
      <c r="E21" s="25">
        <f>D21/$D$30*100</f>
        <v>149.00248138957815</v>
      </c>
    </row>
    <row r="22" spans="1:5" ht="18" customHeight="1" x14ac:dyDescent="0.45">
      <c r="A22" s="44"/>
      <c r="B22" s="23"/>
      <c r="C22" s="23" t="s">
        <v>18</v>
      </c>
      <c r="D22" s="24">
        <v>5000</v>
      </c>
      <c r="E22" s="25">
        <f>D22/$D$46*100</f>
        <v>3.5185663015176748E-2</v>
      </c>
    </row>
    <row r="23" spans="1:5" ht="18" customHeight="1" x14ac:dyDescent="0.45">
      <c r="A23" s="44"/>
      <c r="B23" s="23" t="s">
        <v>3</v>
      </c>
      <c r="C23" s="23" t="s">
        <v>16</v>
      </c>
      <c r="D23" s="24">
        <v>21790</v>
      </c>
      <c r="E23" s="25">
        <f>D23/$D$14*100</f>
        <v>0.14689887640449437</v>
      </c>
    </row>
    <row r="24" spans="1:5" ht="18" customHeight="1" x14ac:dyDescent="0.45">
      <c r="A24" s="44"/>
      <c r="B24" s="23"/>
      <c r="C24" s="23" t="s">
        <v>17</v>
      </c>
      <c r="D24" s="24">
        <v>9315000</v>
      </c>
      <c r="E24" s="25">
        <f>D24/$D$30*100</f>
        <v>55.473945409429284</v>
      </c>
    </row>
    <row r="25" spans="1:5" ht="18" customHeight="1" x14ac:dyDescent="0.45">
      <c r="A25" s="44"/>
      <c r="B25" s="23"/>
      <c r="C25" s="23" t="s">
        <v>18</v>
      </c>
      <c r="D25" s="24">
        <v>5000</v>
      </c>
      <c r="E25" s="25">
        <f>D25/$D$46*100</f>
        <v>3.5185663015176748E-2</v>
      </c>
    </row>
    <row r="26" spans="1:5" ht="18" customHeight="1" x14ac:dyDescent="0.45">
      <c r="A26" s="44"/>
      <c r="B26" s="23" t="s">
        <v>4</v>
      </c>
      <c r="C26" s="23" t="s">
        <v>16</v>
      </c>
      <c r="D26" s="24">
        <v>53830</v>
      </c>
      <c r="E26" s="25">
        <f>D26/$D$14*100</f>
        <v>0.36289887640449436</v>
      </c>
    </row>
    <row r="27" spans="1:5" ht="18" customHeight="1" x14ac:dyDescent="0.45">
      <c r="A27" s="44"/>
      <c r="B27" s="23"/>
      <c r="C27" s="23" t="s">
        <v>17</v>
      </c>
      <c r="D27" s="24">
        <v>16040000</v>
      </c>
      <c r="E27" s="25">
        <f>D27/$D$30*100</f>
        <v>95.523573200992544</v>
      </c>
    </row>
    <row r="28" spans="1:5" ht="18" customHeight="1" x14ac:dyDescent="0.45">
      <c r="A28" s="44"/>
      <c r="B28" s="23"/>
      <c r="C28" s="23" t="s">
        <v>18</v>
      </c>
      <c r="D28" s="24">
        <v>5000</v>
      </c>
      <c r="E28" s="25">
        <f>D28/$D$46*100</f>
        <v>3.5185663015176748E-2</v>
      </c>
    </row>
    <row r="29" spans="1:5" ht="18" customHeight="1" x14ac:dyDescent="0.45">
      <c r="A29" s="44"/>
      <c r="B29" s="23" t="s">
        <v>56</v>
      </c>
      <c r="C29" s="23" t="s">
        <v>16</v>
      </c>
      <c r="D29" s="24">
        <f>AVERAGE(D20,D23,D26)</f>
        <v>41146.666666666664</v>
      </c>
      <c r="E29" s="31">
        <f>AVERAGE(E20,E23,E26)</f>
        <v>0.27739325842696627</v>
      </c>
    </row>
    <row r="30" spans="1:5" ht="18" customHeight="1" x14ac:dyDescent="0.45">
      <c r="A30" s="44"/>
      <c r="B30" s="23"/>
      <c r="C30" s="23" t="s">
        <v>17</v>
      </c>
      <c r="D30" s="24">
        <f t="shared" ref="D30:D31" si="3">AVERAGE(D21,D24,D27)</f>
        <v>16791666.666666668</v>
      </c>
      <c r="E30" s="31">
        <f t="shared" ref="E30:E31" si="4">AVERAGE(E21,E24,E27)</f>
        <v>100</v>
      </c>
    </row>
    <row r="31" spans="1:5" ht="18" customHeight="1" x14ac:dyDescent="0.45">
      <c r="A31" s="44"/>
      <c r="B31" s="23"/>
      <c r="C31" s="23" t="s">
        <v>18</v>
      </c>
      <c r="D31" s="24">
        <f t="shared" si="3"/>
        <v>5000</v>
      </c>
      <c r="E31" s="31">
        <f t="shared" si="4"/>
        <v>3.5185663015176748E-2</v>
      </c>
    </row>
    <row r="32" spans="1:5" ht="18" customHeight="1" x14ac:dyDescent="0.45">
      <c r="A32" s="44"/>
      <c r="B32" s="23" t="s">
        <v>9</v>
      </c>
      <c r="C32" s="23" t="s">
        <v>16</v>
      </c>
      <c r="D32" s="24"/>
      <c r="E32" s="31">
        <f>STDEV(E20,E23,E26)</f>
        <v>0.11481285497590735</v>
      </c>
    </row>
    <row r="33" spans="1:5" ht="18" customHeight="1" x14ac:dyDescent="0.45">
      <c r="A33" s="44"/>
      <c r="B33" s="23"/>
      <c r="C33" s="23" t="s">
        <v>17</v>
      </c>
      <c r="D33" s="24"/>
      <c r="E33" s="31">
        <f t="shared" ref="E33:E34" si="5">STDEV(E21,E24,E27)</f>
        <v>46.924679629302219</v>
      </c>
    </row>
    <row r="34" spans="1:5" ht="18" customHeight="1" x14ac:dyDescent="0.45">
      <c r="A34" s="45"/>
      <c r="B34" s="26"/>
      <c r="C34" s="26" t="s">
        <v>18</v>
      </c>
      <c r="D34" s="27"/>
      <c r="E34" s="32">
        <f t="shared" si="5"/>
        <v>0</v>
      </c>
    </row>
    <row r="35" spans="1:5" ht="18" customHeight="1" x14ac:dyDescent="0.45">
      <c r="A35" s="43" t="s">
        <v>20</v>
      </c>
      <c r="B35" s="20" t="s">
        <v>2</v>
      </c>
      <c r="C35" s="20" t="s">
        <v>16</v>
      </c>
      <c r="D35" s="21">
        <v>5000</v>
      </c>
      <c r="E35" s="22">
        <f>D35/$D$14*100</f>
        <v>3.3707865168539325E-2</v>
      </c>
    </row>
    <row r="36" spans="1:5" ht="18" customHeight="1" x14ac:dyDescent="0.45">
      <c r="A36" s="44"/>
      <c r="B36" s="23"/>
      <c r="C36" s="23" t="s">
        <v>17</v>
      </c>
      <c r="D36" s="24">
        <v>648200</v>
      </c>
      <c r="E36" s="25">
        <f>D36/$D$30*100</f>
        <v>3.8602481389578163</v>
      </c>
    </row>
    <row r="37" spans="1:5" ht="18" customHeight="1" x14ac:dyDescent="0.45">
      <c r="A37" s="44"/>
      <c r="B37" s="23"/>
      <c r="C37" s="23" t="s">
        <v>18</v>
      </c>
      <c r="D37" s="24">
        <v>15060000</v>
      </c>
      <c r="E37" s="25">
        <f>D37/$D$46*100</f>
        <v>105.97921700171236</v>
      </c>
    </row>
    <row r="38" spans="1:5" ht="18" customHeight="1" x14ac:dyDescent="0.45">
      <c r="A38" s="44"/>
      <c r="B38" s="23" t="s">
        <v>3</v>
      </c>
      <c r="C38" s="23" t="s">
        <v>16</v>
      </c>
      <c r="D38" s="24">
        <v>5000</v>
      </c>
      <c r="E38" s="25">
        <f>D38/$D$14*100</f>
        <v>3.3707865168539325E-2</v>
      </c>
    </row>
    <row r="39" spans="1:5" ht="18" customHeight="1" x14ac:dyDescent="0.45">
      <c r="A39" s="44"/>
      <c r="B39" s="23"/>
      <c r="C39" s="23" t="s">
        <v>17</v>
      </c>
      <c r="D39" s="24">
        <v>5000</v>
      </c>
      <c r="E39" s="25">
        <f>D39/$D$30*100</f>
        <v>2.9776674937965261E-2</v>
      </c>
    </row>
    <row r="40" spans="1:5" ht="18" customHeight="1" x14ac:dyDescent="0.45">
      <c r="A40" s="44"/>
      <c r="B40" s="23"/>
      <c r="C40" s="23" t="s">
        <v>18</v>
      </c>
      <c r="D40" s="24">
        <v>5061000</v>
      </c>
      <c r="E40" s="25">
        <f>D40/$D$46*100</f>
        <v>35.614928103961901</v>
      </c>
    </row>
    <row r="41" spans="1:5" ht="18" customHeight="1" x14ac:dyDescent="0.45">
      <c r="A41" s="44"/>
      <c r="B41" s="23" t="s">
        <v>4</v>
      </c>
      <c r="C41" s="23" t="s">
        <v>16</v>
      </c>
      <c r="D41" s="24">
        <v>12230</v>
      </c>
      <c r="E41" s="25">
        <f>D41/$D$14*100</f>
        <v>8.2449438202247191E-2</v>
      </c>
    </row>
    <row r="42" spans="1:5" ht="18" customHeight="1" x14ac:dyDescent="0.45">
      <c r="A42" s="44"/>
      <c r="B42" s="23"/>
      <c r="C42" s="23" t="s">
        <v>17</v>
      </c>
      <c r="D42" s="24">
        <v>224800</v>
      </c>
      <c r="E42" s="25">
        <f>D42/$D$30*100</f>
        <v>1.3387593052109179</v>
      </c>
    </row>
    <row r="43" spans="1:5" ht="18" customHeight="1" x14ac:dyDescent="0.45">
      <c r="A43" s="44"/>
      <c r="B43" s="23"/>
      <c r="C43" s="23" t="s">
        <v>18</v>
      </c>
      <c r="D43" s="24">
        <v>22510000</v>
      </c>
      <c r="E43" s="25">
        <f>D43/$D$46*100</f>
        <v>158.40585489432573</v>
      </c>
    </row>
    <row r="44" spans="1:5" ht="18" customHeight="1" x14ac:dyDescent="0.45">
      <c r="A44" s="44"/>
      <c r="B44" s="23" t="s">
        <v>56</v>
      </c>
      <c r="C44" s="23" t="s">
        <v>16</v>
      </c>
      <c r="D44" s="24">
        <f>AVERAGE(D35,D38,D41)</f>
        <v>7410</v>
      </c>
      <c r="E44" s="31">
        <f>AVERAGE(E35,E38,E41)</f>
        <v>4.9955056179775283E-2</v>
      </c>
    </row>
    <row r="45" spans="1:5" ht="18" customHeight="1" x14ac:dyDescent="0.45">
      <c r="A45" s="44"/>
      <c r="B45" s="23"/>
      <c r="C45" s="23" t="s">
        <v>17</v>
      </c>
      <c r="D45" s="24">
        <f t="shared" ref="D45:D46" si="6">AVERAGE(D36,D39,D42)</f>
        <v>292666.66666666669</v>
      </c>
      <c r="E45" s="31">
        <f t="shared" ref="E45:E46" si="7">AVERAGE(E36,E39,E42)</f>
        <v>1.7429280397022329</v>
      </c>
    </row>
    <row r="46" spans="1:5" ht="18" customHeight="1" x14ac:dyDescent="0.45">
      <c r="A46" s="44"/>
      <c r="B46" s="23"/>
      <c r="C46" s="23" t="s">
        <v>18</v>
      </c>
      <c r="D46" s="24">
        <f t="shared" si="6"/>
        <v>14210333.333333334</v>
      </c>
      <c r="E46" s="31">
        <f t="shared" si="7"/>
        <v>100</v>
      </c>
    </row>
    <row r="47" spans="1:5" ht="18" customHeight="1" x14ac:dyDescent="0.45">
      <c r="A47" s="44"/>
      <c r="B47" s="23" t="s">
        <v>9</v>
      </c>
      <c r="C47" s="23" t="s">
        <v>16</v>
      </c>
      <c r="D47" s="24"/>
      <c r="E47" s="31">
        <f>STDEV(E35,E38,E41)</f>
        <v>2.8140960311737042E-2</v>
      </c>
    </row>
    <row r="48" spans="1:5" ht="18" customHeight="1" x14ac:dyDescent="0.45">
      <c r="A48" s="44"/>
      <c r="B48" s="23"/>
      <c r="C48" s="23" t="s">
        <v>17</v>
      </c>
      <c r="D48" s="24"/>
      <c r="E48" s="31">
        <f t="shared" ref="E48:E49" si="8">STDEV(E36,E39,E42)</f>
        <v>1.9469571601919828</v>
      </c>
    </row>
    <row r="49" spans="1:5" ht="18" customHeight="1" x14ac:dyDescent="0.45">
      <c r="A49" s="45"/>
      <c r="B49" s="26"/>
      <c r="C49" s="26" t="s">
        <v>18</v>
      </c>
      <c r="D49" s="27"/>
      <c r="E49" s="32">
        <f t="shared" si="8"/>
        <v>61.613441735341276</v>
      </c>
    </row>
    <row r="50" spans="1:5" ht="18" customHeight="1" x14ac:dyDescent="0.45">
      <c r="A50" s="43" t="s">
        <v>21</v>
      </c>
      <c r="B50" s="20" t="s">
        <v>2</v>
      </c>
      <c r="C50" s="20" t="s">
        <v>16</v>
      </c>
      <c r="D50" s="21">
        <v>46120000</v>
      </c>
      <c r="E50" s="22">
        <f>D50/$D$59*100</f>
        <v>145.47366207549155</v>
      </c>
    </row>
    <row r="51" spans="1:5" ht="18" customHeight="1" x14ac:dyDescent="0.45">
      <c r="A51" s="44"/>
      <c r="B51" s="23"/>
      <c r="C51" s="23" t="s">
        <v>17</v>
      </c>
      <c r="D51" s="24">
        <v>5000</v>
      </c>
      <c r="E51" s="25">
        <f>D51/$D$75*100</f>
        <v>3.6101083032490974E-2</v>
      </c>
    </row>
    <row r="52" spans="1:5" ht="18" customHeight="1" x14ac:dyDescent="0.45">
      <c r="A52" s="44"/>
      <c r="B52" s="23"/>
      <c r="C52" s="23" t="s">
        <v>18</v>
      </c>
      <c r="D52" s="24">
        <v>5000</v>
      </c>
      <c r="E52" s="25">
        <f>D52/$D$91*100</f>
        <v>0.13320190745131469</v>
      </c>
    </row>
    <row r="53" spans="1:5" ht="18" customHeight="1" x14ac:dyDescent="0.45">
      <c r="A53" s="44"/>
      <c r="B53" s="23" t="s">
        <v>3</v>
      </c>
      <c r="C53" s="23" t="s">
        <v>16</v>
      </c>
      <c r="D53" s="24">
        <v>14750000</v>
      </c>
      <c r="E53" s="25">
        <f>D53/$D$59*100</f>
        <v>46.525076227526021</v>
      </c>
    </row>
    <row r="54" spans="1:5" ht="18" customHeight="1" x14ac:dyDescent="0.45">
      <c r="A54" s="44"/>
      <c r="B54" s="23"/>
      <c r="C54" s="23" t="s">
        <v>17</v>
      </c>
      <c r="D54" s="24">
        <v>5000</v>
      </c>
      <c r="E54" s="25">
        <f>D54/$D$75*100</f>
        <v>3.6101083032490974E-2</v>
      </c>
    </row>
    <row r="55" spans="1:5" ht="18" customHeight="1" x14ac:dyDescent="0.45">
      <c r="A55" s="44"/>
      <c r="B55" s="23"/>
      <c r="C55" s="23" t="s">
        <v>18</v>
      </c>
      <c r="D55" s="24">
        <v>5000</v>
      </c>
      <c r="E55" s="25">
        <f>D55/$D$91*100</f>
        <v>0.13320190745131469</v>
      </c>
    </row>
    <row r="56" spans="1:5" ht="18" customHeight="1" x14ac:dyDescent="0.45">
      <c r="A56" s="44"/>
      <c r="B56" s="23" t="s">
        <v>4</v>
      </c>
      <c r="C56" s="23" t="s">
        <v>16</v>
      </c>
      <c r="D56" s="24">
        <v>34240000</v>
      </c>
      <c r="E56" s="25">
        <f>D56/$D$59*100</f>
        <v>108.00126169698245</v>
      </c>
    </row>
    <row r="57" spans="1:5" ht="18" customHeight="1" x14ac:dyDescent="0.45">
      <c r="A57" s="44"/>
      <c r="B57" s="23"/>
      <c r="C57" s="23" t="s">
        <v>17</v>
      </c>
      <c r="D57" s="24">
        <v>5000</v>
      </c>
      <c r="E57" s="25">
        <f>D57/$D$75*100</f>
        <v>3.6101083032490974E-2</v>
      </c>
    </row>
    <row r="58" spans="1:5" ht="18" customHeight="1" x14ac:dyDescent="0.45">
      <c r="A58" s="44"/>
      <c r="B58" s="23"/>
      <c r="C58" s="23" t="s">
        <v>18</v>
      </c>
      <c r="D58" s="24">
        <v>5000</v>
      </c>
      <c r="E58" s="25">
        <f>D58/$D$91*100</f>
        <v>0.13320190745131469</v>
      </c>
    </row>
    <row r="59" spans="1:5" ht="18" customHeight="1" x14ac:dyDescent="0.45">
      <c r="A59" s="44"/>
      <c r="B59" s="23" t="s">
        <v>56</v>
      </c>
      <c r="C59" s="23" t="s">
        <v>16</v>
      </c>
      <c r="D59" s="24">
        <f>AVERAGE(D50,D53,D56)</f>
        <v>31703333.333333332</v>
      </c>
      <c r="E59" s="31">
        <f>AVERAGE(E50,E53,E56)</f>
        <v>100</v>
      </c>
    </row>
    <row r="60" spans="1:5" ht="18" customHeight="1" x14ac:dyDescent="0.45">
      <c r="A60" s="44"/>
      <c r="B60" s="23"/>
      <c r="C60" s="23" t="s">
        <v>17</v>
      </c>
      <c r="D60" s="24">
        <f t="shared" ref="D60:D61" si="9">AVERAGE(D51,D54,D57)</f>
        <v>5000</v>
      </c>
      <c r="E60" s="31">
        <f t="shared" ref="E60:E61" si="10">AVERAGE(E51,E54,E57)</f>
        <v>3.6101083032490974E-2</v>
      </c>
    </row>
    <row r="61" spans="1:5" ht="18" customHeight="1" x14ac:dyDescent="0.45">
      <c r="A61" s="44"/>
      <c r="B61" s="23"/>
      <c r="C61" s="23" t="s">
        <v>18</v>
      </c>
      <c r="D61" s="24">
        <f t="shared" si="9"/>
        <v>5000</v>
      </c>
      <c r="E61" s="31">
        <f t="shared" si="10"/>
        <v>0.13320190745131469</v>
      </c>
    </row>
    <row r="62" spans="1:5" ht="18" customHeight="1" x14ac:dyDescent="0.45">
      <c r="A62" s="44"/>
      <c r="B62" s="23" t="s">
        <v>9</v>
      </c>
      <c r="C62" s="23" t="s">
        <v>16</v>
      </c>
      <c r="D62" s="24"/>
      <c r="E62" s="31">
        <f>STDEV(E50,E53,E56)</f>
        <v>49.9571896916325</v>
      </c>
    </row>
    <row r="63" spans="1:5" ht="18" customHeight="1" x14ac:dyDescent="0.45">
      <c r="A63" s="44"/>
      <c r="B63" s="23"/>
      <c r="C63" s="23" t="s">
        <v>17</v>
      </c>
      <c r="D63" s="24"/>
      <c r="E63" s="31">
        <f t="shared" ref="E63:E64" si="11">STDEV(E51,E54,E57)</f>
        <v>0</v>
      </c>
    </row>
    <row r="64" spans="1:5" ht="18" customHeight="1" x14ac:dyDescent="0.45">
      <c r="A64" s="45"/>
      <c r="B64" s="26"/>
      <c r="C64" s="26" t="s">
        <v>18</v>
      </c>
      <c r="D64" s="27"/>
      <c r="E64" s="32">
        <f t="shared" si="11"/>
        <v>0</v>
      </c>
    </row>
    <row r="65" spans="1:5" ht="18" customHeight="1" x14ac:dyDescent="0.45">
      <c r="A65" s="46" t="s">
        <v>22</v>
      </c>
      <c r="B65" s="20" t="s">
        <v>2</v>
      </c>
      <c r="C65" s="20" t="s">
        <v>16</v>
      </c>
      <c r="D65" s="21">
        <v>18450</v>
      </c>
      <c r="E65" s="22">
        <f>D65/$D$59*100</f>
        <v>5.8195773315108827E-2</v>
      </c>
    </row>
    <row r="66" spans="1:5" ht="18" customHeight="1" x14ac:dyDescent="0.45">
      <c r="A66" s="47"/>
      <c r="B66" s="23"/>
      <c r="C66" s="23" t="s">
        <v>17</v>
      </c>
      <c r="D66" s="24">
        <v>10530000</v>
      </c>
      <c r="E66" s="25">
        <f>D66/$D$75*100</f>
        <v>76.028880866425993</v>
      </c>
    </row>
    <row r="67" spans="1:5" ht="18" customHeight="1" x14ac:dyDescent="0.45">
      <c r="A67" s="47"/>
      <c r="B67" s="23"/>
      <c r="C67" s="23" t="s">
        <v>18</v>
      </c>
      <c r="D67" s="24">
        <v>5000</v>
      </c>
      <c r="E67" s="25">
        <f>D67/$D$91*100</f>
        <v>0.13320190745131469</v>
      </c>
    </row>
    <row r="68" spans="1:5" ht="18" customHeight="1" x14ac:dyDescent="0.45">
      <c r="A68" s="47"/>
      <c r="B68" s="23" t="s">
        <v>3</v>
      </c>
      <c r="C68" s="23" t="s">
        <v>16</v>
      </c>
      <c r="D68" s="24">
        <v>5000</v>
      </c>
      <c r="E68" s="25">
        <f>D68/$D$59*100</f>
        <v>1.5771212280517297E-2</v>
      </c>
    </row>
    <row r="69" spans="1:5" ht="18" customHeight="1" x14ac:dyDescent="0.45">
      <c r="A69" s="47"/>
      <c r="B69" s="23"/>
      <c r="C69" s="23" t="s">
        <v>17</v>
      </c>
      <c r="D69" s="24">
        <v>10710000</v>
      </c>
      <c r="E69" s="25">
        <f>D69/$D$75*100</f>
        <v>77.328519855595673</v>
      </c>
    </row>
    <row r="70" spans="1:5" ht="18" customHeight="1" x14ac:dyDescent="0.45">
      <c r="A70" s="47"/>
      <c r="B70" s="23"/>
      <c r="C70" s="23" t="s">
        <v>18</v>
      </c>
      <c r="D70" s="24">
        <v>5000</v>
      </c>
      <c r="E70" s="25">
        <f>D70/$D$91*100</f>
        <v>0.13320190745131469</v>
      </c>
    </row>
    <row r="71" spans="1:5" ht="18" customHeight="1" x14ac:dyDescent="0.45">
      <c r="A71" s="47"/>
      <c r="B71" s="23" t="s">
        <v>4</v>
      </c>
      <c r="C71" s="23" t="s">
        <v>16</v>
      </c>
      <c r="D71" s="24">
        <v>5000</v>
      </c>
      <c r="E71" s="25">
        <f>D71/$D$59*100</f>
        <v>1.5771212280517297E-2</v>
      </c>
    </row>
    <row r="72" spans="1:5" ht="18" customHeight="1" x14ac:dyDescent="0.45">
      <c r="A72" s="47"/>
      <c r="B72" s="23"/>
      <c r="C72" s="23" t="s">
        <v>17</v>
      </c>
      <c r="D72" s="24">
        <v>20310000</v>
      </c>
      <c r="E72" s="25">
        <f>D72/$D$75*100</f>
        <v>146.64259927797835</v>
      </c>
    </row>
    <row r="73" spans="1:5" ht="18" customHeight="1" x14ac:dyDescent="0.45">
      <c r="A73" s="47"/>
      <c r="B73" s="23"/>
      <c r="C73" s="23" t="s">
        <v>18</v>
      </c>
      <c r="D73" s="24">
        <v>5000</v>
      </c>
      <c r="E73" s="25">
        <f>D73/$D$91*100</f>
        <v>0.13320190745131469</v>
      </c>
    </row>
    <row r="74" spans="1:5" ht="18" customHeight="1" x14ac:dyDescent="0.45">
      <c r="A74" s="47"/>
      <c r="B74" s="23" t="s">
        <v>56</v>
      </c>
      <c r="C74" s="23" t="s">
        <v>16</v>
      </c>
      <c r="D74" s="24">
        <f>AVERAGE(D65,D68,D71)</f>
        <v>9483.3333333333339</v>
      </c>
      <c r="E74" s="31">
        <f>AVERAGE(E65,E68,E71)</f>
        <v>2.9912732625381137E-2</v>
      </c>
    </row>
    <row r="75" spans="1:5" ht="18" customHeight="1" x14ac:dyDescent="0.45">
      <c r="A75" s="47"/>
      <c r="B75" s="23"/>
      <c r="C75" s="23" t="s">
        <v>17</v>
      </c>
      <c r="D75" s="24">
        <f t="shared" ref="D75:D76" si="12">AVERAGE(D66,D69,D72)</f>
        <v>13850000</v>
      </c>
      <c r="E75" s="31">
        <f t="shared" ref="E75:E76" si="13">AVERAGE(E66,E69,E72)</f>
        <v>100</v>
      </c>
    </row>
    <row r="76" spans="1:5" ht="18" customHeight="1" x14ac:dyDescent="0.45">
      <c r="A76" s="47"/>
      <c r="B76" s="23"/>
      <c r="C76" s="23" t="s">
        <v>18</v>
      </c>
      <c r="D76" s="24">
        <f t="shared" si="12"/>
        <v>5000</v>
      </c>
      <c r="E76" s="31">
        <f t="shared" si="13"/>
        <v>0.13320190745131469</v>
      </c>
    </row>
    <row r="77" spans="1:5" ht="18" customHeight="1" x14ac:dyDescent="0.45">
      <c r="A77" s="47"/>
      <c r="B77" s="23" t="s">
        <v>9</v>
      </c>
      <c r="C77" s="23" t="s">
        <v>16</v>
      </c>
      <c r="D77" s="24"/>
      <c r="E77" s="31">
        <f>STDEV(E65,E68,E71)</f>
        <v>2.449383173357313E-2</v>
      </c>
    </row>
    <row r="78" spans="1:5" ht="18" customHeight="1" x14ac:dyDescent="0.45">
      <c r="A78" s="47"/>
      <c r="B78" s="23"/>
      <c r="C78" s="23" t="s">
        <v>17</v>
      </c>
      <c r="D78" s="24"/>
      <c r="E78" s="31">
        <f t="shared" ref="E78:E79" si="14">STDEV(E66,E69,E72)</f>
        <v>40.398902409967697</v>
      </c>
    </row>
    <row r="79" spans="1:5" ht="18" customHeight="1" x14ac:dyDescent="0.45">
      <c r="A79" s="48"/>
      <c r="B79" s="26"/>
      <c r="C79" s="26" t="s">
        <v>18</v>
      </c>
      <c r="D79" s="27"/>
      <c r="E79" s="32">
        <f t="shared" si="14"/>
        <v>0</v>
      </c>
    </row>
    <row r="80" spans="1:5" ht="18" customHeight="1" x14ac:dyDescent="0.45">
      <c r="A80" s="43" t="s">
        <v>23</v>
      </c>
      <c r="B80" s="20" t="s">
        <v>2</v>
      </c>
      <c r="C80" s="20" t="s">
        <v>16</v>
      </c>
      <c r="D80" s="21">
        <v>5000</v>
      </c>
      <c r="E80" s="22">
        <f>D80/$D$59*100</f>
        <v>1.5771212280517297E-2</v>
      </c>
    </row>
    <row r="81" spans="1:5" ht="18" customHeight="1" x14ac:dyDescent="0.45">
      <c r="A81" s="44"/>
      <c r="B81" s="23"/>
      <c r="C81" s="23" t="s">
        <v>17</v>
      </c>
      <c r="D81" s="24">
        <v>377200</v>
      </c>
      <c r="E81" s="25">
        <f>D81/$D$75*100</f>
        <v>2.7234657039711192</v>
      </c>
    </row>
    <row r="82" spans="1:5" ht="18" customHeight="1" x14ac:dyDescent="0.45">
      <c r="A82" s="44"/>
      <c r="B82" s="23"/>
      <c r="C82" s="23" t="s">
        <v>18</v>
      </c>
      <c r="D82" s="24">
        <v>2982000</v>
      </c>
      <c r="E82" s="25">
        <f>D82/$D$91*100</f>
        <v>79.44161760396409</v>
      </c>
    </row>
    <row r="83" spans="1:5" ht="18" customHeight="1" x14ac:dyDescent="0.45">
      <c r="A83" s="44"/>
      <c r="B83" s="23" t="s">
        <v>3</v>
      </c>
      <c r="C83" s="23" t="s">
        <v>16</v>
      </c>
      <c r="D83" s="24">
        <v>5000</v>
      </c>
      <c r="E83" s="25">
        <f>D83/$D$59*100</f>
        <v>1.5771212280517297E-2</v>
      </c>
    </row>
    <row r="84" spans="1:5" ht="18" customHeight="1" x14ac:dyDescent="0.45">
      <c r="A84" s="44"/>
      <c r="B84" s="23"/>
      <c r="C84" s="23" t="s">
        <v>17</v>
      </c>
      <c r="D84" s="24">
        <v>37210</v>
      </c>
      <c r="E84" s="25">
        <f>D84/$D$75*100</f>
        <v>0.26866425992779785</v>
      </c>
    </row>
    <row r="85" spans="1:5" ht="18" customHeight="1" x14ac:dyDescent="0.45">
      <c r="A85" s="44"/>
      <c r="B85" s="23"/>
      <c r="C85" s="23" t="s">
        <v>18</v>
      </c>
      <c r="D85" s="24">
        <v>949100</v>
      </c>
      <c r="E85" s="25">
        <f>D85/$D$91*100</f>
        <v>25.284386072408555</v>
      </c>
    </row>
    <row r="86" spans="1:5" ht="18" customHeight="1" x14ac:dyDescent="0.45">
      <c r="A86" s="44"/>
      <c r="B86" s="23" t="s">
        <v>4</v>
      </c>
      <c r="C86" s="23" t="s">
        <v>16</v>
      </c>
      <c r="D86" s="24">
        <v>5000</v>
      </c>
      <c r="E86" s="25">
        <f>D86/$D$59*100</f>
        <v>1.5771212280517297E-2</v>
      </c>
    </row>
    <row r="87" spans="1:5" ht="18" customHeight="1" x14ac:dyDescent="0.45">
      <c r="A87" s="44"/>
      <c r="B87" s="23"/>
      <c r="C87" s="23" t="s">
        <v>17</v>
      </c>
      <c r="D87" s="24">
        <v>49110</v>
      </c>
      <c r="E87" s="25">
        <f>D87/$D$75*100</f>
        <v>0.35458483754512637</v>
      </c>
    </row>
    <row r="88" spans="1:5" ht="18" customHeight="1" x14ac:dyDescent="0.45">
      <c r="A88" s="44"/>
      <c r="B88" s="23"/>
      <c r="C88" s="23" t="s">
        <v>18</v>
      </c>
      <c r="D88" s="24">
        <v>7330000</v>
      </c>
      <c r="E88" s="25">
        <f>D88/$D$91*100</f>
        <v>195.27399632362736</v>
      </c>
    </row>
    <row r="89" spans="1:5" ht="18" customHeight="1" x14ac:dyDescent="0.45">
      <c r="A89" s="44"/>
      <c r="B89" s="23" t="s">
        <v>56</v>
      </c>
      <c r="C89" s="23" t="s">
        <v>16</v>
      </c>
      <c r="D89" s="24">
        <f>AVERAGE(D80,D83,D86)</f>
        <v>5000</v>
      </c>
      <c r="E89" s="31">
        <f>AVERAGE(E80,E83,E86)</f>
        <v>1.5771212280517297E-2</v>
      </c>
    </row>
    <row r="90" spans="1:5" ht="18" customHeight="1" x14ac:dyDescent="0.45">
      <c r="A90" s="44"/>
      <c r="B90" s="23"/>
      <c r="C90" s="23" t="s">
        <v>17</v>
      </c>
      <c r="D90" s="24">
        <f t="shared" ref="D90:D91" si="15">AVERAGE(D81,D84,D87)</f>
        <v>154506.66666666666</v>
      </c>
      <c r="E90" s="31">
        <f t="shared" ref="E90:E91" si="16">AVERAGE(E81,E84,E87)</f>
        <v>1.1155716004813476</v>
      </c>
    </row>
    <row r="91" spans="1:5" ht="18" customHeight="1" x14ac:dyDescent="0.45">
      <c r="A91" s="44"/>
      <c r="B91" s="23"/>
      <c r="C91" s="23" t="s">
        <v>18</v>
      </c>
      <c r="D91" s="24">
        <f t="shared" si="15"/>
        <v>3753700</v>
      </c>
      <c r="E91" s="31">
        <f t="shared" si="16"/>
        <v>100</v>
      </c>
    </row>
    <row r="92" spans="1:5" ht="18" customHeight="1" x14ac:dyDescent="0.45">
      <c r="A92" s="44"/>
      <c r="B92" s="23" t="s">
        <v>9</v>
      </c>
      <c r="C92" s="23" t="s">
        <v>16</v>
      </c>
      <c r="D92" s="24"/>
      <c r="E92" s="31">
        <f>STDEV(E80,E83,E86)</f>
        <v>0</v>
      </c>
    </row>
    <row r="93" spans="1:5" ht="18" customHeight="1" x14ac:dyDescent="0.45">
      <c r="A93" s="44"/>
      <c r="B93" s="23"/>
      <c r="C93" s="23" t="s">
        <v>17</v>
      </c>
      <c r="D93" s="24"/>
      <c r="E93" s="31">
        <f t="shared" ref="E93:E94" si="17">STDEV(E81,E84,E87)</f>
        <v>1.3931396815977952</v>
      </c>
    </row>
    <row r="94" spans="1:5" ht="18" customHeight="1" x14ac:dyDescent="0.45">
      <c r="A94" s="45"/>
      <c r="B94" s="26"/>
      <c r="C94" s="26" t="s">
        <v>18</v>
      </c>
      <c r="D94" s="27"/>
      <c r="E94" s="32">
        <f t="shared" si="17"/>
        <v>86.839519882347048</v>
      </c>
    </row>
    <row r="96" spans="1:5" ht="18" customHeight="1" x14ac:dyDescent="0.45">
      <c r="A96" s="13" t="s">
        <v>59</v>
      </c>
    </row>
  </sheetData>
  <mergeCells count="6">
    <mergeCell ref="A80:A94"/>
    <mergeCell ref="A5:A19"/>
    <mergeCell ref="A20:A34"/>
    <mergeCell ref="A35:A49"/>
    <mergeCell ref="A50:A64"/>
    <mergeCell ref="A65:A79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7C98-D1CA-4C1E-B562-88D4EF91E35D}">
  <dimension ref="A1:E96"/>
  <sheetViews>
    <sheetView topLeftCell="A95" workbookViewId="0">
      <selection activeCell="A96" sqref="A96"/>
    </sheetView>
  </sheetViews>
  <sheetFormatPr defaultRowHeight="18" customHeight="1" x14ac:dyDescent="0.45"/>
  <cols>
    <col min="1" max="1" width="23.19921875" style="13" customWidth="1"/>
    <col min="2" max="2" width="10" style="13" customWidth="1"/>
    <col min="3" max="3" width="10.59765625" style="13" customWidth="1"/>
    <col min="4" max="4" width="12.69921875" style="14" customWidth="1"/>
    <col min="5" max="5" width="18.69921875" style="15" customWidth="1"/>
    <col min="6" max="16384" width="8.796875" style="13"/>
  </cols>
  <sheetData>
    <row r="1" spans="1:5" ht="18" customHeight="1" x14ac:dyDescent="0.45">
      <c r="A1" s="12" t="s">
        <v>29</v>
      </c>
      <c r="B1" s="12"/>
    </row>
    <row r="2" spans="1:5" ht="18" customHeight="1" x14ac:dyDescent="0.45">
      <c r="A2" s="12" t="s">
        <v>28</v>
      </c>
      <c r="B2" s="12"/>
    </row>
    <row r="3" spans="1:5" ht="18" customHeight="1" x14ac:dyDescent="0.45">
      <c r="A3" s="12"/>
      <c r="B3" s="12"/>
    </row>
    <row r="4" spans="1:5" ht="18" customHeight="1" x14ac:dyDescent="0.45">
      <c r="A4" s="16" t="s">
        <v>30</v>
      </c>
      <c r="B4" s="17"/>
      <c r="C4" s="17" t="s">
        <v>26</v>
      </c>
      <c r="D4" s="18" t="s">
        <v>27</v>
      </c>
      <c r="E4" s="19" t="s">
        <v>25</v>
      </c>
    </row>
    <row r="5" spans="1:5" ht="18" customHeight="1" x14ac:dyDescent="0.45">
      <c r="A5" s="46" t="s">
        <v>31</v>
      </c>
      <c r="B5" s="20" t="s">
        <v>2</v>
      </c>
      <c r="C5" s="20" t="s">
        <v>16</v>
      </c>
      <c r="D5" s="21">
        <v>18540000</v>
      </c>
      <c r="E5" s="22">
        <f>D5/$D$14*100</f>
        <v>122.48403435366659</v>
      </c>
    </row>
    <row r="6" spans="1:5" ht="18" customHeight="1" x14ac:dyDescent="0.45">
      <c r="A6" s="44"/>
      <c r="B6" s="23"/>
      <c r="C6" s="23" t="s">
        <v>17</v>
      </c>
      <c r="D6" s="24">
        <v>5000</v>
      </c>
      <c r="E6" s="25">
        <f>D6/$D$30*100</f>
        <v>4.098920617570706E-2</v>
      </c>
    </row>
    <row r="7" spans="1:5" ht="18" customHeight="1" x14ac:dyDescent="0.45">
      <c r="A7" s="44"/>
      <c r="B7" s="23"/>
      <c r="C7" s="23" t="s">
        <v>18</v>
      </c>
      <c r="D7" s="24">
        <v>5000</v>
      </c>
      <c r="E7" s="25">
        <f>D7/$D$46*100</f>
        <v>3.9362846721074866E-2</v>
      </c>
    </row>
    <row r="8" spans="1:5" ht="18" customHeight="1" x14ac:dyDescent="0.45">
      <c r="A8" s="44"/>
      <c r="B8" s="23" t="s">
        <v>3</v>
      </c>
      <c r="C8" s="23" t="s">
        <v>16</v>
      </c>
      <c r="D8" s="24">
        <v>14000000</v>
      </c>
      <c r="E8" s="25">
        <f>D8/$D$14*100</f>
        <v>92.49064082801145</v>
      </c>
    </row>
    <row r="9" spans="1:5" ht="18" customHeight="1" x14ac:dyDescent="0.45">
      <c r="A9" s="44"/>
      <c r="B9" s="23"/>
      <c r="C9" s="23" t="s">
        <v>17</v>
      </c>
      <c r="D9" s="24">
        <v>5000</v>
      </c>
      <c r="E9" s="25">
        <f>D9/$D$30*100</f>
        <v>4.098920617570706E-2</v>
      </c>
    </row>
    <row r="10" spans="1:5" ht="18" customHeight="1" x14ac:dyDescent="0.45">
      <c r="A10" s="44"/>
      <c r="B10" s="23"/>
      <c r="C10" s="23" t="s">
        <v>18</v>
      </c>
      <c r="D10" s="24">
        <v>5000</v>
      </c>
      <c r="E10" s="25">
        <f>D10/$D$46*100</f>
        <v>3.9362846721074866E-2</v>
      </c>
    </row>
    <row r="11" spans="1:5" ht="18" customHeight="1" x14ac:dyDescent="0.45">
      <c r="A11" s="44"/>
      <c r="B11" s="23" t="s">
        <v>4</v>
      </c>
      <c r="C11" s="23" t="s">
        <v>16</v>
      </c>
      <c r="D11" s="24">
        <v>12870000</v>
      </c>
      <c r="E11" s="25">
        <f>D11/$D$14*100</f>
        <v>85.025324818321963</v>
      </c>
    </row>
    <row r="12" spans="1:5" ht="18" customHeight="1" x14ac:dyDescent="0.45">
      <c r="A12" s="44"/>
      <c r="B12" s="23"/>
      <c r="C12" s="23" t="s">
        <v>17</v>
      </c>
      <c r="D12" s="24">
        <v>5000</v>
      </c>
      <c r="E12" s="25">
        <f>D12/$D$30*100</f>
        <v>4.098920617570706E-2</v>
      </c>
    </row>
    <row r="13" spans="1:5" ht="18" customHeight="1" x14ac:dyDescent="0.45">
      <c r="A13" s="44"/>
      <c r="B13" s="23"/>
      <c r="C13" s="23" t="s">
        <v>18</v>
      </c>
      <c r="D13" s="24">
        <v>5000</v>
      </c>
      <c r="E13" s="25">
        <f>D13/$D$46*100</f>
        <v>3.9362846721074866E-2</v>
      </c>
    </row>
    <row r="14" spans="1:5" ht="18" customHeight="1" x14ac:dyDescent="0.45">
      <c r="A14" s="44"/>
      <c r="B14" s="23" t="s">
        <v>56</v>
      </c>
      <c r="C14" s="23" t="s">
        <v>16</v>
      </c>
      <c r="D14" s="24">
        <f>AVERAGE(D5,D8,D11)</f>
        <v>15136666.666666666</v>
      </c>
      <c r="E14" s="31">
        <f>AVERAGE(E5,E8,E11)</f>
        <v>100</v>
      </c>
    </row>
    <row r="15" spans="1:5" ht="18" customHeight="1" x14ac:dyDescent="0.45">
      <c r="A15" s="44"/>
      <c r="B15" s="23"/>
      <c r="C15" s="23" t="s">
        <v>17</v>
      </c>
      <c r="D15" s="24">
        <f t="shared" ref="D15:D16" si="0">AVERAGE(D6,D9,D12)</f>
        <v>5000</v>
      </c>
      <c r="E15" s="31">
        <f t="shared" ref="E15:E16" si="1">AVERAGE(E6,E9,E12)</f>
        <v>4.098920617570706E-2</v>
      </c>
    </row>
    <row r="16" spans="1:5" ht="18" customHeight="1" x14ac:dyDescent="0.45">
      <c r="A16" s="44"/>
      <c r="B16" s="23"/>
      <c r="C16" s="23" t="s">
        <v>18</v>
      </c>
      <c r="D16" s="24">
        <f t="shared" si="0"/>
        <v>5000</v>
      </c>
      <c r="E16" s="31">
        <f t="shared" si="1"/>
        <v>3.9362846721074866E-2</v>
      </c>
    </row>
    <row r="17" spans="1:5" ht="18" customHeight="1" x14ac:dyDescent="0.45">
      <c r="A17" s="44"/>
      <c r="B17" s="23" t="s">
        <v>9</v>
      </c>
      <c r="C17" s="23" t="s">
        <v>16</v>
      </c>
      <c r="D17" s="24"/>
      <c r="E17" s="31">
        <f>STDEV(E5,E8,E11)</f>
        <v>19.826285239393105</v>
      </c>
    </row>
    <row r="18" spans="1:5" ht="18" customHeight="1" x14ac:dyDescent="0.45">
      <c r="A18" s="44"/>
      <c r="B18" s="23"/>
      <c r="C18" s="23" t="s">
        <v>17</v>
      </c>
      <c r="D18" s="24"/>
      <c r="E18" s="31">
        <f t="shared" ref="E18:E19" si="2">STDEV(E6,E9,E12)</f>
        <v>0</v>
      </c>
    </row>
    <row r="19" spans="1:5" ht="18" customHeight="1" x14ac:dyDescent="0.45">
      <c r="A19" s="45"/>
      <c r="B19" s="26"/>
      <c r="C19" s="23" t="s">
        <v>18</v>
      </c>
      <c r="D19" s="24"/>
      <c r="E19" s="31">
        <f t="shared" si="2"/>
        <v>0</v>
      </c>
    </row>
    <row r="20" spans="1:5" ht="18" customHeight="1" x14ac:dyDescent="0.45">
      <c r="A20" s="46" t="s">
        <v>32</v>
      </c>
      <c r="B20" s="20" t="s">
        <v>2</v>
      </c>
      <c r="C20" s="20" t="s">
        <v>16</v>
      </c>
      <c r="D20" s="21">
        <v>5000</v>
      </c>
      <c r="E20" s="22">
        <f>D20/$D$14*100</f>
        <v>3.3032371724289807E-2</v>
      </c>
    </row>
    <row r="21" spans="1:5" ht="18" customHeight="1" x14ac:dyDescent="0.45">
      <c r="A21" s="44"/>
      <c r="B21" s="23"/>
      <c r="C21" s="23" t="s">
        <v>17</v>
      </c>
      <c r="D21" s="24">
        <v>14820000</v>
      </c>
      <c r="E21" s="25">
        <f>D21/$D$30*100</f>
        <v>121.49200710479573</v>
      </c>
    </row>
    <row r="22" spans="1:5" ht="18" customHeight="1" x14ac:dyDescent="0.45">
      <c r="A22" s="44"/>
      <c r="B22" s="23"/>
      <c r="C22" s="23" t="s">
        <v>18</v>
      </c>
      <c r="D22" s="24">
        <v>5000</v>
      </c>
      <c r="E22" s="25">
        <f>D22/$D$46*100</f>
        <v>3.9362846721074866E-2</v>
      </c>
    </row>
    <row r="23" spans="1:5" ht="18" customHeight="1" x14ac:dyDescent="0.45">
      <c r="A23" s="44"/>
      <c r="B23" s="23" t="s">
        <v>3</v>
      </c>
      <c r="C23" s="23" t="s">
        <v>16</v>
      </c>
      <c r="D23" s="24">
        <v>5000</v>
      </c>
      <c r="E23" s="25">
        <f>D23/$D$14*100</f>
        <v>3.3032371724289807E-2</v>
      </c>
    </row>
    <row r="24" spans="1:5" ht="18" customHeight="1" x14ac:dyDescent="0.45">
      <c r="A24" s="44"/>
      <c r="B24" s="23"/>
      <c r="C24" s="23" t="s">
        <v>17</v>
      </c>
      <c r="D24" s="24">
        <v>9575000</v>
      </c>
      <c r="E24" s="25">
        <f>D24/$D$30*100</f>
        <v>78.494329826479031</v>
      </c>
    </row>
    <row r="25" spans="1:5" ht="18" customHeight="1" x14ac:dyDescent="0.45">
      <c r="A25" s="44"/>
      <c r="B25" s="23"/>
      <c r="C25" s="23" t="s">
        <v>18</v>
      </c>
      <c r="D25" s="24">
        <v>5000</v>
      </c>
      <c r="E25" s="25">
        <f>D25/$D$46*100</f>
        <v>3.9362846721074866E-2</v>
      </c>
    </row>
    <row r="26" spans="1:5" ht="18" customHeight="1" x14ac:dyDescent="0.45">
      <c r="A26" s="44"/>
      <c r="B26" s="23" t="s">
        <v>4</v>
      </c>
      <c r="C26" s="23" t="s">
        <v>16</v>
      </c>
      <c r="D26" s="24">
        <v>5000</v>
      </c>
      <c r="E26" s="25">
        <f>D26/$D$14*100</f>
        <v>3.3032371724289807E-2</v>
      </c>
    </row>
    <row r="27" spans="1:5" ht="18" customHeight="1" x14ac:dyDescent="0.45">
      <c r="A27" s="44"/>
      <c r="B27" s="23"/>
      <c r="C27" s="23" t="s">
        <v>17</v>
      </c>
      <c r="D27" s="24">
        <v>12200000</v>
      </c>
      <c r="E27" s="25">
        <f>D27/$D$30*100</f>
        <v>100.01366306872524</v>
      </c>
    </row>
    <row r="28" spans="1:5" ht="18" customHeight="1" x14ac:dyDescent="0.45">
      <c r="A28" s="44"/>
      <c r="B28" s="23"/>
      <c r="C28" s="23" t="s">
        <v>18</v>
      </c>
      <c r="D28" s="24">
        <v>5000</v>
      </c>
      <c r="E28" s="25">
        <f>D28/$D$46*100</f>
        <v>3.9362846721074866E-2</v>
      </c>
    </row>
    <row r="29" spans="1:5" ht="18" customHeight="1" x14ac:dyDescent="0.45">
      <c r="A29" s="44"/>
      <c r="B29" s="23" t="s">
        <v>56</v>
      </c>
      <c r="C29" s="23" t="s">
        <v>16</v>
      </c>
      <c r="D29" s="24">
        <f>AVERAGE(D20,D23,D26)</f>
        <v>5000</v>
      </c>
      <c r="E29" s="31">
        <f>AVERAGE(E20,E23,E26)</f>
        <v>3.3032371724289807E-2</v>
      </c>
    </row>
    <row r="30" spans="1:5" ht="18" customHeight="1" x14ac:dyDescent="0.45">
      <c r="A30" s="44"/>
      <c r="B30" s="23"/>
      <c r="C30" s="23" t="s">
        <v>17</v>
      </c>
      <c r="D30" s="24">
        <f t="shared" ref="D30:D31" si="3">AVERAGE(D21,D24,D27)</f>
        <v>12198333.333333334</v>
      </c>
      <c r="E30" s="31">
        <f t="shared" ref="E30:E31" si="4">AVERAGE(E21,E24,E27)</f>
        <v>100</v>
      </c>
    </row>
    <row r="31" spans="1:5" ht="18" customHeight="1" x14ac:dyDescent="0.45">
      <c r="A31" s="44"/>
      <c r="B31" s="23"/>
      <c r="C31" s="23" t="s">
        <v>18</v>
      </c>
      <c r="D31" s="24">
        <f t="shared" si="3"/>
        <v>5000</v>
      </c>
      <c r="E31" s="31">
        <f t="shared" si="4"/>
        <v>3.9362846721074866E-2</v>
      </c>
    </row>
    <row r="32" spans="1:5" ht="18" customHeight="1" x14ac:dyDescent="0.45">
      <c r="A32" s="44"/>
      <c r="B32" s="23" t="s">
        <v>9</v>
      </c>
      <c r="C32" s="23" t="s">
        <v>16</v>
      </c>
      <c r="D32" s="24"/>
      <c r="E32" s="31">
        <f>STDEV(E20,E23,E26)</f>
        <v>0</v>
      </c>
    </row>
    <row r="33" spans="1:5" ht="18" customHeight="1" x14ac:dyDescent="0.45">
      <c r="A33" s="44"/>
      <c r="B33" s="23"/>
      <c r="C33" s="23" t="s">
        <v>17</v>
      </c>
      <c r="D33" s="24"/>
      <c r="E33" s="31">
        <f t="shared" ref="E33:E34" si="5">STDEV(E21,E24,E27)</f>
        <v>21.49884189537083</v>
      </c>
    </row>
    <row r="34" spans="1:5" ht="18" customHeight="1" x14ac:dyDescent="0.45">
      <c r="A34" s="45"/>
      <c r="B34" s="26"/>
      <c r="C34" s="23" t="s">
        <v>18</v>
      </c>
      <c r="D34" s="24"/>
      <c r="E34" s="31">
        <f t="shared" si="5"/>
        <v>0</v>
      </c>
    </row>
    <row r="35" spans="1:5" ht="18" customHeight="1" x14ac:dyDescent="0.45">
      <c r="A35" s="46" t="s">
        <v>33</v>
      </c>
      <c r="B35" s="20" t="s">
        <v>2</v>
      </c>
      <c r="C35" s="20" t="s">
        <v>16</v>
      </c>
      <c r="D35" s="21">
        <v>5000</v>
      </c>
      <c r="E35" s="22">
        <f>D35/$D$14*100</f>
        <v>3.3032371724289807E-2</v>
      </c>
    </row>
    <row r="36" spans="1:5" ht="18" customHeight="1" x14ac:dyDescent="0.45">
      <c r="A36" s="44"/>
      <c r="B36" s="23"/>
      <c r="C36" s="23" t="s">
        <v>17</v>
      </c>
      <c r="D36" s="24">
        <v>5000</v>
      </c>
      <c r="E36" s="25">
        <f>D36/$D$30*100</f>
        <v>4.098920617570706E-2</v>
      </c>
    </row>
    <row r="37" spans="1:5" ht="18" customHeight="1" x14ac:dyDescent="0.45">
      <c r="A37" s="44"/>
      <c r="B37" s="23"/>
      <c r="C37" s="23" t="s">
        <v>18</v>
      </c>
      <c r="D37" s="24">
        <v>15120000</v>
      </c>
      <c r="E37" s="25">
        <f>D37/$D$46*100</f>
        <v>119.03324848453039</v>
      </c>
    </row>
    <row r="38" spans="1:5" ht="18" customHeight="1" x14ac:dyDescent="0.45">
      <c r="A38" s="44"/>
      <c r="B38" s="23" t="s">
        <v>3</v>
      </c>
      <c r="C38" s="23" t="s">
        <v>16</v>
      </c>
      <c r="D38" s="24">
        <v>14040</v>
      </c>
      <c r="E38" s="25">
        <f>D38/$D$14*100</f>
        <v>9.2754899801805776E-2</v>
      </c>
    </row>
    <row r="39" spans="1:5" ht="18" customHeight="1" x14ac:dyDescent="0.45">
      <c r="A39" s="44"/>
      <c r="B39" s="23"/>
      <c r="C39" s="23" t="s">
        <v>17</v>
      </c>
      <c r="D39" s="24">
        <v>5000</v>
      </c>
      <c r="E39" s="25">
        <f>D39/$D$30*100</f>
        <v>4.098920617570706E-2</v>
      </c>
    </row>
    <row r="40" spans="1:5" ht="18" customHeight="1" x14ac:dyDescent="0.45">
      <c r="A40" s="44"/>
      <c r="B40" s="23"/>
      <c r="C40" s="23" t="s">
        <v>18</v>
      </c>
      <c r="D40" s="24">
        <v>4937000</v>
      </c>
      <c r="E40" s="25">
        <f>D40/$D$46*100</f>
        <v>38.866874852389323</v>
      </c>
    </row>
    <row r="41" spans="1:5" ht="18" customHeight="1" x14ac:dyDescent="0.45">
      <c r="A41" s="44"/>
      <c r="B41" s="23" t="s">
        <v>4</v>
      </c>
      <c r="C41" s="23" t="s">
        <v>16</v>
      </c>
      <c r="D41" s="24">
        <v>5000</v>
      </c>
      <c r="E41" s="25">
        <f>D41/$D$14*100</f>
        <v>3.3032371724289807E-2</v>
      </c>
    </row>
    <row r="42" spans="1:5" ht="18" customHeight="1" x14ac:dyDescent="0.45">
      <c r="A42" s="44"/>
      <c r="B42" s="23"/>
      <c r="C42" s="23" t="s">
        <v>17</v>
      </c>
      <c r="D42" s="24">
        <v>5000</v>
      </c>
      <c r="E42" s="25">
        <f>D42/$D$30*100</f>
        <v>4.098920617570706E-2</v>
      </c>
    </row>
    <row r="43" spans="1:5" ht="18" customHeight="1" x14ac:dyDescent="0.45">
      <c r="A43" s="44"/>
      <c r="B43" s="23"/>
      <c r="C43" s="23" t="s">
        <v>18</v>
      </c>
      <c r="D43" s="24">
        <v>18050000</v>
      </c>
      <c r="E43" s="25">
        <f>D43/$D$46*100</f>
        <v>142.09987666308027</v>
      </c>
    </row>
    <row r="44" spans="1:5" ht="18" customHeight="1" x14ac:dyDescent="0.45">
      <c r="A44" s="44"/>
      <c r="B44" s="23" t="s">
        <v>56</v>
      </c>
      <c r="C44" s="23" t="s">
        <v>16</v>
      </c>
      <c r="D44" s="24">
        <f>AVERAGE(D35,D38,D41)</f>
        <v>8013.333333333333</v>
      </c>
      <c r="E44" s="31">
        <f>AVERAGE(E35,E38,E41)</f>
        <v>5.2939881083461794E-2</v>
      </c>
    </row>
    <row r="45" spans="1:5" ht="18" customHeight="1" x14ac:dyDescent="0.45">
      <c r="A45" s="44"/>
      <c r="B45" s="23"/>
      <c r="C45" s="23" t="s">
        <v>17</v>
      </c>
      <c r="D45" s="24">
        <f t="shared" ref="D45:D46" si="6">AVERAGE(D36,D39,D42)</f>
        <v>5000</v>
      </c>
      <c r="E45" s="31">
        <f t="shared" ref="E45:E46" si="7">AVERAGE(E36,E39,E42)</f>
        <v>4.098920617570706E-2</v>
      </c>
    </row>
    <row r="46" spans="1:5" ht="18" customHeight="1" x14ac:dyDescent="0.45">
      <c r="A46" s="44"/>
      <c r="B46" s="23"/>
      <c r="C46" s="23" t="s">
        <v>18</v>
      </c>
      <c r="D46" s="24">
        <f t="shared" si="6"/>
        <v>12702333.333333334</v>
      </c>
      <c r="E46" s="31">
        <f t="shared" si="7"/>
        <v>100</v>
      </c>
    </row>
    <row r="47" spans="1:5" ht="18" customHeight="1" x14ac:dyDescent="0.45">
      <c r="A47" s="44"/>
      <c r="B47" s="23" t="s">
        <v>9</v>
      </c>
      <c r="C47" s="23" t="s">
        <v>16</v>
      </c>
      <c r="D47" s="24"/>
      <c r="E47" s="31">
        <f>STDEV(E35,E38,E41)</f>
        <v>3.4480817662238823E-2</v>
      </c>
    </row>
    <row r="48" spans="1:5" ht="18" customHeight="1" x14ac:dyDescent="0.45">
      <c r="A48" s="44"/>
      <c r="B48" s="23"/>
      <c r="C48" s="23" t="s">
        <v>17</v>
      </c>
      <c r="D48" s="24"/>
      <c r="E48" s="31">
        <f t="shared" ref="E48:E49" si="8">STDEV(E36,E39,E42)</f>
        <v>0</v>
      </c>
    </row>
    <row r="49" spans="1:5" ht="18" customHeight="1" x14ac:dyDescent="0.45">
      <c r="A49" s="45"/>
      <c r="B49" s="26"/>
      <c r="C49" s="23" t="s">
        <v>18</v>
      </c>
      <c r="D49" s="24"/>
      <c r="E49" s="31">
        <f t="shared" si="8"/>
        <v>54.184514177179231</v>
      </c>
    </row>
    <row r="50" spans="1:5" ht="18" customHeight="1" x14ac:dyDescent="0.45">
      <c r="A50" s="46" t="s">
        <v>34</v>
      </c>
      <c r="B50" s="20" t="s">
        <v>2</v>
      </c>
      <c r="C50" s="20" t="s">
        <v>16</v>
      </c>
      <c r="D50" s="21">
        <v>22070000</v>
      </c>
      <c r="E50" s="22">
        <f>D50/$D$59*100</f>
        <v>171.47074819361353</v>
      </c>
    </row>
    <row r="51" spans="1:5" ht="18" customHeight="1" x14ac:dyDescent="0.45">
      <c r="A51" s="44"/>
      <c r="B51" s="23"/>
      <c r="C51" s="23" t="s">
        <v>17</v>
      </c>
      <c r="D51" s="24">
        <v>5000</v>
      </c>
      <c r="E51" s="25">
        <f>D51/$D$75*100</f>
        <v>3.7698861494382868E-2</v>
      </c>
    </row>
    <row r="52" spans="1:5" ht="18" customHeight="1" x14ac:dyDescent="0.45">
      <c r="A52" s="44"/>
      <c r="B52" s="23"/>
      <c r="C52" s="23" t="s">
        <v>18</v>
      </c>
      <c r="D52" s="24">
        <v>5000</v>
      </c>
      <c r="E52" s="25">
        <f>D52/$D$91*100</f>
        <v>0.16153349127719147</v>
      </c>
    </row>
    <row r="53" spans="1:5" ht="18" customHeight="1" x14ac:dyDescent="0.45">
      <c r="A53" s="44"/>
      <c r="B53" s="23" t="s">
        <v>3</v>
      </c>
      <c r="C53" s="23" t="s">
        <v>16</v>
      </c>
      <c r="D53" s="24">
        <v>3363000</v>
      </c>
      <c r="E53" s="25">
        <f>D53/$D$59*100</f>
        <v>26.128505943594128</v>
      </c>
    </row>
    <row r="54" spans="1:5" ht="18" customHeight="1" x14ac:dyDescent="0.45">
      <c r="A54" s="44"/>
      <c r="B54" s="23"/>
      <c r="C54" s="23" t="s">
        <v>17</v>
      </c>
      <c r="D54" s="24">
        <v>5000</v>
      </c>
      <c r="E54" s="25">
        <f>D54/$D$75*100</f>
        <v>3.7698861494382868E-2</v>
      </c>
    </row>
    <row r="55" spans="1:5" ht="18" customHeight="1" x14ac:dyDescent="0.45">
      <c r="A55" s="44"/>
      <c r="B55" s="23"/>
      <c r="C55" s="23" t="s">
        <v>18</v>
      </c>
      <c r="D55" s="24">
        <v>5000</v>
      </c>
      <c r="E55" s="25">
        <f>D55/$D$91*100</f>
        <v>0.16153349127719147</v>
      </c>
    </row>
    <row r="56" spans="1:5" ht="18" customHeight="1" x14ac:dyDescent="0.45">
      <c r="A56" s="44"/>
      <c r="B56" s="23" t="s">
        <v>4</v>
      </c>
      <c r="C56" s="23" t="s">
        <v>16</v>
      </c>
      <c r="D56" s="24">
        <v>13180000</v>
      </c>
      <c r="E56" s="25">
        <f>D56/$D$59*100</f>
        <v>102.40074586279233</v>
      </c>
    </row>
    <row r="57" spans="1:5" ht="18" customHeight="1" x14ac:dyDescent="0.45">
      <c r="A57" s="44"/>
      <c r="B57" s="23"/>
      <c r="C57" s="23" t="s">
        <v>17</v>
      </c>
      <c r="D57" s="24">
        <v>5000</v>
      </c>
      <c r="E57" s="25">
        <f>D57/$D$75*100</f>
        <v>3.7698861494382868E-2</v>
      </c>
    </row>
    <row r="58" spans="1:5" ht="18" customHeight="1" x14ac:dyDescent="0.45">
      <c r="A58" s="44"/>
      <c r="B58" s="23"/>
      <c r="C58" s="23" t="s">
        <v>18</v>
      </c>
      <c r="D58" s="24">
        <v>5000</v>
      </c>
      <c r="E58" s="25">
        <f>D58/$D$91*100</f>
        <v>0.16153349127719147</v>
      </c>
    </row>
    <row r="59" spans="1:5" ht="18" customHeight="1" x14ac:dyDescent="0.45">
      <c r="A59" s="44"/>
      <c r="B59" s="23" t="s">
        <v>56</v>
      </c>
      <c r="C59" s="23" t="s">
        <v>16</v>
      </c>
      <c r="D59" s="24">
        <f>AVERAGE(D50,D53,D56)</f>
        <v>12871000</v>
      </c>
      <c r="E59" s="31">
        <f>AVERAGE(E50,E53,E56)</f>
        <v>100</v>
      </c>
    </row>
    <row r="60" spans="1:5" ht="18" customHeight="1" x14ac:dyDescent="0.45">
      <c r="A60" s="44"/>
      <c r="B60" s="23"/>
      <c r="C60" s="23" t="s">
        <v>17</v>
      </c>
      <c r="D60" s="24">
        <f t="shared" ref="D60:D61" si="9">AVERAGE(D51,D54,D57)</f>
        <v>5000</v>
      </c>
      <c r="E60" s="31">
        <f t="shared" ref="E60:E61" si="10">AVERAGE(E51,E54,E57)</f>
        <v>3.7698861494382868E-2</v>
      </c>
    </row>
    <row r="61" spans="1:5" ht="18" customHeight="1" x14ac:dyDescent="0.45">
      <c r="A61" s="44"/>
      <c r="B61" s="23"/>
      <c r="C61" s="23" t="s">
        <v>18</v>
      </c>
      <c r="D61" s="24">
        <f t="shared" si="9"/>
        <v>5000</v>
      </c>
      <c r="E61" s="31">
        <f t="shared" si="10"/>
        <v>0.16153349127719147</v>
      </c>
    </row>
    <row r="62" spans="1:5" ht="18" customHeight="1" x14ac:dyDescent="0.45">
      <c r="A62" s="44"/>
      <c r="B62" s="23" t="s">
        <v>9</v>
      </c>
      <c r="C62" s="23" t="s">
        <v>16</v>
      </c>
      <c r="D62" s="24"/>
      <c r="E62" s="31">
        <f>STDEV(E50,E53,E56)</f>
        <v>72.700856467369888</v>
      </c>
    </row>
    <row r="63" spans="1:5" ht="18" customHeight="1" x14ac:dyDescent="0.45">
      <c r="A63" s="44"/>
      <c r="B63" s="23"/>
      <c r="C63" s="23" t="s">
        <v>17</v>
      </c>
      <c r="D63" s="24"/>
      <c r="E63" s="31">
        <f t="shared" ref="E63:E64" si="11">STDEV(E51,E54,E57)</f>
        <v>0</v>
      </c>
    </row>
    <row r="64" spans="1:5" ht="18" customHeight="1" x14ac:dyDescent="0.45">
      <c r="A64" s="45"/>
      <c r="B64" s="26"/>
      <c r="C64" s="23" t="s">
        <v>18</v>
      </c>
      <c r="D64" s="24"/>
      <c r="E64" s="31">
        <f t="shared" si="11"/>
        <v>0</v>
      </c>
    </row>
    <row r="65" spans="1:5" ht="18" customHeight="1" x14ac:dyDescent="0.45">
      <c r="A65" s="46" t="s">
        <v>35</v>
      </c>
      <c r="B65" s="20" t="s">
        <v>2</v>
      </c>
      <c r="C65" s="20" t="s">
        <v>16</v>
      </c>
      <c r="D65" s="21">
        <v>5000</v>
      </c>
      <c r="E65" s="22">
        <f>D65/$D$59*100</f>
        <v>3.8847020433532747E-2</v>
      </c>
    </row>
    <row r="66" spans="1:5" ht="18" customHeight="1" x14ac:dyDescent="0.45">
      <c r="A66" s="44"/>
      <c r="B66" s="23"/>
      <c r="C66" s="23" t="s">
        <v>17</v>
      </c>
      <c r="D66" s="24">
        <v>9089000</v>
      </c>
      <c r="E66" s="25">
        <f>D66/$D$75*100</f>
        <v>68.52899042448918</v>
      </c>
    </row>
    <row r="67" spans="1:5" ht="18" customHeight="1" x14ac:dyDescent="0.45">
      <c r="A67" s="44"/>
      <c r="B67" s="23"/>
      <c r="C67" s="23" t="s">
        <v>18</v>
      </c>
      <c r="D67" s="24">
        <v>5000</v>
      </c>
      <c r="E67" s="25">
        <f>D67/$D$91*100</f>
        <v>0.16153349127719147</v>
      </c>
    </row>
    <row r="68" spans="1:5" ht="18" customHeight="1" x14ac:dyDescent="0.45">
      <c r="A68" s="44"/>
      <c r="B68" s="23" t="s">
        <v>3</v>
      </c>
      <c r="C68" s="23" t="s">
        <v>16</v>
      </c>
      <c r="D68" s="24">
        <v>5000</v>
      </c>
      <c r="E68" s="25">
        <f>D68/$D$59*100</f>
        <v>3.8847020433532747E-2</v>
      </c>
    </row>
    <row r="69" spans="1:5" ht="18" customHeight="1" x14ac:dyDescent="0.45">
      <c r="A69" s="44"/>
      <c r="B69" s="23"/>
      <c r="C69" s="23" t="s">
        <v>17</v>
      </c>
      <c r="D69" s="24">
        <v>10620000</v>
      </c>
      <c r="E69" s="25">
        <f>D69/$D$75*100</f>
        <v>80.072381814069217</v>
      </c>
    </row>
    <row r="70" spans="1:5" ht="18" customHeight="1" x14ac:dyDescent="0.45">
      <c r="A70" s="44"/>
      <c r="B70" s="23"/>
      <c r="C70" s="23" t="s">
        <v>18</v>
      </c>
      <c r="D70" s="24">
        <v>5000</v>
      </c>
      <c r="E70" s="25">
        <f>D70/$D$91*100</f>
        <v>0.16153349127719147</v>
      </c>
    </row>
    <row r="71" spans="1:5" ht="18" customHeight="1" x14ac:dyDescent="0.45">
      <c r="A71" s="44"/>
      <c r="B71" s="23" t="s">
        <v>4</v>
      </c>
      <c r="C71" s="23" t="s">
        <v>16</v>
      </c>
      <c r="D71" s="24">
        <v>5000</v>
      </c>
      <c r="E71" s="25">
        <f>D71/$D$59*100</f>
        <v>3.8847020433532747E-2</v>
      </c>
    </row>
    <row r="72" spans="1:5" ht="18" customHeight="1" x14ac:dyDescent="0.45">
      <c r="A72" s="44"/>
      <c r="B72" s="23"/>
      <c r="C72" s="23" t="s">
        <v>17</v>
      </c>
      <c r="D72" s="24">
        <v>20080000</v>
      </c>
      <c r="E72" s="25">
        <f>D72/$D$75*100</f>
        <v>151.39862776144159</v>
      </c>
    </row>
    <row r="73" spans="1:5" ht="18" customHeight="1" x14ac:dyDescent="0.45">
      <c r="A73" s="44"/>
      <c r="B73" s="23"/>
      <c r="C73" s="23" t="s">
        <v>18</v>
      </c>
      <c r="D73" s="24">
        <v>5000</v>
      </c>
      <c r="E73" s="25">
        <f>D73/$D$91*100</f>
        <v>0.16153349127719147</v>
      </c>
    </row>
    <row r="74" spans="1:5" ht="18" customHeight="1" x14ac:dyDescent="0.45">
      <c r="A74" s="44"/>
      <c r="B74" s="23" t="s">
        <v>56</v>
      </c>
      <c r="C74" s="23" t="s">
        <v>16</v>
      </c>
      <c r="D74" s="24">
        <f>AVERAGE(D65,D68,D71)</f>
        <v>5000</v>
      </c>
      <c r="E74" s="31">
        <f>AVERAGE(E65,E68,E71)</f>
        <v>3.8847020433532747E-2</v>
      </c>
    </row>
    <row r="75" spans="1:5" ht="18" customHeight="1" x14ac:dyDescent="0.45">
      <c r="A75" s="44"/>
      <c r="B75" s="23"/>
      <c r="C75" s="23" t="s">
        <v>17</v>
      </c>
      <c r="D75" s="24">
        <f t="shared" ref="D75:D76" si="12">AVERAGE(D66,D69,D72)</f>
        <v>13263000</v>
      </c>
      <c r="E75" s="31">
        <f t="shared" ref="E75:E76" si="13">AVERAGE(E66,E69,E72)</f>
        <v>100</v>
      </c>
    </row>
    <row r="76" spans="1:5" ht="18" customHeight="1" x14ac:dyDescent="0.45">
      <c r="A76" s="44"/>
      <c r="B76" s="23"/>
      <c r="C76" s="23" t="s">
        <v>18</v>
      </c>
      <c r="D76" s="24">
        <f t="shared" si="12"/>
        <v>5000</v>
      </c>
      <c r="E76" s="31">
        <f t="shared" si="13"/>
        <v>0.16153349127719147</v>
      </c>
    </row>
    <row r="77" spans="1:5" ht="18" customHeight="1" x14ac:dyDescent="0.45">
      <c r="A77" s="44"/>
      <c r="B77" s="23" t="s">
        <v>9</v>
      </c>
      <c r="C77" s="23" t="s">
        <v>16</v>
      </c>
      <c r="D77" s="24"/>
      <c r="E77" s="31">
        <f>STDEV(E65,E68,E71)</f>
        <v>0</v>
      </c>
    </row>
    <row r="78" spans="1:5" ht="18" customHeight="1" x14ac:dyDescent="0.45">
      <c r="A78" s="44"/>
      <c r="B78" s="23"/>
      <c r="C78" s="23" t="s">
        <v>17</v>
      </c>
      <c r="D78" s="24"/>
      <c r="E78" s="31">
        <f t="shared" ref="E78:E79" si="14">STDEV(E66,E69,E72)</f>
        <v>44.885149804948668</v>
      </c>
    </row>
    <row r="79" spans="1:5" ht="18" customHeight="1" x14ac:dyDescent="0.45">
      <c r="A79" s="45"/>
      <c r="B79" s="26"/>
      <c r="C79" s="23" t="s">
        <v>18</v>
      </c>
      <c r="D79" s="24"/>
      <c r="E79" s="31">
        <f t="shared" si="14"/>
        <v>0</v>
      </c>
    </row>
    <row r="80" spans="1:5" ht="18" customHeight="1" x14ac:dyDescent="0.45">
      <c r="A80" s="46" t="s">
        <v>36</v>
      </c>
      <c r="B80" s="20" t="s">
        <v>2</v>
      </c>
      <c r="C80" s="20" t="s">
        <v>16</v>
      </c>
      <c r="D80" s="21">
        <v>128200</v>
      </c>
      <c r="E80" s="22">
        <f>D80/$D$59*100</f>
        <v>0.99603760391577967</v>
      </c>
    </row>
    <row r="81" spans="1:5" ht="18" customHeight="1" x14ac:dyDescent="0.45">
      <c r="A81" s="44"/>
      <c r="B81" s="23"/>
      <c r="C81" s="23" t="s">
        <v>17</v>
      </c>
      <c r="D81" s="24">
        <v>5000</v>
      </c>
      <c r="E81" s="25">
        <f>D81/$D$75*100</f>
        <v>3.7698861494382868E-2</v>
      </c>
    </row>
    <row r="82" spans="1:5" ht="18" customHeight="1" x14ac:dyDescent="0.45">
      <c r="A82" s="44"/>
      <c r="B82" s="23"/>
      <c r="C82" s="23" t="s">
        <v>18</v>
      </c>
      <c r="D82" s="24">
        <v>3324000</v>
      </c>
      <c r="E82" s="25">
        <f>D82/$D$91*100</f>
        <v>107.38746500107688</v>
      </c>
    </row>
    <row r="83" spans="1:5" ht="18" customHeight="1" x14ac:dyDescent="0.45">
      <c r="A83" s="44"/>
      <c r="B83" s="23" t="s">
        <v>3</v>
      </c>
      <c r="C83" s="23" t="s">
        <v>16</v>
      </c>
      <c r="D83" s="24">
        <v>5000</v>
      </c>
      <c r="E83" s="25">
        <f>D83/$D$59*100</f>
        <v>3.8847020433532747E-2</v>
      </c>
    </row>
    <row r="84" spans="1:5" ht="18" customHeight="1" x14ac:dyDescent="0.45">
      <c r="A84" s="44"/>
      <c r="B84" s="23"/>
      <c r="C84" s="23" t="s">
        <v>17</v>
      </c>
      <c r="D84" s="24">
        <v>5000</v>
      </c>
      <c r="E84" s="25">
        <f>D84/$D$75*100</f>
        <v>3.7698861494382868E-2</v>
      </c>
    </row>
    <row r="85" spans="1:5" ht="18" customHeight="1" x14ac:dyDescent="0.45">
      <c r="A85" s="44"/>
      <c r="B85" s="23"/>
      <c r="C85" s="23" t="s">
        <v>18</v>
      </c>
      <c r="D85" s="24">
        <v>1274000</v>
      </c>
      <c r="E85" s="25">
        <f>D85/$D$91*100</f>
        <v>41.158733577428386</v>
      </c>
    </row>
    <row r="86" spans="1:5" ht="18" customHeight="1" x14ac:dyDescent="0.45">
      <c r="A86" s="44"/>
      <c r="B86" s="23" t="s">
        <v>4</v>
      </c>
      <c r="C86" s="23" t="s">
        <v>16</v>
      </c>
      <c r="D86" s="24">
        <v>5000</v>
      </c>
      <c r="E86" s="25">
        <f>D86/$D$59*100</f>
        <v>3.8847020433532747E-2</v>
      </c>
    </row>
    <row r="87" spans="1:5" ht="18" customHeight="1" x14ac:dyDescent="0.45">
      <c r="A87" s="44"/>
      <c r="B87" s="23"/>
      <c r="C87" s="23" t="s">
        <v>17</v>
      </c>
      <c r="D87" s="24">
        <v>5000</v>
      </c>
      <c r="E87" s="25">
        <f>D87/$D$75*100</f>
        <v>3.7698861494382868E-2</v>
      </c>
    </row>
    <row r="88" spans="1:5" ht="18" customHeight="1" x14ac:dyDescent="0.45">
      <c r="A88" s="44"/>
      <c r="B88" s="23"/>
      <c r="C88" s="23" t="s">
        <v>18</v>
      </c>
      <c r="D88" s="24">
        <v>4688000</v>
      </c>
      <c r="E88" s="25">
        <f>D88/$D$91*100</f>
        <v>151.45380142149472</v>
      </c>
    </row>
    <row r="89" spans="1:5" ht="18" customHeight="1" x14ac:dyDescent="0.45">
      <c r="A89" s="44"/>
      <c r="B89" s="23" t="s">
        <v>56</v>
      </c>
      <c r="C89" s="23" t="s">
        <v>16</v>
      </c>
      <c r="D89" s="24">
        <f>AVERAGE(D80,D83,D86)</f>
        <v>46066.666666666664</v>
      </c>
      <c r="E89" s="31">
        <f>AVERAGE(E80,E83,E86)</f>
        <v>0.35791054826094837</v>
      </c>
    </row>
    <row r="90" spans="1:5" ht="18" customHeight="1" x14ac:dyDescent="0.45">
      <c r="A90" s="44"/>
      <c r="B90" s="23"/>
      <c r="C90" s="23" t="s">
        <v>17</v>
      </c>
      <c r="D90" s="24">
        <f t="shared" ref="D90:D91" si="15">AVERAGE(D81,D84,D87)</f>
        <v>5000</v>
      </c>
      <c r="E90" s="31">
        <f t="shared" ref="E90:E91" si="16">AVERAGE(E81,E84,E87)</f>
        <v>3.7698861494382868E-2</v>
      </c>
    </row>
    <row r="91" spans="1:5" ht="18" customHeight="1" x14ac:dyDescent="0.45">
      <c r="A91" s="44"/>
      <c r="B91" s="23"/>
      <c r="C91" s="23" t="s">
        <v>18</v>
      </c>
      <c r="D91" s="24">
        <f t="shared" si="15"/>
        <v>3095333.3333333335</v>
      </c>
      <c r="E91" s="31">
        <f t="shared" si="16"/>
        <v>100</v>
      </c>
    </row>
    <row r="92" spans="1:5" ht="18" customHeight="1" x14ac:dyDescent="0.45">
      <c r="A92" s="44"/>
      <c r="B92" s="23" t="s">
        <v>9</v>
      </c>
      <c r="C92" s="23" t="s">
        <v>16</v>
      </c>
      <c r="D92" s="24"/>
      <c r="E92" s="31">
        <f>STDEV(E80,E83,E86)</f>
        <v>0.55263424103925018</v>
      </c>
    </row>
    <row r="93" spans="1:5" ht="18" customHeight="1" x14ac:dyDescent="0.45">
      <c r="A93" s="44"/>
      <c r="B93" s="23"/>
      <c r="C93" s="23" t="s">
        <v>17</v>
      </c>
      <c r="D93" s="24"/>
      <c r="E93" s="31">
        <f t="shared" ref="E93:E94" si="17">STDEV(E81,E84,E87)</f>
        <v>0</v>
      </c>
    </row>
    <row r="94" spans="1:5" ht="18" customHeight="1" x14ac:dyDescent="0.45">
      <c r="A94" s="45"/>
      <c r="B94" s="26"/>
      <c r="C94" s="26" t="s">
        <v>18</v>
      </c>
      <c r="D94" s="27"/>
      <c r="E94" s="32">
        <f t="shared" si="17"/>
        <v>55.517397967109346</v>
      </c>
    </row>
    <row r="96" spans="1:5" ht="18" customHeight="1" x14ac:dyDescent="0.45">
      <c r="A96" s="13" t="s">
        <v>59</v>
      </c>
    </row>
  </sheetData>
  <mergeCells count="6">
    <mergeCell ref="A80:A94"/>
    <mergeCell ref="A5:A19"/>
    <mergeCell ref="A20:A34"/>
    <mergeCell ref="A35:A49"/>
    <mergeCell ref="A50:A64"/>
    <mergeCell ref="A65:A79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946A-B32A-4FB0-B9E7-A1FECC38AD08}">
  <dimension ref="A1:F51"/>
  <sheetViews>
    <sheetView topLeftCell="A47" workbookViewId="0">
      <selection activeCell="A51" sqref="A51"/>
    </sheetView>
  </sheetViews>
  <sheetFormatPr defaultRowHeight="18" customHeight="1" x14ac:dyDescent="0.45"/>
  <cols>
    <col min="1" max="1" width="23.19921875" style="13" customWidth="1"/>
    <col min="2" max="2" width="14.69921875" style="13" customWidth="1"/>
    <col min="3" max="3" width="12.5" style="13" customWidth="1"/>
    <col min="4" max="4" width="12.69921875" style="14" customWidth="1"/>
    <col min="5" max="5" width="8.796875" style="13"/>
    <col min="6" max="6" width="8.796875" style="23" customWidth="1"/>
    <col min="7" max="16384" width="8.796875" style="13"/>
  </cols>
  <sheetData>
    <row r="1" spans="1:6" ht="18" customHeight="1" x14ac:dyDescent="0.45">
      <c r="A1" s="12" t="s">
        <v>37</v>
      </c>
      <c r="B1" s="12"/>
    </row>
    <row r="2" spans="1:6" ht="18" customHeight="1" x14ac:dyDescent="0.45">
      <c r="A2" s="12" t="s">
        <v>38</v>
      </c>
      <c r="B2" s="12"/>
    </row>
    <row r="3" spans="1:6" ht="18" customHeight="1" x14ac:dyDescent="0.45">
      <c r="A3" s="12"/>
      <c r="B3" s="12"/>
    </row>
    <row r="4" spans="1:6" ht="18" customHeight="1" x14ac:dyDescent="0.45">
      <c r="A4" s="16" t="s">
        <v>45</v>
      </c>
      <c r="B4" s="17"/>
      <c r="C4" s="17" t="s">
        <v>39</v>
      </c>
      <c r="D4" s="18" t="s">
        <v>27</v>
      </c>
    </row>
    <row r="5" spans="1:6" ht="18" customHeight="1" x14ac:dyDescent="0.45">
      <c r="A5" s="43" t="s">
        <v>44</v>
      </c>
      <c r="B5" s="20" t="s">
        <v>2</v>
      </c>
      <c r="C5" s="20" t="s">
        <v>54</v>
      </c>
      <c r="D5" s="34">
        <v>86730000</v>
      </c>
      <c r="F5" s="24"/>
    </row>
    <row r="6" spans="1:6" ht="18" customHeight="1" x14ac:dyDescent="0.45">
      <c r="A6" s="44"/>
      <c r="B6" s="23"/>
      <c r="C6" s="23" t="s">
        <v>41</v>
      </c>
      <c r="D6" s="35">
        <v>55720000</v>
      </c>
      <c r="F6" s="24"/>
    </row>
    <row r="7" spans="1:6" ht="18" customHeight="1" x14ac:dyDescent="0.45">
      <c r="A7" s="44"/>
      <c r="B7" s="23"/>
      <c r="C7" s="23" t="s">
        <v>43</v>
      </c>
      <c r="D7" s="35">
        <v>132700000</v>
      </c>
      <c r="F7" s="24"/>
    </row>
    <row r="8" spans="1:6" ht="18" customHeight="1" x14ac:dyDescent="0.45">
      <c r="A8" s="44"/>
      <c r="B8" s="23" t="s">
        <v>3</v>
      </c>
      <c r="C8" s="23" t="s">
        <v>53</v>
      </c>
      <c r="D8" s="35">
        <v>86700000</v>
      </c>
    </row>
    <row r="9" spans="1:6" ht="18" customHeight="1" x14ac:dyDescent="0.45">
      <c r="A9" s="44"/>
      <c r="B9" s="23"/>
      <c r="C9" s="23" t="s">
        <v>41</v>
      </c>
      <c r="D9" s="35">
        <v>82300000</v>
      </c>
    </row>
    <row r="10" spans="1:6" ht="18" customHeight="1" x14ac:dyDescent="0.45">
      <c r="A10" s="44"/>
      <c r="B10" s="23"/>
      <c r="C10" s="23" t="s">
        <v>43</v>
      </c>
      <c r="D10" s="35">
        <v>154000000</v>
      </c>
    </row>
    <row r="11" spans="1:6" ht="18" customHeight="1" x14ac:dyDescent="0.45">
      <c r="A11" s="44"/>
      <c r="B11" s="23" t="s">
        <v>4</v>
      </c>
      <c r="C11" s="23" t="s">
        <v>53</v>
      </c>
      <c r="D11" s="35">
        <v>91900000</v>
      </c>
    </row>
    <row r="12" spans="1:6" ht="18" customHeight="1" x14ac:dyDescent="0.45">
      <c r="A12" s="44"/>
      <c r="B12" s="23"/>
      <c r="C12" s="23" t="s">
        <v>41</v>
      </c>
      <c r="D12" s="35">
        <v>75400000</v>
      </c>
    </row>
    <row r="13" spans="1:6" ht="18" customHeight="1" x14ac:dyDescent="0.45">
      <c r="A13" s="44"/>
      <c r="B13" s="23"/>
      <c r="C13" s="23" t="s">
        <v>43</v>
      </c>
      <c r="D13" s="35">
        <v>102000000</v>
      </c>
    </row>
    <row r="14" spans="1:6" ht="18" customHeight="1" x14ac:dyDescent="0.45">
      <c r="A14" s="44"/>
      <c r="B14" s="23" t="s">
        <v>57</v>
      </c>
      <c r="C14" s="23" t="s">
        <v>53</v>
      </c>
      <c r="D14" s="36">
        <f>GEOMEAN(D5,D8,D11)</f>
        <v>88409985.311898679</v>
      </c>
    </row>
    <row r="15" spans="1:6" ht="18" customHeight="1" x14ac:dyDescent="0.45">
      <c r="A15" s="44"/>
      <c r="B15" s="23"/>
      <c r="C15" s="23" t="s">
        <v>40</v>
      </c>
      <c r="D15" s="36">
        <f>GEOMEAN(D6,D9,D12)</f>
        <v>70187659.889940411</v>
      </c>
    </row>
    <row r="16" spans="1:6" ht="18" customHeight="1" x14ac:dyDescent="0.45">
      <c r="A16" s="44"/>
      <c r="B16" s="23"/>
      <c r="C16" s="23" t="s">
        <v>42</v>
      </c>
      <c r="D16" s="36">
        <f>GEOMEAN(D7,D10,D13)</f>
        <v>127741086.33264869</v>
      </c>
    </row>
    <row r="17" spans="1:6" ht="18" customHeight="1" x14ac:dyDescent="0.45">
      <c r="A17" s="44"/>
      <c r="B17" s="23" t="s">
        <v>58</v>
      </c>
      <c r="C17" s="23" t="s">
        <v>53</v>
      </c>
      <c r="D17" s="31">
        <v>1.0340980330049454</v>
      </c>
      <c r="F17" s="33"/>
    </row>
    <row r="18" spans="1:6" ht="18" customHeight="1" x14ac:dyDescent="0.45">
      <c r="A18" s="44"/>
      <c r="B18" s="23"/>
      <c r="C18" s="23" t="s">
        <v>40</v>
      </c>
      <c r="D18" s="31">
        <v>1.2270903027175317</v>
      </c>
    </row>
    <row r="19" spans="1:6" ht="18" customHeight="1" x14ac:dyDescent="0.45">
      <c r="A19" s="45"/>
      <c r="B19" s="26"/>
      <c r="C19" s="26" t="s">
        <v>42</v>
      </c>
      <c r="D19" s="31">
        <v>1.231969112688152</v>
      </c>
    </row>
    <row r="20" spans="1:6" ht="18" customHeight="1" x14ac:dyDescent="0.45">
      <c r="A20" s="43" t="s">
        <v>46</v>
      </c>
      <c r="B20" s="20" t="s">
        <v>2</v>
      </c>
      <c r="C20" s="20" t="s">
        <v>54</v>
      </c>
      <c r="D20" s="34">
        <v>12700</v>
      </c>
    </row>
    <row r="21" spans="1:6" ht="18" customHeight="1" x14ac:dyDescent="0.45">
      <c r="A21" s="44"/>
      <c r="B21" s="23"/>
      <c r="C21" s="23" t="s">
        <v>41</v>
      </c>
      <c r="D21" s="35">
        <v>121900</v>
      </c>
    </row>
    <row r="22" spans="1:6" ht="18" customHeight="1" x14ac:dyDescent="0.45">
      <c r="A22" s="44"/>
      <c r="B22" s="23"/>
      <c r="C22" s="23" t="s">
        <v>43</v>
      </c>
      <c r="D22" s="35">
        <v>59420</v>
      </c>
    </row>
    <row r="23" spans="1:6" ht="18" customHeight="1" x14ac:dyDescent="0.45">
      <c r="A23" s="44"/>
      <c r="B23" s="23" t="s">
        <v>3</v>
      </c>
      <c r="C23" s="23" t="s">
        <v>53</v>
      </c>
      <c r="D23" s="35">
        <v>5000</v>
      </c>
    </row>
    <row r="24" spans="1:6" ht="18" customHeight="1" x14ac:dyDescent="0.45">
      <c r="A24" s="44"/>
      <c r="B24" s="23"/>
      <c r="C24" s="23" t="s">
        <v>41</v>
      </c>
      <c r="D24" s="35">
        <v>258000</v>
      </c>
    </row>
    <row r="25" spans="1:6" ht="18" customHeight="1" x14ac:dyDescent="0.45">
      <c r="A25" s="44"/>
      <c r="B25" s="23"/>
      <c r="C25" s="23" t="s">
        <v>43</v>
      </c>
      <c r="D25" s="35">
        <v>125000</v>
      </c>
    </row>
    <row r="26" spans="1:6" ht="18" customHeight="1" x14ac:dyDescent="0.45">
      <c r="A26" s="44"/>
      <c r="B26" s="23" t="s">
        <v>4</v>
      </c>
      <c r="C26" s="23" t="s">
        <v>53</v>
      </c>
      <c r="D26" s="35">
        <v>12700</v>
      </c>
    </row>
    <row r="27" spans="1:6" ht="18" customHeight="1" x14ac:dyDescent="0.45">
      <c r="A27" s="44"/>
      <c r="B27" s="23"/>
      <c r="C27" s="23" t="s">
        <v>41</v>
      </c>
      <c r="D27" s="35">
        <v>240000</v>
      </c>
    </row>
    <row r="28" spans="1:6" ht="18" customHeight="1" x14ac:dyDescent="0.45">
      <c r="A28" s="44"/>
      <c r="B28" s="23"/>
      <c r="C28" s="23" t="s">
        <v>43</v>
      </c>
      <c r="D28" s="35">
        <v>81500</v>
      </c>
    </row>
    <row r="29" spans="1:6" ht="18" customHeight="1" x14ac:dyDescent="0.45">
      <c r="A29" s="44"/>
      <c r="B29" s="23" t="s">
        <v>57</v>
      </c>
      <c r="C29" s="23" t="s">
        <v>53</v>
      </c>
      <c r="D29" s="36">
        <f>GEOMEAN(D20,D23,D26)</f>
        <v>9308.0594567248154</v>
      </c>
    </row>
    <row r="30" spans="1:6" ht="18" customHeight="1" x14ac:dyDescent="0.45">
      <c r="A30" s="44"/>
      <c r="B30" s="23"/>
      <c r="C30" s="23" t="s">
        <v>40</v>
      </c>
      <c r="D30" s="36">
        <f>GEOMEAN(D21,D24,D27)</f>
        <v>196160.49605705088</v>
      </c>
    </row>
    <row r="31" spans="1:6" ht="18" customHeight="1" x14ac:dyDescent="0.45">
      <c r="A31" s="44"/>
      <c r="B31" s="23"/>
      <c r="C31" s="23" t="s">
        <v>42</v>
      </c>
      <c r="D31" s="36">
        <f>GEOMEAN(D22,D25,D28)</f>
        <v>84592.804448488576</v>
      </c>
    </row>
    <row r="32" spans="1:6" ht="18" customHeight="1" x14ac:dyDescent="0.45">
      <c r="A32" s="44"/>
      <c r="B32" s="23" t="s">
        <v>58</v>
      </c>
      <c r="C32" s="23" t="s">
        <v>53</v>
      </c>
      <c r="D32" s="31">
        <v>1.7128954481285019</v>
      </c>
    </row>
    <row r="33" spans="1:4" ht="18" customHeight="1" x14ac:dyDescent="0.45">
      <c r="A33" s="44"/>
      <c r="B33" s="23"/>
      <c r="C33" s="23" t="s">
        <v>40</v>
      </c>
      <c r="D33" s="31">
        <v>1.5122217844930093</v>
      </c>
    </row>
    <row r="34" spans="1:4" ht="18" customHeight="1" x14ac:dyDescent="0.45">
      <c r="A34" s="45"/>
      <c r="B34" s="26"/>
      <c r="C34" s="26" t="s">
        <v>42</v>
      </c>
      <c r="D34" s="31">
        <v>1.4524297942665203</v>
      </c>
    </row>
    <row r="35" spans="1:4" ht="18" customHeight="1" x14ac:dyDescent="0.45">
      <c r="A35" s="43" t="s">
        <v>47</v>
      </c>
      <c r="B35" s="20" t="s">
        <v>2</v>
      </c>
      <c r="C35" s="20" t="s">
        <v>54</v>
      </c>
      <c r="D35" s="34">
        <v>115000</v>
      </c>
    </row>
    <row r="36" spans="1:4" ht="18" customHeight="1" x14ac:dyDescent="0.45">
      <c r="A36" s="44"/>
      <c r="B36" s="23"/>
      <c r="C36" s="23" t="s">
        <v>41</v>
      </c>
      <c r="D36" s="35">
        <v>2663000</v>
      </c>
    </row>
    <row r="37" spans="1:4" ht="18" customHeight="1" x14ac:dyDescent="0.45">
      <c r="A37" s="44"/>
      <c r="B37" s="23"/>
      <c r="C37" s="23" t="s">
        <v>43</v>
      </c>
      <c r="D37" s="35">
        <v>4228000</v>
      </c>
    </row>
    <row r="38" spans="1:4" ht="18" customHeight="1" x14ac:dyDescent="0.45">
      <c r="A38" s="44"/>
      <c r="B38" s="23" t="s">
        <v>3</v>
      </c>
      <c r="C38" s="23" t="s">
        <v>53</v>
      </c>
      <c r="D38" s="35">
        <v>477000</v>
      </c>
    </row>
    <row r="39" spans="1:4" ht="18" customHeight="1" x14ac:dyDescent="0.45">
      <c r="A39" s="44"/>
      <c r="B39" s="23"/>
      <c r="C39" s="23" t="s">
        <v>41</v>
      </c>
      <c r="D39" s="35">
        <v>5420000</v>
      </c>
    </row>
    <row r="40" spans="1:4" ht="18" customHeight="1" x14ac:dyDescent="0.45">
      <c r="A40" s="44"/>
      <c r="B40" s="23"/>
      <c r="C40" s="23" t="s">
        <v>43</v>
      </c>
      <c r="D40" s="35">
        <v>3520000</v>
      </c>
    </row>
    <row r="41" spans="1:4" ht="18" customHeight="1" x14ac:dyDescent="0.45">
      <c r="A41" s="44"/>
      <c r="B41" s="23" t="s">
        <v>4</v>
      </c>
      <c r="C41" s="23" t="s">
        <v>53</v>
      </c>
      <c r="D41" s="35">
        <v>847400</v>
      </c>
    </row>
    <row r="42" spans="1:4" ht="18" customHeight="1" x14ac:dyDescent="0.45">
      <c r="A42" s="44"/>
      <c r="B42" s="23"/>
      <c r="C42" s="23" t="s">
        <v>41</v>
      </c>
      <c r="D42" s="35">
        <v>3750000</v>
      </c>
    </row>
    <row r="43" spans="1:4" ht="18" customHeight="1" x14ac:dyDescent="0.45">
      <c r="A43" s="44"/>
      <c r="B43" s="23"/>
      <c r="C43" s="23" t="s">
        <v>43</v>
      </c>
      <c r="D43" s="35">
        <v>4275000</v>
      </c>
    </row>
    <row r="44" spans="1:4" ht="18" customHeight="1" x14ac:dyDescent="0.45">
      <c r="A44" s="44"/>
      <c r="B44" s="23" t="s">
        <v>57</v>
      </c>
      <c r="C44" s="23" t="s">
        <v>53</v>
      </c>
      <c r="D44" s="36">
        <f>GEOMEAN(D35,D38,D41)</f>
        <v>359557.39587556996</v>
      </c>
    </row>
    <row r="45" spans="1:4" ht="18" customHeight="1" x14ac:dyDescent="0.45">
      <c r="A45" s="44"/>
      <c r="B45" s="23"/>
      <c r="C45" s="23" t="s">
        <v>40</v>
      </c>
      <c r="D45" s="36">
        <f>GEOMEAN(D36,D39,D42)</f>
        <v>3782688.4516491452</v>
      </c>
    </row>
    <row r="46" spans="1:4" ht="18" customHeight="1" x14ac:dyDescent="0.45">
      <c r="A46" s="44"/>
      <c r="B46" s="23"/>
      <c r="C46" s="23" t="s">
        <v>42</v>
      </c>
      <c r="D46" s="36">
        <f>GEOMEAN(D37,D40,D43)</f>
        <v>3992129.1894100397</v>
      </c>
    </row>
    <row r="47" spans="1:4" ht="18" customHeight="1" x14ac:dyDescent="0.45">
      <c r="A47" s="44"/>
      <c r="B47" s="23" t="s">
        <v>58</v>
      </c>
      <c r="C47" s="23" t="s">
        <v>53</v>
      </c>
      <c r="D47" s="31">
        <v>2.7959775086287979</v>
      </c>
    </row>
    <row r="48" spans="1:4" ht="18" customHeight="1" x14ac:dyDescent="0.45">
      <c r="A48" s="44"/>
      <c r="B48" s="23"/>
      <c r="C48" s="23" t="s">
        <v>40</v>
      </c>
      <c r="D48" s="31">
        <v>1.4267523034183345</v>
      </c>
    </row>
    <row r="49" spans="1:4" ht="18" customHeight="1" x14ac:dyDescent="0.45">
      <c r="A49" s="45"/>
      <c r="B49" s="26"/>
      <c r="C49" s="26" t="s">
        <v>42</v>
      </c>
      <c r="D49" s="32">
        <v>1.1153198779744105</v>
      </c>
    </row>
    <row r="51" spans="1:4" ht="18" customHeight="1" x14ac:dyDescent="0.45">
      <c r="A51" s="13" t="s">
        <v>59</v>
      </c>
    </row>
  </sheetData>
  <mergeCells count="3">
    <mergeCell ref="A5:A19"/>
    <mergeCell ref="A20:A34"/>
    <mergeCell ref="A35:A49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5FBAA-E91F-4E9A-AA05-BF141B43BFDD}">
  <dimension ref="A1:D51"/>
  <sheetViews>
    <sheetView topLeftCell="A34" workbookViewId="0">
      <selection activeCell="B54" sqref="B54"/>
    </sheetView>
  </sheetViews>
  <sheetFormatPr defaultRowHeight="18" customHeight="1" x14ac:dyDescent="0.45"/>
  <cols>
    <col min="1" max="1" width="23.19921875" style="13" customWidth="1"/>
    <col min="2" max="2" width="14.69921875" style="13" customWidth="1"/>
    <col min="3" max="3" width="12.5" style="13" customWidth="1"/>
    <col min="4" max="4" width="12.69921875" style="14" customWidth="1"/>
    <col min="5" max="16384" width="8.796875" style="13"/>
  </cols>
  <sheetData>
    <row r="1" spans="1:4" ht="18" customHeight="1" x14ac:dyDescent="0.45">
      <c r="A1" s="12" t="s">
        <v>48</v>
      </c>
      <c r="B1" s="12"/>
    </row>
    <row r="2" spans="1:4" ht="18" customHeight="1" x14ac:dyDescent="0.45">
      <c r="A2" s="12" t="s">
        <v>49</v>
      </c>
      <c r="B2" s="12"/>
    </row>
    <row r="3" spans="1:4" ht="18" customHeight="1" x14ac:dyDescent="0.45">
      <c r="A3" s="12"/>
      <c r="B3" s="12"/>
    </row>
    <row r="4" spans="1:4" ht="18" customHeight="1" x14ac:dyDescent="0.45">
      <c r="A4" s="16" t="s">
        <v>45</v>
      </c>
      <c r="B4" s="17"/>
      <c r="C4" s="17" t="s">
        <v>39</v>
      </c>
      <c r="D4" s="18" t="s">
        <v>27</v>
      </c>
    </row>
    <row r="5" spans="1:4" ht="18" customHeight="1" x14ac:dyDescent="0.45">
      <c r="A5" s="43" t="s">
        <v>50</v>
      </c>
      <c r="B5" s="20" t="s">
        <v>2</v>
      </c>
      <c r="C5" s="20" t="s">
        <v>54</v>
      </c>
      <c r="D5" s="34">
        <v>143000000</v>
      </c>
    </row>
    <row r="6" spans="1:4" ht="18" customHeight="1" x14ac:dyDescent="0.45">
      <c r="A6" s="44"/>
      <c r="B6" s="23"/>
      <c r="C6" s="23" t="s">
        <v>41</v>
      </c>
      <c r="D6" s="35">
        <v>142000000</v>
      </c>
    </row>
    <row r="7" spans="1:4" ht="18" customHeight="1" x14ac:dyDescent="0.45">
      <c r="A7" s="44"/>
      <c r="B7" s="23"/>
      <c r="C7" s="23" t="s">
        <v>43</v>
      </c>
      <c r="D7" s="35">
        <v>207000000</v>
      </c>
    </row>
    <row r="8" spans="1:4" ht="18" customHeight="1" x14ac:dyDescent="0.45">
      <c r="A8" s="44"/>
      <c r="B8" s="23" t="s">
        <v>3</v>
      </c>
      <c r="C8" s="23" t="s">
        <v>53</v>
      </c>
      <c r="D8" s="35">
        <v>132000000</v>
      </c>
    </row>
    <row r="9" spans="1:4" ht="18" customHeight="1" x14ac:dyDescent="0.45">
      <c r="A9" s="44"/>
      <c r="B9" s="23"/>
      <c r="C9" s="23" t="s">
        <v>41</v>
      </c>
      <c r="D9" s="35">
        <v>173000000</v>
      </c>
    </row>
    <row r="10" spans="1:4" ht="18" customHeight="1" x14ac:dyDescent="0.45">
      <c r="A10" s="44"/>
      <c r="B10" s="23"/>
      <c r="C10" s="23" t="s">
        <v>43</v>
      </c>
      <c r="D10" s="35">
        <v>238000000</v>
      </c>
    </row>
    <row r="11" spans="1:4" ht="18" customHeight="1" x14ac:dyDescent="0.45">
      <c r="A11" s="44"/>
      <c r="B11" s="23" t="s">
        <v>4</v>
      </c>
      <c r="C11" s="23" t="s">
        <v>53</v>
      </c>
      <c r="D11" s="35">
        <v>165900000</v>
      </c>
    </row>
    <row r="12" spans="1:4" ht="18" customHeight="1" x14ac:dyDescent="0.45">
      <c r="A12" s="44"/>
      <c r="B12" s="23"/>
      <c r="C12" s="23" t="s">
        <v>41</v>
      </c>
      <c r="D12" s="35">
        <v>184100000</v>
      </c>
    </row>
    <row r="13" spans="1:4" ht="18" customHeight="1" x14ac:dyDescent="0.45">
      <c r="A13" s="44"/>
      <c r="B13" s="23"/>
      <c r="C13" s="23" t="s">
        <v>43</v>
      </c>
      <c r="D13" s="35">
        <v>239200000</v>
      </c>
    </row>
    <row r="14" spans="1:4" ht="18" customHeight="1" x14ac:dyDescent="0.45">
      <c r="A14" s="44"/>
      <c r="B14" s="23" t="s">
        <v>57</v>
      </c>
      <c r="C14" s="23" t="s">
        <v>53</v>
      </c>
      <c r="D14" s="36">
        <f>GEOMEAN(D5,D8,D11)</f>
        <v>146302624.93641412</v>
      </c>
    </row>
    <row r="15" spans="1:4" ht="18" customHeight="1" x14ac:dyDescent="0.45">
      <c r="A15" s="44"/>
      <c r="B15" s="23"/>
      <c r="C15" s="23" t="s">
        <v>40</v>
      </c>
      <c r="D15" s="36">
        <f>GEOMEAN(D6,D9,D12)</f>
        <v>165372291.89810181</v>
      </c>
    </row>
    <row r="16" spans="1:4" ht="18" customHeight="1" x14ac:dyDescent="0.45">
      <c r="A16" s="44"/>
      <c r="B16" s="23"/>
      <c r="C16" s="23" t="s">
        <v>42</v>
      </c>
      <c r="D16" s="36">
        <f>GEOMEAN(D7,D10,D13)</f>
        <v>227563615.90903544</v>
      </c>
    </row>
    <row r="17" spans="1:4" ht="18" customHeight="1" x14ac:dyDescent="0.45">
      <c r="A17" s="44"/>
      <c r="B17" s="23" t="s">
        <v>58</v>
      </c>
      <c r="C17" s="23" t="s">
        <v>53</v>
      </c>
      <c r="D17" s="31">
        <v>1.1229841322515546</v>
      </c>
    </row>
    <row r="18" spans="1:4" ht="18" customHeight="1" x14ac:dyDescent="0.45">
      <c r="A18" s="44"/>
      <c r="B18" s="23"/>
      <c r="C18" s="23" t="s">
        <v>40</v>
      </c>
      <c r="D18" s="31">
        <v>1.145191718197587</v>
      </c>
    </row>
    <row r="19" spans="1:4" ht="18" customHeight="1" x14ac:dyDescent="0.45">
      <c r="A19" s="45"/>
      <c r="B19" s="26"/>
      <c r="C19" s="26" t="s">
        <v>42</v>
      </c>
      <c r="D19" s="31">
        <v>1.0855217017394176</v>
      </c>
    </row>
    <row r="20" spans="1:4" ht="18" customHeight="1" x14ac:dyDescent="0.45">
      <c r="A20" s="43" t="s">
        <v>51</v>
      </c>
      <c r="B20" s="20" t="s">
        <v>2</v>
      </c>
      <c r="C20" s="20" t="s">
        <v>54</v>
      </c>
      <c r="D20" s="34">
        <v>5000</v>
      </c>
    </row>
    <row r="21" spans="1:4" ht="18" customHeight="1" x14ac:dyDescent="0.45">
      <c r="A21" s="44"/>
      <c r="B21" s="23"/>
      <c r="C21" s="23" t="s">
        <v>41</v>
      </c>
      <c r="D21" s="35">
        <v>107000</v>
      </c>
    </row>
    <row r="22" spans="1:4" ht="18" customHeight="1" x14ac:dyDescent="0.45">
      <c r="A22" s="44"/>
      <c r="B22" s="23"/>
      <c r="C22" s="23" t="s">
        <v>43</v>
      </c>
      <c r="D22" s="35">
        <v>181000</v>
      </c>
    </row>
    <row r="23" spans="1:4" ht="18" customHeight="1" x14ac:dyDescent="0.45">
      <c r="A23" s="44"/>
      <c r="B23" s="23" t="s">
        <v>3</v>
      </c>
      <c r="C23" s="23" t="s">
        <v>53</v>
      </c>
      <c r="D23" s="35">
        <v>5000</v>
      </c>
    </row>
    <row r="24" spans="1:4" ht="18" customHeight="1" x14ac:dyDescent="0.45">
      <c r="A24" s="44"/>
      <c r="B24" s="23"/>
      <c r="C24" s="23" t="s">
        <v>41</v>
      </c>
      <c r="D24" s="35">
        <v>248200</v>
      </c>
    </row>
    <row r="25" spans="1:4" ht="18" customHeight="1" x14ac:dyDescent="0.45">
      <c r="A25" s="44"/>
      <c r="B25" s="23"/>
      <c r="C25" s="23" t="s">
        <v>43</v>
      </c>
      <c r="D25" s="35">
        <v>111300</v>
      </c>
    </row>
    <row r="26" spans="1:4" ht="18" customHeight="1" x14ac:dyDescent="0.45">
      <c r="A26" s="44"/>
      <c r="B26" s="23" t="s">
        <v>4</v>
      </c>
      <c r="C26" s="23" t="s">
        <v>53</v>
      </c>
      <c r="D26" s="35">
        <v>5000</v>
      </c>
    </row>
    <row r="27" spans="1:4" ht="18" customHeight="1" x14ac:dyDescent="0.45">
      <c r="A27" s="44"/>
      <c r="B27" s="23"/>
      <c r="C27" s="23" t="s">
        <v>41</v>
      </c>
      <c r="D27" s="35">
        <v>89940</v>
      </c>
    </row>
    <row r="28" spans="1:4" ht="18" customHeight="1" x14ac:dyDescent="0.45">
      <c r="A28" s="44"/>
      <c r="B28" s="23"/>
      <c r="C28" s="23" t="s">
        <v>43</v>
      </c>
      <c r="D28" s="35">
        <v>102700</v>
      </c>
    </row>
    <row r="29" spans="1:4" ht="18" customHeight="1" x14ac:dyDescent="0.45">
      <c r="A29" s="44"/>
      <c r="B29" s="23" t="s">
        <v>57</v>
      </c>
      <c r="C29" s="23" t="s">
        <v>53</v>
      </c>
      <c r="D29" s="36">
        <f>GEOMEAN(D20,D23,D26)</f>
        <v>5000</v>
      </c>
    </row>
    <row r="30" spans="1:4" ht="18" customHeight="1" x14ac:dyDescent="0.45">
      <c r="A30" s="44"/>
      <c r="B30" s="23"/>
      <c r="C30" s="23" t="s">
        <v>40</v>
      </c>
      <c r="D30" s="36">
        <f>GEOMEAN(D21,D24,D27)</f>
        <v>133673.75442529842</v>
      </c>
    </row>
    <row r="31" spans="1:4" ht="18" customHeight="1" x14ac:dyDescent="0.45">
      <c r="A31" s="44"/>
      <c r="B31" s="23"/>
      <c r="C31" s="23" t="s">
        <v>42</v>
      </c>
      <c r="D31" s="36">
        <f>GEOMEAN(D22,D25,D28)</f>
        <v>127423.06900783579</v>
      </c>
    </row>
    <row r="32" spans="1:4" ht="18" customHeight="1" x14ac:dyDescent="0.45">
      <c r="A32" s="44"/>
      <c r="B32" s="23" t="s">
        <v>58</v>
      </c>
      <c r="C32" s="23" t="s">
        <v>53</v>
      </c>
      <c r="D32" s="31">
        <v>1</v>
      </c>
    </row>
    <row r="33" spans="1:4" ht="18" customHeight="1" x14ac:dyDescent="0.45">
      <c r="A33" s="44"/>
      <c r="B33" s="23"/>
      <c r="C33" s="23" t="s">
        <v>40</v>
      </c>
      <c r="D33" s="31">
        <v>1.721017042960546</v>
      </c>
    </row>
    <row r="34" spans="1:4" ht="18" customHeight="1" x14ac:dyDescent="0.45">
      <c r="A34" s="45"/>
      <c r="B34" s="26"/>
      <c r="C34" s="26" t="s">
        <v>42</v>
      </c>
      <c r="D34" s="31">
        <v>1.3588097847761318</v>
      </c>
    </row>
    <row r="35" spans="1:4" ht="18" customHeight="1" x14ac:dyDescent="0.45">
      <c r="A35" s="43" t="s">
        <v>52</v>
      </c>
      <c r="B35" s="20" t="s">
        <v>2</v>
      </c>
      <c r="C35" s="20" t="s">
        <v>54</v>
      </c>
      <c r="D35" s="34">
        <v>20000</v>
      </c>
    </row>
    <row r="36" spans="1:4" ht="18" customHeight="1" x14ac:dyDescent="0.45">
      <c r="A36" s="44"/>
      <c r="B36" s="23"/>
      <c r="C36" s="23" t="s">
        <v>41</v>
      </c>
      <c r="D36" s="35">
        <v>429000</v>
      </c>
    </row>
    <row r="37" spans="1:4" ht="18" customHeight="1" x14ac:dyDescent="0.45">
      <c r="A37" s="44"/>
      <c r="B37" s="23"/>
      <c r="C37" s="23" t="s">
        <v>43</v>
      </c>
      <c r="D37" s="35">
        <v>353000</v>
      </c>
    </row>
    <row r="38" spans="1:4" ht="18" customHeight="1" x14ac:dyDescent="0.45">
      <c r="A38" s="44"/>
      <c r="B38" s="23" t="s">
        <v>3</v>
      </c>
      <c r="C38" s="23" t="s">
        <v>53</v>
      </c>
      <c r="D38" s="35">
        <v>5000</v>
      </c>
    </row>
    <row r="39" spans="1:4" ht="18" customHeight="1" x14ac:dyDescent="0.45">
      <c r="A39" s="44"/>
      <c r="B39" s="23"/>
      <c r="C39" s="23" t="s">
        <v>41</v>
      </c>
      <c r="D39" s="35">
        <v>364600</v>
      </c>
    </row>
    <row r="40" spans="1:4" ht="18" customHeight="1" x14ac:dyDescent="0.45">
      <c r="A40" s="44"/>
      <c r="B40" s="23"/>
      <c r="C40" s="23" t="s">
        <v>43</v>
      </c>
      <c r="D40" s="35">
        <v>187400</v>
      </c>
    </row>
    <row r="41" spans="1:4" ht="18" customHeight="1" x14ac:dyDescent="0.45">
      <c r="A41" s="44"/>
      <c r="B41" s="23" t="s">
        <v>4</v>
      </c>
      <c r="C41" s="23" t="s">
        <v>53</v>
      </c>
      <c r="D41" s="35">
        <v>5000</v>
      </c>
    </row>
    <row r="42" spans="1:4" ht="18" customHeight="1" x14ac:dyDescent="0.45">
      <c r="A42" s="44"/>
      <c r="B42" s="23"/>
      <c r="C42" s="23" t="s">
        <v>41</v>
      </c>
      <c r="D42" s="35">
        <v>77500</v>
      </c>
    </row>
    <row r="43" spans="1:4" ht="18" customHeight="1" x14ac:dyDescent="0.45">
      <c r="A43" s="44"/>
      <c r="B43" s="23"/>
      <c r="C43" s="23" t="s">
        <v>43</v>
      </c>
      <c r="D43" s="35">
        <v>66700</v>
      </c>
    </row>
    <row r="44" spans="1:4" ht="18" customHeight="1" x14ac:dyDescent="0.45">
      <c r="A44" s="44"/>
      <c r="B44" s="23" t="s">
        <v>57</v>
      </c>
      <c r="C44" s="23" t="s">
        <v>53</v>
      </c>
      <c r="D44" s="36">
        <f>GEOMEAN(D35,D38,D41)</f>
        <v>7937.0052598409975</v>
      </c>
    </row>
    <row r="45" spans="1:4" ht="18" customHeight="1" x14ac:dyDescent="0.45">
      <c r="A45" s="44"/>
      <c r="B45" s="23"/>
      <c r="C45" s="23" t="s">
        <v>40</v>
      </c>
      <c r="D45" s="36">
        <f>GEOMEAN(D36,D39,D42)</f>
        <v>229716.33902315699</v>
      </c>
    </row>
    <row r="46" spans="1:4" ht="18" customHeight="1" x14ac:dyDescent="0.45">
      <c r="A46" s="44"/>
      <c r="B46" s="23"/>
      <c r="C46" s="23" t="s">
        <v>42</v>
      </c>
      <c r="D46" s="36">
        <f>GEOMEAN(D37,D40,D43)</f>
        <v>164017.44485261542</v>
      </c>
    </row>
    <row r="47" spans="1:4" ht="18" customHeight="1" x14ac:dyDescent="0.45">
      <c r="A47" s="44"/>
      <c r="B47" s="23" t="s">
        <v>58</v>
      </c>
      <c r="C47" s="23" t="s">
        <v>53</v>
      </c>
      <c r="D47" s="31">
        <v>2.2263810563979294</v>
      </c>
    </row>
    <row r="48" spans="1:4" ht="18" customHeight="1" x14ac:dyDescent="0.45">
      <c r="A48" s="44"/>
      <c r="B48" s="23"/>
      <c r="C48" s="23" t="s">
        <v>40</v>
      </c>
      <c r="D48" s="31">
        <v>2.5715346116930338</v>
      </c>
    </row>
    <row r="49" spans="1:4" ht="18" customHeight="1" x14ac:dyDescent="0.45">
      <c r="A49" s="45"/>
      <c r="B49" s="26"/>
      <c r="C49" s="26" t="s">
        <v>42</v>
      </c>
      <c r="D49" s="32">
        <v>2.3188890296868419</v>
      </c>
    </row>
    <row r="51" spans="1:4" ht="18" customHeight="1" x14ac:dyDescent="0.45">
      <c r="A51" s="13" t="s">
        <v>59</v>
      </c>
    </row>
  </sheetData>
  <mergeCells count="3">
    <mergeCell ref="A5:A19"/>
    <mergeCell ref="A20:A34"/>
    <mergeCell ref="A35:A4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Fig. 6b</vt:lpstr>
      <vt:lpstr>Sup Fig.2a</vt:lpstr>
      <vt:lpstr>Sup Fig.2b</vt:lpstr>
      <vt:lpstr>Sup Fig.2c</vt:lpstr>
      <vt:lpstr>Sup Fig.2d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Masahiro Nakano</dc:creator>
  <cp:lastModifiedBy>Masahiro Nakano</cp:lastModifiedBy>
  <dcterms:created xsi:type="dcterms:W3CDTF">2021-05-30T10:50:51Z</dcterms:created>
  <dcterms:modified xsi:type="dcterms:W3CDTF">2021-06-08T08:01:03Z</dcterms:modified>
</cp:coreProperties>
</file>