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23K\LIBOR\LIBORCEK\Manuscripts\Vohradsky\SigE S coelicolor\CommunBiol_FINAL!!!!\"/>
    </mc:Choice>
  </mc:AlternateContent>
  <xr:revisionPtr revIDLastSave="0" documentId="13_ncr:1_{3B8682D4-6ECC-4FCB-8FE2-73AD1B742D64}" xr6:coauthVersionLast="47" xr6:coauthVersionMax="47" xr10:uidLastSave="{00000000-0000-0000-0000-000000000000}"/>
  <bookViews>
    <workbookView xWindow="-108" yWindow="-108" windowWidth="23256" windowHeight="12576" activeTab="1" xr2:uid="{256BFAB6-9691-404F-95C7-22D190FEC0CA}"/>
  </bookViews>
  <sheets>
    <sheet name="Figure 1" sheetId="1" r:id="rId1"/>
    <sheet name="Figure 4" sheetId="2" r:id="rId2"/>
    <sheet name="Figure 5" sheetId="3" r:id="rId3"/>
    <sheet name="Figure 6" sheetId="4" r:id="rId4"/>
    <sheet name="Figure 7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2" l="1"/>
  <c r="AI3" i="4"/>
  <c r="AJ3" i="4"/>
  <c r="AK3" i="4"/>
  <c r="AL3" i="4"/>
  <c r="AI30" i="4"/>
  <c r="AJ30" i="4"/>
  <c r="AK30" i="4"/>
  <c r="AL30" i="4"/>
  <c r="AI29" i="4"/>
  <c r="AJ29" i="4"/>
  <c r="AK29" i="4"/>
  <c r="AL29" i="4"/>
  <c r="AI28" i="4"/>
  <c r="AJ28" i="4"/>
  <c r="AK28" i="4"/>
  <c r="AL28" i="4"/>
  <c r="AI25" i="4"/>
  <c r="AJ25" i="4"/>
  <c r="AK25" i="4"/>
  <c r="AL25" i="4"/>
  <c r="AI24" i="4"/>
  <c r="AJ24" i="4"/>
  <c r="AK24" i="4"/>
  <c r="AL24" i="4"/>
  <c r="AI23" i="4"/>
  <c r="AJ23" i="4"/>
  <c r="AK23" i="4"/>
  <c r="AL23" i="4"/>
  <c r="AI20" i="4"/>
  <c r="AJ20" i="4"/>
  <c r="AL20" i="4"/>
  <c r="AK20" i="4"/>
  <c r="AI19" i="4"/>
  <c r="AJ19" i="4"/>
  <c r="AL19" i="4"/>
  <c r="AK19" i="4"/>
  <c r="AI18" i="4"/>
  <c r="AJ18" i="4"/>
  <c r="AL18" i="4"/>
  <c r="AK18" i="4"/>
  <c r="AI14" i="4"/>
  <c r="AJ14" i="4"/>
  <c r="AK14" i="4"/>
  <c r="AI13" i="4"/>
  <c r="AJ13" i="4"/>
  <c r="AK13" i="4"/>
  <c r="AI10" i="4"/>
  <c r="AJ10" i="4"/>
  <c r="AL10" i="4"/>
  <c r="AK10" i="4"/>
  <c r="AI9" i="4"/>
  <c r="AJ9" i="4"/>
  <c r="AK9" i="4"/>
  <c r="AL9" i="4"/>
  <c r="AI8" i="4"/>
  <c r="AK8" i="4"/>
  <c r="AL8" i="4"/>
  <c r="AJ8" i="4"/>
  <c r="AI5" i="4"/>
  <c r="AK5" i="4"/>
  <c r="AL5" i="4"/>
  <c r="AJ5" i="4"/>
  <c r="AI4" i="4"/>
  <c r="AJ4" i="4"/>
  <c r="AK4" i="4"/>
  <c r="AL4" i="4"/>
  <c r="AB30" i="4"/>
  <c r="AA30" i="4"/>
  <c r="Z30" i="4"/>
  <c r="Y30" i="4"/>
  <c r="M30" i="4"/>
  <c r="R30" i="4" s="1"/>
  <c r="AG30" i="4" s="1"/>
  <c r="L30" i="4"/>
  <c r="Q30" i="4" s="1"/>
  <c r="AF30" i="4" s="1"/>
  <c r="K30" i="4"/>
  <c r="P30" i="4" s="1"/>
  <c r="AE30" i="4" s="1"/>
  <c r="J30" i="4"/>
  <c r="O30" i="4" s="1"/>
  <c r="AD30" i="4" s="1"/>
  <c r="AB29" i="4"/>
  <c r="AA29" i="4"/>
  <c r="Z29" i="4"/>
  <c r="Y29" i="4"/>
  <c r="M29" i="4"/>
  <c r="R29" i="4" s="1"/>
  <c r="AG29" i="4" s="1"/>
  <c r="L29" i="4"/>
  <c r="Q29" i="4" s="1"/>
  <c r="AF29" i="4" s="1"/>
  <c r="K29" i="4"/>
  <c r="P29" i="4" s="1"/>
  <c r="AE29" i="4" s="1"/>
  <c r="J29" i="4"/>
  <c r="O29" i="4" s="1"/>
  <c r="AD29" i="4" s="1"/>
  <c r="AB28" i="4"/>
  <c r="AA28" i="4"/>
  <c r="Z28" i="4"/>
  <c r="Y28" i="4"/>
  <c r="M28" i="4"/>
  <c r="R28" i="4" s="1"/>
  <c r="AG28" i="4" s="1"/>
  <c r="L28" i="4"/>
  <c r="Q28" i="4" s="1"/>
  <c r="AF28" i="4" s="1"/>
  <c r="K28" i="4"/>
  <c r="P28" i="4" s="1"/>
  <c r="AE28" i="4" s="1"/>
  <c r="J28" i="4"/>
  <c r="O28" i="4" s="1"/>
  <c r="AD28" i="4" s="1"/>
  <c r="AB25" i="4"/>
  <c r="AA25" i="4"/>
  <c r="Z25" i="4"/>
  <c r="Y25" i="4"/>
  <c r="M25" i="4"/>
  <c r="R25" i="4" s="1"/>
  <c r="AG25" i="4" s="1"/>
  <c r="L25" i="4"/>
  <c r="Q25" i="4" s="1"/>
  <c r="AF25" i="4" s="1"/>
  <c r="K25" i="4"/>
  <c r="P25" i="4" s="1"/>
  <c r="AE25" i="4" s="1"/>
  <c r="J25" i="4"/>
  <c r="O25" i="4" s="1"/>
  <c r="AD25" i="4" s="1"/>
  <c r="AB24" i="4"/>
  <c r="AA24" i="4"/>
  <c r="Z24" i="4"/>
  <c r="Y24" i="4"/>
  <c r="M24" i="4"/>
  <c r="R24" i="4" s="1"/>
  <c r="AG24" i="4" s="1"/>
  <c r="L24" i="4"/>
  <c r="Q24" i="4" s="1"/>
  <c r="AF24" i="4" s="1"/>
  <c r="K24" i="4"/>
  <c r="P24" i="4" s="1"/>
  <c r="AE24" i="4" s="1"/>
  <c r="J24" i="4"/>
  <c r="O24" i="4" s="1"/>
  <c r="AD24" i="4" s="1"/>
  <c r="AB23" i="4"/>
  <c r="AA23" i="4"/>
  <c r="Z23" i="4"/>
  <c r="Y23" i="4"/>
  <c r="M23" i="4"/>
  <c r="R23" i="4" s="1"/>
  <c r="AG23" i="4" s="1"/>
  <c r="L23" i="4"/>
  <c r="Q23" i="4" s="1"/>
  <c r="AF23" i="4" s="1"/>
  <c r="K23" i="4"/>
  <c r="P23" i="4" s="1"/>
  <c r="AE23" i="4" s="1"/>
  <c r="J23" i="4"/>
  <c r="O23" i="4" s="1"/>
  <c r="AD23" i="4" s="1"/>
  <c r="AB20" i="4"/>
  <c r="AA20" i="4"/>
  <c r="Z20" i="4"/>
  <c r="Y20" i="4"/>
  <c r="M20" i="4"/>
  <c r="R20" i="4" s="1"/>
  <c r="AG20" i="4" s="1"/>
  <c r="L20" i="4"/>
  <c r="Q20" i="4" s="1"/>
  <c r="AF20" i="4" s="1"/>
  <c r="K20" i="4"/>
  <c r="P20" i="4" s="1"/>
  <c r="AE20" i="4" s="1"/>
  <c r="J20" i="4"/>
  <c r="O20" i="4" s="1"/>
  <c r="AD20" i="4" s="1"/>
  <c r="AB19" i="4"/>
  <c r="AA19" i="4"/>
  <c r="Z19" i="4"/>
  <c r="Y19" i="4"/>
  <c r="M19" i="4"/>
  <c r="R19" i="4" s="1"/>
  <c r="AG19" i="4" s="1"/>
  <c r="L19" i="4"/>
  <c r="Q19" i="4" s="1"/>
  <c r="AF19" i="4" s="1"/>
  <c r="K19" i="4"/>
  <c r="P19" i="4" s="1"/>
  <c r="AE19" i="4" s="1"/>
  <c r="J19" i="4"/>
  <c r="O19" i="4" s="1"/>
  <c r="AD19" i="4" s="1"/>
  <c r="AB18" i="4"/>
  <c r="AA18" i="4"/>
  <c r="Z18" i="4"/>
  <c r="Y18" i="4"/>
  <c r="M18" i="4"/>
  <c r="R18" i="4" s="1"/>
  <c r="AG18" i="4" s="1"/>
  <c r="L18" i="4"/>
  <c r="Q18" i="4" s="1"/>
  <c r="AF18" i="4" s="1"/>
  <c r="K18" i="4"/>
  <c r="P18" i="4" s="1"/>
  <c r="AE18" i="4" s="1"/>
  <c r="J18" i="4"/>
  <c r="O18" i="4" s="1"/>
  <c r="AD18" i="4" s="1"/>
  <c r="AB15" i="4"/>
  <c r="AA15" i="4"/>
  <c r="Z15" i="4"/>
  <c r="Y15" i="4"/>
  <c r="P15" i="4"/>
  <c r="AE15" i="4" s="1"/>
  <c r="M15" i="4"/>
  <c r="R15" i="4" s="1"/>
  <c r="AG15" i="4" s="1"/>
  <c r="AL15" i="4" s="1"/>
  <c r="L15" i="4"/>
  <c r="Q15" i="4" s="1"/>
  <c r="AF15" i="4" s="1"/>
  <c r="K15" i="4"/>
  <c r="J15" i="4"/>
  <c r="O15" i="4" s="1"/>
  <c r="AD15" i="4" s="1"/>
  <c r="AB14" i="4"/>
  <c r="AA14" i="4"/>
  <c r="Z14" i="4"/>
  <c r="Y14" i="4"/>
  <c r="M14" i="4"/>
  <c r="R14" i="4" s="1"/>
  <c r="AG14" i="4" s="1"/>
  <c r="AL14" i="4" s="1"/>
  <c r="L14" i="4"/>
  <c r="Q14" i="4" s="1"/>
  <c r="AF14" i="4" s="1"/>
  <c r="K14" i="4"/>
  <c r="P14" i="4" s="1"/>
  <c r="AE14" i="4" s="1"/>
  <c r="J14" i="4"/>
  <c r="O14" i="4" s="1"/>
  <c r="AD14" i="4" s="1"/>
  <c r="AB13" i="4"/>
  <c r="AA13" i="4"/>
  <c r="Z13" i="4"/>
  <c r="Y13" i="4"/>
  <c r="M13" i="4"/>
  <c r="R13" i="4" s="1"/>
  <c r="AG13" i="4" s="1"/>
  <c r="AL13" i="4" s="1"/>
  <c r="L13" i="4"/>
  <c r="Q13" i="4" s="1"/>
  <c r="AF13" i="4" s="1"/>
  <c r="K13" i="4"/>
  <c r="P13" i="4" s="1"/>
  <c r="AE13" i="4" s="1"/>
  <c r="J13" i="4"/>
  <c r="O13" i="4" s="1"/>
  <c r="AD13" i="4" s="1"/>
  <c r="AB10" i="4"/>
  <c r="AA10" i="4"/>
  <c r="Z10" i="4"/>
  <c r="Y10" i="4"/>
  <c r="M10" i="4"/>
  <c r="R10" i="4" s="1"/>
  <c r="AG10" i="4" s="1"/>
  <c r="L10" i="4"/>
  <c r="Q10" i="4" s="1"/>
  <c r="AF10" i="4" s="1"/>
  <c r="K10" i="4"/>
  <c r="P10" i="4" s="1"/>
  <c r="AE10" i="4" s="1"/>
  <c r="J10" i="4"/>
  <c r="O10" i="4" s="1"/>
  <c r="AD10" i="4" s="1"/>
  <c r="AB9" i="4"/>
  <c r="AA9" i="4"/>
  <c r="Z9" i="4"/>
  <c r="Y9" i="4"/>
  <c r="M9" i="4"/>
  <c r="R9" i="4" s="1"/>
  <c r="AG9" i="4" s="1"/>
  <c r="L9" i="4"/>
  <c r="Q9" i="4" s="1"/>
  <c r="AF9" i="4" s="1"/>
  <c r="K9" i="4"/>
  <c r="P9" i="4" s="1"/>
  <c r="AE9" i="4" s="1"/>
  <c r="J9" i="4"/>
  <c r="O9" i="4" s="1"/>
  <c r="AD9" i="4" s="1"/>
  <c r="AB8" i="4"/>
  <c r="AA8" i="4"/>
  <c r="Z8" i="4"/>
  <c r="Y8" i="4"/>
  <c r="M8" i="4"/>
  <c r="R8" i="4" s="1"/>
  <c r="AG8" i="4" s="1"/>
  <c r="L8" i="4"/>
  <c r="Q8" i="4" s="1"/>
  <c r="AF8" i="4" s="1"/>
  <c r="K8" i="4"/>
  <c r="P8" i="4" s="1"/>
  <c r="AE8" i="4" s="1"/>
  <c r="J8" i="4"/>
  <c r="O8" i="4" s="1"/>
  <c r="AD8" i="4" s="1"/>
  <c r="AB5" i="4"/>
  <c r="AA5" i="4"/>
  <c r="Z5" i="4"/>
  <c r="Y5" i="4"/>
  <c r="M5" i="4"/>
  <c r="R5" i="4" s="1"/>
  <c r="AG5" i="4" s="1"/>
  <c r="L5" i="4"/>
  <c r="Q5" i="4" s="1"/>
  <c r="AF5" i="4" s="1"/>
  <c r="K5" i="4"/>
  <c r="P5" i="4" s="1"/>
  <c r="AE5" i="4" s="1"/>
  <c r="J5" i="4"/>
  <c r="O5" i="4" s="1"/>
  <c r="AD5" i="4" s="1"/>
  <c r="AB4" i="4"/>
  <c r="AA4" i="4"/>
  <c r="Z4" i="4"/>
  <c r="Y4" i="4"/>
  <c r="M4" i="4"/>
  <c r="R4" i="4" s="1"/>
  <c r="AG4" i="4" s="1"/>
  <c r="L4" i="4"/>
  <c r="Q4" i="4" s="1"/>
  <c r="AF4" i="4" s="1"/>
  <c r="K4" i="4"/>
  <c r="P4" i="4" s="1"/>
  <c r="AE4" i="4" s="1"/>
  <c r="J4" i="4"/>
  <c r="O4" i="4" s="1"/>
  <c r="AD4" i="4" s="1"/>
  <c r="AB3" i="4"/>
  <c r="AA3" i="4"/>
  <c r="Z3" i="4"/>
  <c r="Y3" i="4"/>
  <c r="M3" i="4"/>
  <c r="R3" i="4" s="1"/>
  <c r="AG3" i="4" s="1"/>
  <c r="L3" i="4"/>
  <c r="Q3" i="4" s="1"/>
  <c r="AF3" i="4" s="1"/>
  <c r="K3" i="4"/>
  <c r="P3" i="4" s="1"/>
  <c r="AE3" i="4" s="1"/>
  <c r="J3" i="4"/>
  <c r="O3" i="4" s="1"/>
  <c r="AD3" i="4" s="1"/>
  <c r="AN3" i="3"/>
  <c r="AI20" i="3"/>
  <c r="AJ20" i="3"/>
  <c r="AK20" i="3"/>
  <c r="AL20" i="3"/>
  <c r="AI19" i="3"/>
  <c r="AJ19" i="3"/>
  <c r="AK19" i="3"/>
  <c r="AL19" i="3"/>
  <c r="AI18" i="3"/>
  <c r="AJ18" i="3"/>
  <c r="AK18" i="3"/>
  <c r="AL18" i="3"/>
  <c r="AI15" i="3"/>
  <c r="AJ15" i="3"/>
  <c r="AK15" i="3"/>
  <c r="AL15" i="3"/>
  <c r="AI14" i="3"/>
  <c r="AJ14" i="3"/>
  <c r="AK14" i="3"/>
  <c r="AL14" i="3"/>
  <c r="AI13" i="3"/>
  <c r="AJ13" i="3"/>
  <c r="AK13" i="3"/>
  <c r="AL13" i="3"/>
  <c r="AJ10" i="3"/>
  <c r="AK10" i="3"/>
  <c r="AL10" i="3"/>
  <c r="AI10" i="3"/>
  <c r="AJ9" i="3"/>
  <c r="AK9" i="3"/>
  <c r="AL9" i="3"/>
  <c r="AK5" i="3"/>
  <c r="AK3" i="3"/>
  <c r="J3" i="3"/>
  <c r="AB20" i="3"/>
  <c r="AA20" i="3"/>
  <c r="Z20" i="3"/>
  <c r="Y20" i="3"/>
  <c r="M20" i="3"/>
  <c r="R20" i="3" s="1"/>
  <c r="AG20" i="3" s="1"/>
  <c r="L20" i="3"/>
  <c r="Q20" i="3" s="1"/>
  <c r="AF20" i="3" s="1"/>
  <c r="K20" i="3"/>
  <c r="P20" i="3" s="1"/>
  <c r="AE20" i="3" s="1"/>
  <c r="J20" i="3"/>
  <c r="O20" i="3" s="1"/>
  <c r="AD20" i="3" s="1"/>
  <c r="AB19" i="3"/>
  <c r="AA19" i="3"/>
  <c r="Z19" i="3"/>
  <c r="Y19" i="3"/>
  <c r="M19" i="3"/>
  <c r="R19" i="3" s="1"/>
  <c r="AG19" i="3" s="1"/>
  <c r="L19" i="3"/>
  <c r="Q19" i="3" s="1"/>
  <c r="AF19" i="3" s="1"/>
  <c r="K19" i="3"/>
  <c r="P19" i="3" s="1"/>
  <c r="AE19" i="3" s="1"/>
  <c r="J19" i="3"/>
  <c r="O19" i="3" s="1"/>
  <c r="AD19" i="3" s="1"/>
  <c r="AB18" i="3"/>
  <c r="AA18" i="3"/>
  <c r="Z18" i="3"/>
  <c r="Y18" i="3"/>
  <c r="M18" i="3"/>
  <c r="R18" i="3" s="1"/>
  <c r="AG18" i="3" s="1"/>
  <c r="L18" i="3"/>
  <c r="Q18" i="3" s="1"/>
  <c r="AF18" i="3" s="1"/>
  <c r="K18" i="3"/>
  <c r="P18" i="3" s="1"/>
  <c r="AE18" i="3" s="1"/>
  <c r="J18" i="3"/>
  <c r="O18" i="3" s="1"/>
  <c r="AD18" i="3" s="1"/>
  <c r="AB15" i="3"/>
  <c r="AA15" i="3"/>
  <c r="Z15" i="3"/>
  <c r="Y15" i="3"/>
  <c r="M15" i="3"/>
  <c r="R15" i="3" s="1"/>
  <c r="AG15" i="3" s="1"/>
  <c r="L15" i="3"/>
  <c r="Q15" i="3" s="1"/>
  <c r="AF15" i="3" s="1"/>
  <c r="K15" i="3"/>
  <c r="P15" i="3" s="1"/>
  <c r="AE15" i="3" s="1"/>
  <c r="J15" i="3"/>
  <c r="O15" i="3" s="1"/>
  <c r="AD15" i="3" s="1"/>
  <c r="AB14" i="3"/>
  <c r="AA14" i="3"/>
  <c r="Z14" i="3"/>
  <c r="Y14" i="3"/>
  <c r="M14" i="3"/>
  <c r="R14" i="3" s="1"/>
  <c r="AG14" i="3" s="1"/>
  <c r="L14" i="3"/>
  <c r="Q14" i="3" s="1"/>
  <c r="AF14" i="3" s="1"/>
  <c r="K14" i="3"/>
  <c r="P14" i="3" s="1"/>
  <c r="AE14" i="3" s="1"/>
  <c r="J14" i="3"/>
  <c r="O14" i="3" s="1"/>
  <c r="AD14" i="3" s="1"/>
  <c r="AB13" i="3"/>
  <c r="AA13" i="3"/>
  <c r="Z13" i="3"/>
  <c r="Y13" i="3"/>
  <c r="M13" i="3"/>
  <c r="R13" i="3" s="1"/>
  <c r="AG13" i="3" s="1"/>
  <c r="L13" i="3"/>
  <c r="Q13" i="3" s="1"/>
  <c r="AF13" i="3" s="1"/>
  <c r="K13" i="3"/>
  <c r="P13" i="3" s="1"/>
  <c r="AE13" i="3" s="1"/>
  <c r="J13" i="3"/>
  <c r="O13" i="3" s="1"/>
  <c r="AD13" i="3" s="1"/>
  <c r="AB10" i="3"/>
  <c r="AA10" i="3"/>
  <c r="Z10" i="3"/>
  <c r="Y10" i="3"/>
  <c r="M10" i="3"/>
  <c r="R10" i="3" s="1"/>
  <c r="AG10" i="3" s="1"/>
  <c r="L10" i="3"/>
  <c r="Q10" i="3" s="1"/>
  <c r="AF10" i="3" s="1"/>
  <c r="K10" i="3"/>
  <c r="P10" i="3" s="1"/>
  <c r="AE10" i="3" s="1"/>
  <c r="J10" i="3"/>
  <c r="O10" i="3" s="1"/>
  <c r="AD10" i="3" s="1"/>
  <c r="AB9" i="3"/>
  <c r="AA9" i="3"/>
  <c r="Z9" i="3"/>
  <c r="Y9" i="3"/>
  <c r="M9" i="3"/>
  <c r="R9" i="3" s="1"/>
  <c r="AG9" i="3" s="1"/>
  <c r="L9" i="3"/>
  <c r="Q9" i="3" s="1"/>
  <c r="AF9" i="3" s="1"/>
  <c r="K9" i="3"/>
  <c r="P9" i="3" s="1"/>
  <c r="AE9" i="3" s="1"/>
  <c r="J9" i="3"/>
  <c r="O9" i="3" s="1"/>
  <c r="AD9" i="3" s="1"/>
  <c r="AI9" i="3" s="1"/>
  <c r="AB8" i="3"/>
  <c r="AA8" i="3"/>
  <c r="Z8" i="3"/>
  <c r="Y8" i="3"/>
  <c r="M8" i="3"/>
  <c r="R8" i="3" s="1"/>
  <c r="AG8" i="3" s="1"/>
  <c r="AL8" i="3" s="1"/>
  <c r="L8" i="3"/>
  <c r="Q8" i="3" s="1"/>
  <c r="AF8" i="3" s="1"/>
  <c r="AK8" i="3" s="1"/>
  <c r="K8" i="3"/>
  <c r="P8" i="3" s="1"/>
  <c r="AE8" i="3" s="1"/>
  <c r="J8" i="3"/>
  <c r="O8" i="3" s="1"/>
  <c r="AD8" i="3" s="1"/>
  <c r="AI8" i="3" s="1"/>
  <c r="AB5" i="3"/>
  <c r="AA5" i="3"/>
  <c r="Z5" i="3"/>
  <c r="Y5" i="3"/>
  <c r="M5" i="3"/>
  <c r="R5" i="3" s="1"/>
  <c r="AG5" i="3" s="1"/>
  <c r="L5" i="3"/>
  <c r="Q5" i="3" s="1"/>
  <c r="AF5" i="3" s="1"/>
  <c r="AL5" i="3" s="1"/>
  <c r="K5" i="3"/>
  <c r="P5" i="3" s="1"/>
  <c r="AE5" i="3" s="1"/>
  <c r="AJ5" i="3" s="1"/>
  <c r="J5" i="3"/>
  <c r="O5" i="3" s="1"/>
  <c r="AD5" i="3" s="1"/>
  <c r="AI5" i="3" s="1"/>
  <c r="AB4" i="3"/>
  <c r="AA4" i="3"/>
  <c r="Z4" i="3"/>
  <c r="Y4" i="3"/>
  <c r="M4" i="3"/>
  <c r="R4" i="3" s="1"/>
  <c r="AG4" i="3" s="1"/>
  <c r="AL4" i="3" s="1"/>
  <c r="L4" i="3"/>
  <c r="Q4" i="3" s="1"/>
  <c r="AF4" i="3" s="1"/>
  <c r="AK4" i="3" s="1"/>
  <c r="K4" i="3"/>
  <c r="P4" i="3" s="1"/>
  <c r="AE4" i="3" s="1"/>
  <c r="AJ4" i="3" s="1"/>
  <c r="J4" i="3"/>
  <c r="O4" i="3" s="1"/>
  <c r="AD4" i="3" s="1"/>
  <c r="AI4" i="3" s="1"/>
  <c r="AB3" i="3"/>
  <c r="AA3" i="3"/>
  <c r="Z3" i="3"/>
  <c r="Y3" i="3"/>
  <c r="M3" i="3"/>
  <c r="R3" i="3" s="1"/>
  <c r="AG3" i="3" s="1"/>
  <c r="L3" i="3"/>
  <c r="Q3" i="3" s="1"/>
  <c r="AF3" i="3" s="1"/>
  <c r="AL3" i="3" s="1"/>
  <c r="K3" i="3"/>
  <c r="P3" i="3" s="1"/>
  <c r="AE3" i="3" s="1"/>
  <c r="AJ3" i="3" s="1"/>
  <c r="O3" i="3"/>
  <c r="AD3" i="3" s="1"/>
  <c r="AI3" i="3" s="1"/>
  <c r="AN29" i="4" l="1"/>
  <c r="AQ29" i="4"/>
  <c r="AK15" i="4"/>
  <c r="AI15" i="4"/>
  <c r="AT23" i="4"/>
  <c r="AO24" i="4"/>
  <c r="AJ15" i="4"/>
  <c r="AQ13" i="4"/>
  <c r="AQ14" i="4"/>
  <c r="AQ18" i="4"/>
  <c r="AQ19" i="4"/>
  <c r="AN9" i="4"/>
  <c r="AN8" i="4"/>
  <c r="AN14" i="4"/>
  <c r="AN19" i="4"/>
  <c r="AS3" i="4"/>
  <c r="AN4" i="4"/>
  <c r="AN3" i="4"/>
  <c r="AP3" i="4"/>
  <c r="AP4" i="4"/>
  <c r="AU3" i="4"/>
  <c r="AU8" i="4"/>
  <c r="AP19" i="4"/>
  <c r="AJ8" i="3"/>
  <c r="AO8" i="3" s="1"/>
  <c r="AO9" i="3"/>
  <c r="AO4" i="3"/>
  <c r="AT3" i="3"/>
  <c r="AU3" i="3"/>
  <c r="AN4" i="3"/>
  <c r="AO13" i="3"/>
  <c r="AO14" i="3"/>
  <c r="AO18" i="3"/>
  <c r="AO19" i="3"/>
  <c r="AP19" i="3"/>
  <c r="AP18" i="3"/>
  <c r="AN28" i="4" l="1"/>
  <c r="AQ24" i="4"/>
  <c r="AO23" i="4"/>
  <c r="AS28" i="4"/>
  <c r="AP28" i="4"/>
  <c r="AP18" i="4"/>
  <c r="AV28" i="4"/>
  <c r="AO29" i="4"/>
  <c r="AU28" i="4"/>
  <c r="AP29" i="4"/>
  <c r="AO28" i="4"/>
  <c r="AQ28" i="4"/>
  <c r="AT28" i="4"/>
  <c r="AQ23" i="4"/>
  <c r="AN24" i="4"/>
  <c r="AN13" i="4"/>
  <c r="AU23" i="4"/>
  <c r="AS13" i="4"/>
  <c r="AP23" i="4"/>
  <c r="AS23" i="4"/>
  <c r="AP24" i="4"/>
  <c r="AV23" i="4"/>
  <c r="AN23" i="4"/>
  <c r="AP14" i="4"/>
  <c r="AV13" i="4"/>
  <c r="AP13" i="4"/>
  <c r="AU13" i="4"/>
  <c r="AV18" i="4"/>
  <c r="AO8" i="4"/>
  <c r="AO9" i="4"/>
  <c r="AT8" i="4"/>
  <c r="AU18" i="4"/>
  <c r="AQ3" i="4"/>
  <c r="AQ4" i="4"/>
  <c r="AP8" i="4"/>
  <c r="AV8" i="4"/>
  <c r="AP9" i="4"/>
  <c r="AS8" i="4"/>
  <c r="AO18" i="4"/>
  <c r="AO19" i="4"/>
  <c r="AT18" i="4"/>
  <c r="AN18" i="4"/>
  <c r="AT3" i="4"/>
  <c r="AO3" i="4"/>
  <c r="AO4" i="4"/>
  <c r="AS18" i="4"/>
  <c r="AV3" i="4"/>
  <c r="AQ8" i="4"/>
  <c r="AQ9" i="4"/>
  <c r="AO13" i="4"/>
  <c r="AO14" i="4"/>
  <c r="AT13" i="4"/>
  <c r="AT18" i="3"/>
  <c r="AO3" i="3"/>
  <c r="AP13" i="3"/>
  <c r="AP14" i="3"/>
  <c r="AV13" i="3"/>
  <c r="AN8" i="3"/>
  <c r="AS8" i="3"/>
  <c r="AU8" i="3"/>
  <c r="AN9" i="3"/>
  <c r="AQ18" i="3"/>
  <c r="AQ19" i="3"/>
  <c r="AQ13" i="3"/>
  <c r="AQ14" i="3"/>
  <c r="AP3" i="3"/>
  <c r="AP4" i="3"/>
  <c r="AV3" i="3"/>
  <c r="AS18" i="3"/>
  <c r="AN18" i="3"/>
  <c r="AU18" i="3"/>
  <c r="AN19" i="3"/>
  <c r="AV18" i="3"/>
  <c r="AP9" i="3"/>
  <c r="AP8" i="3"/>
  <c r="AV8" i="3"/>
  <c r="AQ8" i="3"/>
  <c r="AQ9" i="3"/>
  <c r="AQ3" i="3"/>
  <c r="AQ4" i="3"/>
  <c r="AT8" i="3"/>
  <c r="AT13" i="3"/>
  <c r="AS13" i="3"/>
  <c r="AN13" i="3"/>
  <c r="AU13" i="3"/>
  <c r="AN14" i="3"/>
  <c r="AS3" i="3"/>
  <c r="AB20" i="2" l="1"/>
  <c r="AA20" i="2"/>
  <c r="Z20" i="2"/>
  <c r="Y20" i="2"/>
  <c r="AB19" i="2"/>
  <c r="AA19" i="2"/>
  <c r="Z19" i="2"/>
  <c r="Y19" i="2"/>
  <c r="AB18" i="2"/>
  <c r="AA18" i="2"/>
  <c r="Z18" i="2"/>
  <c r="Y18" i="2"/>
  <c r="AB15" i="2"/>
  <c r="AA15" i="2"/>
  <c r="Z15" i="2"/>
  <c r="Y15" i="2"/>
  <c r="AB14" i="2"/>
  <c r="AA14" i="2"/>
  <c r="Z14" i="2"/>
  <c r="Y14" i="2"/>
  <c r="AB13" i="2"/>
  <c r="AA13" i="2"/>
  <c r="Z13" i="2"/>
  <c r="Y13" i="2"/>
  <c r="AB10" i="2"/>
  <c r="AA10" i="2"/>
  <c r="Z10" i="2"/>
  <c r="Y10" i="2"/>
  <c r="AB9" i="2"/>
  <c r="AA9" i="2"/>
  <c r="Z9" i="2"/>
  <c r="Y9" i="2"/>
  <c r="AB8" i="2"/>
  <c r="AA8" i="2"/>
  <c r="Z8" i="2"/>
  <c r="Y8" i="2"/>
  <c r="Z5" i="2"/>
  <c r="AA5" i="2"/>
  <c r="AB5" i="2"/>
  <c r="Y5" i="2"/>
  <c r="Z4" i="2"/>
  <c r="AA4" i="2"/>
  <c r="AB4" i="2"/>
  <c r="Y4" i="2"/>
  <c r="Z3" i="2"/>
  <c r="AA3" i="2"/>
  <c r="AB3" i="2"/>
  <c r="Y3" i="2"/>
  <c r="J20" i="2"/>
  <c r="O20" i="2" s="1"/>
  <c r="AD20" i="2" s="1"/>
  <c r="K20" i="2"/>
  <c r="P20" i="2" s="1"/>
  <c r="AE20" i="2" s="1"/>
  <c r="L20" i="2"/>
  <c r="Q20" i="2" s="1"/>
  <c r="AF20" i="2" s="1"/>
  <c r="AK20" i="2" s="1"/>
  <c r="M20" i="2"/>
  <c r="R20" i="2" s="1"/>
  <c r="AG20" i="2" s="1"/>
  <c r="AL20" i="2" s="1"/>
  <c r="J15" i="2"/>
  <c r="O15" i="2" s="1"/>
  <c r="AD15" i="2" s="1"/>
  <c r="AI15" i="2" s="1"/>
  <c r="K15" i="2"/>
  <c r="P15" i="2" s="1"/>
  <c r="AE15" i="2" s="1"/>
  <c r="AJ15" i="2" s="1"/>
  <c r="L15" i="2"/>
  <c r="Q15" i="2" s="1"/>
  <c r="AF15" i="2" s="1"/>
  <c r="M15" i="2"/>
  <c r="R15" i="2" s="1"/>
  <c r="AG15" i="2" s="1"/>
  <c r="AL15" i="2" s="1"/>
  <c r="J10" i="2"/>
  <c r="O10" i="2" s="1"/>
  <c r="AD10" i="2" s="1"/>
  <c r="K10" i="2"/>
  <c r="P10" i="2" s="1"/>
  <c r="AE10" i="2" s="1"/>
  <c r="AJ10" i="2" s="1"/>
  <c r="L10" i="2"/>
  <c r="Q10" i="2" s="1"/>
  <c r="AF10" i="2" s="1"/>
  <c r="M10" i="2"/>
  <c r="R10" i="2" s="1"/>
  <c r="AG10" i="2" s="1"/>
  <c r="J5" i="2"/>
  <c r="O5" i="2" s="1"/>
  <c r="AD5" i="2" s="1"/>
  <c r="AI5" i="2" s="1"/>
  <c r="K5" i="2"/>
  <c r="P5" i="2" s="1"/>
  <c r="AE5" i="2" s="1"/>
  <c r="L5" i="2"/>
  <c r="Q5" i="2" s="1"/>
  <c r="AF5" i="2" s="1"/>
  <c r="M5" i="2"/>
  <c r="R5" i="2" s="1"/>
  <c r="AG5" i="2" s="1"/>
  <c r="J19" i="2"/>
  <c r="O19" i="2" s="1"/>
  <c r="AD19" i="2" s="1"/>
  <c r="K19" i="2"/>
  <c r="P19" i="2" s="1"/>
  <c r="AE19" i="2" s="1"/>
  <c r="L19" i="2"/>
  <c r="Q19" i="2" s="1"/>
  <c r="AF19" i="2" s="1"/>
  <c r="AK19" i="2" s="1"/>
  <c r="M19" i="2"/>
  <c r="R19" i="2" s="1"/>
  <c r="AG19" i="2" s="1"/>
  <c r="AL19" i="2" s="1"/>
  <c r="J14" i="2"/>
  <c r="O14" i="2" s="1"/>
  <c r="AD14" i="2" s="1"/>
  <c r="K14" i="2"/>
  <c r="P14" i="2" s="1"/>
  <c r="AE14" i="2" s="1"/>
  <c r="AJ14" i="2" s="1"/>
  <c r="L14" i="2"/>
  <c r="Q14" i="2" s="1"/>
  <c r="AF14" i="2" s="1"/>
  <c r="M14" i="2"/>
  <c r="R14" i="2" s="1"/>
  <c r="AG14" i="2" s="1"/>
  <c r="J9" i="2"/>
  <c r="O9" i="2" s="1"/>
  <c r="AD9" i="2" s="1"/>
  <c r="K9" i="2"/>
  <c r="P9" i="2" s="1"/>
  <c r="AE9" i="2" s="1"/>
  <c r="AJ9" i="2" s="1"/>
  <c r="L9" i="2"/>
  <c r="Q9" i="2" s="1"/>
  <c r="AF9" i="2" s="1"/>
  <c r="M9" i="2"/>
  <c r="R9" i="2" s="1"/>
  <c r="AG9" i="2" s="1"/>
  <c r="J4" i="2"/>
  <c r="O4" i="2" s="1"/>
  <c r="AD4" i="2" s="1"/>
  <c r="AI4" i="2" s="1"/>
  <c r="K4" i="2"/>
  <c r="P4" i="2" s="1"/>
  <c r="AE4" i="2" s="1"/>
  <c r="L4" i="2"/>
  <c r="Q4" i="2" s="1"/>
  <c r="AF4" i="2" s="1"/>
  <c r="M4" i="2"/>
  <c r="R4" i="2" s="1"/>
  <c r="AG4" i="2" s="1"/>
  <c r="M18" i="2"/>
  <c r="R18" i="2" s="1"/>
  <c r="AG18" i="2" s="1"/>
  <c r="L18" i="2"/>
  <c r="Q18" i="2" s="1"/>
  <c r="AF18" i="2" s="1"/>
  <c r="AK18" i="2" s="1"/>
  <c r="K18" i="2"/>
  <c r="P18" i="2" s="1"/>
  <c r="AE18" i="2" s="1"/>
  <c r="J18" i="2"/>
  <c r="O18" i="2" s="1"/>
  <c r="AD18" i="2" s="1"/>
  <c r="M13" i="2"/>
  <c r="R13" i="2" s="1"/>
  <c r="AG13" i="2" s="1"/>
  <c r="AL13" i="2" s="1"/>
  <c r="L13" i="2"/>
  <c r="Q13" i="2" s="1"/>
  <c r="AF13" i="2" s="1"/>
  <c r="K13" i="2"/>
  <c r="P13" i="2" s="1"/>
  <c r="AE13" i="2" s="1"/>
  <c r="AJ13" i="2" s="1"/>
  <c r="J13" i="2"/>
  <c r="O13" i="2" s="1"/>
  <c r="AD13" i="2" s="1"/>
  <c r="AI13" i="2" s="1"/>
  <c r="M8" i="2"/>
  <c r="R8" i="2" s="1"/>
  <c r="AG8" i="2" s="1"/>
  <c r="L8" i="2"/>
  <c r="Q8" i="2" s="1"/>
  <c r="AF8" i="2" s="1"/>
  <c r="K8" i="2"/>
  <c r="P8" i="2" s="1"/>
  <c r="AE8" i="2" s="1"/>
  <c r="AJ8" i="2" s="1"/>
  <c r="J8" i="2"/>
  <c r="O8" i="2" s="1"/>
  <c r="AD8" i="2" s="1"/>
  <c r="AI8" i="2" s="1"/>
  <c r="K3" i="2"/>
  <c r="P3" i="2" s="1"/>
  <c r="AE3" i="2" s="1"/>
  <c r="AJ3" i="2" s="1"/>
  <c r="L3" i="2"/>
  <c r="Q3" i="2" s="1"/>
  <c r="AF3" i="2" s="1"/>
  <c r="M3" i="2"/>
  <c r="R3" i="2" s="1"/>
  <c r="AG3" i="2" s="1"/>
  <c r="O3" i="2"/>
  <c r="AD3" i="2" s="1"/>
  <c r="B40" i="5"/>
  <c r="D40" i="5"/>
  <c r="AI14" i="2" l="1"/>
  <c r="AN14" i="2" s="1"/>
  <c r="AI18" i="2"/>
  <c r="AS18" i="2" s="1"/>
  <c r="AL9" i="2"/>
  <c r="AL10" i="2"/>
  <c r="AJ18" i="2"/>
  <c r="AT18" i="2" s="1"/>
  <c r="AK9" i="2"/>
  <c r="AK10" i="2"/>
  <c r="AL18" i="2"/>
  <c r="AI3" i="2"/>
  <c r="AN4" i="2" s="1"/>
  <c r="AL4" i="2"/>
  <c r="AL14" i="2"/>
  <c r="AL5" i="2"/>
  <c r="AK5" i="2"/>
  <c r="AK15" i="2"/>
  <c r="AJ19" i="2"/>
  <c r="AO18" i="2" s="1"/>
  <c r="AJ20" i="2"/>
  <c r="AO9" i="2"/>
  <c r="AO8" i="2"/>
  <c r="AL8" i="2"/>
  <c r="AT8" i="2" s="1"/>
  <c r="AQ18" i="2"/>
  <c r="AQ19" i="2"/>
  <c r="AI9" i="2"/>
  <c r="AN8" i="2" s="1"/>
  <c r="AI19" i="2"/>
  <c r="AI10" i="2"/>
  <c r="AI20" i="2"/>
  <c r="AS13" i="2"/>
  <c r="AJ5" i="2"/>
  <c r="AU3" i="2" s="1"/>
  <c r="AT13" i="2"/>
  <c r="AO13" i="2"/>
  <c r="AO14" i="2"/>
  <c r="AK4" i="2"/>
  <c r="AP18" i="2"/>
  <c r="AP19" i="2"/>
  <c r="AV18" i="2"/>
  <c r="AL3" i="2"/>
  <c r="AK3" i="2"/>
  <c r="AS3" i="2" s="1"/>
  <c r="AK13" i="2"/>
  <c r="AJ4" i="2"/>
  <c r="AK14" i="2"/>
  <c r="AO4" i="2"/>
  <c r="AQ13" i="2"/>
  <c r="AQ14" i="2"/>
  <c r="AK8" i="2"/>
  <c r="G25" i="5"/>
  <c r="G24" i="5"/>
  <c r="G23" i="5"/>
  <c r="G22" i="5"/>
  <c r="F23" i="5"/>
  <c r="F24" i="5"/>
  <c r="F25" i="5"/>
  <c r="F22" i="5"/>
  <c r="D26" i="5"/>
  <c r="D25" i="5"/>
  <c r="D24" i="5"/>
  <c r="D23" i="5"/>
  <c r="D22" i="5"/>
  <c r="G16" i="5"/>
  <c r="G15" i="5"/>
  <c r="G14" i="5"/>
  <c r="G13" i="5"/>
  <c r="F13" i="5"/>
  <c r="F14" i="5"/>
  <c r="F15" i="5"/>
  <c r="F16" i="5"/>
  <c r="D16" i="5"/>
  <c r="D15" i="5"/>
  <c r="D14" i="5"/>
  <c r="D13" i="5"/>
  <c r="D17" i="5"/>
  <c r="G7" i="5"/>
  <c r="G6" i="5"/>
  <c r="G5" i="5"/>
  <c r="G4" i="5"/>
  <c r="F5" i="5"/>
  <c r="F6" i="5"/>
  <c r="F7" i="5"/>
  <c r="F4" i="5"/>
  <c r="D8" i="5"/>
  <c r="D7" i="5"/>
  <c r="D6" i="5"/>
  <c r="D5" i="5"/>
  <c r="D4" i="5"/>
  <c r="AU8" i="2" l="1"/>
  <c r="AN18" i="2"/>
  <c r="AN3" i="2"/>
  <c r="AN13" i="2"/>
  <c r="AN9" i="2"/>
  <c r="AN19" i="2"/>
  <c r="AU13" i="2"/>
  <c r="AS8" i="2"/>
  <c r="AO19" i="2"/>
  <c r="AU18" i="2"/>
  <c r="AO3" i="2"/>
  <c r="AT3" i="2"/>
  <c r="AP9" i="2"/>
  <c r="AP8" i="2"/>
  <c r="AV8" i="2"/>
  <c r="AV13" i="2"/>
  <c r="AP13" i="2"/>
  <c r="AP14" i="2"/>
  <c r="AV3" i="2"/>
  <c r="AP4" i="2"/>
  <c r="AP3" i="2"/>
  <c r="AQ4" i="2"/>
  <c r="AQ3" i="2"/>
  <c r="AQ8" i="2"/>
  <c r="AQ9" i="2"/>
  <c r="Q91" i="1"/>
  <c r="Q93" i="1"/>
  <c r="Q89" i="1"/>
  <c r="Q85" i="1"/>
  <c r="Q87" i="1"/>
  <c r="Q83" i="1"/>
  <c r="Q79" i="1"/>
  <c r="Q81" i="1"/>
  <c r="Q77" i="1"/>
  <c r="Q73" i="1"/>
  <c r="Q75" i="1"/>
  <c r="Q71" i="1"/>
  <c r="P77" i="1"/>
  <c r="P79" i="1"/>
  <c r="P81" i="1"/>
  <c r="P83" i="1"/>
  <c r="P85" i="1"/>
  <c r="P87" i="1"/>
  <c r="P89" i="1"/>
  <c r="P91" i="1"/>
  <c r="P93" i="1"/>
  <c r="P73" i="1"/>
  <c r="P75" i="1"/>
  <c r="P71" i="1"/>
  <c r="P122" i="1"/>
  <c r="P118" i="1"/>
  <c r="P112" i="1"/>
  <c r="O116" i="1"/>
  <c r="O100" i="1"/>
  <c r="P106" i="1" s="1"/>
  <c r="O102" i="1"/>
  <c r="P102" i="1" s="1"/>
  <c r="O104" i="1"/>
  <c r="P104" i="1" s="1"/>
  <c r="O106" i="1"/>
  <c r="O108" i="1"/>
  <c r="P110" i="1" s="1"/>
  <c r="O110" i="1"/>
  <c r="O112" i="1"/>
  <c r="P116" i="1" s="1"/>
  <c r="O114" i="1"/>
  <c r="O73" i="1"/>
  <c r="O75" i="1"/>
  <c r="O77" i="1"/>
  <c r="O79" i="1"/>
  <c r="O81" i="1"/>
  <c r="O83" i="1"/>
  <c r="O85" i="1"/>
  <c r="O87" i="1"/>
  <c r="O89" i="1"/>
  <c r="O91" i="1"/>
  <c r="O93" i="1"/>
  <c r="O71" i="1"/>
  <c r="O38" i="1"/>
  <c r="O40" i="1"/>
  <c r="O42" i="1"/>
  <c r="P42" i="1" s="1"/>
  <c r="O44" i="1"/>
  <c r="O46" i="1"/>
  <c r="O48" i="1"/>
  <c r="P48" i="1" s="1"/>
  <c r="O50" i="1"/>
  <c r="P50" i="1" s="1"/>
  <c r="O52" i="1"/>
  <c r="O54" i="1"/>
  <c r="P54" i="1" s="1"/>
  <c r="O56" i="1"/>
  <c r="O58" i="1"/>
  <c r="O36" i="1"/>
  <c r="P36" i="1" s="1"/>
  <c r="O6" i="1"/>
  <c r="O8" i="1"/>
  <c r="O10" i="1"/>
  <c r="O12" i="1"/>
  <c r="O14" i="1"/>
  <c r="O16" i="1"/>
  <c r="O18" i="1"/>
  <c r="P18" i="1" s="1"/>
  <c r="O20" i="1"/>
  <c r="O22" i="1"/>
  <c r="O24" i="1"/>
  <c r="O26" i="1"/>
  <c r="O28" i="1"/>
  <c r="P120" i="1" l="1"/>
  <c r="P108" i="1"/>
  <c r="P114" i="1"/>
  <c r="P38" i="1"/>
  <c r="P100" i="1"/>
  <c r="P6" i="1"/>
  <c r="Q6" i="1" s="1"/>
  <c r="P58" i="1"/>
  <c r="P56" i="1"/>
  <c r="P26" i="1" s="1"/>
  <c r="P40" i="1"/>
  <c r="P10" i="1" s="1"/>
  <c r="P24" i="1"/>
  <c r="Q24" i="1" s="1"/>
  <c r="P46" i="1"/>
  <c r="P16" i="1" s="1"/>
  <c r="P20" i="1"/>
  <c r="Q20" i="1" s="1"/>
  <c r="P44" i="1"/>
  <c r="P14" i="1" s="1"/>
  <c r="P52" i="1"/>
  <c r="P22" i="1" s="1"/>
  <c r="Q22" i="1" s="1"/>
  <c r="P28" i="1"/>
  <c r="Q28" i="1" s="1"/>
  <c r="P12" i="1"/>
  <c r="Q12" i="1" s="1"/>
  <c r="P8" i="1"/>
  <c r="Q18" i="1"/>
  <c r="Q8" i="1" l="1"/>
  <c r="Q10" i="1"/>
  <c r="Q26" i="1"/>
  <c r="Q14" i="1"/>
  <c r="Q16" i="1"/>
</calcChain>
</file>

<file path=xl/sharedStrings.xml><?xml version="1.0" encoding="utf-8"?>
<sst xmlns="http://schemas.openxmlformats.org/spreadsheetml/2006/main" count="1033" uniqueCount="132">
  <si>
    <t>Name</t>
  </si>
  <si>
    <t>Volume</t>
  </si>
  <si>
    <t>Area</t>
  </si>
  <si>
    <t>Max. Value</t>
  </si>
  <si>
    <t>INT*mm2</t>
  </si>
  <si>
    <t>mm2</t>
  </si>
  <si>
    <t>INT</t>
  </si>
  <si>
    <t>Sample identifier: 20171215003 (Raw 1-D Image)</t>
  </si>
  <si>
    <t>Signal intensity was analyzed using Quantity One software</t>
  </si>
  <si>
    <t>SigE</t>
  </si>
  <si>
    <t>background</t>
  </si>
  <si>
    <t>Sample in lane 2</t>
  </si>
  <si>
    <t>Sample in lane 3</t>
  </si>
  <si>
    <t>Sample in lane 4</t>
  </si>
  <si>
    <t>Sample in lane 5</t>
  </si>
  <si>
    <t>Sample in lane 6</t>
  </si>
  <si>
    <t>Sample in lane 7</t>
  </si>
  <si>
    <t>Background subtraction</t>
  </si>
  <si>
    <t>Normalization to RNAP</t>
  </si>
  <si>
    <t>Normalization to 1st value</t>
  </si>
  <si>
    <t>RNAP</t>
  </si>
  <si>
    <t>NaCl</t>
  </si>
  <si>
    <t>Diamide</t>
  </si>
  <si>
    <t>Time [Hours]</t>
  </si>
  <si>
    <t>RESULTS of the 1st replica</t>
  </si>
  <si>
    <t>0.5</t>
  </si>
  <si>
    <t>Normalized signal</t>
  </si>
  <si>
    <t>Type of stress</t>
  </si>
  <si>
    <t>42 °C</t>
  </si>
  <si>
    <t>EtOH</t>
  </si>
  <si>
    <t>Sample in lane 8</t>
  </si>
  <si>
    <t>Sample in lane 9</t>
  </si>
  <si>
    <t>Sample in lane 10</t>
  </si>
  <si>
    <t>Sample identifier: 20180228 (Raw 1-D Image)</t>
  </si>
  <si>
    <t>RESULTS of the 2nc replica</t>
  </si>
  <si>
    <t>strain</t>
  </si>
  <si>
    <t>mg of wet biomass</t>
  </si>
  <si>
    <t>OD613</t>
  </si>
  <si>
    <t>OD/mg</t>
  </si>
  <si>
    <t>wt</t>
  </si>
  <si>
    <t>LK3626</t>
  </si>
  <si>
    <t>LK3630</t>
  </si>
  <si>
    <t>LK3633</t>
  </si>
  <si>
    <t>LK3635</t>
  </si>
  <si>
    <t>LK3716</t>
  </si>
  <si>
    <t>genotype</t>
  </si>
  <si>
    <t>A3(2) M145/pBPSA1-PSCO4350- SigEmut-bpsA::apr</t>
  </si>
  <si>
    <t>A3(2)M145/pBPSA-bpsA::apr</t>
  </si>
  <si>
    <t>A3(2) M145/pBPSA1-PSCO4350-bpsA::apr</t>
  </si>
  <si>
    <t>A3(2) M145/pBPSA1-PSCO7657-SigEmut-bpsA::apr</t>
  </si>
  <si>
    <t>A3(2) M145/pBPSA1-PSCO7657-bpsA::apr</t>
  </si>
  <si>
    <t>1st replica</t>
  </si>
  <si>
    <t>Background of wt signal substraction</t>
  </si>
  <si>
    <t>Normalization to wt variant of the promoter</t>
  </si>
  <si>
    <t>2nd replica</t>
  </si>
  <si>
    <t>Experiment identifier 20230125</t>
  </si>
  <si>
    <t>Experiment identifier 20230201</t>
  </si>
  <si>
    <t>3rd replica</t>
  </si>
  <si>
    <t>Mean</t>
  </si>
  <si>
    <t>StDev</t>
  </si>
  <si>
    <t>SCO7657 wt</t>
  </si>
  <si>
    <t>SCO7657 mut</t>
  </si>
  <si>
    <t>SCO4350 wt</t>
  </si>
  <si>
    <t>SCO4350 mut</t>
  </si>
  <si>
    <t>Statistical analysis</t>
  </si>
  <si>
    <t xml:space="preserve">SCO7657 wt vs mut </t>
  </si>
  <si>
    <t>p value</t>
  </si>
  <si>
    <t xml:space="preserve">SCO4350 wt vs mut </t>
  </si>
  <si>
    <t>Figure 7 Indigoidine measurement</t>
  </si>
  <si>
    <t>SCO7657</t>
  </si>
  <si>
    <t xml:space="preserve">3rd replica </t>
  </si>
  <si>
    <t>No of cycles</t>
  </si>
  <si>
    <t>RT-qPCR</t>
  </si>
  <si>
    <t>SCO6722</t>
  </si>
  <si>
    <t>SCO3396</t>
  </si>
  <si>
    <t>SCO4350</t>
  </si>
  <si>
    <t>Spike normalization</t>
  </si>
  <si>
    <r>
      <rPr>
        <sz val="11"/>
        <color theme="1"/>
        <rFont val="Calibri"/>
        <family val="2"/>
        <charset val="238"/>
      </rPr>
      <t>Δ</t>
    </r>
    <r>
      <rPr>
        <i/>
        <sz val="11"/>
        <color theme="1"/>
        <rFont val="Calibri"/>
        <family val="2"/>
        <charset val="238"/>
      </rPr>
      <t>sigE</t>
    </r>
  </si>
  <si>
    <r>
      <t>Δ</t>
    </r>
    <r>
      <rPr>
        <i/>
        <sz val="11"/>
        <color theme="1"/>
        <rFont val="Calibri"/>
        <family val="2"/>
        <charset val="238"/>
      </rPr>
      <t>sigE</t>
    </r>
    <r>
      <rPr>
        <sz val="11"/>
        <color theme="1"/>
        <rFont val="Calibri"/>
        <family val="2"/>
        <charset val="238"/>
      </rPr>
      <t xml:space="preserve"> + EtOH</t>
    </r>
  </si>
  <si>
    <t>wt + EtOH</t>
  </si>
  <si>
    <t>Spikes</t>
  </si>
  <si>
    <t>POWER</t>
  </si>
  <si>
    <t>Optical denstity</t>
  </si>
  <si>
    <t>Normalized OD to wt</t>
  </si>
  <si>
    <t>OD normalization</t>
  </si>
  <si>
    <t>Normalized to max value as a one</t>
  </si>
  <si>
    <r>
      <t>Δ</t>
    </r>
    <r>
      <rPr>
        <b/>
        <i/>
        <sz val="11"/>
        <color theme="1"/>
        <rFont val="Calibri"/>
        <family val="2"/>
        <charset val="238"/>
        <scheme val="minor"/>
      </rPr>
      <t>sigE</t>
    </r>
  </si>
  <si>
    <r>
      <t>Δ</t>
    </r>
    <r>
      <rPr>
        <b/>
        <i/>
        <sz val="11"/>
        <color theme="1"/>
        <rFont val="Calibri"/>
        <family val="2"/>
        <charset val="238"/>
        <scheme val="minor"/>
      </rPr>
      <t>sigE</t>
    </r>
    <r>
      <rPr>
        <b/>
        <sz val="11"/>
        <color theme="1"/>
        <rFont val="Calibri"/>
        <family val="2"/>
        <charset val="238"/>
        <scheme val="minor"/>
      </rPr>
      <t xml:space="preserve"> + EtOH</t>
    </r>
  </si>
  <si>
    <t>T-test</t>
  </si>
  <si>
    <t>wt vs wt in EtOH</t>
  </si>
  <si>
    <r>
      <t>Δ</t>
    </r>
    <r>
      <rPr>
        <b/>
        <i/>
        <sz val="11"/>
        <color theme="1"/>
        <rFont val="Calibri"/>
        <family val="2"/>
        <charset val="238"/>
        <scheme val="minor"/>
      </rPr>
      <t>sigE</t>
    </r>
    <r>
      <rPr>
        <b/>
        <sz val="11"/>
        <color theme="1"/>
        <rFont val="Calibri"/>
        <family val="2"/>
        <charset val="238"/>
        <scheme val="minor"/>
      </rPr>
      <t xml:space="preserve"> vs Δ</t>
    </r>
    <r>
      <rPr>
        <b/>
        <i/>
        <sz val="11"/>
        <color theme="1"/>
        <rFont val="Calibri"/>
        <family val="2"/>
        <charset val="238"/>
        <scheme val="minor"/>
      </rPr>
      <t>sigE</t>
    </r>
    <r>
      <rPr>
        <b/>
        <sz val="11"/>
        <color theme="1"/>
        <rFont val="Calibri"/>
        <family val="2"/>
        <charset val="238"/>
        <scheme val="minor"/>
      </rPr>
      <t xml:space="preserve"> in EtOH</t>
    </r>
  </si>
  <si>
    <r>
      <t>wt vs Δ</t>
    </r>
    <r>
      <rPr>
        <b/>
        <i/>
        <sz val="11"/>
        <color theme="1"/>
        <rFont val="Calibri"/>
        <family val="2"/>
        <charset val="238"/>
        <scheme val="minor"/>
      </rPr>
      <t>sigE</t>
    </r>
  </si>
  <si>
    <r>
      <t>wt vs Δ</t>
    </r>
    <r>
      <rPr>
        <b/>
        <i/>
        <sz val="11"/>
        <color theme="1"/>
        <rFont val="Calibri"/>
        <family val="2"/>
        <charset val="238"/>
        <scheme val="minor"/>
      </rPr>
      <t>sigE</t>
    </r>
    <r>
      <rPr>
        <b/>
        <sz val="11"/>
        <color theme="1"/>
        <rFont val="Calibri"/>
        <family val="2"/>
        <charset val="238"/>
        <scheme val="minor"/>
      </rPr>
      <t xml:space="preserve"> (both in EtOH)</t>
    </r>
  </si>
  <si>
    <t>Statistical analysis T-test SCO7657</t>
  </si>
  <si>
    <t>Statistical analysis T-test SCO6722</t>
  </si>
  <si>
    <t>Statistical analysis T-test SCO3396</t>
  </si>
  <si>
    <t>Statistical analysis T-test SCO4350</t>
  </si>
  <si>
    <t>SCO1595</t>
  </si>
  <si>
    <t>SCO5393</t>
  </si>
  <si>
    <t>SCO5535</t>
  </si>
  <si>
    <t>SCO4921</t>
  </si>
  <si>
    <t>Statistical analysis T-test SCO4921</t>
  </si>
  <si>
    <t>Statistical analysis T-test SCO1595</t>
  </si>
  <si>
    <t>Statistical analysis T-test SCO5393</t>
  </si>
  <si>
    <t>Statistical analysis T-test SCO5535</t>
  </si>
  <si>
    <t>SCO3796</t>
  </si>
  <si>
    <t>SCO4615</t>
  </si>
  <si>
    <t>SCO5213</t>
  </si>
  <si>
    <t>SCO5981</t>
  </si>
  <si>
    <t>SCO3824</t>
  </si>
  <si>
    <t>SCO6532</t>
  </si>
  <si>
    <t>Statistical analysis T-test SCO6532</t>
  </si>
  <si>
    <t>Statistical analysis T-test SCO3796</t>
  </si>
  <si>
    <t>Statistical analysis T-test SCO4615</t>
  </si>
  <si>
    <t>Statistical analysis T-test SCO5213</t>
  </si>
  <si>
    <t>Statistical analysis T-test SCO5981</t>
  </si>
  <si>
    <t>Statistical analysis T-test SCO3824</t>
  </si>
  <si>
    <t>Summary SCO7657 - values used to plot graphs in Fig. 4</t>
  </si>
  <si>
    <t>Summary SCO6722 - values used to plot graphs in Fig. 4</t>
  </si>
  <si>
    <t>Summary SCO3396 - values used to plot graphs in Fig. 4</t>
  </si>
  <si>
    <t>Summary SCO4350 - values used to plot graphs in Fig. 4</t>
  </si>
  <si>
    <t>Summary SCO1595 - values used to plot graphs in Fig. 5</t>
  </si>
  <si>
    <t>Summary SCO5393 - values used to plot graphs in Fig. 5</t>
  </si>
  <si>
    <t>Summary SCO5535 - values used to plot graphs in Fig. 5</t>
  </si>
  <si>
    <t>Summary SCO4921 - values used to plot graphs in Fig. 5</t>
  </si>
  <si>
    <t>Summary SCO3796 - values used to plot graphs in Fig. 6</t>
  </si>
  <si>
    <t>Summary SCO4615 - values used to plot graphs in Fig. 6</t>
  </si>
  <si>
    <t>Summary SCO5213 - values used to plot graphs in Fig. 6</t>
  </si>
  <si>
    <t>Summary SCO5981 - values used to plot graphs in Fig. 6</t>
  </si>
  <si>
    <t>Summary SCO3824 - values used to plot graphs in Fig. 6</t>
  </si>
  <si>
    <t>Summary SCO6532 - values used to plot graphs in Fig. 6</t>
  </si>
  <si>
    <t>Summary - values used to plot the graph in Fig.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</si>
</sst>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3" fillId="0" borderId="0" xfId="0" applyFont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2" borderId="7" xfId="0" applyFill="1" applyBorder="1"/>
    <xf numFmtId="0" fontId="2" fillId="0" borderId="7" xfId="0" applyFont="1" applyBorder="1" applyAlignment="1">
      <alignment horizontal="left"/>
    </xf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1" fillId="2" borderId="9" xfId="0" applyFont="1" applyFill="1" applyBorder="1"/>
    <xf numFmtId="0" fontId="1" fillId="0" borderId="9" xfId="0" applyFont="1" applyBorder="1"/>
    <xf numFmtId="0" fontId="0" fillId="0" borderId="5" xfId="0" applyBorder="1"/>
    <xf numFmtId="0" fontId="0" fillId="0" borderId="10" xfId="0" applyBorder="1"/>
    <xf numFmtId="0" fontId="0" fillId="0" borderId="6" xfId="0" applyBorder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1" fillId="2" borderId="0" xfId="0" applyFont="1" applyFill="1"/>
    <xf numFmtId="0" fontId="0" fillId="3" borderId="0" xfId="0" applyFill="1"/>
    <xf numFmtId="0" fontId="5" fillId="3" borderId="0" xfId="0" applyFont="1" applyFill="1"/>
    <xf numFmtId="0" fontId="0" fillId="4" borderId="0" xfId="0" applyFill="1"/>
    <xf numFmtId="0" fontId="5" fillId="4" borderId="0" xfId="0" applyFont="1" applyFill="1"/>
    <xf numFmtId="0" fontId="1" fillId="4" borderId="0" xfId="0" applyFont="1" applyFill="1"/>
    <xf numFmtId="0" fontId="1" fillId="3" borderId="0" xfId="0" applyFont="1" applyFill="1"/>
    <xf numFmtId="0" fontId="1" fillId="5" borderId="0" xfId="0" applyFont="1" applyFill="1"/>
    <xf numFmtId="0" fontId="0" fillId="5" borderId="0" xfId="0" applyFill="1"/>
    <xf numFmtId="0" fontId="5" fillId="5" borderId="0" xfId="0" applyFont="1" applyFill="1"/>
    <xf numFmtId="0" fontId="1" fillId="6" borderId="0" xfId="0" applyFont="1" applyFill="1"/>
    <xf numFmtId="0" fontId="0" fillId="6" borderId="0" xfId="0" applyFill="1"/>
    <xf numFmtId="0" fontId="5" fillId="6" borderId="0" xfId="0" applyFont="1" applyFill="1"/>
    <xf numFmtId="0" fontId="1" fillId="7" borderId="0" xfId="0" applyFont="1" applyFill="1"/>
    <xf numFmtId="0" fontId="0" fillId="7" borderId="0" xfId="0" applyFill="1"/>
    <xf numFmtId="0" fontId="5" fillId="7" borderId="0" xfId="0" applyFont="1" applyFill="1"/>
    <xf numFmtId="0" fontId="1" fillId="8" borderId="1" xfId="0" applyFont="1" applyFill="1" applyBorder="1"/>
    <xf numFmtId="0" fontId="1" fillId="8" borderId="8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0" xfId="0" applyFont="1" applyFill="1"/>
    <xf numFmtId="0" fontId="1" fillId="8" borderId="4" xfId="0" applyFont="1" applyFill="1" applyBorder="1"/>
    <xf numFmtId="0" fontId="2" fillId="8" borderId="3" xfId="0" applyFont="1" applyFill="1" applyBorder="1"/>
    <xf numFmtId="0" fontId="2" fillId="8" borderId="0" xfId="0" applyFont="1" applyFill="1"/>
    <xf numFmtId="0" fontId="0" fillId="8" borderId="3" xfId="0" applyFill="1" applyBorder="1"/>
    <xf numFmtId="0" fontId="0" fillId="8" borderId="0" xfId="0" applyFill="1"/>
    <xf numFmtId="0" fontId="0" fillId="8" borderId="4" xfId="0" applyFill="1" applyBorder="1"/>
    <xf numFmtId="0" fontId="0" fillId="8" borderId="5" xfId="0" applyFill="1" applyBorder="1"/>
    <xf numFmtId="0" fontId="0" fillId="8" borderId="10" xfId="0" applyFill="1" applyBorder="1"/>
    <xf numFmtId="0" fontId="0" fillId="8" borderId="6" xfId="0" applyFill="1" applyBorder="1"/>
    <xf numFmtId="0" fontId="1" fillId="9" borderId="0" xfId="0" applyFont="1" applyFill="1"/>
    <xf numFmtId="0" fontId="0" fillId="9" borderId="0" xfId="0" applyFill="1"/>
    <xf numFmtId="0" fontId="1" fillId="9" borderId="7" xfId="0" applyFont="1" applyFill="1" applyBorder="1"/>
    <xf numFmtId="0" fontId="0" fillId="9" borderId="7" xfId="0" applyFill="1" applyBorder="1"/>
    <xf numFmtId="0" fontId="4" fillId="9" borderId="7" xfId="0" applyFont="1" applyFill="1" applyBorder="1" applyAlignment="1">
      <alignment horizontal="center"/>
    </xf>
    <xf numFmtId="0" fontId="1" fillId="9" borderId="11" xfId="0" applyFont="1" applyFill="1" applyBorder="1"/>
    <xf numFmtId="0" fontId="4" fillId="9" borderId="11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3.tiff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5256</xdr:colOff>
      <xdr:row>66</xdr:row>
      <xdr:rowOff>96758</xdr:rowOff>
    </xdr:from>
    <xdr:to>
      <xdr:col>8</xdr:col>
      <xdr:colOff>510246</xdr:colOff>
      <xdr:row>107</xdr:row>
      <xdr:rowOff>113703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B813549C-0DC7-BDE4-90BF-1EE0E2E4175E}"/>
            </a:ext>
          </a:extLst>
        </xdr:cNvPr>
        <xdr:cNvGrpSpPr/>
      </xdr:nvGrpSpPr>
      <xdr:grpSpPr>
        <a:xfrm>
          <a:off x="5256" y="11997813"/>
          <a:ext cx="5381790" cy="7401417"/>
          <a:chOff x="1843545" y="530938"/>
          <a:chExt cx="3827210" cy="5829320"/>
        </a:xfrm>
      </xdr:grpSpPr>
      <xdr:pic>
        <xdr:nvPicPr>
          <xdr:cNvPr id="35" name="Picture 34" descr="A blue paper with writing on it&#10;&#10;Description automatically generated">
            <a:extLst>
              <a:ext uri="{FF2B5EF4-FFF2-40B4-BE49-F238E27FC236}">
                <a16:creationId xmlns:a16="http://schemas.microsoft.com/office/drawing/2014/main" id="{FA5F2AA3-3C78-ED3D-3C5B-D5193C86A4E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898" t="8928" r="6132" b="6786"/>
          <a:stretch/>
        </xdr:blipFill>
        <xdr:spPr>
          <a:xfrm rot="16200000" flipH="1">
            <a:off x="2305731" y="68754"/>
            <a:ext cx="2902840" cy="3827208"/>
          </a:xfrm>
          <a:prstGeom prst="rect">
            <a:avLst/>
          </a:prstGeom>
        </xdr:spPr>
      </xdr:pic>
      <xdr:pic>
        <xdr:nvPicPr>
          <xdr:cNvPr id="36" name="Picture 35" descr="A blue rectangular object with writing on it&#10;&#10;Description automatically generated">
            <a:extLst>
              <a:ext uri="{FF2B5EF4-FFF2-40B4-BE49-F238E27FC236}">
                <a16:creationId xmlns:a16="http://schemas.microsoft.com/office/drawing/2014/main" id="{168AF729-A884-4FA4-69B1-5DBD51723C2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1155" t="11570" b="4132"/>
          <a:stretch/>
        </xdr:blipFill>
        <xdr:spPr>
          <a:xfrm rot="16200000" flipV="1">
            <a:off x="2291521" y="2981024"/>
            <a:ext cx="2931258" cy="382721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320040</xdr:colOff>
      <xdr:row>0</xdr:row>
      <xdr:rowOff>87633</xdr:rowOff>
    </xdr:from>
    <xdr:to>
      <xdr:col>8</xdr:col>
      <xdr:colOff>358140</xdr:colOff>
      <xdr:row>38</xdr:row>
      <xdr:rowOff>19054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D2204-DCDD-440B-9E33-F63109B8C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61" t="13140" r="2821"/>
        <a:stretch/>
      </xdr:blipFill>
      <xdr:spPr>
        <a:xfrm rot="5400000" flipV="1">
          <a:off x="-626746" y="1034419"/>
          <a:ext cx="6808471" cy="4914900"/>
        </a:xfrm>
        <a:prstGeom prst="rect">
          <a:avLst/>
        </a:prstGeom>
      </xdr:spPr>
    </xdr:pic>
    <xdr:clientData/>
  </xdr:twoCellAnchor>
  <xdr:twoCellAnchor>
    <xdr:from>
      <xdr:col>1</xdr:col>
      <xdr:colOff>303092</xdr:colOff>
      <xdr:row>8</xdr:row>
      <xdr:rowOff>131380</xdr:rowOff>
    </xdr:from>
    <xdr:to>
      <xdr:col>3</xdr:col>
      <xdr:colOff>571500</xdr:colOff>
      <xdr:row>9</xdr:row>
      <xdr:rowOff>151087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9102DAD-67F6-67DE-BA09-865A95AD157C}"/>
            </a:ext>
          </a:extLst>
        </xdr:cNvPr>
        <xdr:cNvSpPr/>
      </xdr:nvSpPr>
      <xdr:spPr>
        <a:xfrm>
          <a:off x="916005" y="1589119"/>
          <a:ext cx="1494234" cy="20192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32846</xdr:colOff>
      <xdr:row>8</xdr:row>
      <xdr:rowOff>60172</xdr:rowOff>
    </xdr:from>
    <xdr:to>
      <xdr:col>5</xdr:col>
      <xdr:colOff>579976</xdr:colOff>
      <xdr:row>9</xdr:row>
      <xdr:rowOff>76069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82ED395-8EBF-4C22-990C-6B3653DEC174}"/>
            </a:ext>
          </a:extLst>
        </xdr:cNvPr>
        <xdr:cNvSpPr/>
      </xdr:nvSpPr>
      <xdr:spPr>
        <a:xfrm>
          <a:off x="2476501" y="1531620"/>
          <a:ext cx="1158044" cy="19982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434406</xdr:colOff>
      <xdr:row>23</xdr:row>
      <xdr:rowOff>5715</xdr:rowOff>
    </xdr:from>
    <xdr:to>
      <xdr:col>3</xdr:col>
      <xdr:colOff>472966</xdr:colOff>
      <xdr:row>24</xdr:row>
      <xdr:rowOff>19707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D62112-C473-4FB4-8299-EBD2BAFAF27D}"/>
            </a:ext>
          </a:extLst>
        </xdr:cNvPr>
        <xdr:cNvSpPr/>
      </xdr:nvSpPr>
      <xdr:spPr>
        <a:xfrm>
          <a:off x="1045320" y="4236129"/>
          <a:ext cx="1260387" cy="197923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440975</xdr:colOff>
      <xdr:row>23</xdr:row>
      <xdr:rowOff>73309</xdr:rowOff>
    </xdr:from>
    <xdr:to>
      <xdr:col>6</xdr:col>
      <xdr:colOff>216776</xdr:colOff>
      <xdr:row>24</xdr:row>
      <xdr:rowOff>85396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135F10E-84EF-4632-86B9-43E247304C68}"/>
            </a:ext>
          </a:extLst>
        </xdr:cNvPr>
        <xdr:cNvSpPr/>
      </xdr:nvSpPr>
      <xdr:spPr>
        <a:xfrm>
          <a:off x="2884630" y="4303723"/>
          <a:ext cx="997629" cy="19601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523810</xdr:colOff>
      <xdr:row>8</xdr:row>
      <xdr:rowOff>84346</xdr:rowOff>
    </xdr:from>
    <xdr:ext cx="4216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CD5F1CB-E816-D497-F403-A9D4E5368903}"/>
            </a:ext>
          </a:extLst>
        </xdr:cNvPr>
        <xdr:cNvSpPr txBox="1"/>
      </xdr:nvSpPr>
      <xdr:spPr>
        <a:xfrm>
          <a:off x="523810" y="1555794"/>
          <a:ext cx="421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SigE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0</xdr:col>
      <xdr:colOff>577215</xdr:colOff>
      <xdr:row>22</xdr:row>
      <xdr:rowOff>161268</xdr:rowOff>
    </xdr:from>
    <xdr:ext cx="517578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AFDC024-AEA5-4C06-8EC0-3FC8AA4009E8}"/>
            </a:ext>
          </a:extLst>
        </xdr:cNvPr>
        <xdr:cNvSpPr txBox="1"/>
      </xdr:nvSpPr>
      <xdr:spPr>
        <a:xfrm>
          <a:off x="577215" y="4207751"/>
          <a:ext cx="5175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RNAP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3</xdr:col>
      <xdr:colOff>581025</xdr:colOff>
      <xdr:row>23</xdr:row>
      <xdr:rowOff>40268</xdr:rowOff>
    </xdr:from>
    <xdr:ext cx="517578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E2A965B-0C75-42C8-B0CE-1FAC1F4F9A4F}"/>
            </a:ext>
          </a:extLst>
        </xdr:cNvPr>
        <xdr:cNvSpPr txBox="1"/>
      </xdr:nvSpPr>
      <xdr:spPr>
        <a:xfrm>
          <a:off x="2413766" y="4270682"/>
          <a:ext cx="5175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RNAP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535043</xdr:colOff>
      <xdr:row>8</xdr:row>
      <xdr:rowOff>13992</xdr:rowOff>
    </xdr:from>
    <xdr:ext cx="421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631EE45-BB72-4E6F-8D78-9A6D2184EC5F}"/>
            </a:ext>
          </a:extLst>
        </xdr:cNvPr>
        <xdr:cNvSpPr txBox="1"/>
      </xdr:nvSpPr>
      <xdr:spPr>
        <a:xfrm>
          <a:off x="3589612" y="1485440"/>
          <a:ext cx="421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SigE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1</xdr:col>
      <xdr:colOff>443274</xdr:colOff>
      <xdr:row>4</xdr:row>
      <xdr:rowOff>92820</xdr:rowOff>
    </xdr:from>
    <xdr:ext cx="1337289" cy="2332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6DEBBAD-F4CF-4A44-B8BB-389DF37917DE}"/>
            </a:ext>
          </a:extLst>
        </xdr:cNvPr>
        <xdr:cNvSpPr txBox="1"/>
      </xdr:nvSpPr>
      <xdr:spPr>
        <a:xfrm>
          <a:off x="1054188" y="828544"/>
          <a:ext cx="133728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1   2   3   4   5   6   7   8</a:t>
          </a:r>
          <a:r>
            <a:rPr lang="cs-CZ" sz="900" b="1" baseline="0">
              <a:solidFill>
                <a:srgbClr val="C00000"/>
              </a:solidFill>
            </a:rPr>
            <a:t>   9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oneCellAnchor>
    <xdr:from>
      <xdr:col>4</xdr:col>
      <xdr:colOff>94068</xdr:colOff>
      <xdr:row>3</xdr:row>
      <xdr:rowOff>149181</xdr:rowOff>
    </xdr:from>
    <xdr:ext cx="1142044" cy="233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8D02E95-1CE2-4154-9402-860C9C0105DC}"/>
            </a:ext>
          </a:extLst>
        </xdr:cNvPr>
        <xdr:cNvSpPr txBox="1"/>
      </xdr:nvSpPr>
      <xdr:spPr>
        <a:xfrm>
          <a:off x="2537723" y="700974"/>
          <a:ext cx="114204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1   2   3   4   5   6   7   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oneCellAnchor>
    <xdr:from>
      <xdr:col>4</xdr:col>
      <xdr:colOff>360637</xdr:colOff>
      <xdr:row>22</xdr:row>
      <xdr:rowOff>50646</xdr:rowOff>
    </xdr:from>
    <xdr:ext cx="1142044" cy="2332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7DB6B41-5969-46E7-A01D-844046288735}"/>
            </a:ext>
          </a:extLst>
        </xdr:cNvPr>
        <xdr:cNvSpPr txBox="1"/>
      </xdr:nvSpPr>
      <xdr:spPr>
        <a:xfrm>
          <a:off x="2804292" y="4097129"/>
          <a:ext cx="114204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1   2   3   4   5   6   7   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oneCellAnchor>
    <xdr:from>
      <xdr:col>1</xdr:col>
      <xdr:colOff>325033</xdr:colOff>
      <xdr:row>21</xdr:row>
      <xdr:rowOff>172697</xdr:rowOff>
    </xdr:from>
    <xdr:ext cx="1415580" cy="23320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7C729CB-FC6D-4234-89A9-3BA462BD50C2}"/>
            </a:ext>
          </a:extLst>
        </xdr:cNvPr>
        <xdr:cNvSpPr txBox="1"/>
      </xdr:nvSpPr>
      <xdr:spPr>
        <a:xfrm>
          <a:off x="935947" y="4035249"/>
          <a:ext cx="141558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1   2   3   4   5   6   7   8   9   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twoCellAnchor>
    <xdr:from>
      <xdr:col>2</xdr:col>
      <xdr:colOff>441106</xdr:colOff>
      <xdr:row>6</xdr:row>
      <xdr:rowOff>56362</xdr:rowOff>
    </xdr:from>
    <xdr:to>
      <xdr:col>2</xdr:col>
      <xdr:colOff>444784</xdr:colOff>
      <xdr:row>8</xdr:row>
      <xdr:rowOff>135190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ACE8371-FD43-C088-E39A-DC5BA7B7013E}"/>
            </a:ext>
          </a:extLst>
        </xdr:cNvPr>
        <xdr:cNvCxnSpPr>
          <a:stCxn id="3" idx="0"/>
        </xdr:cNvCxnSpPr>
      </xdr:nvCxnSpPr>
      <xdr:spPr>
        <a:xfrm flipV="1">
          <a:off x="1666932" y="1149666"/>
          <a:ext cx="3678" cy="443263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436310</xdr:colOff>
      <xdr:row>6</xdr:row>
      <xdr:rowOff>66544</xdr:rowOff>
    </xdr:from>
    <xdr:to>
      <xdr:col>9</xdr:col>
      <xdr:colOff>444143</xdr:colOff>
      <xdr:row>10</xdr:row>
      <xdr:rowOff>17500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D4750E2C-81F4-AFDC-DE1C-1424D79705C4}"/>
            </a:ext>
          </a:extLst>
        </xdr:cNvPr>
        <xdr:cNvCxnSpPr>
          <a:endCxn id="22" idx="1"/>
        </xdr:cNvCxnSpPr>
      </xdr:nvCxnSpPr>
      <xdr:spPr>
        <a:xfrm>
          <a:off x="1653651" y="1153788"/>
          <a:ext cx="4268529" cy="67578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444143</xdr:colOff>
      <xdr:row>4</xdr:row>
      <xdr:rowOff>46464</xdr:rowOff>
    </xdr:from>
    <xdr:to>
      <xdr:col>9</xdr:col>
      <xdr:colOff>571236</xdr:colOff>
      <xdr:row>15</xdr:row>
      <xdr:rowOff>169742</xdr:rowOff>
    </xdr:to>
    <xdr:sp macro="" textlink="">
      <xdr:nvSpPr>
        <xdr:cNvPr id="22" name="Left Brace 21">
          <a:extLst>
            <a:ext uri="{FF2B5EF4-FFF2-40B4-BE49-F238E27FC236}">
              <a16:creationId xmlns:a16="http://schemas.microsoft.com/office/drawing/2014/main" id="{149214FA-594E-AB7B-40E4-1201E84C8A23}"/>
            </a:ext>
          </a:extLst>
        </xdr:cNvPr>
        <xdr:cNvSpPr/>
      </xdr:nvSpPr>
      <xdr:spPr>
        <a:xfrm>
          <a:off x="5922180" y="771293"/>
          <a:ext cx="127093" cy="2116559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5443</xdr:colOff>
      <xdr:row>9</xdr:row>
      <xdr:rowOff>76200</xdr:rowOff>
    </xdr:from>
    <xdr:to>
      <xdr:col>5</xdr:col>
      <xdr:colOff>9121</xdr:colOff>
      <xdr:row>11</xdr:row>
      <xdr:rowOff>155028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82E16B2B-BFAF-49CD-AC92-41178670A4F0}"/>
            </a:ext>
          </a:extLst>
        </xdr:cNvPr>
        <xdr:cNvCxnSpPr/>
      </xdr:nvCxnSpPr>
      <xdr:spPr>
        <a:xfrm flipV="1">
          <a:off x="3053443" y="1692729"/>
          <a:ext cx="3678" cy="43805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442856</xdr:colOff>
      <xdr:row>16</xdr:row>
      <xdr:rowOff>16368</xdr:rowOff>
    </xdr:from>
    <xdr:to>
      <xdr:col>9</xdr:col>
      <xdr:colOff>573759</xdr:colOff>
      <xdr:row>27</xdr:row>
      <xdr:rowOff>135836</xdr:rowOff>
    </xdr:to>
    <xdr:sp macro="" textlink="">
      <xdr:nvSpPr>
        <xdr:cNvPr id="26" name="Left Brace 25">
          <a:extLst>
            <a:ext uri="{FF2B5EF4-FFF2-40B4-BE49-F238E27FC236}">
              <a16:creationId xmlns:a16="http://schemas.microsoft.com/office/drawing/2014/main" id="{6A292EE4-15EC-4BD3-86F5-0AACFA4E474D}"/>
            </a:ext>
          </a:extLst>
        </xdr:cNvPr>
        <xdr:cNvSpPr/>
      </xdr:nvSpPr>
      <xdr:spPr>
        <a:xfrm>
          <a:off x="5929256" y="2890197"/>
          <a:ext cx="130903" cy="2095225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606990</xdr:colOff>
      <xdr:row>11</xdr:row>
      <xdr:rowOff>159651</xdr:rowOff>
    </xdr:from>
    <xdr:to>
      <xdr:col>9</xdr:col>
      <xdr:colOff>439046</xdr:colOff>
      <xdr:row>21</xdr:row>
      <xdr:rowOff>165910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31ACC3CE-01E2-4398-A7D8-F74081843E0B}"/>
            </a:ext>
          </a:extLst>
        </xdr:cNvPr>
        <xdr:cNvCxnSpPr>
          <a:endCxn id="26" idx="1"/>
        </xdr:cNvCxnSpPr>
      </xdr:nvCxnSpPr>
      <xdr:spPr>
        <a:xfrm>
          <a:off x="3045390" y="2135408"/>
          <a:ext cx="2880056" cy="180240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477690</xdr:colOff>
      <xdr:row>34</xdr:row>
      <xdr:rowOff>49298</xdr:rowOff>
    </xdr:from>
    <xdr:to>
      <xdr:col>9</xdr:col>
      <xdr:colOff>602878</xdr:colOff>
      <xdr:row>45</xdr:row>
      <xdr:rowOff>168766</xdr:rowOff>
    </xdr:to>
    <xdr:sp macro="" textlink="">
      <xdr:nvSpPr>
        <xdr:cNvPr id="29" name="Left Brace 28">
          <a:extLst>
            <a:ext uri="{FF2B5EF4-FFF2-40B4-BE49-F238E27FC236}">
              <a16:creationId xmlns:a16="http://schemas.microsoft.com/office/drawing/2014/main" id="{B090CC01-FACD-40BE-BF57-6020F4B58AB7}"/>
            </a:ext>
          </a:extLst>
        </xdr:cNvPr>
        <xdr:cNvSpPr/>
      </xdr:nvSpPr>
      <xdr:spPr>
        <a:xfrm>
          <a:off x="5964090" y="6202448"/>
          <a:ext cx="125188" cy="2110193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473026</xdr:colOff>
      <xdr:row>46</xdr:row>
      <xdr:rowOff>27555</xdr:rowOff>
    </xdr:from>
    <xdr:to>
      <xdr:col>9</xdr:col>
      <xdr:colOff>590003</xdr:colOff>
      <xdr:row>57</xdr:row>
      <xdr:rowOff>142359</xdr:rowOff>
    </xdr:to>
    <xdr:sp macro="" textlink="">
      <xdr:nvSpPr>
        <xdr:cNvPr id="30" name="Left Brace 29">
          <a:extLst>
            <a:ext uri="{FF2B5EF4-FFF2-40B4-BE49-F238E27FC236}">
              <a16:creationId xmlns:a16="http://schemas.microsoft.com/office/drawing/2014/main" id="{2A317AF7-8BCD-4846-97D1-D7026876EE33}"/>
            </a:ext>
          </a:extLst>
        </xdr:cNvPr>
        <xdr:cNvSpPr/>
      </xdr:nvSpPr>
      <xdr:spPr>
        <a:xfrm>
          <a:off x="5971250" y="8488383"/>
          <a:ext cx="116977" cy="2138045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32349</xdr:colOff>
      <xdr:row>27</xdr:row>
      <xdr:rowOff>14378</xdr:rowOff>
    </xdr:from>
    <xdr:to>
      <xdr:col>9</xdr:col>
      <xdr:colOff>476836</xdr:colOff>
      <xdr:row>51</xdr:row>
      <xdr:rowOff>172911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55ACCBE7-ECC6-4319-9E9A-0A8D62103C8F}"/>
            </a:ext>
          </a:extLst>
        </xdr:cNvPr>
        <xdr:cNvCxnSpPr>
          <a:endCxn id="30" idx="1"/>
        </xdr:cNvCxnSpPr>
      </xdr:nvCxnSpPr>
      <xdr:spPr>
        <a:xfrm>
          <a:off x="3087538" y="4866736"/>
          <a:ext cx="2888638" cy="447174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29808</xdr:colOff>
      <xdr:row>24</xdr:row>
      <xdr:rowOff>95250</xdr:rowOff>
    </xdr:from>
    <xdr:to>
      <xdr:col>5</xdr:col>
      <xdr:colOff>38965</xdr:colOff>
      <xdr:row>27</xdr:row>
      <xdr:rowOff>16921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E58FAA6-492A-4710-B412-9D2C7BB3F565}"/>
            </a:ext>
          </a:extLst>
        </xdr:cNvPr>
        <xdr:cNvCxnSpPr/>
      </xdr:nvCxnSpPr>
      <xdr:spPr>
        <a:xfrm flipH="1">
          <a:off x="3082138" y="4459432"/>
          <a:ext cx="9157" cy="46719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457496</xdr:colOff>
      <xdr:row>24</xdr:row>
      <xdr:rowOff>15897</xdr:rowOff>
    </xdr:from>
    <xdr:to>
      <xdr:col>9</xdr:col>
      <xdr:colOff>473880</xdr:colOff>
      <xdr:row>40</xdr:row>
      <xdr:rowOff>19925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7731A4E2-CB3B-46AB-8AC3-FA6A3FA8F4FF}"/>
            </a:ext>
          </a:extLst>
        </xdr:cNvPr>
        <xdr:cNvCxnSpPr>
          <a:stCxn id="5" idx="2"/>
          <a:endCxn id="29" idx="1"/>
        </xdr:cNvCxnSpPr>
      </xdr:nvCxnSpPr>
      <xdr:spPr>
        <a:xfrm>
          <a:off x="1679324" y="4430242"/>
          <a:ext cx="4292780" cy="2946924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478487</xdr:colOff>
      <xdr:row>69</xdr:row>
      <xdr:rowOff>57316</xdr:rowOff>
    </xdr:from>
    <xdr:to>
      <xdr:col>9</xdr:col>
      <xdr:colOff>603675</xdr:colOff>
      <xdr:row>80</xdr:row>
      <xdr:rowOff>171070</xdr:rowOff>
    </xdr:to>
    <xdr:sp macro="" textlink="">
      <xdr:nvSpPr>
        <xdr:cNvPr id="48" name="Left Brace 47">
          <a:extLst>
            <a:ext uri="{FF2B5EF4-FFF2-40B4-BE49-F238E27FC236}">
              <a16:creationId xmlns:a16="http://schemas.microsoft.com/office/drawing/2014/main" id="{8904D41C-3997-4B7A-A821-DA0D5B960C9C}"/>
            </a:ext>
          </a:extLst>
        </xdr:cNvPr>
        <xdr:cNvSpPr/>
      </xdr:nvSpPr>
      <xdr:spPr>
        <a:xfrm>
          <a:off x="5994704" y="12638599"/>
          <a:ext cx="125188" cy="2118145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478487</xdr:colOff>
      <xdr:row>81</xdr:row>
      <xdr:rowOff>24186</xdr:rowOff>
    </xdr:from>
    <xdr:to>
      <xdr:col>9</xdr:col>
      <xdr:colOff>607485</xdr:colOff>
      <xdr:row>92</xdr:row>
      <xdr:rowOff>137939</xdr:rowOff>
    </xdr:to>
    <xdr:sp macro="" textlink="">
      <xdr:nvSpPr>
        <xdr:cNvPr id="49" name="Left Brace 48">
          <a:extLst>
            <a:ext uri="{FF2B5EF4-FFF2-40B4-BE49-F238E27FC236}">
              <a16:creationId xmlns:a16="http://schemas.microsoft.com/office/drawing/2014/main" id="{40A17426-A755-4507-8259-AE0D41E4636F}"/>
            </a:ext>
          </a:extLst>
        </xdr:cNvPr>
        <xdr:cNvSpPr/>
      </xdr:nvSpPr>
      <xdr:spPr>
        <a:xfrm>
          <a:off x="5994704" y="14792077"/>
          <a:ext cx="128998" cy="2118145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283857</xdr:colOff>
      <xdr:row>74</xdr:row>
      <xdr:rowOff>105012</xdr:rowOff>
    </xdr:from>
    <xdr:to>
      <xdr:col>4</xdr:col>
      <xdr:colOff>91109</xdr:colOff>
      <xdr:row>75</xdr:row>
      <xdr:rowOff>122815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7D8D8E50-DCE1-4E3B-94D0-161074960577}"/>
            </a:ext>
          </a:extLst>
        </xdr:cNvPr>
        <xdr:cNvSpPr/>
      </xdr:nvSpPr>
      <xdr:spPr>
        <a:xfrm>
          <a:off x="1503057" y="13563104"/>
          <a:ext cx="1026452" cy="199511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</xdr:col>
      <xdr:colOff>520686</xdr:colOff>
      <xdr:row>74</xdr:row>
      <xdr:rowOff>62741</xdr:rowOff>
    </xdr:from>
    <xdr:ext cx="421654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18DBC67-7C04-49A3-B584-48998BC2CE4E}"/>
            </a:ext>
          </a:extLst>
        </xdr:cNvPr>
        <xdr:cNvSpPr txBox="1"/>
      </xdr:nvSpPr>
      <xdr:spPr>
        <a:xfrm>
          <a:off x="1130286" y="13520833"/>
          <a:ext cx="421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SigE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6</xdr:col>
      <xdr:colOff>376661</xdr:colOff>
      <xdr:row>74</xdr:row>
      <xdr:rowOff>78521</xdr:rowOff>
    </xdr:from>
    <xdr:ext cx="421654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08E5E58-46EC-4C35-BB66-CB6C92B0911E}"/>
            </a:ext>
          </a:extLst>
        </xdr:cNvPr>
        <xdr:cNvSpPr txBox="1"/>
      </xdr:nvSpPr>
      <xdr:spPr>
        <a:xfrm>
          <a:off x="4034261" y="13694673"/>
          <a:ext cx="421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SigE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twoCellAnchor>
    <xdr:from>
      <xdr:col>5</xdr:col>
      <xdr:colOff>3774</xdr:colOff>
      <xdr:row>74</xdr:row>
      <xdr:rowOff>100708</xdr:rowOff>
    </xdr:from>
    <xdr:to>
      <xdr:col>6</xdr:col>
      <xdr:colOff>420626</xdr:colOff>
      <xdr:row>75</xdr:row>
      <xdr:rowOff>128036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CD62DAAD-4284-46E7-B663-6EFC45242910}"/>
            </a:ext>
          </a:extLst>
        </xdr:cNvPr>
        <xdr:cNvSpPr/>
      </xdr:nvSpPr>
      <xdr:spPr>
        <a:xfrm>
          <a:off x="3051774" y="13716860"/>
          <a:ext cx="1026452" cy="211259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530874</xdr:colOff>
      <xdr:row>92</xdr:row>
      <xdr:rowOff>83840</xdr:rowOff>
    </xdr:from>
    <xdr:to>
      <xdr:col>3</xdr:col>
      <xdr:colOff>508438</xdr:colOff>
      <xdr:row>93</xdr:row>
      <xdr:rowOff>112881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C3E63994-3103-44B1-A6AF-5582BB97CA92}"/>
            </a:ext>
          </a:extLst>
        </xdr:cNvPr>
        <xdr:cNvSpPr/>
      </xdr:nvSpPr>
      <xdr:spPr>
        <a:xfrm>
          <a:off x="1750074" y="17010750"/>
          <a:ext cx="587164" cy="21297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184858</xdr:colOff>
      <xdr:row>92</xdr:row>
      <xdr:rowOff>126810</xdr:rowOff>
    </xdr:from>
    <xdr:to>
      <xdr:col>6</xdr:col>
      <xdr:colOff>187035</xdr:colOff>
      <xdr:row>93</xdr:row>
      <xdr:rowOff>169378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34F9FA9E-A39F-40AD-B03F-CE2E6CA1A139}"/>
            </a:ext>
          </a:extLst>
        </xdr:cNvPr>
        <xdr:cNvSpPr/>
      </xdr:nvSpPr>
      <xdr:spPr>
        <a:xfrm>
          <a:off x="3232858" y="17022428"/>
          <a:ext cx="611777" cy="226141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160857</xdr:colOff>
      <xdr:row>92</xdr:row>
      <xdr:rowOff>120886</xdr:rowOff>
    </xdr:from>
    <xdr:ext cx="517578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AF54918-6156-473D-8B81-5DDB2EF51685}"/>
            </a:ext>
          </a:extLst>
        </xdr:cNvPr>
        <xdr:cNvSpPr txBox="1"/>
      </xdr:nvSpPr>
      <xdr:spPr>
        <a:xfrm>
          <a:off x="3818457" y="17047796"/>
          <a:ext cx="5175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RNAP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1</xdr:col>
      <xdr:colOff>136334</xdr:colOff>
      <xdr:row>92</xdr:row>
      <xdr:rowOff>46075</xdr:rowOff>
    </xdr:from>
    <xdr:ext cx="517578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55E9EB8-A0E9-444E-A3A9-38882872A9F8}"/>
            </a:ext>
          </a:extLst>
        </xdr:cNvPr>
        <xdr:cNvSpPr txBox="1"/>
      </xdr:nvSpPr>
      <xdr:spPr>
        <a:xfrm>
          <a:off x="745934" y="16972985"/>
          <a:ext cx="5175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 b="1">
              <a:solidFill>
                <a:srgbClr val="C00000"/>
              </a:solidFill>
            </a:rPr>
            <a:t>RNAP</a:t>
          </a:r>
          <a:endParaRPr lang="en-GB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1</xdr:col>
      <xdr:colOff>479268</xdr:colOff>
      <xdr:row>91</xdr:row>
      <xdr:rowOff>21037</xdr:rowOff>
    </xdr:from>
    <xdr:ext cx="1741311" cy="233205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B27D010-72C9-4CC5-9B0E-7412A2D8EB69}"/>
            </a:ext>
          </a:extLst>
        </xdr:cNvPr>
        <xdr:cNvSpPr txBox="1"/>
      </xdr:nvSpPr>
      <xdr:spPr>
        <a:xfrm>
          <a:off x="1088868" y="16764016"/>
          <a:ext cx="174131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1    2    3   4   5   6    7   8</a:t>
          </a:r>
          <a:r>
            <a:rPr lang="cs-CZ" sz="900" b="1" baseline="0">
              <a:solidFill>
                <a:srgbClr val="C00000"/>
              </a:solidFill>
            </a:rPr>
            <a:t>    9   10</a:t>
          </a:r>
          <a:r>
            <a:rPr lang="cs-CZ" sz="900" b="1">
              <a:solidFill>
                <a:srgbClr val="C00000"/>
              </a:solidFill>
            </a:rPr>
            <a:t>   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oneCellAnchor>
    <xdr:from>
      <xdr:col>4</xdr:col>
      <xdr:colOff>599169</xdr:colOff>
      <xdr:row>91</xdr:row>
      <xdr:rowOff>34153</xdr:rowOff>
    </xdr:from>
    <xdr:ext cx="1663019" cy="233205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D6AC027-8116-4DE3-9F24-0E7FC8310EE0}"/>
            </a:ext>
          </a:extLst>
        </xdr:cNvPr>
        <xdr:cNvSpPr txBox="1"/>
      </xdr:nvSpPr>
      <xdr:spPr>
        <a:xfrm>
          <a:off x="3037569" y="16777132"/>
          <a:ext cx="166301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900" b="1">
              <a:solidFill>
                <a:srgbClr val="C00000"/>
              </a:solidFill>
            </a:rPr>
            <a:t>1    2    3   4   5   6   7   8</a:t>
          </a:r>
          <a:r>
            <a:rPr lang="cs-CZ" sz="900" b="1" baseline="0">
              <a:solidFill>
                <a:srgbClr val="C00000"/>
              </a:solidFill>
            </a:rPr>
            <a:t>    9  10</a:t>
          </a:r>
          <a:r>
            <a:rPr lang="cs-CZ" sz="900" b="1">
              <a:solidFill>
                <a:srgbClr val="C00000"/>
              </a:solidFill>
            </a:rPr>
            <a:t>   </a:t>
          </a:r>
          <a:endParaRPr lang="en-GB" sz="900" b="1">
            <a:solidFill>
              <a:srgbClr val="C00000"/>
            </a:solidFill>
          </a:endParaRPr>
        </a:p>
      </xdr:txBody>
    </xdr:sp>
    <xdr:clientData/>
  </xdr:oneCellAnchor>
  <xdr:twoCellAnchor>
    <xdr:from>
      <xdr:col>3</xdr:col>
      <xdr:colOff>175260</xdr:colOff>
      <xdr:row>75</xdr:row>
      <xdr:rowOff>16858</xdr:rowOff>
    </xdr:from>
    <xdr:to>
      <xdr:col>9</xdr:col>
      <xdr:colOff>468702</xdr:colOff>
      <xdr:row>77</xdr:row>
      <xdr:rowOff>7620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BD3939B2-7046-474A-B41B-45B87E15939A}"/>
            </a:ext>
          </a:extLst>
        </xdr:cNvPr>
        <xdr:cNvCxnSpPr/>
      </xdr:nvCxnSpPr>
      <xdr:spPr>
        <a:xfrm flipV="1">
          <a:off x="2004060" y="13740478"/>
          <a:ext cx="3951042" cy="356522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179070</xdr:colOff>
      <xdr:row>75</xdr:row>
      <xdr:rowOff>124720</xdr:rowOff>
    </xdr:from>
    <xdr:to>
      <xdr:col>3</xdr:col>
      <xdr:colOff>191293</xdr:colOff>
      <xdr:row>77</xdr:row>
      <xdr:rowOff>3810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5602C025-783A-44F3-92A4-EB2A95930068}"/>
            </a:ext>
          </a:extLst>
        </xdr:cNvPr>
        <xdr:cNvCxnSpPr>
          <a:stCxn id="52" idx="2"/>
        </xdr:cNvCxnSpPr>
      </xdr:nvCxnSpPr>
      <xdr:spPr>
        <a:xfrm flipH="1">
          <a:off x="2007870" y="13848340"/>
          <a:ext cx="12223" cy="24485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518905</xdr:colOff>
      <xdr:row>75</xdr:row>
      <xdr:rowOff>129941</xdr:rowOff>
    </xdr:from>
    <xdr:to>
      <xdr:col>9</xdr:col>
      <xdr:colOff>566542</xdr:colOff>
      <xdr:row>87</xdr:row>
      <xdr:rowOff>33169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91E5005E-8AA4-4ADC-BB68-BAFBB2FA0605}"/>
            </a:ext>
          </a:extLst>
        </xdr:cNvPr>
        <xdr:cNvCxnSpPr>
          <a:stCxn id="55" idx="2"/>
        </xdr:cNvCxnSpPr>
      </xdr:nvCxnSpPr>
      <xdr:spPr>
        <a:xfrm>
          <a:off x="3566905" y="13930024"/>
          <a:ext cx="2486037" cy="211040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72157</xdr:colOff>
      <xdr:row>92</xdr:row>
      <xdr:rowOff>84083</xdr:rowOff>
    </xdr:from>
    <xdr:to>
      <xdr:col>2</xdr:col>
      <xdr:colOff>257502</xdr:colOff>
      <xdr:row>93</xdr:row>
      <xdr:rowOff>90714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D56C2990-E55D-4A83-9497-B5DDD00679FA}"/>
            </a:ext>
          </a:extLst>
        </xdr:cNvPr>
        <xdr:cNvSpPr/>
      </xdr:nvSpPr>
      <xdr:spPr>
        <a:xfrm>
          <a:off x="1291357" y="17010993"/>
          <a:ext cx="185345" cy="19056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468924</xdr:colOff>
      <xdr:row>98</xdr:row>
      <xdr:rowOff>12062</xdr:rowOff>
    </xdr:from>
    <xdr:to>
      <xdr:col>10</xdr:col>
      <xdr:colOff>15248</xdr:colOff>
      <xdr:row>109</xdr:row>
      <xdr:rowOff>168520</xdr:rowOff>
    </xdr:to>
    <xdr:sp macro="" textlink="">
      <xdr:nvSpPr>
        <xdr:cNvPr id="75" name="Left Brace 74">
          <a:extLst>
            <a:ext uri="{FF2B5EF4-FFF2-40B4-BE49-F238E27FC236}">
              <a16:creationId xmlns:a16="http://schemas.microsoft.com/office/drawing/2014/main" id="{6A032C4B-F008-4222-841D-9514EB8A68EF}"/>
            </a:ext>
          </a:extLst>
        </xdr:cNvPr>
        <xdr:cNvSpPr/>
      </xdr:nvSpPr>
      <xdr:spPr>
        <a:xfrm>
          <a:off x="5942136" y="17970350"/>
          <a:ext cx="154458" cy="2171362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476769</xdr:colOff>
      <xdr:row>95</xdr:row>
      <xdr:rowOff>16799</xdr:rowOff>
    </xdr:from>
    <xdr:to>
      <xdr:col>9</xdr:col>
      <xdr:colOff>472734</xdr:colOff>
      <xdr:row>104</xdr:row>
      <xdr:rowOff>2135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7929AB6B-3EBD-42EA-BCFA-1DE783BC8B91}"/>
            </a:ext>
          </a:extLst>
        </xdr:cNvPr>
        <xdr:cNvCxnSpPr>
          <a:endCxn id="75" idx="1"/>
        </xdr:cNvCxnSpPr>
      </xdr:nvCxnSpPr>
      <xdr:spPr>
        <a:xfrm>
          <a:off x="1698597" y="17496816"/>
          <a:ext cx="4272361" cy="164071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467591</xdr:colOff>
      <xdr:row>93</xdr:row>
      <xdr:rowOff>112881</xdr:rowOff>
    </xdr:from>
    <xdr:to>
      <xdr:col>3</xdr:col>
      <xdr:colOff>214856</xdr:colOff>
      <xdr:row>95</xdr:row>
      <xdr:rowOff>17319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5DE78896-8AC7-409E-BE6E-715C7A8B96A8}"/>
            </a:ext>
          </a:extLst>
        </xdr:cNvPr>
        <xdr:cNvCxnSpPr>
          <a:endCxn id="56" idx="2"/>
        </xdr:cNvCxnSpPr>
      </xdr:nvCxnSpPr>
      <xdr:spPr>
        <a:xfrm flipV="1">
          <a:off x="1686791" y="17192072"/>
          <a:ext cx="356865" cy="271583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141890</xdr:colOff>
      <xdr:row>93</xdr:row>
      <xdr:rowOff>99849</xdr:rowOff>
    </xdr:from>
    <xdr:to>
      <xdr:col>2</xdr:col>
      <xdr:colOff>472440</xdr:colOff>
      <xdr:row>95</xdr:row>
      <xdr:rowOff>21688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F4E5853B-08BC-4E5C-BB96-E6424BCD157B}"/>
            </a:ext>
          </a:extLst>
        </xdr:cNvPr>
        <xdr:cNvCxnSpPr/>
      </xdr:nvCxnSpPr>
      <xdr:spPr>
        <a:xfrm flipH="1" flipV="1">
          <a:off x="1361090" y="17210690"/>
          <a:ext cx="330550" cy="28970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490747</xdr:colOff>
      <xdr:row>93</xdr:row>
      <xdr:rowOff>169378</xdr:rowOff>
    </xdr:from>
    <xdr:to>
      <xdr:col>9</xdr:col>
      <xdr:colOff>475706</xdr:colOff>
      <xdr:row>113</xdr:row>
      <xdr:rowOff>8864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BC9BF949-66E6-4241-A0A0-6EA097E494E2}"/>
            </a:ext>
          </a:extLst>
        </xdr:cNvPr>
        <xdr:cNvCxnSpPr>
          <a:stCxn id="57" idx="2"/>
          <a:endCxn id="88" idx="1"/>
        </xdr:cNvCxnSpPr>
      </xdr:nvCxnSpPr>
      <xdr:spPr>
        <a:xfrm>
          <a:off x="3538747" y="17248569"/>
          <a:ext cx="2423359" cy="3510940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475706</xdr:colOff>
      <xdr:row>109</xdr:row>
      <xdr:rowOff>181591</xdr:rowOff>
    </xdr:from>
    <xdr:to>
      <xdr:col>10</xdr:col>
      <xdr:colOff>25840</xdr:colOff>
      <xdr:row>116</xdr:row>
      <xdr:rowOff>19707</xdr:rowOff>
    </xdr:to>
    <xdr:sp macro="" textlink="">
      <xdr:nvSpPr>
        <xdr:cNvPr id="88" name="Left Brace 87">
          <a:extLst>
            <a:ext uri="{FF2B5EF4-FFF2-40B4-BE49-F238E27FC236}">
              <a16:creationId xmlns:a16="http://schemas.microsoft.com/office/drawing/2014/main" id="{0767CFB9-E5F5-46B5-85D1-8BD48D86F629}"/>
            </a:ext>
          </a:extLst>
        </xdr:cNvPr>
        <xdr:cNvSpPr/>
      </xdr:nvSpPr>
      <xdr:spPr>
        <a:xfrm>
          <a:off x="5973930" y="20236643"/>
          <a:ext cx="161048" cy="1125633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CB52-7993-47E8-87F7-2EEE22DF350F}">
  <dimension ref="A1:R123"/>
  <sheetViews>
    <sheetView topLeftCell="A47" zoomScale="55" zoomScaleNormal="55" workbookViewId="0">
      <selection activeCell="AB80" sqref="AB80"/>
    </sheetView>
  </sheetViews>
  <sheetFormatPr defaultRowHeight="14.4" x14ac:dyDescent="0.3"/>
  <cols>
    <col min="11" max="11" width="14.44140625" bestFit="1" customWidth="1"/>
    <col min="15" max="15" width="21" customWidth="1"/>
    <col min="16" max="16" width="23.88671875" bestFit="1" customWidth="1"/>
    <col min="17" max="17" width="22.77734375" bestFit="1" customWidth="1"/>
  </cols>
  <sheetData>
    <row r="1" spans="1:18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 t="s">
        <v>7</v>
      </c>
      <c r="L1" s="10"/>
      <c r="M1" s="10"/>
      <c r="N1" s="10"/>
      <c r="O1" s="10" t="s">
        <v>8</v>
      </c>
      <c r="P1" s="10"/>
      <c r="Q1" s="10"/>
      <c r="R1" s="11"/>
    </row>
    <row r="2" spans="1:18" x14ac:dyDescent="0.3">
      <c r="A2" s="12"/>
      <c r="K2" t="s">
        <v>0</v>
      </c>
      <c r="L2" t="s">
        <v>1</v>
      </c>
      <c r="M2" t="s">
        <v>2</v>
      </c>
      <c r="N2" t="s">
        <v>3</v>
      </c>
      <c r="R2" s="13"/>
    </row>
    <row r="3" spans="1:18" x14ac:dyDescent="0.3">
      <c r="A3" s="12"/>
      <c r="K3" s="2" t="s">
        <v>9</v>
      </c>
      <c r="L3" t="s">
        <v>4</v>
      </c>
      <c r="M3" t="s">
        <v>5</v>
      </c>
      <c r="N3" t="s">
        <v>6</v>
      </c>
      <c r="O3" t="s">
        <v>17</v>
      </c>
      <c r="P3" t="s">
        <v>18</v>
      </c>
      <c r="Q3" t="s">
        <v>19</v>
      </c>
      <c r="R3" s="13"/>
    </row>
    <row r="4" spans="1:18" x14ac:dyDescent="0.3">
      <c r="A4" s="12"/>
      <c r="R4" s="13"/>
    </row>
    <row r="5" spans="1:18" x14ac:dyDescent="0.3">
      <c r="A5" s="12"/>
      <c r="K5" t="s">
        <v>10</v>
      </c>
      <c r="L5">
        <v>4090.1509161835002</v>
      </c>
      <c r="M5">
        <v>25.4904019015</v>
      </c>
      <c r="N5">
        <v>179</v>
      </c>
      <c r="R5" s="13"/>
    </row>
    <row r="6" spans="1:18" x14ac:dyDescent="0.3">
      <c r="A6" s="12"/>
      <c r="K6" t="s">
        <v>11</v>
      </c>
      <c r="L6">
        <v>4468.2462556275996</v>
      </c>
      <c r="M6">
        <v>25.4904019015</v>
      </c>
      <c r="N6">
        <v>180</v>
      </c>
      <c r="O6">
        <f>L6-L5</f>
        <v>378.09533944409941</v>
      </c>
      <c r="P6">
        <f>O6/P36</f>
        <v>378.09533944409941</v>
      </c>
      <c r="Q6" s="2">
        <f>P6/$P$6</f>
        <v>1</v>
      </c>
      <c r="R6" s="13"/>
    </row>
    <row r="7" spans="1:18" x14ac:dyDescent="0.3">
      <c r="A7" s="12"/>
      <c r="K7" t="s">
        <v>10</v>
      </c>
      <c r="L7">
        <v>4452.0408906170996</v>
      </c>
      <c r="M7">
        <v>25.4904019015</v>
      </c>
      <c r="N7">
        <v>180</v>
      </c>
      <c r="Q7" s="2"/>
      <c r="R7" s="13"/>
    </row>
    <row r="8" spans="1:18" x14ac:dyDescent="0.3">
      <c r="A8" s="12"/>
      <c r="K8" t="s">
        <v>12</v>
      </c>
      <c r="L8">
        <v>4460.1304065923996</v>
      </c>
      <c r="M8">
        <v>25.4904019015</v>
      </c>
      <c r="N8">
        <v>181</v>
      </c>
      <c r="O8">
        <f t="shared" ref="O8:O28" si="0">L8-L7</f>
        <v>8.0895159752999461</v>
      </c>
      <c r="P8">
        <f t="shared" ref="P8:P28" si="1">O8/P38</f>
        <v>8.9245379731998504</v>
      </c>
      <c r="Q8" s="2">
        <f t="shared" ref="Q8:Q10" si="2">P8/$P$6</f>
        <v>2.3603935415658105E-2</v>
      </c>
      <c r="R8" s="13"/>
    </row>
    <row r="9" spans="1:18" x14ac:dyDescent="0.3">
      <c r="A9" s="12"/>
      <c r="K9" t="s">
        <v>10</v>
      </c>
      <c r="L9">
        <v>4396.5466003617003</v>
      </c>
      <c r="M9">
        <v>25.4904019015</v>
      </c>
      <c r="N9">
        <v>179</v>
      </c>
      <c r="Q9" s="2"/>
      <c r="R9" s="13"/>
    </row>
    <row r="10" spans="1:18" x14ac:dyDescent="0.3">
      <c r="A10" s="12"/>
      <c r="K10" t="s">
        <v>13</v>
      </c>
      <c r="L10">
        <v>4454.0843360587996</v>
      </c>
      <c r="M10">
        <v>25.4904019015</v>
      </c>
      <c r="N10">
        <v>179</v>
      </c>
      <c r="O10">
        <f t="shared" si="0"/>
        <v>57.537735697099379</v>
      </c>
      <c r="P10">
        <f t="shared" si="1"/>
        <v>73.651779881326547</v>
      </c>
      <c r="Q10" s="2">
        <f t="shared" si="2"/>
        <v>0.19479684671494293</v>
      </c>
      <c r="R10" s="13"/>
    </row>
    <row r="11" spans="1:18" x14ac:dyDescent="0.3">
      <c r="A11" s="12"/>
      <c r="K11" t="s">
        <v>10</v>
      </c>
      <c r="L11">
        <v>3197.4707216592001</v>
      </c>
      <c r="M11">
        <v>25.4904019015</v>
      </c>
      <c r="N11">
        <v>176</v>
      </c>
      <c r="Q11" s="2"/>
      <c r="R11" s="13"/>
    </row>
    <row r="12" spans="1:18" x14ac:dyDescent="0.3">
      <c r="A12" s="12"/>
      <c r="K12" t="s">
        <v>14</v>
      </c>
      <c r="L12">
        <v>4443.4194468334999</v>
      </c>
      <c r="M12">
        <v>25.4904019015</v>
      </c>
      <c r="N12">
        <v>180</v>
      </c>
      <c r="O12">
        <f t="shared" si="0"/>
        <v>1245.9487251742999</v>
      </c>
      <c r="P12">
        <f t="shared" si="1"/>
        <v>1245.9487251742999</v>
      </c>
      <c r="Q12" s="2">
        <f>P12/$P$12</f>
        <v>1</v>
      </c>
      <c r="R12" s="13"/>
    </row>
    <row r="13" spans="1:18" x14ac:dyDescent="0.3">
      <c r="A13" s="12"/>
      <c r="K13" t="s">
        <v>10</v>
      </c>
      <c r="L13">
        <v>4422.5689300715003</v>
      </c>
      <c r="M13">
        <v>25.4904019015</v>
      </c>
      <c r="N13">
        <v>179</v>
      </c>
      <c r="Q13" s="2"/>
      <c r="R13" s="13"/>
    </row>
    <row r="14" spans="1:18" x14ac:dyDescent="0.3">
      <c r="A14" s="12"/>
      <c r="K14" t="s">
        <v>15</v>
      </c>
      <c r="L14">
        <v>4472.4174123024004</v>
      </c>
      <c r="M14">
        <v>25.4904019015</v>
      </c>
      <c r="N14">
        <v>181</v>
      </c>
      <c r="O14">
        <f t="shared" si="0"/>
        <v>49.848482230900117</v>
      </c>
      <c r="P14">
        <f>O14/P44</f>
        <v>45.77878420282822</v>
      </c>
      <c r="Q14" s="2">
        <f t="shared" ref="Q14:Q16" si="3">P14/$P$12</f>
        <v>3.6742109268119418E-2</v>
      </c>
      <c r="R14" s="13"/>
    </row>
    <row r="15" spans="1:18" x14ac:dyDescent="0.3">
      <c r="A15" s="12"/>
      <c r="K15" t="s">
        <v>10</v>
      </c>
      <c r="L15">
        <v>4448.6491925128003</v>
      </c>
      <c r="M15">
        <v>25.4904019015</v>
      </c>
      <c r="N15">
        <v>180</v>
      </c>
      <c r="Q15" s="2"/>
      <c r="R15" s="13"/>
    </row>
    <row r="16" spans="1:18" x14ac:dyDescent="0.3">
      <c r="A16" s="12"/>
      <c r="K16" t="s">
        <v>16</v>
      </c>
      <c r="L16">
        <v>4474.2975927732004</v>
      </c>
      <c r="M16">
        <v>25.4904019015</v>
      </c>
      <c r="N16">
        <v>180</v>
      </c>
      <c r="O16">
        <f t="shared" si="0"/>
        <v>25.648400260400194</v>
      </c>
      <c r="P16">
        <f>O16/P46</f>
        <v>21.176155840672561</v>
      </c>
      <c r="Q16" s="2">
        <f t="shared" si="3"/>
        <v>1.699600907550201E-2</v>
      </c>
      <c r="R16" s="13"/>
    </row>
    <row r="17" spans="1:18" x14ac:dyDescent="0.3">
      <c r="A17" s="12"/>
      <c r="K17" t="s">
        <v>10</v>
      </c>
      <c r="L17">
        <v>3694.8337556199999</v>
      </c>
      <c r="M17">
        <v>25.4904019015</v>
      </c>
      <c r="N17">
        <v>179</v>
      </c>
      <c r="Q17" s="2"/>
      <c r="R17" s="13"/>
    </row>
    <row r="18" spans="1:18" x14ac:dyDescent="0.3">
      <c r="A18" s="12"/>
      <c r="K18" t="s">
        <v>11</v>
      </c>
      <c r="L18">
        <v>4475.5563130323999</v>
      </c>
      <c r="M18">
        <v>25.4904019015</v>
      </c>
      <c r="N18">
        <v>181</v>
      </c>
      <c r="O18">
        <f t="shared" si="0"/>
        <v>780.72255741239996</v>
      </c>
      <c r="P18">
        <f>O18/P48</f>
        <v>780.72255741239996</v>
      </c>
      <c r="Q18" s="2">
        <f>P18/$P$18</f>
        <v>1</v>
      </c>
      <c r="R18" s="13"/>
    </row>
    <row r="19" spans="1:18" x14ac:dyDescent="0.3">
      <c r="A19" s="12"/>
      <c r="K19" t="s">
        <v>10</v>
      </c>
      <c r="L19">
        <v>4468.7623836000002</v>
      </c>
      <c r="M19">
        <v>25.4904019015</v>
      </c>
      <c r="N19">
        <v>180</v>
      </c>
      <c r="Q19" s="2"/>
      <c r="R19" s="13"/>
    </row>
    <row r="20" spans="1:18" x14ac:dyDescent="0.3">
      <c r="A20" s="12"/>
      <c r="K20" t="s">
        <v>12</v>
      </c>
      <c r="L20">
        <v>4477.9789545353997</v>
      </c>
      <c r="M20">
        <v>25.4904019015</v>
      </c>
      <c r="N20">
        <v>180</v>
      </c>
      <c r="O20">
        <f t="shared" si="0"/>
        <v>9.2165709353994316</v>
      </c>
      <c r="P20">
        <f>O20/P50</f>
        <v>7.9401705043830599</v>
      </c>
      <c r="Q20" s="2">
        <f t="shared" ref="Q20:Q22" si="4">P20/$P$18</f>
        <v>1.0170284474294798E-2</v>
      </c>
      <c r="R20" s="13"/>
    </row>
    <row r="21" spans="1:18" x14ac:dyDescent="0.3">
      <c r="A21" s="12"/>
      <c r="K21" t="s">
        <v>10</v>
      </c>
      <c r="L21">
        <v>4461.0151974022001</v>
      </c>
      <c r="M21">
        <v>25.4904019015</v>
      </c>
      <c r="N21">
        <v>179</v>
      </c>
      <c r="Q21" s="2"/>
      <c r="R21" s="13"/>
    </row>
    <row r="22" spans="1:18" x14ac:dyDescent="0.3">
      <c r="A22" s="12"/>
      <c r="K22" t="s">
        <v>13</v>
      </c>
      <c r="L22">
        <v>4470.5161653837004</v>
      </c>
      <c r="M22">
        <v>25.4904019015</v>
      </c>
      <c r="N22">
        <v>180</v>
      </c>
      <c r="O22">
        <f t="shared" si="0"/>
        <v>9.5009679815002528</v>
      </c>
      <c r="P22">
        <f>O22/P52</f>
        <v>8.8643066272836286</v>
      </c>
      <c r="Q22" s="2">
        <f t="shared" si="4"/>
        <v>1.1353977854390658E-2</v>
      </c>
      <c r="R22" s="13"/>
    </row>
    <row r="23" spans="1:18" x14ac:dyDescent="0.3">
      <c r="A23" s="12"/>
      <c r="K23" t="s">
        <v>10</v>
      </c>
      <c r="L23">
        <v>3881.3876845774998</v>
      </c>
      <c r="M23">
        <v>25.4904019015</v>
      </c>
      <c r="N23">
        <v>178</v>
      </c>
      <c r="Q23" s="2"/>
      <c r="R23" s="13"/>
    </row>
    <row r="24" spans="1:18" x14ac:dyDescent="0.3">
      <c r="A24" s="12"/>
      <c r="K24" t="s">
        <v>14</v>
      </c>
      <c r="L24">
        <v>4467.7353942671998</v>
      </c>
      <c r="M24">
        <v>25.4904019015</v>
      </c>
      <c r="N24">
        <v>180</v>
      </c>
      <c r="O24">
        <f t="shared" si="0"/>
        <v>586.34770968969997</v>
      </c>
      <c r="P24">
        <f>O24/P54</f>
        <v>586.34770968969997</v>
      </c>
      <c r="Q24" s="2">
        <f>P24/$P$24</f>
        <v>1</v>
      </c>
      <c r="R24" s="13"/>
    </row>
    <row r="25" spans="1:18" x14ac:dyDescent="0.3">
      <c r="A25" s="12"/>
      <c r="K25" t="s">
        <v>10</v>
      </c>
      <c r="L25">
        <v>3657.6725416083</v>
      </c>
      <c r="M25">
        <v>25.4904019015</v>
      </c>
      <c r="N25">
        <v>178</v>
      </c>
      <c r="Q25" s="2"/>
      <c r="R25" s="13"/>
    </row>
    <row r="26" spans="1:18" x14ac:dyDescent="0.3">
      <c r="A26" s="12"/>
      <c r="K26" t="s">
        <v>15</v>
      </c>
      <c r="L26">
        <v>4465.5023507947999</v>
      </c>
      <c r="M26">
        <v>25.4904019015</v>
      </c>
      <c r="N26">
        <v>179</v>
      </c>
      <c r="O26">
        <f t="shared" si="0"/>
        <v>807.82980918649992</v>
      </c>
      <c r="P26">
        <f t="shared" si="1"/>
        <v>739.1254811414392</v>
      </c>
      <c r="Q26" s="2">
        <f t="shared" ref="Q26:Q28" si="5">P26/$P$24</f>
        <v>1.2605583153596531</v>
      </c>
      <c r="R26" s="13"/>
    </row>
    <row r="27" spans="1:18" x14ac:dyDescent="0.3">
      <c r="A27" s="12"/>
      <c r="K27" t="s">
        <v>10</v>
      </c>
      <c r="L27">
        <v>2656.9846689443998</v>
      </c>
      <c r="M27">
        <v>25.4904019015</v>
      </c>
      <c r="N27">
        <v>173</v>
      </c>
      <c r="Q27" s="2"/>
      <c r="R27" s="13"/>
    </row>
    <row r="28" spans="1:18" x14ac:dyDescent="0.3">
      <c r="A28" s="12"/>
      <c r="K28" t="s">
        <v>16</v>
      </c>
      <c r="L28">
        <v>4454.1949349099996</v>
      </c>
      <c r="M28">
        <v>25.4904019015</v>
      </c>
      <c r="N28">
        <v>180</v>
      </c>
      <c r="O28">
        <f t="shared" si="0"/>
        <v>1797.2102659655998</v>
      </c>
      <c r="P28">
        <f t="shared" si="1"/>
        <v>1522.9182621328137</v>
      </c>
      <c r="Q28" s="2">
        <f t="shared" si="5"/>
        <v>2.597295490313682</v>
      </c>
      <c r="R28" s="13"/>
    </row>
    <row r="29" spans="1:18" x14ac:dyDescent="0.3">
      <c r="A29" s="12"/>
      <c r="R29" s="13"/>
    </row>
    <row r="30" spans="1:18" x14ac:dyDescent="0.3">
      <c r="A30" s="12"/>
      <c r="R30" s="13"/>
    </row>
    <row r="31" spans="1:18" x14ac:dyDescent="0.3">
      <c r="A31" s="12"/>
      <c r="R31" s="13"/>
    </row>
    <row r="32" spans="1:18" x14ac:dyDescent="0.3">
      <c r="A32" s="12"/>
      <c r="K32" t="s">
        <v>0</v>
      </c>
      <c r="L32" t="s">
        <v>1</v>
      </c>
      <c r="M32" t="s">
        <v>2</v>
      </c>
      <c r="N32" t="s">
        <v>3</v>
      </c>
      <c r="R32" s="13"/>
    </row>
    <row r="33" spans="1:18" x14ac:dyDescent="0.3">
      <c r="A33" s="12"/>
      <c r="K33" s="2" t="s">
        <v>20</v>
      </c>
      <c r="L33" t="s">
        <v>4</v>
      </c>
      <c r="M33" t="s">
        <v>5</v>
      </c>
      <c r="N33" t="s">
        <v>6</v>
      </c>
      <c r="O33" t="s">
        <v>17</v>
      </c>
      <c r="P33" t="s">
        <v>19</v>
      </c>
      <c r="R33" s="13"/>
    </row>
    <row r="34" spans="1:18" x14ac:dyDescent="0.3">
      <c r="A34" s="12"/>
      <c r="R34" s="13"/>
    </row>
    <row r="35" spans="1:18" x14ac:dyDescent="0.3">
      <c r="A35" s="12"/>
      <c r="K35" t="s">
        <v>10</v>
      </c>
      <c r="L35">
        <v>6265.4038554735998</v>
      </c>
      <c r="M35">
        <v>47.230976085199998</v>
      </c>
      <c r="N35">
        <v>179</v>
      </c>
      <c r="R35" s="13"/>
    </row>
    <row r="36" spans="1:18" x14ac:dyDescent="0.3">
      <c r="A36" s="12"/>
      <c r="K36" t="s">
        <v>11</v>
      </c>
      <c r="L36">
        <v>8330.7952692130002</v>
      </c>
      <c r="M36">
        <v>47.230976085199998</v>
      </c>
      <c r="N36">
        <v>181</v>
      </c>
      <c r="O36">
        <f>L36-L35</f>
        <v>2065.3914137394004</v>
      </c>
      <c r="P36">
        <f>O36/$O$36</f>
        <v>1</v>
      </c>
      <c r="R36" s="13"/>
    </row>
    <row r="37" spans="1:18" x14ac:dyDescent="0.3">
      <c r="A37" s="12"/>
      <c r="K37" t="s">
        <v>10</v>
      </c>
      <c r="L37">
        <v>6459.6891707928999</v>
      </c>
      <c r="M37">
        <v>47.230976085199998</v>
      </c>
      <c r="N37">
        <v>179</v>
      </c>
      <c r="R37" s="13"/>
    </row>
    <row r="38" spans="1:18" x14ac:dyDescent="0.3">
      <c r="A38" s="12"/>
      <c r="K38" t="s">
        <v>12</v>
      </c>
      <c r="L38">
        <v>8331.8327917698007</v>
      </c>
      <c r="M38">
        <v>47.230976085199998</v>
      </c>
      <c r="N38">
        <v>181</v>
      </c>
      <c r="O38">
        <f t="shared" ref="O38:O58" si="6">L38-L37</f>
        <v>1872.1436209769008</v>
      </c>
      <c r="P38">
        <f t="shared" ref="P38:P40" si="7">O38/$O$36</f>
        <v>0.90643526864836554</v>
      </c>
      <c r="R38" s="13"/>
    </row>
    <row r="39" spans="1:18" x14ac:dyDescent="0.3">
      <c r="A39" s="12"/>
      <c r="K39" t="s">
        <v>10</v>
      </c>
      <c r="L39">
        <v>6714.4825909564997</v>
      </c>
      <c r="M39">
        <v>47.230976085199998</v>
      </c>
      <c r="N39">
        <v>179</v>
      </c>
      <c r="R39" s="13"/>
    </row>
    <row r="40" spans="1:18" x14ac:dyDescent="0.3">
      <c r="A40" s="12"/>
      <c r="K40" t="s">
        <v>13</v>
      </c>
      <c r="L40">
        <v>8327.9934316486997</v>
      </c>
      <c r="M40">
        <v>47.230976085199998</v>
      </c>
      <c r="N40">
        <v>181</v>
      </c>
      <c r="O40">
        <f t="shared" si="6"/>
        <v>1613.5108406922</v>
      </c>
      <c r="P40">
        <f t="shared" si="7"/>
        <v>0.78121310564128443</v>
      </c>
      <c r="R40" s="13"/>
    </row>
    <row r="41" spans="1:18" x14ac:dyDescent="0.3">
      <c r="A41" s="12"/>
      <c r="K41" t="s">
        <v>10</v>
      </c>
      <c r="L41">
        <v>6257.4460047972998</v>
      </c>
      <c r="M41">
        <v>47.230976085199998</v>
      </c>
      <c r="N41">
        <v>178</v>
      </c>
      <c r="R41" s="13"/>
    </row>
    <row r="42" spans="1:18" x14ac:dyDescent="0.3">
      <c r="A42" s="12"/>
      <c r="K42" t="s">
        <v>14</v>
      </c>
      <c r="L42">
        <v>8331.3482634692009</v>
      </c>
      <c r="M42">
        <v>47.230976085199998</v>
      </c>
      <c r="N42">
        <v>181</v>
      </c>
      <c r="O42">
        <f t="shared" si="6"/>
        <v>2073.9022586719011</v>
      </c>
      <c r="P42">
        <f>O42/$O$42</f>
        <v>1</v>
      </c>
      <c r="R42" s="13"/>
    </row>
    <row r="43" spans="1:18" x14ac:dyDescent="0.3">
      <c r="A43" s="3"/>
      <c r="B43" s="4"/>
      <c r="C43" s="4"/>
      <c r="D43" s="4"/>
      <c r="K43" t="s">
        <v>10</v>
      </c>
      <c r="L43">
        <v>6153.8780805426004</v>
      </c>
      <c r="M43">
        <v>47.7365708337</v>
      </c>
      <c r="N43">
        <v>177</v>
      </c>
      <c r="R43" s="13"/>
    </row>
    <row r="44" spans="1:18" x14ac:dyDescent="0.3">
      <c r="A44" s="3"/>
      <c r="B44" s="4"/>
      <c r="K44" t="s">
        <v>15</v>
      </c>
      <c r="L44">
        <v>8412.1486242073006</v>
      </c>
      <c r="M44">
        <v>47.7365708337</v>
      </c>
      <c r="N44">
        <v>181</v>
      </c>
      <c r="O44">
        <f t="shared" si="6"/>
        <v>2258.2705436647002</v>
      </c>
      <c r="P44">
        <f t="shared" ref="P44:P46" si="8">O44/$O$42</f>
        <v>1.0888992160656916</v>
      </c>
      <c r="R44" s="13"/>
    </row>
    <row r="45" spans="1:18" x14ac:dyDescent="0.3">
      <c r="A45" s="3"/>
      <c r="B45" s="4"/>
      <c r="K45" t="s">
        <v>10</v>
      </c>
      <c r="L45">
        <v>5909.5336185138003</v>
      </c>
      <c r="M45">
        <v>47.7365708337</v>
      </c>
      <c r="N45">
        <v>178</v>
      </c>
      <c r="R45" s="13"/>
    </row>
    <row r="46" spans="1:18" x14ac:dyDescent="0.3">
      <c r="A46" s="3"/>
      <c r="B46" s="4"/>
      <c r="K46" t="s">
        <v>16</v>
      </c>
      <c r="L46">
        <v>8421.4283944863</v>
      </c>
      <c r="M46">
        <v>47.7365708337</v>
      </c>
      <c r="N46">
        <v>183</v>
      </c>
      <c r="O46">
        <f t="shared" si="6"/>
        <v>2511.8947759724997</v>
      </c>
      <c r="P46">
        <f t="shared" si="8"/>
        <v>1.211192458790745</v>
      </c>
      <c r="R46" s="13"/>
    </row>
    <row r="47" spans="1:18" x14ac:dyDescent="0.3">
      <c r="A47" s="3"/>
      <c r="K47" t="s">
        <v>10</v>
      </c>
      <c r="L47">
        <v>6554.1563895753998</v>
      </c>
      <c r="M47">
        <v>47.7365708337</v>
      </c>
      <c r="N47">
        <v>179</v>
      </c>
      <c r="R47" s="13"/>
    </row>
    <row r="48" spans="1:18" x14ac:dyDescent="0.3">
      <c r="A48" s="3"/>
      <c r="K48" t="s">
        <v>11</v>
      </c>
      <c r="L48">
        <v>8381.4074101785991</v>
      </c>
      <c r="M48">
        <v>47.7365708337</v>
      </c>
      <c r="N48">
        <v>181</v>
      </c>
      <c r="O48">
        <f t="shared" si="6"/>
        <v>1827.2510206031993</v>
      </c>
      <c r="P48">
        <f>O48/$O$48</f>
        <v>1</v>
      </c>
      <c r="R48" s="13"/>
    </row>
    <row r="49" spans="1:18" x14ac:dyDescent="0.3">
      <c r="A49" s="3"/>
      <c r="B49" s="4"/>
      <c r="K49" t="s">
        <v>10</v>
      </c>
      <c r="L49">
        <v>6270.4914026299002</v>
      </c>
      <c r="M49">
        <v>47.7365708337</v>
      </c>
      <c r="N49">
        <v>177</v>
      </c>
      <c r="R49" s="13"/>
    </row>
    <row r="50" spans="1:18" x14ac:dyDescent="0.3">
      <c r="A50" s="3"/>
      <c r="B50" s="4"/>
      <c r="K50" t="s">
        <v>12</v>
      </c>
      <c r="L50">
        <v>8391.4771722521</v>
      </c>
      <c r="M50">
        <v>47.7365708337</v>
      </c>
      <c r="N50">
        <v>181</v>
      </c>
      <c r="O50">
        <f t="shared" si="6"/>
        <v>2120.9857696221998</v>
      </c>
      <c r="P50">
        <f>O50/$O$48</f>
        <v>1.1607522697795702</v>
      </c>
      <c r="R50" s="13"/>
    </row>
    <row r="51" spans="1:18" x14ac:dyDescent="0.3">
      <c r="A51" s="3"/>
      <c r="B51" s="4"/>
      <c r="K51" t="s">
        <v>10</v>
      </c>
      <c r="L51">
        <v>6429.8590806337997</v>
      </c>
      <c r="M51">
        <v>47.7365708337</v>
      </c>
      <c r="N51">
        <v>178</v>
      </c>
      <c r="R51" s="13"/>
    </row>
    <row r="52" spans="1:18" x14ac:dyDescent="0.3">
      <c r="A52" s="3"/>
      <c r="B52" s="4"/>
      <c r="K52" t="s">
        <v>13</v>
      </c>
      <c r="L52">
        <v>8388.3488047459996</v>
      </c>
      <c r="M52">
        <v>47.7365708337</v>
      </c>
      <c r="N52">
        <v>180</v>
      </c>
      <c r="O52">
        <f t="shared" si="6"/>
        <v>1958.4897241121998</v>
      </c>
      <c r="P52">
        <f>O52/$O$48</f>
        <v>1.0718230292549935</v>
      </c>
      <c r="R52" s="13"/>
    </row>
    <row r="53" spans="1:18" x14ac:dyDescent="0.3">
      <c r="A53" s="3"/>
      <c r="B53" s="4"/>
      <c r="K53" t="s">
        <v>10</v>
      </c>
      <c r="L53">
        <v>6715.7097115439001</v>
      </c>
      <c r="M53">
        <v>47.7365708337</v>
      </c>
      <c r="N53">
        <v>178</v>
      </c>
      <c r="R53" s="13"/>
    </row>
    <row r="54" spans="1:18" x14ac:dyDescent="0.3">
      <c r="A54" s="3"/>
      <c r="B54" s="4"/>
      <c r="K54" t="s">
        <v>14</v>
      </c>
      <c r="L54">
        <v>8389.9129884989998</v>
      </c>
      <c r="M54">
        <v>47.7365708337</v>
      </c>
      <c r="N54">
        <v>180</v>
      </c>
      <c r="O54">
        <f t="shared" si="6"/>
        <v>1674.2032769550997</v>
      </c>
      <c r="P54">
        <f>O54/$O$54</f>
        <v>1</v>
      </c>
      <c r="R54" s="13"/>
    </row>
    <row r="55" spans="1:18" x14ac:dyDescent="0.3">
      <c r="A55" s="12"/>
      <c r="K55" t="s">
        <v>10</v>
      </c>
      <c r="L55">
        <v>6555.631040925</v>
      </c>
      <c r="M55">
        <v>47.7365708337</v>
      </c>
      <c r="N55">
        <v>180</v>
      </c>
      <c r="R55" s="13"/>
    </row>
    <row r="56" spans="1:18" x14ac:dyDescent="0.3">
      <c r="A56" s="12"/>
      <c r="K56" t="s">
        <v>15</v>
      </c>
      <c r="L56">
        <v>8385.4574347782</v>
      </c>
      <c r="M56">
        <v>47.7365708337</v>
      </c>
      <c r="N56">
        <v>185</v>
      </c>
      <c r="O56">
        <f>L56-L55</f>
        <v>1829.8263938532</v>
      </c>
      <c r="P56">
        <f>O56/$O$54</f>
        <v>1.0929535373871293</v>
      </c>
      <c r="R56" s="13"/>
    </row>
    <row r="57" spans="1:18" x14ac:dyDescent="0.3">
      <c r="A57" s="12"/>
      <c r="K57" t="s">
        <v>10</v>
      </c>
      <c r="L57">
        <v>6410.1566852797996</v>
      </c>
      <c r="M57">
        <v>47.7365708337</v>
      </c>
      <c r="N57">
        <v>178</v>
      </c>
      <c r="R57" s="13"/>
    </row>
    <row r="58" spans="1:18" x14ac:dyDescent="0.3">
      <c r="A58" s="12"/>
      <c r="K58" t="s">
        <v>16</v>
      </c>
      <c r="L58">
        <v>8385.8998301830998</v>
      </c>
      <c r="M58">
        <v>47.7365708337</v>
      </c>
      <c r="N58">
        <v>181</v>
      </c>
      <c r="O58">
        <f t="shared" si="6"/>
        <v>1975.7431449033002</v>
      </c>
      <c r="P58">
        <f>O58/$O$54</f>
        <v>1.1801094718298579</v>
      </c>
      <c r="R58" s="13"/>
    </row>
    <row r="59" spans="1:18" x14ac:dyDescent="0.3">
      <c r="A59" s="12"/>
      <c r="R59" s="13"/>
    </row>
    <row r="60" spans="1:18" x14ac:dyDescent="0.3">
      <c r="A60" s="12"/>
      <c r="R60" s="13"/>
    </row>
    <row r="61" spans="1:18" x14ac:dyDescent="0.3">
      <c r="A61" s="14" t="s">
        <v>24</v>
      </c>
      <c r="R61" s="13"/>
    </row>
    <row r="62" spans="1:18" x14ac:dyDescent="0.3">
      <c r="A62" s="15" t="s">
        <v>27</v>
      </c>
      <c r="B62" s="7"/>
      <c r="C62" s="63" t="s">
        <v>21</v>
      </c>
      <c r="D62" s="63"/>
      <c r="E62" s="63"/>
      <c r="F62" s="63" t="s">
        <v>22</v>
      </c>
      <c r="G62" s="63"/>
      <c r="H62" s="63"/>
      <c r="I62" s="63" t="s">
        <v>28</v>
      </c>
      <c r="J62" s="63"/>
      <c r="K62" s="63"/>
      <c r="L62" s="63" t="s">
        <v>29</v>
      </c>
      <c r="M62" s="63"/>
      <c r="N62" s="63"/>
      <c r="R62" s="13"/>
    </row>
    <row r="63" spans="1:18" x14ac:dyDescent="0.3">
      <c r="A63" s="16" t="s">
        <v>26</v>
      </c>
      <c r="B63" s="5"/>
      <c r="C63" s="8">
        <v>1</v>
      </c>
      <c r="D63" s="8">
        <v>2.3603935415658105E-2</v>
      </c>
      <c r="E63" s="8">
        <v>0.19479684671494293</v>
      </c>
      <c r="F63" s="8">
        <v>1</v>
      </c>
      <c r="G63" s="8">
        <v>3.6742109268119418E-2</v>
      </c>
      <c r="H63" s="8">
        <v>1.699600907550201E-2</v>
      </c>
      <c r="I63" s="8">
        <v>1</v>
      </c>
      <c r="J63" s="8">
        <v>1.0170284474294798E-2</v>
      </c>
      <c r="K63" s="8">
        <v>1.1353977854390658E-2</v>
      </c>
      <c r="L63" s="8">
        <v>1</v>
      </c>
      <c r="M63" s="8">
        <v>1.2605583153596531</v>
      </c>
      <c r="N63" s="8">
        <v>2.597295490313682</v>
      </c>
      <c r="R63" s="13"/>
    </row>
    <row r="64" spans="1:18" x14ac:dyDescent="0.3">
      <c r="A64" s="16" t="s">
        <v>23</v>
      </c>
      <c r="B64" s="5"/>
      <c r="C64" s="6">
        <v>0</v>
      </c>
      <c r="D64" s="6" t="s">
        <v>25</v>
      </c>
      <c r="E64" s="6">
        <v>1</v>
      </c>
      <c r="F64" s="6">
        <v>0</v>
      </c>
      <c r="G64" s="6" t="s">
        <v>25</v>
      </c>
      <c r="H64" s="6">
        <v>1</v>
      </c>
      <c r="I64" s="6">
        <v>0</v>
      </c>
      <c r="J64" s="6" t="s">
        <v>25</v>
      </c>
      <c r="K64" s="6">
        <v>1</v>
      </c>
      <c r="L64" s="6">
        <v>0</v>
      </c>
      <c r="M64" s="6" t="s">
        <v>25</v>
      </c>
      <c r="N64" s="6">
        <v>1</v>
      </c>
      <c r="R64" s="13"/>
    </row>
    <row r="65" spans="1:18" ht="15" thickBot="1" x14ac:dyDescent="0.35">
      <c r="A65" s="17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</row>
    <row r="66" spans="1:18" x14ac:dyDescent="0.3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</row>
    <row r="67" spans="1:18" x14ac:dyDescent="0.3">
      <c r="A67" s="12"/>
      <c r="K67" t="s">
        <v>33</v>
      </c>
      <c r="O67" t="s">
        <v>8</v>
      </c>
      <c r="R67" s="13"/>
    </row>
    <row r="68" spans="1:18" x14ac:dyDescent="0.3">
      <c r="A68" s="12"/>
      <c r="K68" t="s">
        <v>0</v>
      </c>
      <c r="L68" t="s">
        <v>1</v>
      </c>
      <c r="M68" t="s">
        <v>2</v>
      </c>
      <c r="N68" t="s">
        <v>3</v>
      </c>
      <c r="R68" s="13"/>
    </row>
    <row r="69" spans="1:18" x14ac:dyDescent="0.3">
      <c r="A69" s="12"/>
      <c r="K69" s="2" t="s">
        <v>9</v>
      </c>
      <c r="L69" t="s">
        <v>4</v>
      </c>
      <c r="M69" t="s">
        <v>5</v>
      </c>
      <c r="N69" t="s">
        <v>6</v>
      </c>
      <c r="O69" t="s">
        <v>17</v>
      </c>
      <c r="P69" t="s">
        <v>18</v>
      </c>
      <c r="Q69" t="s">
        <v>19</v>
      </c>
      <c r="R69" s="13"/>
    </row>
    <row r="70" spans="1:18" x14ac:dyDescent="0.3">
      <c r="A70" s="12"/>
      <c r="K70" t="s">
        <v>10</v>
      </c>
      <c r="L70">
        <v>9501.6105081214992</v>
      </c>
      <c r="M70">
        <v>55.173026925599999</v>
      </c>
      <c r="N70">
        <v>181</v>
      </c>
      <c r="R70" s="13"/>
    </row>
    <row r="71" spans="1:18" x14ac:dyDescent="0.3">
      <c r="A71" s="12"/>
      <c r="K71" t="s">
        <v>14</v>
      </c>
      <c r="L71">
        <v>9741.9734115061001</v>
      </c>
      <c r="M71">
        <v>55.173026925599999</v>
      </c>
      <c r="N71">
        <v>181</v>
      </c>
      <c r="O71">
        <f>L71-L70</f>
        <v>240.36290338460094</v>
      </c>
      <c r="P71">
        <f>O71/P100</f>
        <v>240.36290338460094</v>
      </c>
      <c r="Q71" s="2">
        <f>P71/$P$71</f>
        <v>1</v>
      </c>
      <c r="R71" s="13"/>
    </row>
    <row r="72" spans="1:18" x14ac:dyDescent="0.3">
      <c r="A72" s="12"/>
      <c r="K72" t="s">
        <v>10</v>
      </c>
      <c r="L72">
        <v>9731.2769226091004</v>
      </c>
      <c r="M72">
        <v>55.173026925599999</v>
      </c>
      <c r="N72">
        <v>181</v>
      </c>
      <c r="Q72" s="2"/>
      <c r="R72" s="13"/>
    </row>
    <row r="73" spans="1:18" x14ac:dyDescent="0.3">
      <c r="A73" s="12"/>
      <c r="K73" t="s">
        <v>15</v>
      </c>
      <c r="L73">
        <v>9743.4533294678004</v>
      </c>
      <c r="M73">
        <v>55.173026925599999</v>
      </c>
      <c r="N73">
        <v>181</v>
      </c>
      <c r="O73">
        <f t="shared" ref="O73:O93" si="9">L73-L72</f>
        <v>12.17640685869992</v>
      </c>
      <c r="P73">
        <f t="shared" ref="P73:P93" si="10">O73/P102</f>
        <v>13.707443374949596</v>
      </c>
      <c r="Q73" s="2">
        <f t="shared" ref="Q73:Q75" si="11">P73/$P$71</f>
        <v>5.7028115328664211E-2</v>
      </c>
      <c r="R73" s="13"/>
    </row>
    <row r="74" spans="1:18" x14ac:dyDescent="0.3">
      <c r="A74" s="12"/>
      <c r="K74" t="s">
        <v>10</v>
      </c>
      <c r="L74">
        <v>9734.0418938897001</v>
      </c>
      <c r="M74">
        <v>55.173026925599999</v>
      </c>
      <c r="N74">
        <v>181</v>
      </c>
      <c r="Q74" s="2"/>
      <c r="R74" s="13"/>
    </row>
    <row r="75" spans="1:18" x14ac:dyDescent="0.3">
      <c r="A75" s="12"/>
      <c r="K75" t="s">
        <v>16</v>
      </c>
      <c r="L75">
        <v>9724.4197938330999</v>
      </c>
      <c r="M75">
        <v>55.173026925599999</v>
      </c>
      <c r="N75">
        <v>182</v>
      </c>
      <c r="O75">
        <f t="shared" si="9"/>
        <v>-9.6221000566001749</v>
      </c>
      <c r="P75">
        <f t="shared" si="10"/>
        <v>-6.5842638709734898</v>
      </c>
      <c r="Q75" s="2">
        <f t="shared" si="11"/>
        <v>-2.7393011892680091E-2</v>
      </c>
      <c r="R75" s="13"/>
    </row>
    <row r="76" spans="1:18" x14ac:dyDescent="0.3">
      <c r="A76" s="12"/>
      <c r="K76" t="s">
        <v>10</v>
      </c>
      <c r="L76">
        <v>8944.5556941707</v>
      </c>
      <c r="M76">
        <v>55.173026925599999</v>
      </c>
      <c r="N76">
        <v>181</v>
      </c>
      <c r="Q76" s="2"/>
      <c r="R76" s="13"/>
    </row>
    <row r="77" spans="1:18" x14ac:dyDescent="0.3">
      <c r="A77" s="12"/>
      <c r="K77" t="s">
        <v>30</v>
      </c>
      <c r="L77">
        <v>9737.2123942915005</v>
      </c>
      <c r="M77">
        <v>55.173026925599999</v>
      </c>
      <c r="N77">
        <v>181</v>
      </c>
      <c r="O77">
        <f t="shared" si="9"/>
        <v>792.65670012080045</v>
      </c>
      <c r="P77">
        <f t="shared" si="10"/>
        <v>792.65670012080045</v>
      </c>
      <c r="Q77" s="2">
        <f>P77/$P$77</f>
        <v>1</v>
      </c>
      <c r="R77" s="13"/>
    </row>
    <row r="78" spans="1:18" x14ac:dyDescent="0.3">
      <c r="A78" s="12"/>
      <c r="K78" t="s">
        <v>10</v>
      </c>
      <c r="L78">
        <v>9751.8167092652002</v>
      </c>
      <c r="M78">
        <v>55.173026925599999</v>
      </c>
      <c r="N78">
        <v>181</v>
      </c>
      <c r="Q78" s="2"/>
      <c r="R78" s="13"/>
    </row>
    <row r="79" spans="1:18" x14ac:dyDescent="0.3">
      <c r="A79" s="12"/>
      <c r="K79" t="s">
        <v>31</v>
      </c>
      <c r="L79">
        <v>9742.9688011672006</v>
      </c>
      <c r="M79">
        <v>55.173026925599999</v>
      </c>
      <c r="N79">
        <v>181</v>
      </c>
      <c r="O79">
        <f t="shared" si="9"/>
        <v>-8.847908097999607</v>
      </c>
      <c r="P79">
        <f t="shared" si="10"/>
        <v>-6.1524065337757543</v>
      </c>
      <c r="Q79" s="2">
        <f t="shared" ref="Q79:Q81" si="12">P79/$P$77</f>
        <v>-7.76175427879198E-3</v>
      </c>
      <c r="R79" s="13"/>
    </row>
    <row r="80" spans="1:18" x14ac:dyDescent="0.3">
      <c r="A80" s="12"/>
      <c r="K80" t="s">
        <v>10</v>
      </c>
      <c r="L80">
        <v>9765.2149700993996</v>
      </c>
      <c r="M80">
        <v>55.173026925599999</v>
      </c>
      <c r="N80">
        <v>181</v>
      </c>
      <c r="Q80" s="2"/>
      <c r="R80" s="13"/>
    </row>
    <row r="81" spans="1:18" x14ac:dyDescent="0.3">
      <c r="A81" s="12"/>
      <c r="K81" t="s">
        <v>32</v>
      </c>
      <c r="L81">
        <v>9741.8996789387002</v>
      </c>
      <c r="M81">
        <v>55.173026925599999</v>
      </c>
      <c r="N81">
        <v>181</v>
      </c>
      <c r="O81">
        <f t="shared" si="9"/>
        <v>-23.315291160699417</v>
      </c>
      <c r="P81">
        <f t="shared" si="10"/>
        <v>-16.95470257784914</v>
      </c>
      <c r="Q81" s="2">
        <f t="shared" si="12"/>
        <v>-2.1389717106113218E-2</v>
      </c>
      <c r="R81" s="13"/>
    </row>
    <row r="82" spans="1:18" x14ac:dyDescent="0.3">
      <c r="A82" s="12"/>
      <c r="K82" t="s">
        <v>10</v>
      </c>
      <c r="L82">
        <v>7348.6353374354003</v>
      </c>
      <c r="M82">
        <v>55.173026925599999</v>
      </c>
      <c r="N82">
        <v>179</v>
      </c>
      <c r="Q82" s="2"/>
      <c r="R82" s="13"/>
    </row>
    <row r="83" spans="1:18" x14ac:dyDescent="0.3">
      <c r="A83" s="12"/>
      <c r="K83" t="s">
        <v>11</v>
      </c>
      <c r="L83">
        <v>9722.7818775125997</v>
      </c>
      <c r="M83">
        <v>55.173026925599999</v>
      </c>
      <c r="N83">
        <v>181</v>
      </c>
      <c r="O83">
        <f t="shared" si="9"/>
        <v>2374.1465400771995</v>
      </c>
      <c r="P83">
        <f t="shared" si="10"/>
        <v>2374.1465400771995</v>
      </c>
      <c r="Q83" s="2">
        <f>P83/$P$83</f>
        <v>1</v>
      </c>
      <c r="R83" s="13"/>
    </row>
    <row r="84" spans="1:18" x14ac:dyDescent="0.3">
      <c r="A84" s="12"/>
      <c r="K84" t="s">
        <v>10</v>
      </c>
      <c r="L84">
        <v>9717.4309997580003</v>
      </c>
      <c r="M84">
        <v>55.173026925599999</v>
      </c>
      <c r="N84">
        <v>182</v>
      </c>
      <c r="Q84" s="2"/>
      <c r="R84" s="13"/>
    </row>
    <row r="85" spans="1:18" x14ac:dyDescent="0.3">
      <c r="A85" s="12"/>
      <c r="K85" t="s">
        <v>12</v>
      </c>
      <c r="L85">
        <v>9722.1551506889009</v>
      </c>
      <c r="M85">
        <v>55.173026925599999</v>
      </c>
      <c r="N85">
        <v>182</v>
      </c>
      <c r="O85">
        <f t="shared" si="9"/>
        <v>4.7241509309005778</v>
      </c>
      <c r="P85">
        <f t="shared" si="10"/>
        <v>3.3225185006269662</v>
      </c>
      <c r="Q85" s="2">
        <f t="shared" ref="Q85:Q87" si="13">P85/$P$83</f>
        <v>1.3994580555751748E-3</v>
      </c>
      <c r="R85" s="13"/>
    </row>
    <row r="86" spans="1:18" x14ac:dyDescent="0.3">
      <c r="A86" s="12"/>
      <c r="K86" t="s">
        <v>10</v>
      </c>
      <c r="L86">
        <v>9694.7371688090007</v>
      </c>
      <c r="M86">
        <v>55.173026925599999</v>
      </c>
      <c r="N86">
        <v>181</v>
      </c>
      <c r="Q86" s="2"/>
      <c r="R86" s="13"/>
    </row>
    <row r="87" spans="1:18" x14ac:dyDescent="0.3">
      <c r="A87" s="12"/>
      <c r="K87" t="s">
        <v>13</v>
      </c>
      <c r="L87">
        <v>9701.9418939744992</v>
      </c>
      <c r="M87">
        <v>55.173026925599999</v>
      </c>
      <c r="N87">
        <v>182</v>
      </c>
      <c r="O87">
        <f t="shared" si="9"/>
        <v>7.2047251654985303</v>
      </c>
      <c r="P87">
        <f t="shared" si="10"/>
        <v>6.1985520910022416</v>
      </c>
      <c r="Q87" s="2">
        <f t="shared" si="13"/>
        <v>2.6108548846360113E-3</v>
      </c>
      <c r="R87" s="13"/>
    </row>
    <row r="88" spans="1:18" x14ac:dyDescent="0.3">
      <c r="A88" s="12"/>
      <c r="K88" t="s">
        <v>10</v>
      </c>
      <c r="L88">
        <v>6610.7145354472996</v>
      </c>
      <c r="M88">
        <v>50.717473204800001</v>
      </c>
      <c r="N88">
        <v>178</v>
      </c>
      <c r="Q88" s="2"/>
      <c r="R88" s="13"/>
    </row>
    <row r="89" spans="1:18" x14ac:dyDescent="0.3">
      <c r="A89" s="12"/>
      <c r="K89" t="s">
        <v>14</v>
      </c>
      <c r="L89">
        <v>8887.0495581453997</v>
      </c>
      <c r="M89">
        <v>50.717473204800001</v>
      </c>
      <c r="N89">
        <v>180</v>
      </c>
      <c r="O89">
        <f t="shared" si="9"/>
        <v>2276.3350226981001</v>
      </c>
      <c r="P89">
        <f t="shared" si="10"/>
        <v>2276.3350226981001</v>
      </c>
      <c r="Q89" s="2">
        <f>P89/$P$89</f>
        <v>1</v>
      </c>
      <c r="R89" s="13"/>
    </row>
    <row r="90" spans="1:18" x14ac:dyDescent="0.3">
      <c r="A90" s="12"/>
      <c r="K90" t="s">
        <v>10</v>
      </c>
      <c r="L90">
        <v>6123.3791306641997</v>
      </c>
      <c r="M90">
        <v>50.717473204800001</v>
      </c>
      <c r="N90">
        <v>176</v>
      </c>
      <c r="Q90" s="2"/>
      <c r="R90" s="13"/>
    </row>
    <row r="91" spans="1:18" x14ac:dyDescent="0.3">
      <c r="A91" s="12"/>
      <c r="K91" t="s">
        <v>15</v>
      </c>
      <c r="L91">
        <v>8869.9646689371002</v>
      </c>
      <c r="M91">
        <v>50.717473204800001</v>
      </c>
      <c r="N91">
        <v>179</v>
      </c>
      <c r="O91">
        <f t="shared" si="9"/>
        <v>2746.5855382729005</v>
      </c>
      <c r="P91">
        <f t="shared" si="10"/>
        <v>3963.9137438100215</v>
      </c>
      <c r="Q91" s="2">
        <f t="shared" ref="Q91:Q93" si="14">P91/$P$89</f>
        <v>1.7413577985158195</v>
      </c>
      <c r="R91" s="13"/>
    </row>
    <row r="92" spans="1:18" x14ac:dyDescent="0.3">
      <c r="A92" s="12"/>
      <c r="K92" t="s">
        <v>10</v>
      </c>
      <c r="L92">
        <v>5896.0458252763001</v>
      </c>
      <c r="M92">
        <v>50.717473204800001</v>
      </c>
      <c r="N92">
        <v>178</v>
      </c>
      <c r="Q92" s="2"/>
      <c r="R92" s="13"/>
    </row>
    <row r="93" spans="1:18" x14ac:dyDescent="0.3">
      <c r="A93" s="12"/>
      <c r="K93" t="s">
        <v>16</v>
      </c>
      <c r="L93">
        <v>8871.8922489155993</v>
      </c>
      <c r="M93">
        <v>50.717473204800001</v>
      </c>
      <c r="N93">
        <v>179</v>
      </c>
      <c r="O93">
        <f t="shared" si="9"/>
        <v>2975.8464236392992</v>
      </c>
      <c r="P93">
        <f t="shared" si="10"/>
        <v>6300.6251819328254</v>
      </c>
      <c r="Q93" s="2">
        <f t="shared" si="14"/>
        <v>2.7678813176035946</v>
      </c>
      <c r="R93" s="13"/>
    </row>
    <row r="94" spans="1:18" x14ac:dyDescent="0.3">
      <c r="A94" s="12"/>
      <c r="R94" s="13"/>
    </row>
    <row r="95" spans="1:18" x14ac:dyDescent="0.3">
      <c r="A95" s="12"/>
      <c r="R95" s="13"/>
    </row>
    <row r="96" spans="1:18" x14ac:dyDescent="0.3">
      <c r="A96" s="12"/>
      <c r="K96" t="s">
        <v>33</v>
      </c>
      <c r="O96" t="s">
        <v>8</v>
      </c>
      <c r="R96" s="13"/>
    </row>
    <row r="97" spans="1:18" x14ac:dyDescent="0.3">
      <c r="A97" s="12"/>
      <c r="K97" t="s">
        <v>0</v>
      </c>
      <c r="L97" t="s">
        <v>1</v>
      </c>
      <c r="M97" t="s">
        <v>2</v>
      </c>
      <c r="N97" t="s">
        <v>3</v>
      </c>
      <c r="R97" s="13"/>
    </row>
    <row r="98" spans="1:18" x14ac:dyDescent="0.3">
      <c r="A98" s="12"/>
      <c r="K98" s="2" t="s">
        <v>20</v>
      </c>
      <c r="L98" t="s">
        <v>4</v>
      </c>
      <c r="M98" t="s">
        <v>5</v>
      </c>
      <c r="N98" t="s">
        <v>6</v>
      </c>
      <c r="O98" t="s">
        <v>17</v>
      </c>
      <c r="P98" t="s">
        <v>19</v>
      </c>
      <c r="R98" s="13"/>
    </row>
    <row r="99" spans="1:18" x14ac:dyDescent="0.3">
      <c r="A99" s="12"/>
      <c r="K99" t="s">
        <v>10</v>
      </c>
      <c r="L99">
        <v>6730.9460199532004</v>
      </c>
      <c r="M99">
        <v>51.191468281500001</v>
      </c>
      <c r="N99">
        <v>184</v>
      </c>
      <c r="R99" s="13"/>
    </row>
    <row r="100" spans="1:18" x14ac:dyDescent="0.3">
      <c r="A100" s="12"/>
      <c r="K100" t="s">
        <v>11</v>
      </c>
      <c r="L100">
        <v>9322.9512304966993</v>
      </c>
      <c r="M100">
        <v>51.191468281500001</v>
      </c>
      <c r="N100">
        <v>187</v>
      </c>
      <c r="O100">
        <f>L100-L99</f>
        <v>2592.0052105434988</v>
      </c>
      <c r="P100">
        <f>O100/$O$100</f>
        <v>1</v>
      </c>
      <c r="R100" s="13"/>
    </row>
    <row r="101" spans="1:18" x14ac:dyDescent="0.3">
      <c r="A101" s="12"/>
      <c r="K101" t="s">
        <v>10</v>
      </c>
      <c r="L101">
        <v>7015.5273973801995</v>
      </c>
      <c r="M101">
        <v>51.191468281500001</v>
      </c>
      <c r="N101">
        <v>185</v>
      </c>
      <c r="R101" s="13"/>
    </row>
    <row r="102" spans="1:18" x14ac:dyDescent="0.3">
      <c r="A102" s="12"/>
      <c r="K102" t="s">
        <v>14</v>
      </c>
      <c r="L102">
        <v>9318.0216816991997</v>
      </c>
      <c r="M102">
        <v>51.191468281500001</v>
      </c>
      <c r="N102">
        <v>187</v>
      </c>
      <c r="O102">
        <f t="shared" ref="O102:O114" si="15">L102-L101</f>
        <v>2302.4942843190001</v>
      </c>
      <c r="P102">
        <f t="shared" ref="P102:P104" si="16">O102/$O$100</f>
        <v>0.88830619435221225</v>
      </c>
      <c r="R102" s="13"/>
    </row>
    <row r="103" spans="1:18" x14ac:dyDescent="0.3">
      <c r="A103" s="12"/>
      <c r="K103" t="s">
        <v>10</v>
      </c>
      <c r="L103">
        <v>5533.2447269731001</v>
      </c>
      <c r="M103">
        <v>51.191468281500001</v>
      </c>
      <c r="N103">
        <v>182</v>
      </c>
      <c r="R103" s="13"/>
    </row>
    <row r="104" spans="1:18" x14ac:dyDescent="0.3">
      <c r="A104" s="12"/>
      <c r="K104" t="s">
        <v>15</v>
      </c>
      <c r="L104">
        <v>9321.1447825932992</v>
      </c>
      <c r="M104">
        <v>51.191468281500001</v>
      </c>
      <c r="N104">
        <v>186</v>
      </c>
      <c r="O104">
        <f t="shared" si="15"/>
        <v>3787.9000556201991</v>
      </c>
      <c r="P104">
        <f t="shared" si="16"/>
        <v>1.4613782565760898</v>
      </c>
      <c r="R104" s="13"/>
    </row>
    <row r="105" spans="1:18" x14ac:dyDescent="0.3">
      <c r="A105" s="12"/>
      <c r="K105" t="s">
        <v>10</v>
      </c>
      <c r="L105">
        <v>5587.2906989386001</v>
      </c>
      <c r="M105">
        <v>51.191468281500001</v>
      </c>
      <c r="N105">
        <v>182</v>
      </c>
      <c r="R105" s="13"/>
    </row>
    <row r="106" spans="1:18" x14ac:dyDescent="0.3">
      <c r="A106" s="12"/>
      <c r="K106" t="s">
        <v>16</v>
      </c>
      <c r="L106">
        <v>9314.9091140290002</v>
      </c>
      <c r="M106">
        <v>51.191468281500001</v>
      </c>
      <c r="N106">
        <v>187</v>
      </c>
      <c r="O106">
        <f t="shared" si="15"/>
        <v>3727.6184150904</v>
      </c>
      <c r="P106">
        <f>O100/$O$100</f>
        <v>1</v>
      </c>
      <c r="R106" s="13"/>
    </row>
    <row r="107" spans="1:18" x14ac:dyDescent="0.3">
      <c r="A107" s="12"/>
      <c r="K107" t="s">
        <v>10</v>
      </c>
      <c r="L107">
        <v>5774.8400175570996</v>
      </c>
      <c r="M107">
        <v>51.191468281500001</v>
      </c>
      <c r="N107">
        <v>182</v>
      </c>
      <c r="R107" s="13"/>
    </row>
    <row r="108" spans="1:18" x14ac:dyDescent="0.3">
      <c r="A108" s="12"/>
      <c r="K108" t="s">
        <v>30</v>
      </c>
      <c r="L108">
        <v>9339.2408612986001</v>
      </c>
      <c r="M108">
        <v>51.191468281500001</v>
      </c>
      <c r="N108">
        <v>187</v>
      </c>
      <c r="O108">
        <f t="shared" si="15"/>
        <v>3564.4008437415005</v>
      </c>
      <c r="P108">
        <f>O106/$O$100</f>
        <v>1.4381214975678165</v>
      </c>
      <c r="R108" s="13"/>
    </row>
    <row r="109" spans="1:18" x14ac:dyDescent="0.3">
      <c r="A109" s="12"/>
      <c r="K109" t="s">
        <v>10</v>
      </c>
      <c r="L109">
        <v>5654.8033976938004</v>
      </c>
      <c r="M109">
        <v>51.191468281500001</v>
      </c>
      <c r="N109">
        <v>183</v>
      </c>
      <c r="R109" s="13"/>
    </row>
    <row r="110" spans="1:18" x14ac:dyDescent="0.3">
      <c r="A110" s="12"/>
      <c r="K110" t="s">
        <v>11</v>
      </c>
      <c r="L110">
        <v>9340.2678506314005</v>
      </c>
      <c r="M110">
        <v>51.191468281500001</v>
      </c>
      <c r="N110">
        <v>187</v>
      </c>
      <c r="O110">
        <f t="shared" si="15"/>
        <v>3685.4644529376001</v>
      </c>
      <c r="P110">
        <f t="shared" ref="P110" si="17">O108/$O$100</f>
        <v>1.3751518821191362</v>
      </c>
      <c r="R110" s="13"/>
    </row>
    <row r="111" spans="1:18" x14ac:dyDescent="0.3">
      <c r="A111" s="12"/>
      <c r="K111" t="s">
        <v>10</v>
      </c>
      <c r="L111">
        <v>6351.0494992178001</v>
      </c>
      <c r="M111">
        <v>51.191468281500001</v>
      </c>
      <c r="N111">
        <v>183</v>
      </c>
      <c r="R111" s="13"/>
    </row>
    <row r="112" spans="1:18" x14ac:dyDescent="0.3">
      <c r="A112" s="12"/>
      <c r="K112" t="s">
        <v>12</v>
      </c>
      <c r="L112">
        <v>9363.7990728826007</v>
      </c>
      <c r="M112">
        <v>51.191468281500001</v>
      </c>
      <c r="N112">
        <v>187</v>
      </c>
      <c r="O112">
        <f t="shared" si="15"/>
        <v>3012.7495736648007</v>
      </c>
      <c r="P112">
        <f>O100/$O$100</f>
        <v>1</v>
      </c>
      <c r="R112" s="13"/>
    </row>
    <row r="113" spans="1:18" x14ac:dyDescent="0.3">
      <c r="A113" s="12"/>
      <c r="K113" t="s">
        <v>10</v>
      </c>
      <c r="L113">
        <v>7572.9298077206004</v>
      </c>
      <c r="M113">
        <v>51.191468281500001</v>
      </c>
      <c r="N113">
        <v>185</v>
      </c>
      <c r="R113" s="13"/>
    </row>
    <row r="114" spans="1:18" x14ac:dyDescent="0.3">
      <c r="A114" s="12"/>
      <c r="K114" t="s">
        <v>13</v>
      </c>
      <c r="L114">
        <v>9368.9234863226993</v>
      </c>
      <c r="M114">
        <v>51.191468281500001</v>
      </c>
      <c r="N114">
        <v>187</v>
      </c>
      <c r="O114">
        <f t="shared" si="15"/>
        <v>1795.993678602099</v>
      </c>
      <c r="P114">
        <f>O110/$O$100</f>
        <v>1.4218584275780919</v>
      </c>
      <c r="R114" s="13"/>
    </row>
    <row r="115" spans="1:18" x14ac:dyDescent="0.3">
      <c r="A115" s="12"/>
      <c r="K115" t="s">
        <v>10</v>
      </c>
      <c r="L115">
        <v>8153.7791745206996</v>
      </c>
      <c r="M115">
        <v>51.191468281500001</v>
      </c>
      <c r="N115">
        <v>185</v>
      </c>
      <c r="R115" s="13"/>
    </row>
    <row r="116" spans="1:18" x14ac:dyDescent="0.3">
      <c r="A116" s="12"/>
      <c r="K116" t="s">
        <v>14</v>
      </c>
      <c r="L116">
        <v>9378.0083919590998</v>
      </c>
      <c r="M116">
        <v>51.191468281500001</v>
      </c>
      <c r="N116">
        <v>187</v>
      </c>
      <c r="O116">
        <f>L116-L115</f>
        <v>1224.2292174384002</v>
      </c>
      <c r="P116">
        <f t="shared" ref="P116" si="18">O112/$O$100</f>
        <v>1.1623238878571078</v>
      </c>
      <c r="R116" s="13"/>
    </row>
    <row r="117" spans="1:18" x14ac:dyDescent="0.3">
      <c r="A117" s="12"/>
      <c r="R117" s="13"/>
    </row>
    <row r="118" spans="1:18" x14ac:dyDescent="0.3">
      <c r="A118" s="14" t="s">
        <v>34</v>
      </c>
      <c r="P118">
        <f>O100/$O$100</f>
        <v>1</v>
      </c>
      <c r="R118" s="13"/>
    </row>
    <row r="119" spans="1:18" x14ac:dyDescent="0.3">
      <c r="A119" s="15" t="s">
        <v>27</v>
      </c>
      <c r="B119" s="7"/>
      <c r="C119" s="63" t="s">
        <v>21</v>
      </c>
      <c r="D119" s="63"/>
      <c r="E119" s="63"/>
      <c r="F119" s="63" t="s">
        <v>22</v>
      </c>
      <c r="G119" s="63"/>
      <c r="H119" s="63"/>
      <c r="I119" s="63" t="s">
        <v>28</v>
      </c>
      <c r="J119" s="63"/>
      <c r="K119" s="63"/>
      <c r="L119" s="63" t="s">
        <v>29</v>
      </c>
      <c r="M119" s="63"/>
      <c r="N119" s="63"/>
      <c r="R119" s="13"/>
    </row>
    <row r="120" spans="1:18" x14ac:dyDescent="0.3">
      <c r="A120" s="16" t="s">
        <v>26</v>
      </c>
      <c r="B120" s="5"/>
      <c r="C120" s="8">
        <v>1</v>
      </c>
      <c r="D120" s="2">
        <v>5.7028115328664211E-2</v>
      </c>
      <c r="E120" s="2">
        <v>-2.7393011892680091E-2</v>
      </c>
      <c r="F120" s="8">
        <v>1</v>
      </c>
      <c r="G120" s="2">
        <v>-7.76175427879198E-3</v>
      </c>
      <c r="H120" s="2">
        <v>-2.1389717106113218E-2</v>
      </c>
      <c r="I120" s="8">
        <v>1</v>
      </c>
      <c r="J120" s="2">
        <v>1.3994580555751748E-3</v>
      </c>
      <c r="K120" s="2">
        <v>2.6108548846360113E-3</v>
      </c>
      <c r="L120" s="8">
        <v>1</v>
      </c>
      <c r="M120" s="2">
        <v>1.7413577985158195</v>
      </c>
      <c r="N120" s="2">
        <v>2.7678813176035946</v>
      </c>
      <c r="P120">
        <f>O114/$O$100</f>
        <v>0.69289740286652823</v>
      </c>
      <c r="R120" s="13"/>
    </row>
    <row r="121" spans="1:18" x14ac:dyDescent="0.3">
      <c r="A121" s="16" t="s">
        <v>23</v>
      </c>
      <c r="B121" s="5"/>
      <c r="C121" s="6">
        <v>0</v>
      </c>
      <c r="D121" s="6" t="s">
        <v>25</v>
      </c>
      <c r="E121" s="6">
        <v>1</v>
      </c>
      <c r="F121" s="6">
        <v>0</v>
      </c>
      <c r="G121" s="6" t="s">
        <v>25</v>
      </c>
      <c r="H121" s="6">
        <v>1</v>
      </c>
      <c r="I121" s="6">
        <v>0</v>
      </c>
      <c r="J121" s="6" t="s">
        <v>25</v>
      </c>
      <c r="K121" s="6">
        <v>1</v>
      </c>
      <c r="L121" s="6">
        <v>0</v>
      </c>
      <c r="M121" s="6" t="s">
        <v>25</v>
      </c>
      <c r="N121" s="6">
        <v>1</v>
      </c>
      <c r="R121" s="13"/>
    </row>
    <row r="122" spans="1:18" x14ac:dyDescent="0.3">
      <c r="A122" s="12"/>
      <c r="P122">
        <f t="shared" ref="P122" si="19">O116/$O$100</f>
        <v>0.47230970541980521</v>
      </c>
      <c r="R122" s="13"/>
    </row>
    <row r="123" spans="1:18" ht="15" thickBot="1" x14ac:dyDescent="0.35">
      <c r="A123" s="17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</row>
  </sheetData>
  <mergeCells count="8">
    <mergeCell ref="C62:E62"/>
    <mergeCell ref="F62:H62"/>
    <mergeCell ref="I62:K62"/>
    <mergeCell ref="L62:N62"/>
    <mergeCell ref="C119:E119"/>
    <mergeCell ref="F119:H119"/>
    <mergeCell ref="I119:K119"/>
    <mergeCell ref="L119:N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EEE0-7683-403B-9158-ED87A1C91890}">
  <dimension ref="A1:AW20"/>
  <sheetViews>
    <sheetView tabSelected="1" topLeftCell="A4" zoomScale="80" zoomScaleNormal="80" workbookViewId="0">
      <selection activeCell="M32" sqref="L32:M32"/>
    </sheetView>
  </sheetViews>
  <sheetFormatPr defaultRowHeight="14.4" x14ac:dyDescent="0.3"/>
  <cols>
    <col min="1" max="1" width="10" bestFit="1" customWidth="1"/>
    <col min="2" max="2" width="11.109375" bestFit="1" customWidth="1"/>
    <col min="3" max="3" width="9.21875" bestFit="1" customWidth="1"/>
    <col min="4" max="4" width="7" bestFit="1" customWidth="1"/>
    <col min="5" max="5" width="11.77734375" bestFit="1" customWidth="1"/>
    <col min="7" max="7" width="9.6640625" customWidth="1"/>
    <col min="9" max="9" width="11.77734375" bestFit="1" customWidth="1"/>
    <col min="40" max="40" width="9.88671875" customWidth="1"/>
    <col min="41" max="41" width="12.44140625" bestFit="1" customWidth="1"/>
    <col min="42" max="42" width="10.5546875" customWidth="1"/>
    <col min="43" max="43" width="10.6640625" customWidth="1"/>
    <col min="45" max="45" width="11.77734375" customWidth="1"/>
    <col min="46" max="46" width="22.77734375" customWidth="1"/>
    <col min="47" max="47" width="15.44140625" customWidth="1"/>
    <col min="48" max="48" width="19.88671875" customWidth="1"/>
  </cols>
  <sheetData>
    <row r="1" spans="1:49" x14ac:dyDescent="0.3">
      <c r="A1" t="s">
        <v>72</v>
      </c>
      <c r="B1" s="33" t="s">
        <v>71</v>
      </c>
      <c r="C1" s="34"/>
      <c r="D1" s="34"/>
      <c r="E1" s="34"/>
      <c r="F1" s="32" t="s">
        <v>80</v>
      </c>
      <c r="G1" s="27"/>
      <c r="H1" s="27"/>
      <c r="I1" s="27"/>
      <c r="J1" s="31" t="s">
        <v>76</v>
      </c>
      <c r="K1" s="29"/>
      <c r="L1" s="29"/>
      <c r="M1" s="29"/>
      <c r="N1" s="29"/>
      <c r="O1" s="36" t="s">
        <v>81</v>
      </c>
      <c r="P1" s="37"/>
      <c r="Q1" s="37"/>
      <c r="R1" s="37"/>
      <c r="S1" s="37"/>
      <c r="T1" s="32" t="s">
        <v>82</v>
      </c>
      <c r="U1" s="27"/>
      <c r="V1" s="27"/>
      <c r="W1" s="27"/>
      <c r="X1" s="27"/>
      <c r="Y1" s="31" t="s">
        <v>83</v>
      </c>
      <c r="Z1" s="31"/>
      <c r="AA1" s="31"/>
      <c r="AB1" s="31"/>
      <c r="AC1" s="29"/>
      <c r="AD1" s="33" t="s">
        <v>84</v>
      </c>
      <c r="AE1" s="34"/>
      <c r="AF1" s="34"/>
      <c r="AG1" s="34"/>
      <c r="AH1" s="34"/>
      <c r="AI1" s="39" t="s">
        <v>85</v>
      </c>
      <c r="AJ1" s="39"/>
      <c r="AK1" s="39"/>
      <c r="AL1" s="39"/>
      <c r="AM1" s="40"/>
      <c r="AN1" s="42" t="s">
        <v>117</v>
      </c>
      <c r="AO1" s="43"/>
      <c r="AP1" s="43"/>
      <c r="AQ1" s="43"/>
      <c r="AR1" s="44"/>
      <c r="AS1" s="56" t="s">
        <v>93</v>
      </c>
      <c r="AT1" s="57"/>
      <c r="AU1" s="57"/>
      <c r="AV1" s="57"/>
      <c r="AW1" s="57"/>
    </row>
    <row r="2" spans="1:49" x14ac:dyDescent="0.3">
      <c r="A2" s="1" t="s">
        <v>69</v>
      </c>
      <c r="B2" s="34" t="s">
        <v>39</v>
      </c>
      <c r="C2" s="34" t="s">
        <v>79</v>
      </c>
      <c r="D2" s="35" t="s">
        <v>77</v>
      </c>
      <c r="E2" s="35" t="s">
        <v>78</v>
      </c>
      <c r="F2" s="27" t="s">
        <v>39</v>
      </c>
      <c r="G2" s="27" t="s">
        <v>79</v>
      </c>
      <c r="H2" s="28" t="s">
        <v>77</v>
      </c>
      <c r="I2" s="28" t="s">
        <v>78</v>
      </c>
      <c r="J2" s="29" t="s">
        <v>39</v>
      </c>
      <c r="K2" s="29" t="s">
        <v>79</v>
      </c>
      <c r="L2" s="30" t="s">
        <v>77</v>
      </c>
      <c r="M2" s="30" t="s">
        <v>78</v>
      </c>
      <c r="N2" s="29"/>
      <c r="O2" s="37" t="s">
        <v>39</v>
      </c>
      <c r="P2" s="37" t="s">
        <v>79</v>
      </c>
      <c r="Q2" s="38" t="s">
        <v>77</v>
      </c>
      <c r="R2" s="38" t="s">
        <v>78</v>
      </c>
      <c r="S2" s="37"/>
      <c r="T2" s="27" t="s">
        <v>39</v>
      </c>
      <c r="U2" s="27" t="s">
        <v>79</v>
      </c>
      <c r="V2" s="28" t="s">
        <v>77</v>
      </c>
      <c r="W2" s="28" t="s">
        <v>78</v>
      </c>
      <c r="X2" s="27"/>
      <c r="Y2" s="29" t="s">
        <v>39</v>
      </c>
      <c r="Z2" s="29" t="s">
        <v>79</v>
      </c>
      <c r="AA2" s="30" t="s">
        <v>77</v>
      </c>
      <c r="AB2" s="30" t="s">
        <v>78</v>
      </c>
      <c r="AC2" s="29"/>
      <c r="AD2" s="34" t="s">
        <v>39</v>
      </c>
      <c r="AE2" s="34" t="s">
        <v>79</v>
      </c>
      <c r="AF2" s="35" t="s">
        <v>77</v>
      </c>
      <c r="AG2" s="35" t="s">
        <v>78</v>
      </c>
      <c r="AH2" s="34"/>
      <c r="AI2" s="40" t="s">
        <v>39</v>
      </c>
      <c r="AJ2" s="40" t="s">
        <v>79</v>
      </c>
      <c r="AK2" s="41" t="s">
        <v>77</v>
      </c>
      <c r="AL2" s="41" t="s">
        <v>78</v>
      </c>
      <c r="AM2" s="40"/>
      <c r="AN2" s="45" t="s">
        <v>39</v>
      </c>
      <c r="AO2" s="46" t="s">
        <v>79</v>
      </c>
      <c r="AP2" s="46" t="s">
        <v>86</v>
      </c>
      <c r="AQ2" s="46" t="s">
        <v>87</v>
      </c>
      <c r="AR2" s="47"/>
      <c r="AS2" s="61" t="s">
        <v>91</v>
      </c>
      <c r="AT2" s="58" t="s">
        <v>92</v>
      </c>
      <c r="AU2" s="58" t="s">
        <v>89</v>
      </c>
      <c r="AV2" s="58" t="s">
        <v>90</v>
      </c>
      <c r="AW2" s="59"/>
    </row>
    <row r="3" spans="1:49" x14ac:dyDescent="0.3">
      <c r="A3" t="s">
        <v>51</v>
      </c>
      <c r="B3" s="34">
        <v>20.47</v>
      </c>
      <c r="C3" s="34">
        <v>20.37</v>
      </c>
      <c r="D3" s="34">
        <v>27.765000000000001</v>
      </c>
      <c r="E3" s="34">
        <v>26.18</v>
      </c>
      <c r="F3" s="27">
        <v>20.385000000000002</v>
      </c>
      <c r="G3" s="27">
        <v>20.625</v>
      </c>
      <c r="H3" s="27">
        <v>19.14</v>
      </c>
      <c r="I3" s="27">
        <v>19.125</v>
      </c>
      <c r="J3" s="29">
        <f t="shared" ref="J3:K5" si="0">F3-B3</f>
        <v>-8.49999999999973E-2</v>
      </c>
      <c r="K3" s="29">
        <f t="shared" si="0"/>
        <v>0.25499999999999901</v>
      </c>
      <c r="L3" s="29">
        <f t="shared" ref="L3:M3" si="1">H3-D3</f>
        <v>-8.625</v>
      </c>
      <c r="M3" s="29">
        <f t="shared" si="1"/>
        <v>-7.0549999999999997</v>
      </c>
      <c r="N3" s="29"/>
      <c r="O3" s="37">
        <f>POWER(2,J3)</f>
        <v>0.94278453591824118</v>
      </c>
      <c r="P3" s="37">
        <f t="shared" ref="P3:R5" si="2">POWER(2,K3)</f>
        <v>1.1933357430317211</v>
      </c>
      <c r="Q3" s="37">
        <f t="shared" si="2"/>
        <v>2.5328897551777532E-3</v>
      </c>
      <c r="R3" s="37">
        <f t="shared" si="2"/>
        <v>7.5202690867324333E-3</v>
      </c>
      <c r="S3" s="37"/>
      <c r="T3" s="27">
        <v>0.80800000000000005</v>
      </c>
      <c r="U3" s="27">
        <v>0.74</v>
      </c>
      <c r="V3" s="27">
        <v>0.96799999999999997</v>
      </c>
      <c r="W3" s="27">
        <v>0.88700000000000001</v>
      </c>
      <c r="X3" s="27"/>
      <c r="Y3" s="29">
        <f>T3/$T$3</f>
        <v>1</v>
      </c>
      <c r="Z3" s="29">
        <f t="shared" ref="Z3:AB3" si="3">U3/$T$3</f>
        <v>0.91584158415841577</v>
      </c>
      <c r="AA3" s="29">
        <f t="shared" si="3"/>
        <v>1.198019801980198</v>
      </c>
      <c r="AB3" s="29">
        <f t="shared" si="3"/>
        <v>1.0977722772277227</v>
      </c>
      <c r="AC3" s="29"/>
      <c r="AD3" s="34">
        <f>O3/Y3</f>
        <v>0.94278453591824118</v>
      </c>
      <c r="AE3" s="34">
        <f t="shared" ref="AE3:AG3" si="4">P3/Z3</f>
        <v>1.3029936221211227</v>
      </c>
      <c r="AF3" s="34">
        <f t="shared" si="4"/>
        <v>2.1142302915120089E-3</v>
      </c>
      <c r="AG3" s="34">
        <f t="shared" si="4"/>
        <v>6.8504818738216533E-3</v>
      </c>
      <c r="AH3" s="34"/>
      <c r="AI3" s="40">
        <f>AD3/$AE$3</f>
        <v>0.72355268660755001</v>
      </c>
      <c r="AJ3" s="40">
        <f>AE3/$AE$3</f>
        <v>1</v>
      </c>
      <c r="AK3" s="40">
        <f t="shared" ref="AK3:AL3" si="5">AF3/$AE$3</f>
        <v>1.6225945051598081E-3</v>
      </c>
      <c r="AL3" s="40">
        <f t="shared" si="5"/>
        <v>5.2574945552456833E-3</v>
      </c>
      <c r="AM3" s="40"/>
      <c r="AN3" s="48">
        <f>(AI3+AI4+AI5)/3</f>
        <v>0.90785089553585008</v>
      </c>
      <c r="AO3" s="49">
        <f t="shared" ref="AO3:AQ3" si="6">(AJ3+AJ4+AJ5)/3</f>
        <v>0.73043578611754023</v>
      </c>
      <c r="AP3" s="49">
        <f t="shared" si="6"/>
        <v>2.7457401839731974E-2</v>
      </c>
      <c r="AQ3" s="49">
        <f t="shared" si="6"/>
        <v>4.7221324353664114E-2</v>
      </c>
      <c r="AR3" s="47" t="s">
        <v>58</v>
      </c>
      <c r="AS3" s="62">
        <f>_xlfn.T.TEST(AI3:AI5,AK3:AK5,2,2)</f>
        <v>7.369357940279818E-4</v>
      </c>
      <c r="AT3" s="60">
        <f>_xlfn.T.TEST(AJ3:AJ5,AL3:AL5,2,2)</f>
        <v>2.6877024359072695E-2</v>
      </c>
      <c r="AU3" s="60">
        <f>_xlfn.T.TEST(AI3:AI5,AJ3:AJ5,2,2)</f>
        <v>0.4594221874025064</v>
      </c>
      <c r="AV3" s="60">
        <f>_xlfn.T.TEST(AK3:AK5,AL3:AL5,2,2)</f>
        <v>0.66946448873139697</v>
      </c>
      <c r="AW3" s="58" t="s">
        <v>66</v>
      </c>
    </row>
    <row r="4" spans="1:49" x14ac:dyDescent="0.3">
      <c r="A4" t="s">
        <v>54</v>
      </c>
      <c r="B4" s="34">
        <v>23.450000000000003</v>
      </c>
      <c r="C4" s="34">
        <v>24.48</v>
      </c>
      <c r="D4" s="34">
        <v>27.560000000000002</v>
      </c>
      <c r="E4" s="34">
        <v>26.58</v>
      </c>
      <c r="F4" s="27">
        <v>19.95</v>
      </c>
      <c r="G4" s="27">
        <v>19.305</v>
      </c>
      <c r="H4" s="27">
        <v>19.995000000000001</v>
      </c>
      <c r="I4" s="27">
        <v>19.77</v>
      </c>
      <c r="J4" s="29">
        <f t="shared" si="0"/>
        <v>-3.5000000000000036</v>
      </c>
      <c r="K4" s="29">
        <f t="shared" si="0"/>
        <v>-5.1750000000000007</v>
      </c>
      <c r="L4" s="29">
        <f t="shared" ref="L4" si="7">H4-D4</f>
        <v>-7.5650000000000013</v>
      </c>
      <c r="M4" s="29">
        <f t="shared" ref="M4" si="8">I4-E4</f>
        <v>-6.8099999999999987</v>
      </c>
      <c r="N4" s="29"/>
      <c r="O4" s="37">
        <f t="shared" ref="O4:O5" si="9">POWER(2,J4)</f>
        <v>8.8388347648318211E-2</v>
      </c>
      <c r="P4" s="37">
        <f t="shared" si="2"/>
        <v>2.7680234971948759E-2</v>
      </c>
      <c r="Q4" s="37">
        <f t="shared" si="2"/>
        <v>5.2809016915161102E-3</v>
      </c>
      <c r="R4" s="37">
        <f t="shared" si="2"/>
        <v>8.9122165302220682E-3</v>
      </c>
      <c r="S4" s="37"/>
      <c r="T4" s="27">
        <v>0.88500000000000001</v>
      </c>
      <c r="U4" s="27">
        <v>0.79600000000000004</v>
      </c>
      <c r="V4" s="27">
        <v>0.77400000000000002</v>
      </c>
      <c r="W4" s="27">
        <v>0.72899999999999998</v>
      </c>
      <c r="X4" s="27"/>
      <c r="Y4" s="29">
        <f>T4/$T$4</f>
        <v>1</v>
      </c>
      <c r="Z4" s="29">
        <f t="shared" ref="Z4:AB4" si="10">U4/$T$4</f>
        <v>0.89943502824858756</v>
      </c>
      <c r="AA4" s="29">
        <f t="shared" si="10"/>
        <v>0.87457627118644066</v>
      </c>
      <c r="AB4" s="29">
        <f t="shared" si="10"/>
        <v>0.82372881355932204</v>
      </c>
      <c r="AC4" s="29"/>
      <c r="AD4" s="34">
        <f t="shared" ref="AD4:AD5" si="11">O4/Y4</f>
        <v>8.8388347648318211E-2</v>
      </c>
      <c r="AE4" s="34">
        <f t="shared" ref="AE4:AE5" si="12">P4/Z4</f>
        <v>3.0775135615797301E-2</v>
      </c>
      <c r="AF4" s="34">
        <f t="shared" ref="AF4:AF5" si="13">Q4/AA4</f>
        <v>6.038240306190901E-3</v>
      </c>
      <c r="AG4" s="34">
        <f t="shared" ref="AG4:AG5" si="14">R4/AB4</f>
        <v>1.0819357516113211E-2</v>
      </c>
      <c r="AH4" s="34"/>
      <c r="AI4" s="40">
        <f>AD4/$AD$4</f>
        <v>1</v>
      </c>
      <c r="AJ4" s="40">
        <f t="shared" ref="AJ4:AL4" si="15">AE4/$AD$4</f>
        <v>0.34818091337385543</v>
      </c>
      <c r="AK4" s="40">
        <f t="shared" si="15"/>
        <v>6.8314890671064513E-2</v>
      </c>
      <c r="AL4" s="40">
        <f t="shared" si="15"/>
        <v>0.122407057083605</v>
      </c>
      <c r="AM4" s="40"/>
      <c r="AN4" s="48">
        <f>_xlfn.STDEV.S(AI3:AI5)</f>
        <v>0.15960693080388003</v>
      </c>
      <c r="AO4" s="49">
        <f t="shared" ref="AO4:AQ4" si="16">_xlfn.STDEV.S(AJ3:AJ5)</f>
        <v>0.34020790535857398</v>
      </c>
      <c r="AP4" s="49">
        <f t="shared" si="16"/>
        <v>3.5794221761130895E-2</v>
      </c>
      <c r="AQ4" s="49">
        <f t="shared" si="16"/>
        <v>6.5259299152995179E-2</v>
      </c>
      <c r="AR4" s="47" t="s">
        <v>59</v>
      </c>
      <c r="AS4" s="57"/>
      <c r="AT4" s="57"/>
      <c r="AU4" s="57"/>
      <c r="AV4" s="57"/>
      <c r="AW4" s="57"/>
    </row>
    <row r="5" spans="1:49" x14ac:dyDescent="0.3">
      <c r="A5" t="s">
        <v>70</v>
      </c>
      <c r="B5" s="34">
        <v>21.5</v>
      </c>
      <c r="C5" s="34">
        <v>21.759999999999998</v>
      </c>
      <c r="D5" s="34">
        <v>28.14</v>
      </c>
      <c r="E5" s="34">
        <v>27.65</v>
      </c>
      <c r="F5" s="27">
        <v>20.594999999999999</v>
      </c>
      <c r="G5" s="27">
        <v>20.55</v>
      </c>
      <c r="H5" s="27">
        <v>20.895</v>
      </c>
      <c r="I5" s="27">
        <v>20.59</v>
      </c>
      <c r="J5" s="29">
        <f t="shared" si="0"/>
        <v>-0.90500000000000114</v>
      </c>
      <c r="K5" s="29">
        <f t="shared" si="0"/>
        <v>-1.2099999999999973</v>
      </c>
      <c r="L5" s="29">
        <f t="shared" ref="L5" si="17">H5-D5</f>
        <v>-7.245000000000001</v>
      </c>
      <c r="M5" s="29">
        <f t="shared" ref="M5" si="18">I5-E5</f>
        <v>-7.0599999999999987</v>
      </c>
      <c r="N5" s="29"/>
      <c r="O5" s="37">
        <f t="shared" si="9"/>
        <v>0.53403270402392533</v>
      </c>
      <c r="P5" s="37">
        <f t="shared" si="2"/>
        <v>0.43226861565393337</v>
      </c>
      <c r="Q5" s="37">
        <f t="shared" si="2"/>
        <v>6.5923109072657613E-3</v>
      </c>
      <c r="R5" s="37">
        <f t="shared" si="2"/>
        <v>7.4942509322286372E-3</v>
      </c>
      <c r="S5" s="37"/>
      <c r="T5" s="27">
        <v>0.82599999999999996</v>
      </c>
      <c r="U5" s="27">
        <v>0.79300000000000004</v>
      </c>
      <c r="V5" s="27">
        <v>0.82</v>
      </c>
      <c r="W5" s="27">
        <v>0.82799999999999996</v>
      </c>
      <c r="X5" s="27"/>
      <c r="Y5" s="29">
        <f>T5/$T$5</f>
        <v>1</v>
      </c>
      <c r="Z5" s="29">
        <f t="shared" ref="Z5:AB5" si="19">U5/$T$5</f>
        <v>0.9600484261501212</v>
      </c>
      <c r="AA5" s="29">
        <f t="shared" si="19"/>
        <v>0.99273607748184023</v>
      </c>
      <c r="AB5" s="29">
        <f t="shared" si="19"/>
        <v>1.0024213075060533</v>
      </c>
      <c r="AC5" s="29"/>
      <c r="AD5" s="34">
        <f t="shared" si="11"/>
        <v>0.53403270402392533</v>
      </c>
      <c r="AE5" s="34">
        <f t="shared" si="12"/>
        <v>0.45025709524608942</v>
      </c>
      <c r="AF5" s="34">
        <f t="shared" si="13"/>
        <v>6.640547328538437E-3</v>
      </c>
      <c r="AG5" s="34">
        <f t="shared" si="14"/>
        <v>7.4761488768367804E-3</v>
      </c>
      <c r="AH5" s="34"/>
      <c r="AI5" s="40">
        <f>AD5/$AD$5</f>
        <v>1</v>
      </c>
      <c r="AJ5" s="40">
        <f t="shared" ref="AJ5:AL5" si="20">AE5/$AD$5</f>
        <v>0.84312644497876543</v>
      </c>
      <c r="AK5" s="40">
        <f t="shared" si="20"/>
        <v>1.2434720342971602E-2</v>
      </c>
      <c r="AL5" s="40">
        <f t="shared" si="20"/>
        <v>1.3999421422141667E-2</v>
      </c>
      <c r="AM5" s="40"/>
      <c r="AN5" s="50"/>
      <c r="AO5" s="51"/>
      <c r="AP5" s="51"/>
      <c r="AQ5" s="51"/>
      <c r="AR5" s="52"/>
      <c r="AS5" s="57"/>
      <c r="AT5" s="57"/>
      <c r="AU5" s="57"/>
      <c r="AV5" s="57"/>
      <c r="AW5" s="57"/>
    </row>
    <row r="6" spans="1:49" x14ac:dyDescent="0.3">
      <c r="B6" s="33" t="s">
        <v>71</v>
      </c>
      <c r="C6" s="34"/>
      <c r="D6" s="34"/>
      <c r="E6" s="34"/>
      <c r="F6" s="32" t="s">
        <v>80</v>
      </c>
      <c r="G6" s="27"/>
      <c r="H6" s="27"/>
      <c r="I6" s="27"/>
      <c r="J6" s="31" t="s">
        <v>76</v>
      </c>
      <c r="K6" s="29"/>
      <c r="L6" s="29"/>
      <c r="M6" s="29"/>
      <c r="N6" s="29"/>
      <c r="O6" s="36" t="s">
        <v>81</v>
      </c>
      <c r="P6" s="37"/>
      <c r="Q6" s="37"/>
      <c r="R6" s="37"/>
      <c r="S6" s="37"/>
      <c r="T6" s="32" t="s">
        <v>82</v>
      </c>
      <c r="U6" s="27"/>
      <c r="V6" s="27"/>
      <c r="W6" s="27"/>
      <c r="X6" s="27"/>
      <c r="Y6" s="31" t="s">
        <v>83</v>
      </c>
      <c r="Z6" s="31"/>
      <c r="AA6" s="31"/>
      <c r="AB6" s="31"/>
      <c r="AC6" s="29"/>
      <c r="AD6" s="33" t="s">
        <v>84</v>
      </c>
      <c r="AE6" s="34"/>
      <c r="AF6" s="34"/>
      <c r="AG6" s="34"/>
      <c r="AH6" s="34"/>
      <c r="AI6" s="39" t="s">
        <v>85</v>
      </c>
      <c r="AJ6" s="39"/>
      <c r="AK6" s="39"/>
      <c r="AL6" s="39"/>
      <c r="AM6" s="40"/>
      <c r="AN6" s="45" t="s">
        <v>118</v>
      </c>
      <c r="AO6" s="46"/>
      <c r="AP6" s="46"/>
      <c r="AQ6" s="46"/>
      <c r="AR6" s="47"/>
      <c r="AS6" s="56" t="s">
        <v>94</v>
      </c>
      <c r="AT6" s="57"/>
      <c r="AU6" s="57"/>
      <c r="AV6" s="57"/>
      <c r="AW6" s="57"/>
    </row>
    <row r="7" spans="1:49" x14ac:dyDescent="0.3">
      <c r="A7" s="1" t="s">
        <v>73</v>
      </c>
      <c r="B7" s="34" t="s">
        <v>39</v>
      </c>
      <c r="C7" s="34" t="s">
        <v>79</v>
      </c>
      <c r="D7" s="35" t="s">
        <v>77</v>
      </c>
      <c r="E7" s="35" t="s">
        <v>78</v>
      </c>
      <c r="F7" s="27" t="s">
        <v>39</v>
      </c>
      <c r="G7" s="27" t="s">
        <v>79</v>
      </c>
      <c r="H7" s="28" t="s">
        <v>77</v>
      </c>
      <c r="I7" s="28" t="s">
        <v>78</v>
      </c>
      <c r="J7" s="29" t="s">
        <v>39</v>
      </c>
      <c r="K7" s="29" t="s">
        <v>79</v>
      </c>
      <c r="L7" s="30" t="s">
        <v>77</v>
      </c>
      <c r="M7" s="30" t="s">
        <v>78</v>
      </c>
      <c r="N7" s="29"/>
      <c r="O7" s="37" t="s">
        <v>39</v>
      </c>
      <c r="P7" s="37" t="s">
        <v>79</v>
      </c>
      <c r="Q7" s="38" t="s">
        <v>77</v>
      </c>
      <c r="R7" s="38" t="s">
        <v>78</v>
      </c>
      <c r="S7" s="37"/>
      <c r="T7" s="27" t="s">
        <v>39</v>
      </c>
      <c r="U7" s="27" t="s">
        <v>79</v>
      </c>
      <c r="V7" s="28" t="s">
        <v>77</v>
      </c>
      <c r="W7" s="28" t="s">
        <v>78</v>
      </c>
      <c r="X7" s="27"/>
      <c r="Y7" s="29" t="s">
        <v>39</v>
      </c>
      <c r="Z7" s="29" t="s">
        <v>79</v>
      </c>
      <c r="AA7" s="30" t="s">
        <v>77</v>
      </c>
      <c r="AB7" s="30" t="s">
        <v>78</v>
      </c>
      <c r="AC7" s="29"/>
      <c r="AD7" s="34" t="s">
        <v>39</v>
      </c>
      <c r="AE7" s="34" t="s">
        <v>79</v>
      </c>
      <c r="AF7" s="35" t="s">
        <v>77</v>
      </c>
      <c r="AG7" s="35" t="s">
        <v>78</v>
      </c>
      <c r="AH7" s="34"/>
      <c r="AI7" s="40" t="s">
        <v>39</v>
      </c>
      <c r="AJ7" s="40" t="s">
        <v>79</v>
      </c>
      <c r="AK7" s="41" t="s">
        <v>77</v>
      </c>
      <c r="AL7" s="41" t="s">
        <v>78</v>
      </c>
      <c r="AM7" s="40"/>
      <c r="AN7" s="45" t="s">
        <v>39</v>
      </c>
      <c r="AO7" s="46" t="s">
        <v>79</v>
      </c>
      <c r="AP7" s="46" t="s">
        <v>86</v>
      </c>
      <c r="AQ7" s="46" t="s">
        <v>87</v>
      </c>
      <c r="AR7" s="47"/>
      <c r="AS7" s="61" t="s">
        <v>91</v>
      </c>
      <c r="AT7" s="58" t="s">
        <v>92</v>
      </c>
      <c r="AU7" s="58" t="s">
        <v>89</v>
      </c>
      <c r="AV7" s="58" t="s">
        <v>90</v>
      </c>
      <c r="AW7" s="59"/>
    </row>
    <row r="8" spans="1:49" x14ac:dyDescent="0.3">
      <c r="A8" t="s">
        <v>51</v>
      </c>
      <c r="B8" s="34">
        <v>29.92</v>
      </c>
      <c r="C8" s="34">
        <v>28.990000000000002</v>
      </c>
      <c r="D8" s="34">
        <v>31.83</v>
      </c>
      <c r="E8" s="34">
        <v>29.704999999999998</v>
      </c>
      <c r="F8" s="27">
        <v>20.385000000000002</v>
      </c>
      <c r="G8" s="27">
        <v>20.625</v>
      </c>
      <c r="H8" s="27">
        <v>19.14</v>
      </c>
      <c r="I8" s="27">
        <v>19.125</v>
      </c>
      <c r="J8" s="29">
        <f t="shared" ref="J8:K10" si="21">F8-B8</f>
        <v>-9.5350000000000001</v>
      </c>
      <c r="K8" s="29">
        <f t="shared" si="21"/>
        <v>-8.365000000000002</v>
      </c>
      <c r="L8" s="29">
        <f t="shared" ref="L8" si="22">H8-D8</f>
        <v>-12.689999999999998</v>
      </c>
      <c r="M8" s="29">
        <f t="shared" ref="M8" si="23">I8-E8</f>
        <v>-10.579999999999998</v>
      </c>
      <c r="N8" s="29"/>
      <c r="O8" s="37">
        <f t="shared" ref="O8:O20" si="24">POWER(2,J8)</f>
        <v>1.3479661654263962E-3</v>
      </c>
      <c r="P8" s="37">
        <f t="shared" ref="P8:P20" si="25">POWER(2,K8)</f>
        <v>3.0330815429728077E-3</v>
      </c>
      <c r="Q8" s="37">
        <f t="shared" ref="Q8:Q20" si="26">POWER(2,L8)</f>
        <v>1.5133150634020874E-4</v>
      </c>
      <c r="R8" s="37">
        <f t="shared" ref="R8:R20" si="27">POWER(2,M8)</f>
        <v>6.5328493886040724E-4</v>
      </c>
      <c r="S8" s="37"/>
      <c r="T8" s="27">
        <v>0.80800000000000005</v>
      </c>
      <c r="U8" s="27">
        <v>0.74</v>
      </c>
      <c r="V8" s="27">
        <v>0.96799999999999997</v>
      </c>
      <c r="W8" s="27">
        <v>0.88700000000000001</v>
      </c>
      <c r="X8" s="27"/>
      <c r="Y8" s="29">
        <f>T8/$T$3</f>
        <v>1</v>
      </c>
      <c r="Z8" s="29">
        <f t="shared" ref="Z8" si="28">U8/$T$3</f>
        <v>0.91584158415841577</v>
      </c>
      <c r="AA8" s="29">
        <f t="shared" ref="AA8" si="29">V8/$T$3</f>
        <v>1.198019801980198</v>
      </c>
      <c r="AB8" s="29">
        <f t="shared" ref="AB8" si="30">W8/$T$3</f>
        <v>1.0977722772277227</v>
      </c>
      <c r="AC8" s="29"/>
      <c r="AD8" s="34">
        <f t="shared" ref="AD8:AD20" si="31">O8/Y8</f>
        <v>1.3479661654263962E-3</v>
      </c>
      <c r="AE8" s="34">
        <f t="shared" ref="AE8:AE20" si="32">P8/Z8</f>
        <v>3.311797144218958E-3</v>
      </c>
      <c r="AF8" s="34">
        <f t="shared" ref="AF8:AF20" si="33">Q8/AA8</f>
        <v>1.263180342178602E-4</v>
      </c>
      <c r="AG8" s="34">
        <f t="shared" ref="AG8:AG20" si="34">R8/AB8</f>
        <v>5.9510059819527521E-4</v>
      </c>
      <c r="AH8" s="34"/>
      <c r="AI8" s="40">
        <f>AD8/$AE$8</f>
        <v>0.40701954459360329</v>
      </c>
      <c r="AJ8" s="40">
        <f>AE8/$AE$8</f>
        <v>1</v>
      </c>
      <c r="AK8" s="40">
        <f t="shared" ref="AK8:AL8" si="35">AF8/$AE$8</f>
        <v>3.8141839224168597E-2</v>
      </c>
      <c r="AL8" s="40">
        <f t="shared" si="35"/>
        <v>0.17969113815865118</v>
      </c>
      <c r="AM8" s="40"/>
      <c r="AN8" s="48">
        <f>(AI8+AI9+AI10)/3</f>
        <v>0.28140395871169122</v>
      </c>
      <c r="AO8" s="49">
        <f t="shared" ref="AO8" si="36">(AJ8+AJ9+AJ10)/3</f>
        <v>1</v>
      </c>
      <c r="AP8" s="49">
        <f t="shared" ref="AP8" si="37">(AK8+AK9+AK10)/3</f>
        <v>4.1546184213799402E-2</v>
      </c>
      <c r="AQ8" s="49">
        <f t="shared" ref="AQ8" si="38">(AL8+AL9+AL10)/3</f>
        <v>0.13292465694581226</v>
      </c>
      <c r="AR8" s="47" t="s">
        <v>58</v>
      </c>
      <c r="AS8" s="62">
        <f>_xlfn.T.TEST(AI8:AI10,AK8:AK10,2,2)</f>
        <v>8.478727383894813E-2</v>
      </c>
      <c r="AT8" s="60">
        <f>_xlfn.T.TEST(AJ8:AJ10,AL8:AL10,2,2)</f>
        <v>1.7951423638231582E-5</v>
      </c>
      <c r="AU8" s="60">
        <f>_xlfn.T.TEST(AI8:AI10,AJ8:AJ10,2,2)</f>
        <v>2.2762961447961925E-3</v>
      </c>
      <c r="AV8" s="60">
        <f>_xlfn.T.TEST(AK8:AK10,AL8:AL10,2,2)</f>
        <v>8.5876768502861467E-2</v>
      </c>
      <c r="AW8" s="58" t="s">
        <v>66</v>
      </c>
    </row>
    <row r="9" spans="1:49" x14ac:dyDescent="0.3">
      <c r="A9" t="s">
        <v>54</v>
      </c>
      <c r="B9" s="34">
        <v>27.62</v>
      </c>
      <c r="C9" s="34">
        <v>25.66</v>
      </c>
      <c r="D9" s="34">
        <v>30.15</v>
      </c>
      <c r="E9" s="34">
        <v>28.92</v>
      </c>
      <c r="F9" s="27">
        <v>19.95</v>
      </c>
      <c r="G9" s="27">
        <v>19.305</v>
      </c>
      <c r="H9" s="27">
        <v>19.995000000000001</v>
      </c>
      <c r="I9" s="27">
        <v>19.77</v>
      </c>
      <c r="J9" s="29">
        <f t="shared" si="21"/>
        <v>-7.6700000000000017</v>
      </c>
      <c r="K9" s="29">
        <f t="shared" si="21"/>
        <v>-6.3550000000000004</v>
      </c>
      <c r="L9" s="29">
        <f t="shared" ref="L9" si="39">H9-D9</f>
        <v>-10.154999999999998</v>
      </c>
      <c r="M9" s="29">
        <f t="shared" ref="M9" si="40">I9-E9</f>
        <v>-9.1500000000000021</v>
      </c>
      <c r="N9" s="29"/>
      <c r="O9" s="37">
        <f t="shared" si="24"/>
        <v>4.9102084942258886E-3</v>
      </c>
      <c r="P9" s="37">
        <f t="shared" si="25"/>
        <v>1.2216713173884277E-2</v>
      </c>
      <c r="Q9" s="37">
        <f t="shared" si="26"/>
        <v>8.7708239539446853E-4</v>
      </c>
      <c r="R9" s="37">
        <f t="shared" si="27"/>
        <v>1.7602548097867756E-3</v>
      </c>
      <c r="S9" s="37"/>
      <c r="T9" s="27">
        <v>0.88500000000000001</v>
      </c>
      <c r="U9" s="27">
        <v>0.79600000000000004</v>
      </c>
      <c r="V9" s="27">
        <v>0.77400000000000002</v>
      </c>
      <c r="W9" s="27">
        <v>0.72899999999999998</v>
      </c>
      <c r="X9" s="27"/>
      <c r="Y9" s="29">
        <f>T9/$T$4</f>
        <v>1</v>
      </c>
      <c r="Z9" s="29">
        <f t="shared" ref="Z9" si="41">U9/$T$4</f>
        <v>0.89943502824858756</v>
      </c>
      <c r="AA9" s="29">
        <f t="shared" ref="AA9" si="42">V9/$T$4</f>
        <v>0.87457627118644066</v>
      </c>
      <c r="AB9" s="29">
        <f t="shared" ref="AB9" si="43">W9/$T$4</f>
        <v>0.82372881355932204</v>
      </c>
      <c r="AC9" s="29"/>
      <c r="AD9" s="34">
        <f t="shared" si="31"/>
        <v>4.9102084942258886E-3</v>
      </c>
      <c r="AE9" s="34">
        <f t="shared" si="32"/>
        <v>1.3582652209657771E-2</v>
      </c>
      <c r="AF9" s="34">
        <f t="shared" si="33"/>
        <v>1.0028655296177064E-3</v>
      </c>
      <c r="AG9" s="34">
        <f t="shared" si="34"/>
        <v>2.1369348513872377E-3</v>
      </c>
      <c r="AH9" s="34"/>
      <c r="AI9" s="40">
        <f>AD9/$AE$9</f>
        <v>0.36150586928336043</v>
      </c>
      <c r="AJ9" s="40">
        <f>AE9/$AE$9</f>
        <v>1</v>
      </c>
      <c r="AK9" s="40">
        <f t="shared" ref="AK9:AL9" si="44">AF9/$AE$9</f>
        <v>7.3834293489796615E-2</v>
      </c>
      <c r="AL9" s="40">
        <f t="shared" si="44"/>
        <v>0.15732824623660743</v>
      </c>
      <c r="AM9" s="40"/>
      <c r="AN9" s="48">
        <f>_xlfn.STDEV.S(AI8:AI10)</f>
        <v>0.17960411999842449</v>
      </c>
      <c r="AO9" s="49">
        <f t="shared" ref="AO9" si="45">_xlfn.STDEV.S(AJ8:AJ10)</f>
        <v>0</v>
      </c>
      <c r="AP9" s="49">
        <f t="shared" ref="AP9" si="46">_xlfn.STDEV.S(AK8:AK10)</f>
        <v>3.0727702523761335E-2</v>
      </c>
      <c r="AQ9" s="49">
        <f t="shared" ref="AQ9" si="47">_xlfn.STDEV.S(AL8:AL10)</f>
        <v>6.264111218200423E-2</v>
      </c>
      <c r="AR9" s="47" t="s">
        <v>59</v>
      </c>
      <c r="AS9" s="57"/>
      <c r="AT9" s="57"/>
      <c r="AU9" s="57"/>
      <c r="AV9" s="57"/>
      <c r="AW9" s="57"/>
    </row>
    <row r="10" spans="1:49" x14ac:dyDescent="0.3">
      <c r="A10" t="s">
        <v>70</v>
      </c>
      <c r="B10" s="34">
        <v>29.9</v>
      </c>
      <c r="C10" s="34">
        <v>26.19</v>
      </c>
      <c r="D10" s="34">
        <v>32.79</v>
      </c>
      <c r="E10" s="34">
        <v>30.185000000000002</v>
      </c>
      <c r="F10" s="27">
        <v>20.594999999999999</v>
      </c>
      <c r="G10" s="27">
        <v>20.55</v>
      </c>
      <c r="H10" s="27">
        <v>20.895</v>
      </c>
      <c r="I10" s="27">
        <v>20.59</v>
      </c>
      <c r="J10" s="29">
        <f t="shared" si="21"/>
        <v>-9.3049999999999997</v>
      </c>
      <c r="K10" s="29">
        <f t="shared" si="21"/>
        <v>-5.6400000000000006</v>
      </c>
      <c r="L10" s="29">
        <f t="shared" ref="L10" si="48">H10-D10</f>
        <v>-11.895</v>
      </c>
      <c r="M10" s="29">
        <f t="shared" ref="M10" si="49">I10-E10</f>
        <v>-9.5950000000000024</v>
      </c>
      <c r="N10" s="29"/>
      <c r="O10" s="37">
        <f t="shared" si="24"/>
        <v>1.5809418291941578E-3</v>
      </c>
      <c r="P10" s="37">
        <f t="shared" si="25"/>
        <v>2.0053529649420376E-2</v>
      </c>
      <c r="Q10" s="37">
        <f t="shared" si="26"/>
        <v>2.6257187267025845E-4</v>
      </c>
      <c r="R10" s="37">
        <f t="shared" si="27"/>
        <v>1.2930555765580036E-3</v>
      </c>
      <c r="S10" s="37"/>
      <c r="T10" s="27">
        <v>0.82599999999999996</v>
      </c>
      <c r="U10" s="27">
        <v>0.79300000000000004</v>
      </c>
      <c r="V10" s="27">
        <v>0.82</v>
      </c>
      <c r="W10" s="27">
        <v>0.82799999999999996</v>
      </c>
      <c r="X10" s="27"/>
      <c r="Y10" s="29">
        <f>T10/$T$5</f>
        <v>1</v>
      </c>
      <c r="Z10" s="29">
        <f t="shared" ref="Z10" si="50">U10/$T$5</f>
        <v>0.9600484261501212</v>
      </c>
      <c r="AA10" s="29">
        <f t="shared" ref="AA10" si="51">V10/$T$5</f>
        <v>0.99273607748184023</v>
      </c>
      <c r="AB10" s="29">
        <f t="shared" ref="AB10" si="52">W10/$T$5</f>
        <v>1.0024213075060533</v>
      </c>
      <c r="AC10" s="29"/>
      <c r="AD10" s="34">
        <f t="shared" si="31"/>
        <v>1.5809418291941578E-3</v>
      </c>
      <c r="AE10" s="34">
        <f t="shared" si="32"/>
        <v>2.0888039710493352E-2</v>
      </c>
      <c r="AF10" s="34">
        <f t="shared" si="33"/>
        <v>2.6449313027516276E-4</v>
      </c>
      <c r="AG10" s="34">
        <f t="shared" si="34"/>
        <v>1.2899322539093128E-3</v>
      </c>
      <c r="AH10" s="34"/>
      <c r="AI10" s="40">
        <f>AD10/$AE$10</f>
        <v>7.5686462258109988E-2</v>
      </c>
      <c r="AJ10" s="40">
        <f>AE10/$AE$10</f>
        <v>1</v>
      </c>
      <c r="AK10" s="40">
        <f t="shared" ref="AK10:AL10" si="53">AF10/$AE$10</f>
        <v>1.2662419927432996E-2</v>
      </c>
      <c r="AL10" s="40">
        <f t="shared" si="53"/>
        <v>6.1754586442178204E-2</v>
      </c>
      <c r="AM10" s="40"/>
      <c r="AN10" s="50"/>
      <c r="AO10" s="51"/>
      <c r="AP10" s="51"/>
      <c r="AQ10" s="51"/>
      <c r="AR10" s="52"/>
      <c r="AS10" s="57"/>
      <c r="AT10" s="57"/>
      <c r="AU10" s="57"/>
      <c r="AV10" s="57"/>
      <c r="AW10" s="57"/>
    </row>
    <row r="11" spans="1:49" x14ac:dyDescent="0.3">
      <c r="B11" s="33" t="s">
        <v>71</v>
      </c>
      <c r="C11" s="34"/>
      <c r="D11" s="34"/>
      <c r="E11" s="34"/>
      <c r="F11" s="32" t="s">
        <v>80</v>
      </c>
      <c r="G11" s="27"/>
      <c r="H11" s="27"/>
      <c r="I11" s="27"/>
      <c r="J11" s="31" t="s">
        <v>76</v>
      </c>
      <c r="K11" s="29"/>
      <c r="L11" s="29"/>
      <c r="M11" s="29"/>
      <c r="N11" s="29"/>
      <c r="O11" s="36" t="s">
        <v>81</v>
      </c>
      <c r="P11" s="37"/>
      <c r="Q11" s="37"/>
      <c r="R11" s="37"/>
      <c r="S11" s="37"/>
      <c r="T11" s="32" t="s">
        <v>82</v>
      </c>
      <c r="U11" s="27"/>
      <c r="V11" s="27"/>
      <c r="W11" s="27"/>
      <c r="X11" s="27"/>
      <c r="Y11" s="31" t="s">
        <v>83</v>
      </c>
      <c r="Z11" s="31"/>
      <c r="AA11" s="31"/>
      <c r="AB11" s="31"/>
      <c r="AC11" s="29"/>
      <c r="AD11" s="33" t="s">
        <v>84</v>
      </c>
      <c r="AE11" s="34"/>
      <c r="AF11" s="34"/>
      <c r="AG11" s="34"/>
      <c r="AH11" s="34"/>
      <c r="AI11" s="39" t="s">
        <v>85</v>
      </c>
      <c r="AJ11" s="39"/>
      <c r="AK11" s="39"/>
      <c r="AL11" s="39"/>
      <c r="AM11" s="40"/>
      <c r="AN11" s="45" t="s">
        <v>119</v>
      </c>
      <c r="AO11" s="46"/>
      <c r="AP11" s="46"/>
      <c r="AQ11" s="46"/>
      <c r="AR11" s="47"/>
      <c r="AS11" s="56" t="s">
        <v>95</v>
      </c>
      <c r="AT11" s="57"/>
      <c r="AU11" s="57"/>
      <c r="AV11" s="57"/>
      <c r="AW11" s="57"/>
    </row>
    <row r="12" spans="1:49" x14ac:dyDescent="0.3">
      <c r="A12" s="1" t="s">
        <v>74</v>
      </c>
      <c r="B12" s="34" t="s">
        <v>39</v>
      </c>
      <c r="C12" s="34" t="s">
        <v>79</v>
      </c>
      <c r="D12" s="35" t="s">
        <v>77</v>
      </c>
      <c r="E12" s="35" t="s">
        <v>78</v>
      </c>
      <c r="F12" s="27" t="s">
        <v>39</v>
      </c>
      <c r="G12" s="27" t="s">
        <v>79</v>
      </c>
      <c r="H12" s="28" t="s">
        <v>77</v>
      </c>
      <c r="I12" s="28" t="s">
        <v>78</v>
      </c>
      <c r="J12" s="29" t="s">
        <v>39</v>
      </c>
      <c r="K12" s="29" t="s">
        <v>79</v>
      </c>
      <c r="L12" s="30" t="s">
        <v>77</v>
      </c>
      <c r="M12" s="30" t="s">
        <v>78</v>
      </c>
      <c r="N12" s="29"/>
      <c r="O12" s="37" t="s">
        <v>39</v>
      </c>
      <c r="P12" s="37" t="s">
        <v>79</v>
      </c>
      <c r="Q12" s="38" t="s">
        <v>77</v>
      </c>
      <c r="R12" s="38" t="s">
        <v>78</v>
      </c>
      <c r="S12" s="37"/>
      <c r="T12" s="27" t="s">
        <v>39</v>
      </c>
      <c r="U12" s="27" t="s">
        <v>79</v>
      </c>
      <c r="V12" s="28" t="s">
        <v>77</v>
      </c>
      <c r="W12" s="28" t="s">
        <v>78</v>
      </c>
      <c r="X12" s="27"/>
      <c r="Y12" s="29" t="s">
        <v>39</v>
      </c>
      <c r="Z12" s="29" t="s">
        <v>79</v>
      </c>
      <c r="AA12" s="30" t="s">
        <v>77</v>
      </c>
      <c r="AB12" s="30" t="s">
        <v>78</v>
      </c>
      <c r="AC12" s="29"/>
      <c r="AD12" s="34" t="s">
        <v>39</v>
      </c>
      <c r="AE12" s="34" t="s">
        <v>79</v>
      </c>
      <c r="AF12" s="35" t="s">
        <v>77</v>
      </c>
      <c r="AG12" s="35" t="s">
        <v>78</v>
      </c>
      <c r="AH12" s="34"/>
      <c r="AI12" s="40" t="s">
        <v>39</v>
      </c>
      <c r="AJ12" s="40" t="s">
        <v>79</v>
      </c>
      <c r="AK12" s="41" t="s">
        <v>77</v>
      </c>
      <c r="AL12" s="41" t="s">
        <v>78</v>
      </c>
      <c r="AM12" s="40"/>
      <c r="AN12" s="45" t="s">
        <v>39</v>
      </c>
      <c r="AO12" s="46" t="s">
        <v>79</v>
      </c>
      <c r="AP12" s="46" t="s">
        <v>86</v>
      </c>
      <c r="AQ12" s="46" t="s">
        <v>87</v>
      </c>
      <c r="AR12" s="47"/>
      <c r="AS12" s="61" t="s">
        <v>91</v>
      </c>
      <c r="AT12" s="58" t="s">
        <v>92</v>
      </c>
      <c r="AU12" s="58" t="s">
        <v>89</v>
      </c>
      <c r="AV12" s="58" t="s">
        <v>90</v>
      </c>
      <c r="AW12" s="59"/>
    </row>
    <row r="13" spans="1:49" x14ac:dyDescent="0.3">
      <c r="A13" t="s">
        <v>51</v>
      </c>
      <c r="B13" s="34">
        <v>31.064999999999998</v>
      </c>
      <c r="C13" s="34">
        <v>27.15</v>
      </c>
      <c r="D13" s="34">
        <v>35.335000000000001</v>
      </c>
      <c r="E13" s="34">
        <v>36.185000000000002</v>
      </c>
      <c r="F13" s="27">
        <v>20.385000000000002</v>
      </c>
      <c r="G13" s="27">
        <v>20.625</v>
      </c>
      <c r="H13" s="27">
        <v>19.14</v>
      </c>
      <c r="I13" s="27">
        <v>19.125</v>
      </c>
      <c r="J13" s="29">
        <f t="shared" ref="J13:K15" si="54">F13-B13</f>
        <v>-10.679999999999996</v>
      </c>
      <c r="K13" s="29">
        <f t="shared" si="54"/>
        <v>-6.5249999999999986</v>
      </c>
      <c r="L13" s="29">
        <f t="shared" ref="L13" si="55">H13-D13</f>
        <v>-16.195</v>
      </c>
      <c r="M13" s="29">
        <f t="shared" ref="M13" si="56">I13-E13</f>
        <v>-17.060000000000002</v>
      </c>
      <c r="N13" s="29"/>
      <c r="O13" s="37">
        <f t="shared" si="24"/>
        <v>6.0953640083086713E-4</v>
      </c>
      <c r="P13" s="37">
        <f t="shared" si="25"/>
        <v>1.0858736092518268E-2</v>
      </c>
      <c r="Q13" s="37">
        <f t="shared" si="26"/>
        <v>1.3329664549510119E-5</v>
      </c>
      <c r="R13" s="37">
        <f t="shared" si="27"/>
        <v>7.3186044260045099E-6</v>
      </c>
      <c r="S13" s="37"/>
      <c r="T13" s="27">
        <v>0.80800000000000005</v>
      </c>
      <c r="U13" s="27">
        <v>0.74</v>
      </c>
      <c r="V13" s="27">
        <v>0.96799999999999997</v>
      </c>
      <c r="W13" s="27">
        <v>0.88700000000000001</v>
      </c>
      <c r="X13" s="27"/>
      <c r="Y13" s="29">
        <f>T13/$T$3</f>
        <v>1</v>
      </c>
      <c r="Z13" s="29">
        <f t="shared" ref="Z13" si="57">U13/$T$3</f>
        <v>0.91584158415841577</v>
      </c>
      <c r="AA13" s="29">
        <f t="shared" ref="AA13" si="58">V13/$T$3</f>
        <v>1.198019801980198</v>
      </c>
      <c r="AB13" s="29">
        <f t="shared" ref="AB13" si="59">W13/$T$3</f>
        <v>1.0977722772277227</v>
      </c>
      <c r="AC13" s="29"/>
      <c r="AD13" s="34">
        <f t="shared" si="31"/>
        <v>6.0953640083086713E-4</v>
      </c>
      <c r="AE13" s="34">
        <f t="shared" si="32"/>
        <v>1.1856565895614542E-2</v>
      </c>
      <c r="AF13" s="34">
        <f t="shared" si="33"/>
        <v>1.1126414210748117E-5</v>
      </c>
      <c r="AG13" s="34">
        <f t="shared" si="34"/>
        <v>6.6667783271833641E-6</v>
      </c>
      <c r="AH13" s="34"/>
      <c r="AI13" s="40">
        <f>AD13/$AE$13</f>
        <v>5.1409185947873824E-2</v>
      </c>
      <c r="AJ13" s="40">
        <f>AE13/$AE$13</f>
        <v>1</v>
      </c>
      <c r="AK13" s="40">
        <f t="shared" ref="AK13:AL13" si="60">AF13/$AE$13</f>
        <v>9.3841794569399803E-4</v>
      </c>
      <c r="AL13" s="40">
        <f t="shared" si="60"/>
        <v>5.6228577362769472E-4</v>
      </c>
      <c r="AM13" s="40"/>
      <c r="AN13" s="48">
        <f>(AI13+AI14+AI15)/3</f>
        <v>0.17826914764343008</v>
      </c>
      <c r="AO13" s="49">
        <f t="shared" ref="AO13" si="61">(AJ13+AJ14+AJ15)/3</f>
        <v>1</v>
      </c>
      <c r="AP13" s="49">
        <f t="shared" ref="AP13" si="62">(AK13+AK14+AK15)/3</f>
        <v>4.6928454326690801E-2</v>
      </c>
      <c r="AQ13" s="49">
        <f t="shared" ref="AQ13" si="63">(AL13+AL14+AL15)/3</f>
        <v>2.2238281299063762E-2</v>
      </c>
      <c r="AR13" s="47" t="s">
        <v>58</v>
      </c>
      <c r="AS13" s="62">
        <f>_xlfn.T.TEST(AI13:AI15,AK13:AK15,2,2)</f>
        <v>0.25374337844073758</v>
      </c>
      <c r="AT13" s="60">
        <f>_xlfn.T.TEST(AJ13:AJ15,AL13:AL15,2,2)</f>
        <v>8.1257016453799683E-7</v>
      </c>
      <c r="AU13" s="60">
        <f>_xlfn.T.TEST(AI13:AI15,AJ13:AJ15,2,2)</f>
        <v>7.8916777084333655E-4</v>
      </c>
      <c r="AV13" s="60">
        <f>_xlfn.T.TEST(AK13:AK15,AL13:AL15,2,2)</f>
        <v>0.61257285489623281</v>
      </c>
      <c r="AW13" s="58" t="s">
        <v>66</v>
      </c>
    </row>
    <row r="14" spans="1:49" x14ac:dyDescent="0.3">
      <c r="A14" t="s">
        <v>54</v>
      </c>
      <c r="B14" s="34">
        <v>33.265000000000001</v>
      </c>
      <c r="C14" s="34">
        <v>31.265000000000001</v>
      </c>
      <c r="D14" s="34">
        <v>34.954999999999998</v>
      </c>
      <c r="E14" s="34">
        <v>35.924999999999997</v>
      </c>
      <c r="F14" s="27">
        <v>19.95</v>
      </c>
      <c r="G14" s="27">
        <v>19.305</v>
      </c>
      <c r="H14" s="27">
        <v>19.995000000000001</v>
      </c>
      <c r="I14" s="27">
        <v>19.77</v>
      </c>
      <c r="J14" s="29">
        <f t="shared" si="54"/>
        <v>-13.315000000000001</v>
      </c>
      <c r="K14" s="29">
        <f t="shared" si="54"/>
        <v>-11.96</v>
      </c>
      <c r="L14" s="29">
        <f t="shared" ref="L14" si="64">H14-D14</f>
        <v>-14.959999999999997</v>
      </c>
      <c r="M14" s="29">
        <f t="shared" ref="M14" si="65">I14-E14</f>
        <v>-16.154999999999998</v>
      </c>
      <c r="N14" s="29"/>
      <c r="O14" s="37">
        <f t="shared" si="24"/>
        <v>9.812634164345108E-5</v>
      </c>
      <c r="P14" s="37">
        <f t="shared" si="25"/>
        <v>2.5100435221095375E-4</v>
      </c>
      <c r="Q14" s="37">
        <f t="shared" si="26"/>
        <v>3.1375544026369266E-5</v>
      </c>
      <c r="R14" s="37">
        <f t="shared" si="27"/>
        <v>1.3704412428038576E-5</v>
      </c>
      <c r="S14" s="37"/>
      <c r="T14" s="27">
        <v>0.88500000000000001</v>
      </c>
      <c r="U14" s="27">
        <v>0.79600000000000004</v>
      </c>
      <c r="V14" s="27">
        <v>0.77400000000000002</v>
      </c>
      <c r="W14" s="27">
        <v>0.72899999999999998</v>
      </c>
      <c r="X14" s="27"/>
      <c r="Y14" s="29">
        <f>T14/$T$4</f>
        <v>1</v>
      </c>
      <c r="Z14" s="29">
        <f t="shared" ref="Z14" si="66">U14/$T$4</f>
        <v>0.89943502824858756</v>
      </c>
      <c r="AA14" s="29">
        <f t="shared" ref="AA14" si="67">V14/$T$4</f>
        <v>0.87457627118644066</v>
      </c>
      <c r="AB14" s="29">
        <f t="shared" ref="AB14" si="68">W14/$T$4</f>
        <v>0.82372881355932204</v>
      </c>
      <c r="AC14" s="29"/>
      <c r="AD14" s="34">
        <f t="shared" si="31"/>
        <v>9.812634164345108E-5</v>
      </c>
      <c r="AE14" s="34">
        <f t="shared" si="32"/>
        <v>2.7906890917926388E-4</v>
      </c>
      <c r="AF14" s="34">
        <f t="shared" si="33"/>
        <v>3.587513754953075E-5</v>
      </c>
      <c r="AG14" s="34">
        <f t="shared" si="34"/>
        <v>1.6637043894120906E-5</v>
      </c>
      <c r="AH14" s="34"/>
      <c r="AI14" s="40">
        <f>AD14/$AE$14</f>
        <v>0.35162047227703974</v>
      </c>
      <c r="AJ14" s="40">
        <f>AE14/$AE$14</f>
        <v>1</v>
      </c>
      <c r="AK14" s="40">
        <f t="shared" ref="AK14:AL14" si="69">AF14/$AE$14</f>
        <v>0.12855297157622761</v>
      </c>
      <c r="AL14" s="40">
        <f t="shared" si="69"/>
        <v>5.9616257300213492E-2</v>
      </c>
      <c r="AM14" s="40"/>
      <c r="AN14" s="48">
        <f>_xlfn.STDEV.S(AI13:AI15)</f>
        <v>0.15541167662286989</v>
      </c>
      <c r="AO14" s="49">
        <f t="shared" ref="AO14" si="70">_xlfn.STDEV.S(AJ13:AJ15)</f>
        <v>0</v>
      </c>
      <c r="AP14" s="49">
        <f t="shared" ref="AP14" si="71">_xlfn.STDEV.S(AK13:AK15)</f>
        <v>7.0878281191475309E-2</v>
      </c>
      <c r="AQ14" s="49">
        <f t="shared" ref="AQ14" si="72">_xlfn.STDEV.S(AL13:AL15)</f>
        <v>3.2507799547346651E-2</v>
      </c>
      <c r="AR14" s="47" t="s">
        <v>59</v>
      </c>
      <c r="AS14" s="57"/>
      <c r="AT14" s="57"/>
      <c r="AU14" s="57"/>
      <c r="AV14" s="57"/>
      <c r="AW14" s="57"/>
    </row>
    <row r="15" spans="1:49" x14ac:dyDescent="0.3">
      <c r="A15" t="s">
        <v>70</v>
      </c>
      <c r="B15" s="34">
        <v>31.93</v>
      </c>
      <c r="C15" s="34">
        <v>29.02</v>
      </c>
      <c r="D15" s="34">
        <v>35.784999999999997</v>
      </c>
      <c r="E15" s="34">
        <v>36.255000000000003</v>
      </c>
      <c r="F15" s="27">
        <v>20.594999999999999</v>
      </c>
      <c r="G15" s="27">
        <v>20.55</v>
      </c>
      <c r="H15" s="27">
        <v>20.895</v>
      </c>
      <c r="I15" s="27">
        <v>20.59</v>
      </c>
      <c r="J15" s="29">
        <f t="shared" si="54"/>
        <v>-11.335000000000001</v>
      </c>
      <c r="K15" s="29">
        <f t="shared" si="54"/>
        <v>-8.4699999999999989</v>
      </c>
      <c r="L15" s="29">
        <f t="shared" ref="L15" si="73">H15-D15</f>
        <v>-14.889999999999997</v>
      </c>
      <c r="M15" s="29">
        <f t="shared" ref="M15" si="74">I15-E15</f>
        <v>-15.665000000000003</v>
      </c>
      <c r="N15" s="29"/>
      <c r="O15" s="37">
        <f t="shared" si="24"/>
        <v>3.8710162920424019E-4</v>
      </c>
      <c r="P15" s="37">
        <f t="shared" si="25"/>
        <v>2.8201742100048776E-3</v>
      </c>
      <c r="Q15" s="37">
        <f t="shared" si="26"/>
        <v>3.2935432022229916E-5</v>
      </c>
      <c r="R15" s="37">
        <f t="shared" si="27"/>
        <v>1.9247091809558827E-5</v>
      </c>
      <c r="S15" s="37"/>
      <c r="T15" s="27">
        <v>0.82599999999999996</v>
      </c>
      <c r="U15" s="27">
        <v>0.79300000000000004</v>
      </c>
      <c r="V15" s="27">
        <v>0.82</v>
      </c>
      <c r="W15" s="27">
        <v>0.82799999999999996</v>
      </c>
      <c r="X15" s="27"/>
      <c r="Y15" s="29">
        <f>T15/$T$5</f>
        <v>1</v>
      </c>
      <c r="Z15" s="29">
        <f t="shared" ref="Z15" si="75">U15/$T$5</f>
        <v>0.9600484261501212</v>
      </c>
      <c r="AA15" s="29">
        <f t="shared" ref="AA15" si="76">V15/$T$5</f>
        <v>0.99273607748184023</v>
      </c>
      <c r="AB15" s="29">
        <f t="shared" ref="AB15" si="77">W15/$T$5</f>
        <v>1.0024213075060533</v>
      </c>
      <c r="AC15" s="29"/>
      <c r="AD15" s="34">
        <f t="shared" si="31"/>
        <v>3.8710162920424019E-4</v>
      </c>
      <c r="AE15" s="34">
        <f t="shared" si="32"/>
        <v>2.9375332881009185E-3</v>
      </c>
      <c r="AF15" s="34">
        <f t="shared" si="33"/>
        <v>3.3176422988246231E-5</v>
      </c>
      <c r="AG15" s="34">
        <f t="shared" si="34"/>
        <v>1.9200601249632356E-5</v>
      </c>
      <c r="AH15" s="34"/>
      <c r="AI15" s="40">
        <f>AD15/$AE$15</f>
        <v>0.13177778470537671</v>
      </c>
      <c r="AJ15" s="40">
        <f>AE15/$AE$15</f>
        <v>1</v>
      </c>
      <c r="AK15" s="40">
        <f t="shared" ref="AK15:AL15" si="78">AF15/$AE$15</f>
        <v>1.1293973458150803E-2</v>
      </c>
      <c r="AL15" s="40">
        <f t="shared" si="78"/>
        <v>6.5363008233500983E-3</v>
      </c>
      <c r="AM15" s="40"/>
      <c r="AN15" s="50"/>
      <c r="AO15" s="51"/>
      <c r="AP15" s="51"/>
      <c r="AQ15" s="51"/>
      <c r="AR15" s="52"/>
      <c r="AS15" s="57"/>
      <c r="AT15" s="57"/>
      <c r="AU15" s="57"/>
      <c r="AV15" s="57"/>
      <c r="AW15" s="57"/>
    </row>
    <row r="16" spans="1:49" x14ac:dyDescent="0.3">
      <c r="B16" s="33" t="s">
        <v>71</v>
      </c>
      <c r="C16" s="34"/>
      <c r="D16" s="34"/>
      <c r="E16" s="34"/>
      <c r="F16" s="32" t="s">
        <v>80</v>
      </c>
      <c r="G16" s="27"/>
      <c r="H16" s="27"/>
      <c r="I16" s="27"/>
      <c r="J16" s="31" t="s">
        <v>76</v>
      </c>
      <c r="K16" s="29"/>
      <c r="L16" s="29"/>
      <c r="M16" s="29"/>
      <c r="N16" s="29"/>
      <c r="O16" s="36" t="s">
        <v>81</v>
      </c>
      <c r="P16" s="37"/>
      <c r="Q16" s="37"/>
      <c r="R16" s="37"/>
      <c r="S16" s="37"/>
      <c r="T16" s="32" t="s">
        <v>82</v>
      </c>
      <c r="U16" s="27"/>
      <c r="V16" s="27"/>
      <c r="W16" s="27"/>
      <c r="X16" s="27"/>
      <c r="Y16" s="31" t="s">
        <v>83</v>
      </c>
      <c r="Z16" s="31"/>
      <c r="AA16" s="31"/>
      <c r="AB16" s="31"/>
      <c r="AC16" s="29"/>
      <c r="AD16" s="33" t="s">
        <v>84</v>
      </c>
      <c r="AE16" s="34"/>
      <c r="AF16" s="34"/>
      <c r="AG16" s="34"/>
      <c r="AH16" s="34"/>
      <c r="AI16" s="39" t="s">
        <v>85</v>
      </c>
      <c r="AJ16" s="39"/>
      <c r="AK16" s="39"/>
      <c r="AL16" s="39"/>
      <c r="AM16" s="40"/>
      <c r="AN16" s="45" t="s">
        <v>120</v>
      </c>
      <c r="AO16" s="46"/>
      <c r="AP16" s="46"/>
      <c r="AQ16" s="46"/>
      <c r="AR16" s="47"/>
      <c r="AS16" s="56" t="s">
        <v>96</v>
      </c>
      <c r="AT16" s="57"/>
      <c r="AU16" s="57"/>
      <c r="AV16" s="57"/>
      <c r="AW16" s="57"/>
    </row>
    <row r="17" spans="1:49" x14ac:dyDescent="0.3">
      <c r="A17" s="1" t="s">
        <v>75</v>
      </c>
      <c r="B17" s="34" t="s">
        <v>39</v>
      </c>
      <c r="C17" s="34" t="s">
        <v>79</v>
      </c>
      <c r="D17" s="35" t="s">
        <v>77</v>
      </c>
      <c r="E17" s="35" t="s">
        <v>78</v>
      </c>
      <c r="F17" s="27" t="s">
        <v>39</v>
      </c>
      <c r="G17" s="27" t="s">
        <v>79</v>
      </c>
      <c r="H17" s="28" t="s">
        <v>77</v>
      </c>
      <c r="I17" s="28" t="s">
        <v>78</v>
      </c>
      <c r="J17" s="29" t="s">
        <v>39</v>
      </c>
      <c r="K17" s="29" t="s">
        <v>79</v>
      </c>
      <c r="L17" s="30" t="s">
        <v>77</v>
      </c>
      <c r="M17" s="30" t="s">
        <v>78</v>
      </c>
      <c r="N17" s="29"/>
      <c r="O17" s="37" t="s">
        <v>39</v>
      </c>
      <c r="P17" s="37" t="s">
        <v>79</v>
      </c>
      <c r="Q17" s="38" t="s">
        <v>77</v>
      </c>
      <c r="R17" s="38" t="s">
        <v>78</v>
      </c>
      <c r="S17" s="37"/>
      <c r="T17" s="27" t="s">
        <v>39</v>
      </c>
      <c r="U17" s="27" t="s">
        <v>79</v>
      </c>
      <c r="V17" s="28" t="s">
        <v>77</v>
      </c>
      <c r="W17" s="28" t="s">
        <v>78</v>
      </c>
      <c r="X17" s="27"/>
      <c r="Y17" s="29" t="s">
        <v>39</v>
      </c>
      <c r="Z17" s="29" t="s">
        <v>79</v>
      </c>
      <c r="AA17" s="30" t="s">
        <v>77</v>
      </c>
      <c r="AB17" s="30" t="s">
        <v>78</v>
      </c>
      <c r="AC17" s="29"/>
      <c r="AD17" s="34" t="s">
        <v>39</v>
      </c>
      <c r="AE17" s="34" t="s">
        <v>79</v>
      </c>
      <c r="AF17" s="35" t="s">
        <v>77</v>
      </c>
      <c r="AG17" s="35" t="s">
        <v>78</v>
      </c>
      <c r="AH17" s="34"/>
      <c r="AI17" s="40" t="s">
        <v>39</v>
      </c>
      <c r="AJ17" s="40" t="s">
        <v>79</v>
      </c>
      <c r="AK17" s="41" t="s">
        <v>77</v>
      </c>
      <c r="AL17" s="41" t="s">
        <v>78</v>
      </c>
      <c r="AM17" s="40"/>
      <c r="AN17" s="45" t="s">
        <v>39</v>
      </c>
      <c r="AO17" s="46" t="s">
        <v>79</v>
      </c>
      <c r="AP17" s="46" t="s">
        <v>86</v>
      </c>
      <c r="AQ17" s="46" t="s">
        <v>87</v>
      </c>
      <c r="AR17" s="47"/>
      <c r="AS17" s="61" t="s">
        <v>91</v>
      </c>
      <c r="AT17" s="58" t="s">
        <v>92</v>
      </c>
      <c r="AU17" s="58" t="s">
        <v>89</v>
      </c>
      <c r="AV17" s="58" t="s">
        <v>90</v>
      </c>
      <c r="AW17" s="59"/>
    </row>
    <row r="18" spans="1:49" x14ac:dyDescent="0.3">
      <c r="A18" t="s">
        <v>51</v>
      </c>
      <c r="B18" s="34">
        <v>33.519999999999996</v>
      </c>
      <c r="C18" s="34">
        <v>35.44</v>
      </c>
      <c r="D18" s="34">
        <v>25.475000000000001</v>
      </c>
      <c r="E18" s="34">
        <v>29.26</v>
      </c>
      <c r="F18" s="27">
        <v>20.385000000000002</v>
      </c>
      <c r="G18" s="27">
        <v>20.625</v>
      </c>
      <c r="H18" s="27">
        <v>19.14</v>
      </c>
      <c r="I18" s="27">
        <v>19.125</v>
      </c>
      <c r="J18" s="29">
        <f t="shared" ref="J18:K20" si="79">F18-B18</f>
        <v>-13.134999999999994</v>
      </c>
      <c r="K18" s="29">
        <f t="shared" si="79"/>
        <v>-14.814999999999998</v>
      </c>
      <c r="L18" s="29">
        <f t="shared" ref="L18" si="80">H18-D18</f>
        <v>-6.3350000000000009</v>
      </c>
      <c r="M18" s="29">
        <f t="shared" ref="M18" si="81">I18-E18</f>
        <v>-10.135000000000002</v>
      </c>
      <c r="N18" s="29"/>
      <c r="O18" s="37">
        <f t="shared" si="24"/>
        <v>1.1116575117089632E-4</v>
      </c>
      <c r="P18" s="37">
        <f t="shared" si="25"/>
        <v>3.4692900794556174E-5</v>
      </c>
      <c r="Q18" s="37">
        <f t="shared" si="26"/>
        <v>1.2387252134535693E-2</v>
      </c>
      <c r="R18" s="37">
        <f t="shared" si="27"/>
        <v>8.8932600936716608E-4</v>
      </c>
      <c r="S18" s="37"/>
      <c r="T18" s="27">
        <v>0.80800000000000005</v>
      </c>
      <c r="U18" s="27">
        <v>0.74</v>
      </c>
      <c r="V18" s="27">
        <v>0.96799999999999997</v>
      </c>
      <c r="W18" s="27">
        <v>0.88700000000000001</v>
      </c>
      <c r="X18" s="27"/>
      <c r="Y18" s="29">
        <f>T18/$T$3</f>
        <v>1</v>
      </c>
      <c r="Z18" s="29">
        <f t="shared" ref="Z18" si="82">U18/$T$3</f>
        <v>0.91584158415841577</v>
      </c>
      <c r="AA18" s="29">
        <f t="shared" ref="AA18" si="83">V18/$T$3</f>
        <v>1.198019801980198</v>
      </c>
      <c r="AB18" s="29">
        <f t="shared" ref="AB18" si="84">W18/$T$3</f>
        <v>1.0977722772277227</v>
      </c>
      <c r="AC18" s="29"/>
      <c r="AD18" s="34">
        <f t="shared" si="31"/>
        <v>1.1116575117089632E-4</v>
      </c>
      <c r="AE18" s="34">
        <f t="shared" si="32"/>
        <v>3.7880897083785664E-5</v>
      </c>
      <c r="AF18" s="34">
        <f t="shared" si="33"/>
        <v>1.0339772442876901E-2</v>
      </c>
      <c r="AG18" s="34">
        <f t="shared" si="34"/>
        <v>8.1011884506050754E-4</v>
      </c>
      <c r="AH18" s="34"/>
      <c r="AI18" s="40">
        <f t="shared" ref="AI18:AJ18" si="85">AD18/$AF$18</f>
        <v>1.0751276373347919E-2</v>
      </c>
      <c r="AJ18" s="40">
        <f t="shared" si="85"/>
        <v>3.6636103253782845E-3</v>
      </c>
      <c r="AK18" s="40">
        <f>AF18/$AF$18</f>
        <v>1</v>
      </c>
      <c r="AL18" s="40">
        <f>AG18/$AF$18</f>
        <v>7.8349775058986021E-2</v>
      </c>
      <c r="AM18" s="40"/>
      <c r="AN18" s="48">
        <f>(AI18+AI19+AI20)/3</f>
        <v>1.9003551639749358E-2</v>
      </c>
      <c r="AO18" s="49">
        <f t="shared" ref="AO18" si="86">(AJ18+AJ19+AJ20)/3</f>
        <v>8.0339456325610598E-3</v>
      </c>
      <c r="AP18" s="49">
        <f t="shared" ref="AP18" si="87">(AK18+AK19+AK20)/3</f>
        <v>1</v>
      </c>
      <c r="AQ18" s="49">
        <f t="shared" ref="AQ18" si="88">(AL18+AL19+AL20)/3</f>
        <v>5.7500941160261942E-2</v>
      </c>
      <c r="AR18" s="47" t="s">
        <v>58</v>
      </c>
      <c r="AS18" s="62">
        <f>_xlfn.T.TEST(AI18:AI20,AK18:AK20,2,2)</f>
        <v>3.4792856582403374E-9</v>
      </c>
      <c r="AT18" s="60">
        <f>_xlfn.T.TEST(AJ18:AJ20,AL18:AL20,2,2)</f>
        <v>4.8441287712761974E-2</v>
      </c>
      <c r="AU18" s="60">
        <f>_xlfn.T.TEST(AI18:AI20,AJ18:AJ20,2,2)</f>
        <v>0.14362111594659377</v>
      </c>
      <c r="AV18" s="60">
        <f>_xlfn.T.TEST(AK18:AK20,AL18:AL20,2,2)</f>
        <v>6.6978742175761573E-7</v>
      </c>
      <c r="AW18" s="58" t="s">
        <v>66</v>
      </c>
    </row>
    <row r="19" spans="1:49" x14ac:dyDescent="0.3">
      <c r="A19" t="s">
        <v>54</v>
      </c>
      <c r="B19" s="34">
        <v>30.254999999999999</v>
      </c>
      <c r="C19" s="34">
        <v>32.174999999999997</v>
      </c>
      <c r="D19" s="34">
        <v>25.305</v>
      </c>
      <c r="E19" s="34">
        <v>30.59</v>
      </c>
      <c r="F19" s="27">
        <v>19.95</v>
      </c>
      <c r="G19" s="27">
        <v>19.305</v>
      </c>
      <c r="H19" s="27">
        <v>19.995000000000001</v>
      </c>
      <c r="I19" s="27">
        <v>19.77</v>
      </c>
      <c r="J19" s="29">
        <f t="shared" si="79"/>
        <v>-10.305</v>
      </c>
      <c r="K19" s="29">
        <f t="shared" si="79"/>
        <v>-12.869999999999997</v>
      </c>
      <c r="L19" s="29">
        <f t="shared" ref="L19" si="89">H19-D19</f>
        <v>-5.3099999999999987</v>
      </c>
      <c r="M19" s="29">
        <f t="shared" ref="M19" si="90">I19-E19</f>
        <v>-10.82</v>
      </c>
      <c r="N19" s="29"/>
      <c r="O19" s="37">
        <f t="shared" si="24"/>
        <v>7.9047091459707867E-4</v>
      </c>
      <c r="P19" s="37">
        <f t="shared" si="25"/>
        <v>1.335807740796803E-4</v>
      </c>
      <c r="Q19" s="37">
        <f t="shared" si="26"/>
        <v>2.5207554975691472E-2</v>
      </c>
      <c r="R19" s="37">
        <f t="shared" si="27"/>
        <v>5.5316595961708934E-4</v>
      </c>
      <c r="S19" s="37"/>
      <c r="T19" s="27">
        <v>0.88500000000000001</v>
      </c>
      <c r="U19" s="27">
        <v>0.79600000000000004</v>
      </c>
      <c r="V19" s="27">
        <v>0.77400000000000002</v>
      </c>
      <c r="W19" s="27">
        <v>0.72899999999999998</v>
      </c>
      <c r="X19" s="27"/>
      <c r="Y19" s="29">
        <f>T19/$T$4</f>
        <v>1</v>
      </c>
      <c r="Z19" s="29">
        <f t="shared" ref="Z19" si="91">U19/$T$4</f>
        <v>0.89943502824858756</v>
      </c>
      <c r="AA19" s="29">
        <f t="shared" ref="AA19" si="92">V19/$T$4</f>
        <v>0.87457627118644066</v>
      </c>
      <c r="AB19" s="29">
        <f t="shared" ref="AB19" si="93">W19/$T$4</f>
        <v>0.82372881355932204</v>
      </c>
      <c r="AC19" s="29"/>
      <c r="AD19" s="34">
        <f t="shared" si="31"/>
        <v>7.9047091459707867E-4</v>
      </c>
      <c r="AE19" s="34">
        <f t="shared" si="32"/>
        <v>1.4851631289009682E-4</v>
      </c>
      <c r="AF19" s="34">
        <f t="shared" si="33"/>
        <v>2.8822591929569708E-2</v>
      </c>
      <c r="AG19" s="34">
        <f t="shared" si="34"/>
        <v>6.7153892216889448E-4</v>
      </c>
      <c r="AH19" s="34"/>
      <c r="AI19" s="40">
        <f t="shared" ref="AI19:AJ19" si="94">AD19/$AF$19</f>
        <v>2.7425393126636811E-2</v>
      </c>
      <c r="AJ19" s="40">
        <f t="shared" si="94"/>
        <v>5.1527743671703164E-3</v>
      </c>
      <c r="AK19" s="40">
        <f>AF19/$AF$19</f>
        <v>1</v>
      </c>
      <c r="AL19" s="40">
        <f>AG19/$AF$19</f>
        <v>2.32990469354683E-2</v>
      </c>
      <c r="AM19" s="40"/>
      <c r="AN19" s="48">
        <f>_xlfn.STDEV.S(AI18:AI20)</f>
        <v>8.3383515698802722E-3</v>
      </c>
      <c r="AO19" s="49">
        <f t="shared" ref="AO19" si="95">_xlfn.STDEV.S(AJ18:AJ20)</f>
        <v>6.3239752580872164E-3</v>
      </c>
      <c r="AP19" s="49">
        <f t="shared" ref="AP19" si="96">_xlfn.STDEV.S(AK18:AK20)</f>
        <v>0</v>
      </c>
      <c r="AQ19" s="49">
        <f t="shared" ref="AQ19" si="97">_xlfn.STDEV.S(AL18:AL20)</f>
        <v>2.9855884374543409E-2</v>
      </c>
      <c r="AR19" s="47" t="s">
        <v>59</v>
      </c>
      <c r="AS19" s="57"/>
      <c r="AT19" s="57"/>
      <c r="AU19" s="57"/>
      <c r="AV19" s="57"/>
      <c r="AW19" s="57"/>
    </row>
    <row r="20" spans="1:49" ht="15" thickBot="1" x14ac:dyDescent="0.35">
      <c r="A20" t="s">
        <v>70</v>
      </c>
      <c r="B20" s="34">
        <v>33.86</v>
      </c>
      <c r="C20" s="34">
        <v>34.174999999999997</v>
      </c>
      <c r="D20" s="34">
        <v>28.439999999999998</v>
      </c>
      <c r="E20" s="34">
        <v>31.94</v>
      </c>
      <c r="F20" s="27">
        <v>20.594999999999999</v>
      </c>
      <c r="G20" s="27">
        <v>20.55</v>
      </c>
      <c r="H20" s="27">
        <v>20.895</v>
      </c>
      <c r="I20" s="27">
        <v>20.59</v>
      </c>
      <c r="J20" s="29">
        <f t="shared" si="79"/>
        <v>-13.265000000000001</v>
      </c>
      <c r="K20" s="29">
        <f t="shared" si="79"/>
        <v>-13.624999999999996</v>
      </c>
      <c r="L20" s="29">
        <f t="shared" ref="L20" si="98">H20-D20</f>
        <v>-7.5449999999999982</v>
      </c>
      <c r="M20" s="29">
        <f t="shared" ref="M20" si="99">I20-E20</f>
        <v>-11.350000000000001</v>
      </c>
      <c r="N20" s="29"/>
      <c r="O20" s="37">
        <f t="shared" si="24"/>
        <v>1.0158675960834041E-4</v>
      </c>
      <c r="P20" s="37">
        <f t="shared" si="25"/>
        <v>7.9152804849305032E-5</v>
      </c>
      <c r="Q20" s="37">
        <f t="shared" si="26"/>
        <v>5.3546203319519729E-3</v>
      </c>
      <c r="R20" s="37">
        <f t="shared" si="27"/>
        <v>3.8309770405114762E-4</v>
      </c>
      <c r="S20" s="37"/>
      <c r="T20" s="27">
        <v>0.82599999999999996</v>
      </c>
      <c r="U20" s="27">
        <v>0.79300000000000004</v>
      </c>
      <c r="V20" s="27">
        <v>0.82</v>
      </c>
      <c r="W20" s="27">
        <v>0.82799999999999996</v>
      </c>
      <c r="X20" s="27"/>
      <c r="Y20" s="29">
        <f>T20/$T$5</f>
        <v>1</v>
      </c>
      <c r="Z20" s="29">
        <f t="shared" ref="Z20" si="100">U20/$T$5</f>
        <v>0.9600484261501212</v>
      </c>
      <c r="AA20" s="29">
        <f t="shared" ref="AA20" si="101">V20/$T$5</f>
        <v>0.99273607748184023</v>
      </c>
      <c r="AB20" s="29">
        <f t="shared" ref="AB20" si="102">W20/$T$5</f>
        <v>1.0024213075060533</v>
      </c>
      <c r="AC20" s="29"/>
      <c r="AD20" s="34">
        <f t="shared" si="31"/>
        <v>1.0158675960834041E-4</v>
      </c>
      <c r="AE20" s="34">
        <f t="shared" si="32"/>
        <v>8.2446679452113431E-5</v>
      </c>
      <c r="AF20" s="34">
        <f t="shared" si="33"/>
        <v>5.3938004807223532E-3</v>
      </c>
      <c r="AG20" s="34">
        <f t="shared" si="34"/>
        <v>3.8217234727807718E-4</v>
      </c>
      <c r="AH20" s="34"/>
      <c r="AI20" s="40">
        <f t="shared" ref="AI20:AJ20" si="103">AD20/$AF$20</f>
        <v>1.8833985419263344E-2</v>
      </c>
      <c r="AJ20" s="40">
        <f t="shared" si="103"/>
        <v>1.5285452205134576E-2</v>
      </c>
      <c r="AK20" s="40">
        <f>AF20/$AF$20</f>
        <v>1</v>
      </c>
      <c r="AL20" s="40">
        <f>AG20/$AF$20</f>
        <v>7.0854001486331503E-2</v>
      </c>
      <c r="AM20" s="40"/>
      <c r="AN20" s="53"/>
      <c r="AO20" s="54"/>
      <c r="AP20" s="54"/>
      <c r="AQ20" s="54"/>
      <c r="AR20" s="55"/>
      <c r="AS20" s="57"/>
      <c r="AT20" s="57"/>
      <c r="AU20" s="57"/>
      <c r="AV20" s="57"/>
      <c r="AW20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2FB7-8DA0-4B67-A8D4-52DC65FEF14A}">
  <dimension ref="A1:AW20"/>
  <sheetViews>
    <sheetView topLeftCell="Y1" zoomScale="85" zoomScaleNormal="85" workbookViewId="0">
      <selection activeCell="AT31" sqref="AT31"/>
    </sheetView>
  </sheetViews>
  <sheetFormatPr defaultRowHeight="14.4" x14ac:dyDescent="0.3"/>
  <cols>
    <col min="1" max="1" width="10" bestFit="1" customWidth="1"/>
    <col min="5" max="5" width="11.109375" customWidth="1"/>
    <col min="9" max="9" width="11.77734375" customWidth="1"/>
    <col min="40" max="40" width="14.21875" customWidth="1"/>
    <col min="44" max="44" width="6.109375" bestFit="1" customWidth="1"/>
    <col min="45" max="45" width="11.5546875" customWidth="1"/>
    <col min="46" max="46" width="22.6640625" customWidth="1"/>
    <col min="47" max="47" width="14.77734375" customWidth="1"/>
    <col min="48" max="48" width="11.44140625" customWidth="1"/>
  </cols>
  <sheetData>
    <row r="1" spans="1:49" x14ac:dyDescent="0.3">
      <c r="A1" t="s">
        <v>72</v>
      </c>
      <c r="B1" s="33" t="s">
        <v>71</v>
      </c>
      <c r="C1" s="34"/>
      <c r="D1" s="34"/>
      <c r="E1" s="34"/>
      <c r="F1" s="32" t="s">
        <v>80</v>
      </c>
      <c r="G1" s="27"/>
      <c r="H1" s="27"/>
      <c r="I1" s="27"/>
      <c r="J1" s="31" t="s">
        <v>76</v>
      </c>
      <c r="K1" s="29"/>
      <c r="L1" s="29"/>
      <c r="M1" s="29"/>
      <c r="N1" s="29"/>
      <c r="O1" s="36" t="s">
        <v>81</v>
      </c>
      <c r="P1" s="37"/>
      <c r="Q1" s="37"/>
      <c r="R1" s="37"/>
      <c r="S1" s="37"/>
      <c r="T1" s="32" t="s">
        <v>82</v>
      </c>
      <c r="U1" s="27"/>
      <c r="V1" s="27"/>
      <c r="W1" s="27"/>
      <c r="X1" s="27"/>
      <c r="Y1" s="31" t="s">
        <v>83</v>
      </c>
      <c r="Z1" s="31"/>
      <c r="AA1" s="31"/>
      <c r="AB1" s="31"/>
      <c r="AC1" s="29"/>
      <c r="AD1" s="33" t="s">
        <v>84</v>
      </c>
      <c r="AE1" s="34"/>
      <c r="AF1" s="34"/>
      <c r="AG1" s="34"/>
      <c r="AH1" s="34"/>
      <c r="AI1" s="39" t="s">
        <v>85</v>
      </c>
      <c r="AJ1" s="39"/>
      <c r="AK1" s="39"/>
      <c r="AL1" s="39"/>
      <c r="AM1" s="40"/>
      <c r="AN1" s="42" t="s">
        <v>121</v>
      </c>
      <c r="AO1" s="43"/>
      <c r="AP1" s="43"/>
      <c r="AQ1" s="43"/>
      <c r="AR1" s="44"/>
      <c r="AS1" s="56" t="s">
        <v>102</v>
      </c>
      <c r="AT1" s="57"/>
      <c r="AU1" s="57"/>
      <c r="AV1" s="57"/>
      <c r="AW1" s="57"/>
    </row>
    <row r="2" spans="1:49" x14ac:dyDescent="0.3">
      <c r="A2" s="1" t="s">
        <v>97</v>
      </c>
      <c r="B2" s="34" t="s">
        <v>39</v>
      </c>
      <c r="C2" s="34" t="s">
        <v>79</v>
      </c>
      <c r="D2" s="35" t="s">
        <v>77</v>
      </c>
      <c r="E2" s="35" t="s">
        <v>78</v>
      </c>
      <c r="F2" s="27" t="s">
        <v>39</v>
      </c>
      <c r="G2" s="27" t="s">
        <v>79</v>
      </c>
      <c r="H2" s="28" t="s">
        <v>77</v>
      </c>
      <c r="I2" s="28" t="s">
        <v>78</v>
      </c>
      <c r="J2" s="29" t="s">
        <v>39</v>
      </c>
      <c r="K2" s="29" t="s">
        <v>79</v>
      </c>
      <c r="L2" s="30" t="s">
        <v>77</v>
      </c>
      <c r="M2" s="30" t="s">
        <v>78</v>
      </c>
      <c r="N2" s="29"/>
      <c r="O2" s="37" t="s">
        <v>39</v>
      </c>
      <c r="P2" s="37" t="s">
        <v>79</v>
      </c>
      <c r="Q2" s="38" t="s">
        <v>77</v>
      </c>
      <c r="R2" s="38" t="s">
        <v>78</v>
      </c>
      <c r="S2" s="37"/>
      <c r="T2" s="27" t="s">
        <v>39</v>
      </c>
      <c r="U2" s="27" t="s">
        <v>79</v>
      </c>
      <c r="V2" s="28" t="s">
        <v>77</v>
      </c>
      <c r="W2" s="28" t="s">
        <v>78</v>
      </c>
      <c r="X2" s="27"/>
      <c r="Y2" s="29" t="s">
        <v>39</v>
      </c>
      <c r="Z2" s="29" t="s">
        <v>79</v>
      </c>
      <c r="AA2" s="30" t="s">
        <v>77</v>
      </c>
      <c r="AB2" s="30" t="s">
        <v>78</v>
      </c>
      <c r="AC2" s="29"/>
      <c r="AD2" s="34" t="s">
        <v>39</v>
      </c>
      <c r="AE2" s="34" t="s">
        <v>79</v>
      </c>
      <c r="AF2" s="35" t="s">
        <v>77</v>
      </c>
      <c r="AG2" s="35" t="s">
        <v>78</v>
      </c>
      <c r="AH2" s="34"/>
      <c r="AI2" s="40" t="s">
        <v>39</v>
      </c>
      <c r="AJ2" s="40" t="s">
        <v>79</v>
      </c>
      <c r="AK2" s="41" t="s">
        <v>77</v>
      </c>
      <c r="AL2" s="41" t="s">
        <v>78</v>
      </c>
      <c r="AM2" s="40"/>
      <c r="AN2" s="45" t="s">
        <v>39</v>
      </c>
      <c r="AO2" s="46" t="s">
        <v>79</v>
      </c>
      <c r="AP2" s="46" t="s">
        <v>86</v>
      </c>
      <c r="AQ2" s="46" t="s">
        <v>87</v>
      </c>
      <c r="AR2" s="47"/>
      <c r="AS2" s="61" t="s">
        <v>91</v>
      </c>
      <c r="AT2" s="58" t="s">
        <v>92</v>
      </c>
      <c r="AU2" s="58" t="s">
        <v>89</v>
      </c>
      <c r="AV2" s="58" t="s">
        <v>90</v>
      </c>
      <c r="AW2" s="59"/>
    </row>
    <row r="3" spans="1:49" x14ac:dyDescent="0.3">
      <c r="A3" t="s">
        <v>51</v>
      </c>
      <c r="B3" s="34">
        <v>26.085000000000001</v>
      </c>
      <c r="C3" s="34">
        <v>28.335000000000001</v>
      </c>
      <c r="D3" s="34">
        <v>23.82</v>
      </c>
      <c r="E3" s="34">
        <v>24.560000000000002</v>
      </c>
      <c r="F3" s="27">
        <v>20.385000000000002</v>
      </c>
      <c r="G3" s="27">
        <v>20.625</v>
      </c>
      <c r="H3" s="27">
        <v>19.14</v>
      </c>
      <c r="I3" s="27">
        <v>19.125</v>
      </c>
      <c r="J3" s="29">
        <f t="shared" ref="J3:K5" si="0">F3-B3</f>
        <v>-5.6999999999999993</v>
      </c>
      <c r="K3" s="29">
        <f t="shared" si="0"/>
        <v>-7.7100000000000009</v>
      </c>
      <c r="L3" s="29">
        <f t="shared" ref="L3:M5" si="1">H3-D3</f>
        <v>-4.68</v>
      </c>
      <c r="M3" s="29">
        <f t="shared" si="1"/>
        <v>-5.4350000000000023</v>
      </c>
      <c r="N3" s="29"/>
      <c r="O3" s="37">
        <f>POWER(2,J3)</f>
        <v>1.9236631458514335E-2</v>
      </c>
      <c r="P3" s="37">
        <f t="shared" ref="P3:R5" si="2">POWER(2,K3)</f>
        <v>4.7759385847346422E-3</v>
      </c>
      <c r="Q3" s="37">
        <f t="shared" si="2"/>
        <v>3.9010329653175378E-2</v>
      </c>
      <c r="R3" s="37">
        <f t="shared" si="2"/>
        <v>2.3115429832013052E-2</v>
      </c>
      <c r="S3" s="37"/>
      <c r="T3" s="27">
        <v>0.80800000000000005</v>
      </c>
      <c r="U3" s="27">
        <v>0.74</v>
      </c>
      <c r="V3" s="27">
        <v>0.96799999999999997</v>
      </c>
      <c r="W3" s="27">
        <v>0.88700000000000001</v>
      </c>
      <c r="X3" s="27"/>
      <c r="Y3" s="29">
        <f>T3/$T$3</f>
        <v>1</v>
      </c>
      <c r="Z3" s="29">
        <f t="shared" ref="Z3:AB3" si="3">U3/$T$3</f>
        <v>0.91584158415841577</v>
      </c>
      <c r="AA3" s="29">
        <f t="shared" si="3"/>
        <v>1.198019801980198</v>
      </c>
      <c r="AB3" s="29">
        <f t="shared" si="3"/>
        <v>1.0977722772277227</v>
      </c>
      <c r="AC3" s="29"/>
      <c r="AD3" s="34">
        <f>O3/Y3</f>
        <v>1.9236631458514335E-2</v>
      </c>
      <c r="AE3" s="34">
        <f t="shared" ref="AE3:AG5" si="4">P3/Z3</f>
        <v>5.2148086168453938E-3</v>
      </c>
      <c r="AF3" s="34">
        <f t="shared" si="4"/>
        <v>3.2562341280749696E-2</v>
      </c>
      <c r="AG3" s="34">
        <f t="shared" si="4"/>
        <v>2.1056671143479758E-2</v>
      </c>
      <c r="AH3" s="34"/>
      <c r="AI3" s="40">
        <f t="shared" ref="AI3:AJ3" si="5">AD3/$AF$3</f>
        <v>0.5907631546717651</v>
      </c>
      <c r="AJ3" s="40">
        <f t="shared" si="5"/>
        <v>0.16014845406488937</v>
      </c>
      <c r="AK3" s="40">
        <f>AF3/$AF$3</f>
        <v>1</v>
      </c>
      <c r="AL3" s="40">
        <f>AG3/$AF$3</f>
        <v>0.6466571602432073</v>
      </c>
      <c r="AM3" s="40"/>
      <c r="AN3" s="48">
        <f>(AI3+AI4+AI5)/3</f>
        <v>0.70313338833460926</v>
      </c>
      <c r="AO3" s="49">
        <f t="shared" ref="AO3:AQ3" si="6">(AJ3+AJ4+AJ5)/3</f>
        <v>0.2876335570042699</v>
      </c>
      <c r="AP3" s="49">
        <f t="shared" si="6"/>
        <v>1</v>
      </c>
      <c r="AQ3" s="49">
        <f t="shared" si="6"/>
        <v>0.5114219531390326</v>
      </c>
      <c r="AR3" s="47" t="s">
        <v>58</v>
      </c>
      <c r="AS3" s="62">
        <f>_xlfn.T.TEST(AI3:AI5,AK3:AK5,2,2)</f>
        <v>7.4554383020035891E-2</v>
      </c>
      <c r="AT3" s="60">
        <f>_xlfn.T.TEST(AJ3:AJ5,AL3:AL5,2,2)</f>
        <v>0.18442878455095832</v>
      </c>
      <c r="AU3" s="60">
        <f>_xlfn.T.TEST(AI3:AI5,AJ3:AJ5,2,2)</f>
        <v>5.3325582161851202E-2</v>
      </c>
      <c r="AV3" s="60">
        <f>_xlfn.T.TEST(AK3:AK5,AL3:AL5,2,2)</f>
        <v>1.0224677663516177E-2</v>
      </c>
      <c r="AW3" s="58" t="s">
        <v>66</v>
      </c>
    </row>
    <row r="4" spans="1:49" x14ac:dyDescent="0.3">
      <c r="A4" t="s">
        <v>54</v>
      </c>
      <c r="B4" s="34">
        <v>24.57</v>
      </c>
      <c r="C4" s="34">
        <v>25.12</v>
      </c>
      <c r="D4" s="34">
        <v>24.734999999999999</v>
      </c>
      <c r="E4" s="34">
        <v>25.365000000000002</v>
      </c>
      <c r="F4" s="27">
        <v>19.95</v>
      </c>
      <c r="G4" s="27">
        <v>19.305</v>
      </c>
      <c r="H4" s="27">
        <v>19.995000000000001</v>
      </c>
      <c r="I4" s="27">
        <v>19.77</v>
      </c>
      <c r="J4" s="29">
        <f t="shared" si="0"/>
        <v>-4.620000000000001</v>
      </c>
      <c r="K4" s="29">
        <f t="shared" si="0"/>
        <v>-5.8150000000000013</v>
      </c>
      <c r="L4" s="29">
        <f t="shared" si="1"/>
        <v>-4.7399999999999984</v>
      </c>
      <c r="M4" s="29">
        <f t="shared" si="1"/>
        <v>-5.5950000000000024</v>
      </c>
      <c r="N4" s="29"/>
      <c r="O4" s="37">
        <f t="shared" ref="O4:O5" si="7">POWER(2,J4)</f>
        <v>4.0666932982560404E-2</v>
      </c>
      <c r="P4" s="37">
        <f t="shared" si="2"/>
        <v>1.7762765206812713E-2</v>
      </c>
      <c r="Q4" s="37">
        <f t="shared" si="2"/>
        <v>3.7421209519341567E-2</v>
      </c>
      <c r="R4" s="37">
        <f t="shared" si="2"/>
        <v>2.0688889224928047E-2</v>
      </c>
      <c r="S4" s="37"/>
      <c r="T4" s="27">
        <v>0.88500000000000001</v>
      </c>
      <c r="U4" s="27">
        <v>0.79600000000000004</v>
      </c>
      <c r="V4" s="27">
        <v>0.77400000000000002</v>
      </c>
      <c r="W4" s="27">
        <v>0.72899999999999998</v>
      </c>
      <c r="X4" s="27"/>
      <c r="Y4" s="29">
        <f>T4/$T$4</f>
        <v>1</v>
      </c>
      <c r="Z4" s="29">
        <f t="shared" ref="Z4:AB4" si="8">U4/$T$4</f>
        <v>0.89943502824858756</v>
      </c>
      <c r="AA4" s="29">
        <f t="shared" si="8"/>
        <v>0.87457627118644066</v>
      </c>
      <c r="AB4" s="29">
        <f t="shared" si="8"/>
        <v>0.82372881355932204</v>
      </c>
      <c r="AC4" s="29"/>
      <c r="AD4" s="34">
        <f t="shared" ref="AD4:AD5" si="9">O4/Y4</f>
        <v>4.0666932982560404E-2</v>
      </c>
      <c r="AE4" s="34">
        <f t="shared" si="4"/>
        <v>1.9748803025162374E-2</v>
      </c>
      <c r="AF4" s="34">
        <f t="shared" si="4"/>
        <v>4.2787817086068845E-2</v>
      </c>
      <c r="AG4" s="34">
        <f t="shared" si="4"/>
        <v>2.5116141240138987E-2</v>
      </c>
      <c r="AH4" s="34"/>
      <c r="AI4" s="40">
        <f t="shared" ref="AI4:AJ4" si="10">AD4/$AF$4</f>
        <v>0.95043252383634746</v>
      </c>
      <c r="AJ4" s="40">
        <f t="shared" si="10"/>
        <v>0.4615520110651386</v>
      </c>
      <c r="AK4" s="40">
        <f>AF4/$AF$4</f>
        <v>1</v>
      </c>
      <c r="AL4" s="40">
        <f>AG4/$AF$4</f>
        <v>0.58699281596014097</v>
      </c>
      <c r="AM4" s="40"/>
      <c r="AN4" s="48">
        <f>_xlfn.STDEV.S(AI3:AI5)</f>
        <v>0.21446414663621441</v>
      </c>
      <c r="AO4" s="49">
        <f t="shared" ref="AO4:AQ4" si="11">_xlfn.STDEV.S(AJ3:AJ5)</f>
        <v>0.15597457522102495</v>
      </c>
      <c r="AP4" s="49">
        <f t="shared" si="11"/>
        <v>0</v>
      </c>
      <c r="AQ4" s="49">
        <f t="shared" si="11"/>
        <v>0.18498475027063607</v>
      </c>
      <c r="AR4" s="47" t="s">
        <v>59</v>
      </c>
      <c r="AS4" s="57"/>
      <c r="AT4" s="57"/>
      <c r="AU4" s="57"/>
      <c r="AV4" s="57"/>
      <c r="AW4" s="57"/>
    </row>
    <row r="5" spans="1:49" x14ac:dyDescent="0.3">
      <c r="A5" t="s">
        <v>70</v>
      </c>
      <c r="B5" s="34">
        <v>25.36</v>
      </c>
      <c r="C5" s="34">
        <v>26.61</v>
      </c>
      <c r="D5" s="34">
        <v>24.855</v>
      </c>
      <c r="E5" s="34">
        <v>26.27</v>
      </c>
      <c r="F5" s="27">
        <v>20.594999999999999</v>
      </c>
      <c r="G5" s="27">
        <v>20.55</v>
      </c>
      <c r="H5" s="27">
        <v>20.895</v>
      </c>
      <c r="I5" s="27">
        <v>20.59</v>
      </c>
      <c r="J5" s="29">
        <f t="shared" si="0"/>
        <v>-4.7650000000000006</v>
      </c>
      <c r="K5" s="29">
        <f t="shared" si="0"/>
        <v>-6.0599999999999987</v>
      </c>
      <c r="L5" s="29">
        <f t="shared" si="1"/>
        <v>-3.9600000000000009</v>
      </c>
      <c r="M5" s="29">
        <f t="shared" si="1"/>
        <v>-5.68</v>
      </c>
      <c r="N5" s="29"/>
      <c r="O5" s="37">
        <f t="shared" si="7"/>
        <v>3.6778335538086467E-2</v>
      </c>
      <c r="P5" s="37">
        <f t="shared" si="2"/>
        <v>1.4988501864457278E-2</v>
      </c>
      <c r="Q5" s="37">
        <f t="shared" si="2"/>
        <v>6.4257114166004117E-2</v>
      </c>
      <c r="R5" s="37">
        <f t="shared" si="2"/>
        <v>1.9505164826587696E-2</v>
      </c>
      <c r="S5" s="37"/>
      <c r="T5" s="27">
        <v>0.82599999999999996</v>
      </c>
      <c r="U5" s="27">
        <v>0.79300000000000004</v>
      </c>
      <c r="V5" s="27">
        <v>0.82</v>
      </c>
      <c r="W5" s="27">
        <v>0.82799999999999996</v>
      </c>
      <c r="X5" s="27"/>
      <c r="Y5" s="29">
        <f>T5/$T$5</f>
        <v>1</v>
      </c>
      <c r="Z5" s="29">
        <f t="shared" ref="Z5:AB5" si="12">U5/$T$5</f>
        <v>0.9600484261501212</v>
      </c>
      <c r="AA5" s="29">
        <f t="shared" si="12"/>
        <v>0.99273607748184023</v>
      </c>
      <c r="AB5" s="29">
        <f t="shared" si="12"/>
        <v>1.0024213075060533</v>
      </c>
      <c r="AC5" s="29"/>
      <c r="AD5" s="34">
        <f t="shared" si="9"/>
        <v>3.6778335538086467E-2</v>
      </c>
      <c r="AE5" s="34">
        <f t="shared" si="4"/>
        <v>1.5612235233343897E-2</v>
      </c>
      <c r="AF5" s="34">
        <f t="shared" si="4"/>
        <v>6.4727288172096831E-2</v>
      </c>
      <c r="AG5" s="34">
        <f t="shared" si="4"/>
        <v>1.9458050901885793E-2</v>
      </c>
      <c r="AH5" s="34"/>
      <c r="AI5" s="40">
        <f t="shared" ref="AI5:AJ5" si="13">AD5/$AF$5</f>
        <v>0.56820448649571531</v>
      </c>
      <c r="AJ5" s="40">
        <f t="shared" si="13"/>
        <v>0.24120020588278171</v>
      </c>
      <c r="AK5" s="40">
        <f>AF5/$AF$5</f>
        <v>1</v>
      </c>
      <c r="AL5" s="40">
        <f>AG5/$AF$5</f>
        <v>0.30061588321374982</v>
      </c>
      <c r="AM5" s="40"/>
      <c r="AN5" s="50"/>
      <c r="AO5" s="51"/>
      <c r="AP5" s="51"/>
      <c r="AQ5" s="51"/>
      <c r="AR5" s="52"/>
      <c r="AS5" s="57"/>
      <c r="AT5" s="57"/>
      <c r="AU5" s="57"/>
      <c r="AV5" s="57"/>
      <c r="AW5" s="57"/>
    </row>
    <row r="6" spans="1:49" x14ac:dyDescent="0.3">
      <c r="B6" s="33" t="s">
        <v>71</v>
      </c>
      <c r="C6" s="34"/>
      <c r="D6" s="34"/>
      <c r="E6" s="34"/>
      <c r="F6" s="32" t="s">
        <v>80</v>
      </c>
      <c r="G6" s="27"/>
      <c r="H6" s="27"/>
      <c r="I6" s="27"/>
      <c r="J6" s="31" t="s">
        <v>76</v>
      </c>
      <c r="K6" s="29"/>
      <c r="L6" s="29"/>
      <c r="M6" s="29"/>
      <c r="N6" s="29"/>
      <c r="O6" s="36" t="s">
        <v>81</v>
      </c>
      <c r="P6" s="37"/>
      <c r="Q6" s="37"/>
      <c r="R6" s="37"/>
      <c r="S6" s="37"/>
      <c r="T6" s="32" t="s">
        <v>82</v>
      </c>
      <c r="U6" s="27"/>
      <c r="V6" s="27"/>
      <c r="W6" s="27"/>
      <c r="X6" s="27"/>
      <c r="Y6" s="31" t="s">
        <v>83</v>
      </c>
      <c r="Z6" s="31"/>
      <c r="AA6" s="31"/>
      <c r="AB6" s="31"/>
      <c r="AC6" s="29"/>
      <c r="AD6" s="33" t="s">
        <v>84</v>
      </c>
      <c r="AE6" s="34"/>
      <c r="AF6" s="34"/>
      <c r="AG6" s="34"/>
      <c r="AH6" s="34"/>
      <c r="AI6" s="39" t="s">
        <v>85</v>
      </c>
      <c r="AJ6" s="39"/>
      <c r="AK6" s="39"/>
      <c r="AL6" s="39"/>
      <c r="AM6" s="40"/>
      <c r="AN6" s="45" t="s">
        <v>122</v>
      </c>
      <c r="AO6" s="46"/>
      <c r="AP6" s="46"/>
      <c r="AQ6" s="46"/>
      <c r="AR6" s="47"/>
      <c r="AS6" s="56" t="s">
        <v>103</v>
      </c>
      <c r="AT6" s="57"/>
      <c r="AU6" s="57"/>
      <c r="AV6" s="57"/>
      <c r="AW6" s="57"/>
    </row>
    <row r="7" spans="1:49" x14ac:dyDescent="0.3">
      <c r="A7" s="1" t="s">
        <v>98</v>
      </c>
      <c r="B7" s="34" t="s">
        <v>39</v>
      </c>
      <c r="C7" s="34" t="s">
        <v>79</v>
      </c>
      <c r="D7" s="35" t="s">
        <v>77</v>
      </c>
      <c r="E7" s="35" t="s">
        <v>78</v>
      </c>
      <c r="F7" s="27" t="s">
        <v>39</v>
      </c>
      <c r="G7" s="27" t="s">
        <v>79</v>
      </c>
      <c r="H7" s="28" t="s">
        <v>77</v>
      </c>
      <c r="I7" s="28" t="s">
        <v>78</v>
      </c>
      <c r="J7" s="29" t="s">
        <v>39</v>
      </c>
      <c r="K7" s="29" t="s">
        <v>79</v>
      </c>
      <c r="L7" s="30" t="s">
        <v>77</v>
      </c>
      <c r="M7" s="30" t="s">
        <v>78</v>
      </c>
      <c r="N7" s="29"/>
      <c r="O7" s="37" t="s">
        <v>39</v>
      </c>
      <c r="P7" s="37" t="s">
        <v>79</v>
      </c>
      <c r="Q7" s="38" t="s">
        <v>77</v>
      </c>
      <c r="R7" s="38" t="s">
        <v>78</v>
      </c>
      <c r="S7" s="37"/>
      <c r="T7" s="27" t="s">
        <v>39</v>
      </c>
      <c r="U7" s="27" t="s">
        <v>79</v>
      </c>
      <c r="V7" s="28" t="s">
        <v>77</v>
      </c>
      <c r="W7" s="28" t="s">
        <v>78</v>
      </c>
      <c r="X7" s="27"/>
      <c r="Y7" s="29" t="s">
        <v>39</v>
      </c>
      <c r="Z7" s="29" t="s">
        <v>79</v>
      </c>
      <c r="AA7" s="30" t="s">
        <v>77</v>
      </c>
      <c r="AB7" s="30" t="s">
        <v>78</v>
      </c>
      <c r="AC7" s="29"/>
      <c r="AD7" s="34" t="s">
        <v>39</v>
      </c>
      <c r="AE7" s="34" t="s">
        <v>79</v>
      </c>
      <c r="AF7" s="35" t="s">
        <v>77</v>
      </c>
      <c r="AG7" s="35" t="s">
        <v>78</v>
      </c>
      <c r="AH7" s="34"/>
      <c r="AI7" s="40" t="s">
        <v>39</v>
      </c>
      <c r="AJ7" s="40" t="s">
        <v>79</v>
      </c>
      <c r="AK7" s="41" t="s">
        <v>77</v>
      </c>
      <c r="AL7" s="41" t="s">
        <v>78</v>
      </c>
      <c r="AM7" s="40"/>
      <c r="AN7" s="45" t="s">
        <v>39</v>
      </c>
      <c r="AO7" s="46" t="s">
        <v>79</v>
      </c>
      <c r="AP7" s="46" t="s">
        <v>86</v>
      </c>
      <c r="AQ7" s="46" t="s">
        <v>87</v>
      </c>
      <c r="AR7" s="47"/>
      <c r="AS7" s="61" t="s">
        <v>91</v>
      </c>
      <c r="AT7" s="58" t="s">
        <v>92</v>
      </c>
      <c r="AU7" s="58" t="s">
        <v>89</v>
      </c>
      <c r="AV7" s="58" t="s">
        <v>90</v>
      </c>
      <c r="AW7" s="59"/>
    </row>
    <row r="8" spans="1:49" x14ac:dyDescent="0.3">
      <c r="A8" t="s">
        <v>51</v>
      </c>
      <c r="B8" s="34">
        <v>25.939999999999998</v>
      </c>
      <c r="C8" s="34">
        <v>28.625</v>
      </c>
      <c r="D8" s="34">
        <v>25.355</v>
      </c>
      <c r="E8" s="34">
        <v>25.87</v>
      </c>
      <c r="F8" s="27">
        <v>20.385000000000002</v>
      </c>
      <c r="G8" s="27">
        <v>20.625</v>
      </c>
      <c r="H8" s="27">
        <v>19.14</v>
      </c>
      <c r="I8" s="27">
        <v>19.125</v>
      </c>
      <c r="J8" s="29">
        <f t="shared" ref="J8:K10" si="14">F8-B8</f>
        <v>-5.5549999999999962</v>
      </c>
      <c r="K8" s="29">
        <f t="shared" si="14"/>
        <v>-8</v>
      </c>
      <c r="L8" s="29">
        <f t="shared" ref="L8:M10" si="15">H8-D8</f>
        <v>-6.2149999999999999</v>
      </c>
      <c r="M8" s="29">
        <f t="shared" si="15"/>
        <v>-6.745000000000001</v>
      </c>
      <c r="N8" s="29"/>
      <c r="O8" s="37">
        <f t="shared" ref="O8:R20" si="16">POWER(2,J8)</f>
        <v>2.1270533070304333E-2</v>
      </c>
      <c r="P8" s="37">
        <f t="shared" si="16"/>
        <v>3.90625E-3</v>
      </c>
      <c r="Q8" s="37">
        <f t="shared" si="16"/>
        <v>1.3461658745500272E-2</v>
      </c>
      <c r="R8" s="37">
        <f t="shared" si="16"/>
        <v>9.3229354924353226E-3</v>
      </c>
      <c r="S8" s="37"/>
      <c r="T8" s="27">
        <v>0.80800000000000005</v>
      </c>
      <c r="U8" s="27">
        <v>0.74</v>
      </c>
      <c r="V8" s="27">
        <v>0.96799999999999997</v>
      </c>
      <c r="W8" s="27">
        <v>0.88700000000000001</v>
      </c>
      <c r="X8" s="27"/>
      <c r="Y8" s="29">
        <f>T8/$T$3</f>
        <v>1</v>
      </c>
      <c r="Z8" s="29">
        <f t="shared" ref="Z8:AB8" si="17">U8/$T$3</f>
        <v>0.91584158415841577</v>
      </c>
      <c r="AA8" s="29">
        <f t="shared" si="17"/>
        <v>1.198019801980198</v>
      </c>
      <c r="AB8" s="29">
        <f t="shared" si="17"/>
        <v>1.0977722772277227</v>
      </c>
      <c r="AC8" s="29"/>
      <c r="AD8" s="34">
        <f t="shared" ref="AD8:AG20" si="18">O8/Y8</f>
        <v>2.1270533070304333E-2</v>
      </c>
      <c r="AE8" s="34">
        <f t="shared" si="18"/>
        <v>4.2652027027027034E-3</v>
      </c>
      <c r="AF8" s="34">
        <f t="shared" si="18"/>
        <v>1.1236591184260559E-2</v>
      </c>
      <c r="AG8" s="34">
        <f t="shared" si="18"/>
        <v>8.4925951272691556E-3</v>
      </c>
      <c r="AH8" s="34"/>
      <c r="AI8" s="40">
        <f>AD8/$AD$8</f>
        <v>1</v>
      </c>
      <c r="AJ8" s="40">
        <f t="shared" ref="AJ8:AL8" si="19">AE8/$AD$8</f>
        <v>0.20052166481230918</v>
      </c>
      <c r="AK8" s="40">
        <f t="shared" si="19"/>
        <v>0.52827031401238822</v>
      </c>
      <c r="AL8" s="40">
        <f t="shared" si="19"/>
        <v>0.39926574003571252</v>
      </c>
      <c r="AM8" s="40"/>
      <c r="AN8" s="48">
        <f>(AI8+AI9+AI10)/3</f>
        <v>1</v>
      </c>
      <c r="AO8" s="49">
        <f t="shared" ref="AO8:AQ8" si="20">(AJ8+AJ9+AJ10)/3</f>
        <v>0.40721001649562322</v>
      </c>
      <c r="AP8" s="49">
        <f t="shared" si="20"/>
        <v>0.67440741387603076</v>
      </c>
      <c r="AQ8" s="49">
        <f t="shared" si="20"/>
        <v>0.48527958531300835</v>
      </c>
      <c r="AR8" s="47" t="s">
        <v>58</v>
      </c>
      <c r="AS8" s="62">
        <f>_xlfn.T.TEST(AI8:AI10,AK8:AK10,2,2)</f>
        <v>1.1821964666994918E-2</v>
      </c>
      <c r="AT8" s="60">
        <f>_xlfn.T.TEST(AJ8:AJ10,AL8:AL10,2,2)</f>
        <v>0.55923133039750361</v>
      </c>
      <c r="AU8" s="60">
        <f>_xlfn.T.TEST(AI8:AI10,AJ8:AJ10,2,2)</f>
        <v>5.7224852056390338E-3</v>
      </c>
      <c r="AV8" s="60">
        <f>_xlfn.T.TEST(AK8:AK10,AL8:AL10,2,2)</f>
        <v>0.10927336213172399</v>
      </c>
      <c r="AW8" s="58" t="s">
        <v>66</v>
      </c>
    </row>
    <row r="9" spans="1:49" x14ac:dyDescent="0.3">
      <c r="A9" t="s">
        <v>54</v>
      </c>
      <c r="B9" s="34">
        <v>24.625</v>
      </c>
      <c r="C9" s="34">
        <v>24.93</v>
      </c>
      <c r="D9" s="34">
        <v>25.24</v>
      </c>
      <c r="E9" s="34">
        <v>25.494999999999997</v>
      </c>
      <c r="F9" s="27">
        <v>19.95</v>
      </c>
      <c r="G9" s="27">
        <v>19.305</v>
      </c>
      <c r="H9" s="27">
        <v>19.995000000000001</v>
      </c>
      <c r="I9" s="27">
        <v>19.77</v>
      </c>
      <c r="J9" s="29">
        <f t="shared" si="14"/>
        <v>-4.6750000000000007</v>
      </c>
      <c r="K9" s="29">
        <f t="shared" si="14"/>
        <v>-5.625</v>
      </c>
      <c r="L9" s="29">
        <f t="shared" si="15"/>
        <v>-5.2449999999999974</v>
      </c>
      <c r="M9" s="29">
        <f t="shared" si="15"/>
        <v>-5.7249999999999979</v>
      </c>
      <c r="N9" s="29"/>
      <c r="O9" s="37">
        <f t="shared" si="16"/>
        <v>3.914576370700399E-2</v>
      </c>
      <c r="P9" s="37">
        <f t="shared" si="16"/>
        <v>2.0263118041422029E-2</v>
      </c>
      <c r="Q9" s="37">
        <f t="shared" si="16"/>
        <v>2.6369243629063108E-2</v>
      </c>
      <c r="R9" s="37">
        <f t="shared" si="16"/>
        <v>1.8906157644051475E-2</v>
      </c>
      <c r="S9" s="37"/>
      <c r="T9" s="27">
        <v>0.88500000000000001</v>
      </c>
      <c r="U9" s="27">
        <v>0.79600000000000004</v>
      </c>
      <c r="V9" s="27">
        <v>0.77400000000000002</v>
      </c>
      <c r="W9" s="27">
        <v>0.72899999999999998</v>
      </c>
      <c r="X9" s="27"/>
      <c r="Y9" s="29">
        <f>T9/$T$4</f>
        <v>1</v>
      </c>
      <c r="Z9" s="29">
        <f t="shared" ref="Z9:AB9" si="21">U9/$T$4</f>
        <v>0.89943502824858756</v>
      </c>
      <c r="AA9" s="29">
        <f t="shared" si="21"/>
        <v>0.87457627118644066</v>
      </c>
      <c r="AB9" s="29">
        <f t="shared" si="21"/>
        <v>0.82372881355932204</v>
      </c>
      <c r="AC9" s="29"/>
      <c r="AD9" s="34">
        <f t="shared" si="18"/>
        <v>3.914576370700399E-2</v>
      </c>
      <c r="AE9" s="34">
        <f t="shared" si="18"/>
        <v>2.252871792293781E-2</v>
      </c>
      <c r="AF9" s="34">
        <f t="shared" si="18"/>
        <v>3.0150879343308592E-2</v>
      </c>
      <c r="AG9" s="34">
        <f t="shared" si="18"/>
        <v>2.2951919773642738E-2</v>
      </c>
      <c r="AH9" s="34"/>
      <c r="AI9" s="40">
        <f>AD9/$AD$9</f>
        <v>1</v>
      </c>
      <c r="AJ9" s="40">
        <f t="shared" ref="AJ9:AL9" si="22">AE9/$AD$9</f>
        <v>0.57550845326609257</v>
      </c>
      <c r="AK9" s="40">
        <f t="shared" si="22"/>
        <v>0.77022074646391359</v>
      </c>
      <c r="AL9" s="40">
        <f t="shared" si="22"/>
        <v>0.58631937661076117</v>
      </c>
      <c r="AM9" s="40"/>
      <c r="AN9" s="48">
        <f>_xlfn.STDEV.S(AI8:AI10)</f>
        <v>0</v>
      </c>
      <c r="AO9" s="49">
        <f t="shared" ref="AO9:AQ9" si="23">_xlfn.STDEV.S(AJ8:AJ10)</f>
        <v>0.19041825556910838</v>
      </c>
      <c r="AP9" s="49">
        <f t="shared" si="23"/>
        <v>0.12858601831260111</v>
      </c>
      <c r="AQ9" s="49">
        <f t="shared" si="23"/>
        <v>9.4427750313902964E-2</v>
      </c>
      <c r="AR9" s="47" t="s">
        <v>59</v>
      </c>
      <c r="AS9" s="57"/>
      <c r="AT9" s="57"/>
      <c r="AU9" s="57"/>
      <c r="AV9" s="57"/>
      <c r="AW9" s="57"/>
    </row>
    <row r="10" spans="1:49" x14ac:dyDescent="0.3">
      <c r="A10" t="s">
        <v>70</v>
      </c>
      <c r="B10" s="34">
        <v>25.759999999999998</v>
      </c>
      <c r="C10" s="34">
        <v>26.939999999999998</v>
      </c>
      <c r="D10" s="34">
        <v>26.535</v>
      </c>
      <c r="E10" s="34">
        <v>26.84</v>
      </c>
      <c r="F10" s="27">
        <v>20.594999999999999</v>
      </c>
      <c r="G10" s="27">
        <v>20.55</v>
      </c>
      <c r="H10" s="27">
        <v>20.895</v>
      </c>
      <c r="I10" s="27">
        <v>20.59</v>
      </c>
      <c r="J10" s="29">
        <f t="shared" si="14"/>
        <v>-5.1649999999999991</v>
      </c>
      <c r="K10" s="29">
        <f t="shared" si="14"/>
        <v>-6.389999999999997</v>
      </c>
      <c r="L10" s="29">
        <f t="shared" si="15"/>
        <v>-5.6400000000000006</v>
      </c>
      <c r="M10" s="29">
        <f t="shared" si="15"/>
        <v>-6.25</v>
      </c>
      <c r="N10" s="29"/>
      <c r="O10" s="37">
        <f t="shared" si="16"/>
        <v>2.7872766231877923E-2</v>
      </c>
      <c r="P10" s="37">
        <f t="shared" si="16"/>
        <v>1.1923900070004396E-2</v>
      </c>
      <c r="Q10" s="37">
        <f t="shared" si="16"/>
        <v>2.0053529649420376E-2</v>
      </c>
      <c r="R10" s="37">
        <f t="shared" si="16"/>
        <v>1.3139006488339287E-2</v>
      </c>
      <c r="S10" s="37"/>
      <c r="T10" s="27">
        <v>0.82599999999999996</v>
      </c>
      <c r="U10" s="27">
        <v>0.79300000000000004</v>
      </c>
      <c r="V10" s="27">
        <v>0.82</v>
      </c>
      <c r="W10" s="27">
        <v>0.82799999999999996</v>
      </c>
      <c r="X10" s="27"/>
      <c r="Y10" s="29">
        <f>T10/$T$5</f>
        <v>1</v>
      </c>
      <c r="Z10" s="29">
        <f t="shared" ref="Z10:AB10" si="24">U10/$T$5</f>
        <v>0.9600484261501212</v>
      </c>
      <c r="AA10" s="29">
        <f t="shared" si="24"/>
        <v>0.99273607748184023</v>
      </c>
      <c r="AB10" s="29">
        <f t="shared" si="24"/>
        <v>1.0024213075060533</v>
      </c>
      <c r="AC10" s="29"/>
      <c r="AD10" s="34">
        <f t="shared" si="18"/>
        <v>2.7872766231877923E-2</v>
      </c>
      <c r="AE10" s="34">
        <f t="shared" si="18"/>
        <v>1.2420102721089066E-2</v>
      </c>
      <c r="AF10" s="34">
        <f t="shared" si="18"/>
        <v>2.0200262793196623E-2</v>
      </c>
      <c r="AG10" s="34">
        <f t="shared" si="18"/>
        <v>1.3107269757691125E-2</v>
      </c>
      <c r="AH10" s="34"/>
      <c r="AI10" s="40">
        <f>AD10/$AD$10</f>
        <v>1</v>
      </c>
      <c r="AJ10" s="40">
        <f t="shared" ref="AJ10:AL10" si="25">AE10/$AD$10</f>
        <v>0.44559993140846799</v>
      </c>
      <c r="AK10" s="40">
        <f t="shared" si="25"/>
        <v>0.72473118115179036</v>
      </c>
      <c r="AL10" s="40">
        <f t="shared" si="25"/>
        <v>0.47025363929255126</v>
      </c>
      <c r="AM10" s="40"/>
      <c r="AN10" s="50"/>
      <c r="AO10" s="51"/>
      <c r="AP10" s="51"/>
      <c r="AQ10" s="51"/>
      <c r="AR10" s="52"/>
      <c r="AS10" s="57"/>
      <c r="AT10" s="57"/>
      <c r="AU10" s="57"/>
      <c r="AV10" s="57"/>
      <c r="AW10" s="57"/>
    </row>
    <row r="11" spans="1:49" x14ac:dyDescent="0.3">
      <c r="B11" s="33" t="s">
        <v>71</v>
      </c>
      <c r="C11" s="34"/>
      <c r="D11" s="34"/>
      <c r="E11" s="34"/>
      <c r="F11" s="32" t="s">
        <v>80</v>
      </c>
      <c r="G11" s="27"/>
      <c r="H11" s="27"/>
      <c r="I11" s="27"/>
      <c r="J11" s="31" t="s">
        <v>76</v>
      </c>
      <c r="K11" s="29"/>
      <c r="L11" s="29"/>
      <c r="M11" s="29"/>
      <c r="N11" s="29"/>
      <c r="O11" s="36" t="s">
        <v>81</v>
      </c>
      <c r="P11" s="37"/>
      <c r="Q11" s="37"/>
      <c r="R11" s="37"/>
      <c r="S11" s="37"/>
      <c r="T11" s="32" t="s">
        <v>82</v>
      </c>
      <c r="U11" s="27"/>
      <c r="V11" s="27"/>
      <c r="W11" s="27"/>
      <c r="X11" s="27"/>
      <c r="Y11" s="31" t="s">
        <v>83</v>
      </c>
      <c r="Z11" s="31"/>
      <c r="AA11" s="31"/>
      <c r="AB11" s="31"/>
      <c r="AC11" s="29"/>
      <c r="AD11" s="33" t="s">
        <v>84</v>
      </c>
      <c r="AE11" s="34"/>
      <c r="AF11" s="34"/>
      <c r="AG11" s="34"/>
      <c r="AH11" s="34"/>
      <c r="AI11" s="39" t="s">
        <v>85</v>
      </c>
      <c r="AJ11" s="39"/>
      <c r="AK11" s="39"/>
      <c r="AL11" s="39"/>
      <c r="AM11" s="40"/>
      <c r="AN11" s="45" t="s">
        <v>123</v>
      </c>
      <c r="AO11" s="46"/>
      <c r="AP11" s="46"/>
      <c r="AQ11" s="46"/>
      <c r="AR11" s="47"/>
      <c r="AS11" s="56" t="s">
        <v>104</v>
      </c>
      <c r="AT11" s="57"/>
      <c r="AU11" s="57"/>
      <c r="AV11" s="57"/>
      <c r="AW11" s="57"/>
    </row>
    <row r="12" spans="1:49" x14ac:dyDescent="0.3">
      <c r="A12" s="1" t="s">
        <v>99</v>
      </c>
      <c r="B12" s="34" t="s">
        <v>39</v>
      </c>
      <c r="C12" s="34" t="s">
        <v>79</v>
      </c>
      <c r="D12" s="35" t="s">
        <v>77</v>
      </c>
      <c r="E12" s="35" t="s">
        <v>78</v>
      </c>
      <c r="F12" s="27" t="s">
        <v>39</v>
      </c>
      <c r="G12" s="27" t="s">
        <v>79</v>
      </c>
      <c r="H12" s="28" t="s">
        <v>77</v>
      </c>
      <c r="I12" s="28" t="s">
        <v>78</v>
      </c>
      <c r="J12" s="29" t="s">
        <v>39</v>
      </c>
      <c r="K12" s="29" t="s">
        <v>79</v>
      </c>
      <c r="L12" s="30" t="s">
        <v>77</v>
      </c>
      <c r="M12" s="30" t="s">
        <v>78</v>
      </c>
      <c r="N12" s="29"/>
      <c r="O12" s="37" t="s">
        <v>39</v>
      </c>
      <c r="P12" s="37" t="s">
        <v>79</v>
      </c>
      <c r="Q12" s="38" t="s">
        <v>77</v>
      </c>
      <c r="R12" s="38" t="s">
        <v>78</v>
      </c>
      <c r="S12" s="37"/>
      <c r="T12" s="27" t="s">
        <v>39</v>
      </c>
      <c r="U12" s="27" t="s">
        <v>79</v>
      </c>
      <c r="V12" s="28" t="s">
        <v>77</v>
      </c>
      <c r="W12" s="28" t="s">
        <v>78</v>
      </c>
      <c r="X12" s="27"/>
      <c r="Y12" s="29" t="s">
        <v>39</v>
      </c>
      <c r="Z12" s="29" t="s">
        <v>79</v>
      </c>
      <c r="AA12" s="30" t="s">
        <v>77</v>
      </c>
      <c r="AB12" s="30" t="s">
        <v>78</v>
      </c>
      <c r="AC12" s="29"/>
      <c r="AD12" s="34" t="s">
        <v>39</v>
      </c>
      <c r="AE12" s="34" t="s">
        <v>79</v>
      </c>
      <c r="AF12" s="35" t="s">
        <v>77</v>
      </c>
      <c r="AG12" s="35" t="s">
        <v>78</v>
      </c>
      <c r="AH12" s="34"/>
      <c r="AI12" s="40" t="s">
        <v>39</v>
      </c>
      <c r="AJ12" s="40" t="s">
        <v>79</v>
      </c>
      <c r="AK12" s="41" t="s">
        <v>77</v>
      </c>
      <c r="AL12" s="41" t="s">
        <v>78</v>
      </c>
      <c r="AM12" s="40"/>
      <c r="AN12" s="45" t="s">
        <v>39</v>
      </c>
      <c r="AO12" s="46" t="s">
        <v>79</v>
      </c>
      <c r="AP12" s="46" t="s">
        <v>86</v>
      </c>
      <c r="AQ12" s="46" t="s">
        <v>87</v>
      </c>
      <c r="AR12" s="47"/>
      <c r="AS12" s="61" t="s">
        <v>91</v>
      </c>
      <c r="AT12" s="58" t="s">
        <v>92</v>
      </c>
      <c r="AU12" s="58" t="s">
        <v>89</v>
      </c>
      <c r="AV12" s="58" t="s">
        <v>90</v>
      </c>
      <c r="AW12" s="59"/>
    </row>
    <row r="13" spans="1:49" x14ac:dyDescent="0.3">
      <c r="A13" t="s">
        <v>51</v>
      </c>
      <c r="B13" s="34">
        <v>27.954999999999998</v>
      </c>
      <c r="C13" s="34">
        <v>27.524999999999999</v>
      </c>
      <c r="D13" s="34">
        <v>23.365000000000002</v>
      </c>
      <c r="E13" s="34">
        <v>23.155000000000001</v>
      </c>
      <c r="F13" s="27">
        <v>20.385000000000002</v>
      </c>
      <c r="G13" s="27">
        <v>20.625</v>
      </c>
      <c r="H13" s="27">
        <v>19.14</v>
      </c>
      <c r="I13" s="27">
        <v>19.125</v>
      </c>
      <c r="J13" s="29">
        <f t="shared" ref="J13:K15" si="26">F13-B13</f>
        <v>-7.5699999999999967</v>
      </c>
      <c r="K13" s="29">
        <f t="shared" si="26"/>
        <v>-6.8999999999999986</v>
      </c>
      <c r="L13" s="29">
        <f t="shared" ref="L13:M15" si="27">H13-D13</f>
        <v>-4.2250000000000014</v>
      </c>
      <c r="M13" s="29">
        <f t="shared" si="27"/>
        <v>-4.0300000000000011</v>
      </c>
      <c r="N13" s="29"/>
      <c r="O13" s="37">
        <f t="shared" si="16"/>
        <v>5.2626311596316172E-3</v>
      </c>
      <c r="P13" s="37">
        <f t="shared" si="16"/>
        <v>8.3732301760648005E-3</v>
      </c>
      <c r="Q13" s="37">
        <f t="shared" si="16"/>
        <v>5.3474689105162586E-2</v>
      </c>
      <c r="R13" s="37">
        <f t="shared" si="16"/>
        <v>6.1213768599182886E-2</v>
      </c>
      <c r="S13" s="37"/>
      <c r="T13" s="27">
        <v>0.80800000000000005</v>
      </c>
      <c r="U13" s="27">
        <v>0.74</v>
      </c>
      <c r="V13" s="27">
        <v>0.96799999999999997</v>
      </c>
      <c r="W13" s="27">
        <v>0.88700000000000001</v>
      </c>
      <c r="X13" s="27"/>
      <c r="Y13" s="29">
        <f>T13/$T$3</f>
        <v>1</v>
      </c>
      <c r="Z13" s="29">
        <f t="shared" ref="Z13:AB13" si="28">U13/$T$3</f>
        <v>0.91584158415841577</v>
      </c>
      <c r="AA13" s="29">
        <f t="shared" si="28"/>
        <v>1.198019801980198</v>
      </c>
      <c r="AB13" s="29">
        <f t="shared" si="28"/>
        <v>1.0977722772277227</v>
      </c>
      <c r="AC13" s="29"/>
      <c r="AD13" s="34">
        <f t="shared" si="18"/>
        <v>5.2626311596316172E-3</v>
      </c>
      <c r="AE13" s="34">
        <f t="shared" si="18"/>
        <v>9.1426621381896743E-3</v>
      </c>
      <c r="AF13" s="34">
        <f t="shared" si="18"/>
        <v>4.4635897517532407E-2</v>
      </c>
      <c r="AG13" s="34">
        <f t="shared" si="18"/>
        <v>5.5761809501848669E-2</v>
      </c>
      <c r="AH13" s="34"/>
      <c r="AI13" s="40">
        <f t="shared" ref="AI13:AK13" si="29">AD13/$AG$13</f>
        <v>9.4376979632577115E-2</v>
      </c>
      <c r="AJ13" s="40">
        <f t="shared" si="29"/>
        <v>0.16395920828011451</v>
      </c>
      <c r="AK13" s="40">
        <f t="shared" si="29"/>
        <v>0.80047433747738395</v>
      </c>
      <c r="AL13" s="40">
        <f>AG13/$AG$13</f>
        <v>1</v>
      </c>
      <c r="AM13" s="40"/>
      <c r="AN13" s="48">
        <f>(AI13+AI14+AI15)/3</f>
        <v>0.11931803219481556</v>
      </c>
      <c r="AO13" s="49">
        <f t="shared" ref="AO13:AQ13" si="30">(AJ13+AJ14+AJ15)/3</f>
        <v>0.2566904774415863</v>
      </c>
      <c r="AP13" s="49">
        <f t="shared" si="30"/>
        <v>0.82523637473258249</v>
      </c>
      <c r="AQ13" s="49">
        <f t="shared" si="30"/>
        <v>1</v>
      </c>
      <c r="AR13" s="47" t="s">
        <v>58</v>
      </c>
      <c r="AS13" s="62">
        <f>_xlfn.T.TEST(AI13:AI15,AK13:AK15,2,2)</f>
        <v>2.9328940270805269E-4</v>
      </c>
      <c r="AT13" s="60">
        <f>_xlfn.T.TEST(AJ13:AJ15,AL13:AL15,2,2)</f>
        <v>1.5811154348685827E-3</v>
      </c>
      <c r="AU13" s="60">
        <f>_xlfn.T.TEST(AI13:AI15,AJ13:AJ15,2,2)</f>
        <v>0.24716486769658966</v>
      </c>
      <c r="AV13" s="60">
        <f>_xlfn.T.TEST(AK13:AK15,AL13:AL15,2,2)</f>
        <v>2.9103729787118993E-2</v>
      </c>
      <c r="AW13" s="58" t="s">
        <v>66</v>
      </c>
    </row>
    <row r="14" spans="1:49" x14ac:dyDescent="0.3">
      <c r="A14" t="s">
        <v>54</v>
      </c>
      <c r="B14" s="34">
        <v>25.34</v>
      </c>
      <c r="C14" s="34">
        <v>25.034999999999997</v>
      </c>
      <c r="D14" s="34">
        <v>23.490000000000002</v>
      </c>
      <c r="E14" s="34">
        <v>22.935000000000002</v>
      </c>
      <c r="F14" s="27">
        <v>19.95</v>
      </c>
      <c r="G14" s="27">
        <v>19.305</v>
      </c>
      <c r="H14" s="27">
        <v>19.995000000000001</v>
      </c>
      <c r="I14" s="27">
        <v>19.77</v>
      </c>
      <c r="J14" s="29">
        <f t="shared" si="26"/>
        <v>-5.3900000000000006</v>
      </c>
      <c r="K14" s="29">
        <f t="shared" si="26"/>
        <v>-5.7299999999999969</v>
      </c>
      <c r="L14" s="29">
        <f t="shared" si="27"/>
        <v>-3.495000000000001</v>
      </c>
      <c r="M14" s="29">
        <f t="shared" si="27"/>
        <v>-3.1650000000000027</v>
      </c>
      <c r="N14" s="29"/>
      <c r="O14" s="37">
        <f t="shared" si="16"/>
        <v>2.3847800140008733E-2</v>
      </c>
      <c r="P14" s="37">
        <f t="shared" si="16"/>
        <v>1.8840747307668174E-2</v>
      </c>
      <c r="Q14" s="37">
        <f t="shared" si="16"/>
        <v>8.8695209762523847E-2</v>
      </c>
      <c r="R14" s="37">
        <f t="shared" si="16"/>
        <v>0.11149106492751136</v>
      </c>
      <c r="S14" s="37"/>
      <c r="T14" s="27">
        <v>0.88500000000000001</v>
      </c>
      <c r="U14" s="27">
        <v>0.79600000000000004</v>
      </c>
      <c r="V14" s="27">
        <v>0.77400000000000002</v>
      </c>
      <c r="W14" s="27">
        <v>0.72899999999999998</v>
      </c>
      <c r="X14" s="27"/>
      <c r="Y14" s="29">
        <f>T14/$T$4</f>
        <v>1</v>
      </c>
      <c r="Z14" s="29">
        <f t="shared" ref="Z14:AB14" si="31">U14/$T$4</f>
        <v>0.89943502824858756</v>
      </c>
      <c r="AA14" s="29">
        <f t="shared" si="31"/>
        <v>0.87457627118644066</v>
      </c>
      <c r="AB14" s="29">
        <f t="shared" si="31"/>
        <v>0.82372881355932204</v>
      </c>
      <c r="AC14" s="29"/>
      <c r="AD14" s="34">
        <f t="shared" si="18"/>
        <v>2.3847800140008733E-2</v>
      </c>
      <c r="AE14" s="34">
        <f t="shared" si="18"/>
        <v>2.0947313275485345E-2</v>
      </c>
      <c r="AF14" s="34">
        <f t="shared" si="18"/>
        <v>0.10141506542614161</v>
      </c>
      <c r="AG14" s="34">
        <f t="shared" si="18"/>
        <v>0.13534923520006523</v>
      </c>
      <c r="AH14" s="34"/>
      <c r="AI14" s="40">
        <f t="shared" ref="AI14:AK14" si="32">AD14/$AG$14</f>
        <v>0.17619456884819723</v>
      </c>
      <c r="AJ14" s="40">
        <f t="shared" si="32"/>
        <v>0.15476491791418154</v>
      </c>
      <c r="AK14" s="40">
        <f t="shared" si="32"/>
        <v>0.74928436260637798</v>
      </c>
      <c r="AL14" s="40">
        <f>AG14/$AG$14</f>
        <v>1</v>
      </c>
      <c r="AM14" s="40"/>
      <c r="AN14" s="48">
        <f>_xlfn.STDEV.S(AI13:AI15)</f>
        <v>4.9380520798850788E-2</v>
      </c>
      <c r="AO14" s="49">
        <f t="shared" ref="AO14:AQ14" si="33">_xlfn.STDEV.S(AJ13:AJ15)</f>
        <v>0.16864042949495001</v>
      </c>
      <c r="AP14" s="49">
        <f t="shared" si="33"/>
        <v>9.0898807411996907E-2</v>
      </c>
      <c r="AQ14" s="49">
        <f t="shared" si="33"/>
        <v>0</v>
      </c>
      <c r="AR14" s="47" t="s">
        <v>59</v>
      </c>
      <c r="AS14" s="57"/>
      <c r="AT14" s="57"/>
      <c r="AU14" s="57"/>
      <c r="AV14" s="57"/>
      <c r="AW14" s="57"/>
    </row>
    <row r="15" spans="1:49" x14ac:dyDescent="0.3">
      <c r="A15" t="s">
        <v>70</v>
      </c>
      <c r="B15" s="34">
        <v>28.575000000000003</v>
      </c>
      <c r="C15" s="34">
        <v>26.22</v>
      </c>
      <c r="D15" s="34">
        <v>25.48</v>
      </c>
      <c r="E15" s="34">
        <v>25.05</v>
      </c>
      <c r="F15" s="27">
        <v>20.594999999999999</v>
      </c>
      <c r="G15" s="27">
        <v>20.55</v>
      </c>
      <c r="H15" s="27">
        <v>20.895</v>
      </c>
      <c r="I15" s="27">
        <v>20.59</v>
      </c>
      <c r="J15" s="29">
        <f t="shared" si="26"/>
        <v>-7.980000000000004</v>
      </c>
      <c r="K15" s="29">
        <f t="shared" si="26"/>
        <v>-5.6699999999999982</v>
      </c>
      <c r="L15" s="29">
        <f t="shared" si="27"/>
        <v>-4.5850000000000009</v>
      </c>
      <c r="M15" s="29">
        <f t="shared" si="27"/>
        <v>-4.4600000000000009</v>
      </c>
      <c r="N15" s="29"/>
      <c r="O15" s="37">
        <f t="shared" si="16"/>
        <v>3.9607792179297899E-3</v>
      </c>
      <c r="P15" s="37">
        <f t="shared" si="16"/>
        <v>1.96408339769036E-2</v>
      </c>
      <c r="Q15" s="37">
        <f t="shared" si="16"/>
        <v>4.166558365909994E-2</v>
      </c>
      <c r="R15" s="37">
        <f t="shared" si="16"/>
        <v>4.5436641166259673E-2</v>
      </c>
      <c r="S15" s="37"/>
      <c r="T15" s="27">
        <v>0.82599999999999996</v>
      </c>
      <c r="U15" s="27">
        <v>0.79300000000000004</v>
      </c>
      <c r="V15" s="27">
        <v>0.82</v>
      </c>
      <c r="W15" s="27">
        <v>0.82799999999999996</v>
      </c>
      <c r="X15" s="27"/>
      <c r="Y15" s="29">
        <f>T15/$T$5</f>
        <v>1</v>
      </c>
      <c r="Z15" s="29">
        <f t="shared" ref="Z15:AB15" si="34">U15/$T$5</f>
        <v>0.9600484261501212</v>
      </c>
      <c r="AA15" s="29">
        <f t="shared" si="34"/>
        <v>0.99273607748184023</v>
      </c>
      <c r="AB15" s="29">
        <f t="shared" si="34"/>
        <v>1.0024213075060533</v>
      </c>
      <c r="AC15" s="29"/>
      <c r="AD15" s="34">
        <f t="shared" si="18"/>
        <v>3.9607792179297899E-3</v>
      </c>
      <c r="AE15" s="34">
        <f t="shared" si="18"/>
        <v>2.0458170069258978E-2</v>
      </c>
      <c r="AF15" s="34">
        <f t="shared" si="18"/>
        <v>4.1970453783434815E-2</v>
      </c>
      <c r="AG15" s="34">
        <f t="shared" si="18"/>
        <v>4.5326890825278368E-2</v>
      </c>
      <c r="AH15" s="34"/>
      <c r="AI15" s="40">
        <f t="shared" ref="AI15:AK15" si="35">AD15/$AG$15</f>
        <v>8.7382548103672311E-2</v>
      </c>
      <c r="AJ15" s="40">
        <f t="shared" si="35"/>
        <v>0.45134730613046276</v>
      </c>
      <c r="AK15" s="40">
        <f t="shared" si="35"/>
        <v>0.92595042411398532</v>
      </c>
      <c r="AL15" s="40">
        <f>AG15/$AG$15</f>
        <v>1</v>
      </c>
      <c r="AM15" s="40"/>
      <c r="AN15" s="50"/>
      <c r="AO15" s="51"/>
      <c r="AP15" s="51"/>
      <c r="AQ15" s="51"/>
      <c r="AR15" s="52"/>
      <c r="AS15" s="57"/>
      <c r="AT15" s="57"/>
      <c r="AU15" s="57"/>
      <c r="AV15" s="57"/>
      <c r="AW15" s="57"/>
    </row>
    <row r="16" spans="1:49" x14ac:dyDescent="0.3">
      <c r="B16" s="33" t="s">
        <v>71</v>
      </c>
      <c r="C16" s="34"/>
      <c r="D16" s="34"/>
      <c r="E16" s="34"/>
      <c r="F16" s="32" t="s">
        <v>80</v>
      </c>
      <c r="G16" s="27"/>
      <c r="H16" s="27"/>
      <c r="I16" s="27"/>
      <c r="J16" s="31" t="s">
        <v>76</v>
      </c>
      <c r="K16" s="29"/>
      <c r="L16" s="29"/>
      <c r="M16" s="29"/>
      <c r="N16" s="29"/>
      <c r="O16" s="36" t="s">
        <v>81</v>
      </c>
      <c r="P16" s="37"/>
      <c r="Q16" s="37"/>
      <c r="R16" s="37"/>
      <c r="S16" s="37"/>
      <c r="T16" s="32" t="s">
        <v>82</v>
      </c>
      <c r="U16" s="27"/>
      <c r="V16" s="27"/>
      <c r="W16" s="27"/>
      <c r="X16" s="27"/>
      <c r="Y16" s="31" t="s">
        <v>83</v>
      </c>
      <c r="Z16" s="31"/>
      <c r="AA16" s="31"/>
      <c r="AB16" s="31"/>
      <c r="AC16" s="29"/>
      <c r="AD16" s="33" t="s">
        <v>84</v>
      </c>
      <c r="AE16" s="34"/>
      <c r="AF16" s="34"/>
      <c r="AG16" s="34"/>
      <c r="AH16" s="34"/>
      <c r="AI16" s="39" t="s">
        <v>85</v>
      </c>
      <c r="AJ16" s="39"/>
      <c r="AK16" s="39"/>
      <c r="AL16" s="39"/>
      <c r="AM16" s="40"/>
      <c r="AN16" s="45" t="s">
        <v>124</v>
      </c>
      <c r="AO16" s="46"/>
      <c r="AP16" s="46"/>
      <c r="AQ16" s="46"/>
      <c r="AR16" s="47"/>
      <c r="AS16" s="56" t="s">
        <v>101</v>
      </c>
      <c r="AT16" s="57"/>
      <c r="AU16" s="57"/>
      <c r="AV16" s="57"/>
      <c r="AW16" s="57"/>
    </row>
    <row r="17" spans="1:49" x14ac:dyDescent="0.3">
      <c r="A17" s="1" t="s">
        <v>100</v>
      </c>
      <c r="B17" s="34" t="s">
        <v>39</v>
      </c>
      <c r="C17" s="34" t="s">
        <v>79</v>
      </c>
      <c r="D17" s="35" t="s">
        <v>77</v>
      </c>
      <c r="E17" s="35" t="s">
        <v>78</v>
      </c>
      <c r="F17" s="27" t="s">
        <v>39</v>
      </c>
      <c r="G17" s="27" t="s">
        <v>79</v>
      </c>
      <c r="H17" s="28" t="s">
        <v>77</v>
      </c>
      <c r="I17" s="28" t="s">
        <v>78</v>
      </c>
      <c r="J17" s="29" t="s">
        <v>39</v>
      </c>
      <c r="K17" s="29" t="s">
        <v>79</v>
      </c>
      <c r="L17" s="30" t="s">
        <v>77</v>
      </c>
      <c r="M17" s="30" t="s">
        <v>78</v>
      </c>
      <c r="N17" s="29"/>
      <c r="O17" s="37" t="s">
        <v>39</v>
      </c>
      <c r="P17" s="37" t="s">
        <v>79</v>
      </c>
      <c r="Q17" s="38" t="s">
        <v>77</v>
      </c>
      <c r="R17" s="38" t="s">
        <v>78</v>
      </c>
      <c r="S17" s="37"/>
      <c r="T17" s="27" t="s">
        <v>39</v>
      </c>
      <c r="U17" s="27" t="s">
        <v>79</v>
      </c>
      <c r="V17" s="28" t="s">
        <v>77</v>
      </c>
      <c r="W17" s="28" t="s">
        <v>78</v>
      </c>
      <c r="X17" s="27"/>
      <c r="Y17" s="29" t="s">
        <v>39</v>
      </c>
      <c r="Z17" s="29" t="s">
        <v>79</v>
      </c>
      <c r="AA17" s="30" t="s">
        <v>77</v>
      </c>
      <c r="AB17" s="30" t="s">
        <v>78</v>
      </c>
      <c r="AC17" s="29"/>
      <c r="AD17" s="34" t="s">
        <v>39</v>
      </c>
      <c r="AE17" s="34" t="s">
        <v>79</v>
      </c>
      <c r="AF17" s="35" t="s">
        <v>77</v>
      </c>
      <c r="AG17" s="35" t="s">
        <v>78</v>
      </c>
      <c r="AH17" s="34"/>
      <c r="AI17" s="40" t="s">
        <v>39</v>
      </c>
      <c r="AJ17" s="40" t="s">
        <v>79</v>
      </c>
      <c r="AK17" s="41" t="s">
        <v>77</v>
      </c>
      <c r="AL17" s="41" t="s">
        <v>78</v>
      </c>
      <c r="AM17" s="40"/>
      <c r="AN17" s="45" t="s">
        <v>39</v>
      </c>
      <c r="AO17" s="46" t="s">
        <v>79</v>
      </c>
      <c r="AP17" s="46" t="s">
        <v>86</v>
      </c>
      <c r="AQ17" s="46" t="s">
        <v>87</v>
      </c>
      <c r="AR17" s="47"/>
      <c r="AS17" s="61" t="s">
        <v>91</v>
      </c>
      <c r="AT17" s="58" t="s">
        <v>92</v>
      </c>
      <c r="AU17" s="58" t="s">
        <v>89</v>
      </c>
      <c r="AV17" s="58" t="s">
        <v>90</v>
      </c>
      <c r="AW17" s="59"/>
    </row>
    <row r="18" spans="1:49" x14ac:dyDescent="0.3">
      <c r="A18" t="s">
        <v>51</v>
      </c>
      <c r="B18" s="34">
        <v>31.560000000000002</v>
      </c>
      <c r="C18" s="34">
        <v>31.535000000000004</v>
      </c>
      <c r="D18" s="34">
        <v>26.02</v>
      </c>
      <c r="E18" s="34">
        <v>25.445</v>
      </c>
      <c r="F18" s="27">
        <v>20.385000000000002</v>
      </c>
      <c r="G18" s="27">
        <v>20.625</v>
      </c>
      <c r="H18" s="27">
        <v>19.14</v>
      </c>
      <c r="I18" s="27">
        <v>19.125</v>
      </c>
      <c r="J18" s="29">
        <f t="shared" ref="J18:K20" si="36">F18-B18</f>
        <v>-11.175000000000001</v>
      </c>
      <c r="K18" s="29">
        <f t="shared" si="36"/>
        <v>-10.910000000000004</v>
      </c>
      <c r="L18" s="29">
        <f t="shared" ref="L18:M20" si="37">H18-D18</f>
        <v>-6.879999999999999</v>
      </c>
      <c r="M18" s="29">
        <f t="shared" si="37"/>
        <v>-6.32</v>
      </c>
      <c r="N18" s="29"/>
      <c r="O18" s="37">
        <f t="shared" si="16"/>
        <v>4.3250367143669952E-4</v>
      </c>
      <c r="P18" s="37">
        <f t="shared" si="16"/>
        <v>5.197120031510535E-4</v>
      </c>
      <c r="Q18" s="37">
        <f t="shared" si="16"/>
        <v>8.4901161134848368E-3</v>
      </c>
      <c r="R18" s="37">
        <f t="shared" si="16"/>
        <v>1.2516716837337844E-2</v>
      </c>
      <c r="S18" s="37"/>
      <c r="T18" s="27">
        <v>0.80800000000000005</v>
      </c>
      <c r="U18" s="27">
        <v>0.74</v>
      </c>
      <c r="V18" s="27">
        <v>0.96799999999999997</v>
      </c>
      <c r="W18" s="27">
        <v>0.88700000000000001</v>
      </c>
      <c r="X18" s="27"/>
      <c r="Y18" s="29">
        <f>T18/$T$3</f>
        <v>1</v>
      </c>
      <c r="Z18" s="29">
        <f t="shared" ref="Z18:AB18" si="38">U18/$T$3</f>
        <v>0.91584158415841577</v>
      </c>
      <c r="AA18" s="29">
        <f t="shared" si="38"/>
        <v>1.198019801980198</v>
      </c>
      <c r="AB18" s="29">
        <f t="shared" si="38"/>
        <v>1.0977722772277227</v>
      </c>
      <c r="AC18" s="29"/>
      <c r="AD18" s="34">
        <f t="shared" si="18"/>
        <v>4.3250367143669952E-4</v>
      </c>
      <c r="AE18" s="34">
        <f t="shared" si="18"/>
        <v>5.6746932235952874E-4</v>
      </c>
      <c r="AF18" s="34">
        <f t="shared" si="18"/>
        <v>7.0867911360493266E-3</v>
      </c>
      <c r="AG18" s="34">
        <f t="shared" si="18"/>
        <v>1.1401924695117225E-2</v>
      </c>
      <c r="AH18" s="34"/>
      <c r="AI18" s="40">
        <f t="shared" ref="AI18:AK18" si="39">AD18/$AG$18</f>
        <v>3.7932514290496537E-2</v>
      </c>
      <c r="AJ18" s="40">
        <f t="shared" si="39"/>
        <v>4.9769607985794058E-2</v>
      </c>
      <c r="AK18" s="40">
        <f t="shared" si="39"/>
        <v>0.6215434082882676</v>
      </c>
      <c r="AL18" s="40">
        <f>AG18/$AG$18</f>
        <v>1</v>
      </c>
      <c r="AM18" s="40"/>
      <c r="AN18" s="48">
        <f>(AI18+AI19+AI20)/3</f>
        <v>8.1079020680848643E-2</v>
      </c>
      <c r="AO18" s="49">
        <f t="shared" ref="AO18:AQ18" si="40">(AJ18+AJ19+AJ20)/3</f>
        <v>0.11831689480454155</v>
      </c>
      <c r="AP18" s="49">
        <f t="shared" si="40"/>
        <v>0.77415500832931805</v>
      </c>
      <c r="AQ18" s="49">
        <f t="shared" si="40"/>
        <v>1</v>
      </c>
      <c r="AR18" s="47" t="s">
        <v>58</v>
      </c>
      <c r="AS18" s="62">
        <f>_xlfn.T.TEST(AI18:AI20,AK18:AK20,2,2)</f>
        <v>1.3362544998946151E-3</v>
      </c>
      <c r="AT18" s="60">
        <f>_xlfn.T.TEST(AJ18:AJ20,AL18:AL20,2,2)</f>
        <v>1.3565547479307796E-5</v>
      </c>
      <c r="AU18" s="60">
        <f>_xlfn.T.TEST(AI18:AI20,AJ18:AJ20,2,2)</f>
        <v>0.52645868535613338</v>
      </c>
      <c r="AV18" s="60">
        <f>_xlfn.T.TEST(AK18:AK20,AL18:AL20,2,2)</f>
        <v>4.1637583997904751E-2</v>
      </c>
      <c r="AW18" s="58" t="s">
        <v>66</v>
      </c>
    </row>
    <row r="19" spans="1:49" x14ac:dyDescent="0.3">
      <c r="A19" t="s">
        <v>54</v>
      </c>
      <c r="B19" s="34">
        <v>29.9</v>
      </c>
      <c r="C19" s="34">
        <v>29.515000000000001</v>
      </c>
      <c r="D19" s="34">
        <v>27.770000000000003</v>
      </c>
      <c r="E19" s="34">
        <v>27.39</v>
      </c>
      <c r="F19" s="27">
        <v>19.95</v>
      </c>
      <c r="G19" s="27">
        <v>19.305</v>
      </c>
      <c r="H19" s="27">
        <v>19.995000000000001</v>
      </c>
      <c r="I19" s="27">
        <v>19.77</v>
      </c>
      <c r="J19" s="29">
        <f t="shared" si="36"/>
        <v>-9.9499999999999993</v>
      </c>
      <c r="K19" s="29">
        <f t="shared" si="36"/>
        <v>-10.210000000000001</v>
      </c>
      <c r="L19" s="29">
        <f t="shared" si="37"/>
        <v>-7.7750000000000021</v>
      </c>
      <c r="M19" s="29">
        <f t="shared" si="37"/>
        <v>-7.620000000000001</v>
      </c>
      <c r="N19" s="29"/>
      <c r="O19" s="37">
        <f t="shared" si="16"/>
        <v>1.0110009021888457E-3</v>
      </c>
      <c r="P19" s="37">
        <f t="shared" si="16"/>
        <v>8.4427463994908678E-4</v>
      </c>
      <c r="Q19" s="37">
        <f t="shared" si="16"/>
        <v>4.5655361271923593E-3</v>
      </c>
      <c r="R19" s="37">
        <f t="shared" si="16"/>
        <v>5.0833666228200514E-3</v>
      </c>
      <c r="S19" s="37"/>
      <c r="T19" s="27">
        <v>0.88500000000000001</v>
      </c>
      <c r="U19" s="27">
        <v>0.79600000000000004</v>
      </c>
      <c r="V19" s="27">
        <v>0.77400000000000002</v>
      </c>
      <c r="W19" s="27">
        <v>0.72899999999999998</v>
      </c>
      <c r="X19" s="27"/>
      <c r="Y19" s="29">
        <f>T19/$T$4</f>
        <v>1</v>
      </c>
      <c r="Z19" s="29">
        <f t="shared" ref="Z19:AB19" si="41">U19/$T$4</f>
        <v>0.89943502824858756</v>
      </c>
      <c r="AA19" s="29">
        <f t="shared" si="41"/>
        <v>0.87457627118644066</v>
      </c>
      <c r="AB19" s="29">
        <f t="shared" si="41"/>
        <v>0.82372881355932204</v>
      </c>
      <c r="AC19" s="29"/>
      <c r="AD19" s="34">
        <f t="shared" si="18"/>
        <v>1.0110009021888457E-3</v>
      </c>
      <c r="AE19" s="34">
        <f t="shared" si="18"/>
        <v>9.3867218135042945E-4</v>
      </c>
      <c r="AF19" s="34">
        <f t="shared" si="18"/>
        <v>5.2202835562858377E-3</v>
      </c>
      <c r="AG19" s="34">
        <f t="shared" si="18"/>
        <v>6.1711652416951241E-3</v>
      </c>
      <c r="AH19" s="34"/>
      <c r="AI19" s="40">
        <f t="shared" ref="AI19:AK19" si="42">AD19/$AG$19</f>
        <v>0.16382658097664865</v>
      </c>
      <c r="AJ19" s="40">
        <f t="shared" si="42"/>
        <v>0.15210614925822188</v>
      </c>
      <c r="AK19" s="40">
        <f t="shared" si="42"/>
        <v>0.84591537446044895</v>
      </c>
      <c r="AL19" s="40">
        <f>AG19/$AG$19</f>
        <v>1</v>
      </c>
      <c r="AM19" s="40"/>
      <c r="AN19" s="48">
        <f>_xlfn.STDEV.S(AI18:AI20)</f>
        <v>7.1683412373511987E-2</v>
      </c>
      <c r="AO19" s="49">
        <f t="shared" ref="AO19:AQ19" si="43">_xlfn.STDEV.S(AJ18:AJ20)</f>
        <v>5.9365667943004977E-2</v>
      </c>
      <c r="AP19" s="49">
        <f t="shared" si="43"/>
        <v>0.13224366268203538</v>
      </c>
      <c r="AQ19" s="49">
        <f t="shared" si="43"/>
        <v>0</v>
      </c>
      <c r="AR19" s="47" t="s">
        <v>59</v>
      </c>
      <c r="AS19" s="57"/>
      <c r="AT19" s="57"/>
      <c r="AU19" s="57"/>
      <c r="AV19" s="57"/>
      <c r="AW19" s="57"/>
    </row>
    <row r="20" spans="1:49" ht="15" thickBot="1" x14ac:dyDescent="0.35">
      <c r="A20" t="s">
        <v>70</v>
      </c>
      <c r="B20" s="34">
        <v>31.799999999999997</v>
      </c>
      <c r="C20" s="34">
        <v>29.93</v>
      </c>
      <c r="D20" s="34">
        <v>27.744999999999997</v>
      </c>
      <c r="E20" s="34">
        <v>27.200000000000003</v>
      </c>
      <c r="F20" s="27">
        <v>20.594999999999999</v>
      </c>
      <c r="G20" s="27">
        <v>20.55</v>
      </c>
      <c r="H20" s="27">
        <v>20.895</v>
      </c>
      <c r="I20" s="27">
        <v>20.59</v>
      </c>
      <c r="J20" s="29">
        <f t="shared" si="36"/>
        <v>-11.204999999999998</v>
      </c>
      <c r="K20" s="29">
        <f t="shared" si="36"/>
        <v>-9.379999999999999</v>
      </c>
      <c r="L20" s="29">
        <f t="shared" si="37"/>
        <v>-6.8499999999999979</v>
      </c>
      <c r="M20" s="29">
        <f t="shared" si="37"/>
        <v>-6.610000000000003</v>
      </c>
      <c r="N20" s="29"/>
      <c r="O20" s="37">
        <f t="shared" si="16"/>
        <v>4.2360287458597111E-4</v>
      </c>
      <c r="P20" s="37">
        <f t="shared" si="16"/>
        <v>1.5008546692265754E-3</v>
      </c>
      <c r="Q20" s="37">
        <f t="shared" si="16"/>
        <v>8.6685115005300534E-3</v>
      </c>
      <c r="R20" s="37">
        <f t="shared" si="16"/>
        <v>1.0237448467643444E-2</v>
      </c>
      <c r="S20" s="37"/>
      <c r="T20" s="27">
        <v>0.82599999999999996</v>
      </c>
      <c r="U20" s="27">
        <v>0.79300000000000004</v>
      </c>
      <c r="V20" s="27">
        <v>0.82</v>
      </c>
      <c r="W20" s="27">
        <v>0.82799999999999996</v>
      </c>
      <c r="X20" s="27"/>
      <c r="Y20" s="29">
        <f>T20/$T$5</f>
        <v>1</v>
      </c>
      <c r="Z20" s="29">
        <f t="shared" ref="Z20:AB20" si="44">U20/$T$5</f>
        <v>0.9600484261501212</v>
      </c>
      <c r="AA20" s="29">
        <f t="shared" si="44"/>
        <v>0.99273607748184023</v>
      </c>
      <c r="AB20" s="29">
        <f t="shared" si="44"/>
        <v>1.0024213075060533</v>
      </c>
      <c r="AC20" s="29"/>
      <c r="AD20" s="34">
        <f t="shared" si="18"/>
        <v>4.2360287458597111E-4</v>
      </c>
      <c r="AE20" s="34">
        <f t="shared" si="18"/>
        <v>1.563311420909396E-3</v>
      </c>
      <c r="AF20" s="34">
        <f t="shared" si="18"/>
        <v>8.7319396334607606E-3</v>
      </c>
      <c r="AG20" s="34">
        <f t="shared" si="18"/>
        <v>1.0212720331248171E-2</v>
      </c>
      <c r="AH20" s="34"/>
      <c r="AI20" s="40">
        <f t="shared" ref="AI20:AK20" si="45">AD20/$AG$20</f>
        <v>4.1477966775400721E-2</v>
      </c>
      <c r="AJ20" s="40">
        <f t="shared" si="45"/>
        <v>0.15307492716960872</v>
      </c>
      <c r="AK20" s="40">
        <f t="shared" si="45"/>
        <v>0.8550062422392376</v>
      </c>
      <c r="AL20" s="40">
        <f>AG20/$AG$20</f>
        <v>1</v>
      </c>
      <c r="AM20" s="40"/>
      <c r="AN20" s="53"/>
      <c r="AO20" s="54"/>
      <c r="AP20" s="54"/>
      <c r="AQ20" s="54"/>
      <c r="AR20" s="55"/>
      <c r="AS20" s="57"/>
      <c r="AT20" s="57"/>
      <c r="AU20" s="57"/>
      <c r="AV20" s="57"/>
      <c r="AW20" s="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CD15-B167-4572-ACBB-4F14343B3536}">
  <dimension ref="A1:AW30"/>
  <sheetViews>
    <sheetView topLeftCell="AE10" zoomScaleNormal="100" workbookViewId="0">
      <selection activeCell="AS35" sqref="AS35"/>
    </sheetView>
  </sheetViews>
  <sheetFormatPr defaultRowHeight="14.4" x14ac:dyDescent="0.3"/>
  <cols>
    <col min="1" max="1" width="10" bestFit="1" customWidth="1"/>
    <col min="5" max="5" width="13.109375" customWidth="1"/>
    <col min="45" max="45" width="13.77734375" customWidth="1"/>
    <col min="46" max="46" width="24.77734375" customWidth="1"/>
    <col min="47" max="47" width="14.44140625" customWidth="1"/>
    <col min="48" max="48" width="20.5546875" customWidth="1"/>
  </cols>
  <sheetData>
    <row r="1" spans="1:49" x14ac:dyDescent="0.3">
      <c r="A1" t="s">
        <v>72</v>
      </c>
      <c r="B1" s="33" t="s">
        <v>71</v>
      </c>
      <c r="C1" s="34"/>
      <c r="D1" s="34"/>
      <c r="E1" s="34"/>
      <c r="F1" s="32" t="s">
        <v>80</v>
      </c>
      <c r="G1" s="27"/>
      <c r="H1" s="27"/>
      <c r="I1" s="27"/>
      <c r="J1" s="31" t="s">
        <v>76</v>
      </c>
      <c r="K1" s="29"/>
      <c r="L1" s="29"/>
      <c r="M1" s="29"/>
      <c r="N1" s="29"/>
      <c r="O1" s="36" t="s">
        <v>81</v>
      </c>
      <c r="P1" s="37"/>
      <c r="Q1" s="37"/>
      <c r="R1" s="37"/>
      <c r="S1" s="37"/>
      <c r="T1" s="32" t="s">
        <v>82</v>
      </c>
      <c r="U1" s="27"/>
      <c r="V1" s="27"/>
      <c r="W1" s="27"/>
      <c r="X1" s="27"/>
      <c r="Y1" s="31" t="s">
        <v>83</v>
      </c>
      <c r="Z1" s="31"/>
      <c r="AA1" s="31"/>
      <c r="AB1" s="31"/>
      <c r="AC1" s="29"/>
      <c r="AD1" s="33" t="s">
        <v>84</v>
      </c>
      <c r="AE1" s="34"/>
      <c r="AF1" s="34"/>
      <c r="AG1" s="34"/>
      <c r="AH1" s="34"/>
      <c r="AI1" s="39" t="s">
        <v>85</v>
      </c>
      <c r="AJ1" s="39"/>
      <c r="AK1" s="39"/>
      <c r="AL1" s="39"/>
      <c r="AM1" s="40"/>
      <c r="AN1" s="42" t="s">
        <v>125</v>
      </c>
      <c r="AO1" s="43"/>
      <c r="AP1" s="43"/>
      <c r="AQ1" s="43"/>
      <c r="AR1" s="44"/>
      <c r="AS1" s="56" t="s">
        <v>112</v>
      </c>
      <c r="AT1" s="57"/>
      <c r="AU1" s="57"/>
      <c r="AV1" s="57"/>
      <c r="AW1" s="57"/>
    </row>
    <row r="2" spans="1:49" x14ac:dyDescent="0.3">
      <c r="A2" s="1" t="s">
        <v>105</v>
      </c>
      <c r="B2" s="34" t="s">
        <v>39</v>
      </c>
      <c r="C2" s="34" t="s">
        <v>79</v>
      </c>
      <c r="D2" s="35" t="s">
        <v>77</v>
      </c>
      <c r="E2" s="35" t="s">
        <v>78</v>
      </c>
      <c r="F2" s="27" t="s">
        <v>39</v>
      </c>
      <c r="G2" s="27" t="s">
        <v>79</v>
      </c>
      <c r="H2" s="28" t="s">
        <v>77</v>
      </c>
      <c r="I2" s="28" t="s">
        <v>78</v>
      </c>
      <c r="J2" s="29" t="s">
        <v>39</v>
      </c>
      <c r="K2" s="29" t="s">
        <v>79</v>
      </c>
      <c r="L2" s="30" t="s">
        <v>77</v>
      </c>
      <c r="M2" s="30" t="s">
        <v>78</v>
      </c>
      <c r="N2" s="29"/>
      <c r="O2" s="37" t="s">
        <v>39</v>
      </c>
      <c r="P2" s="37" t="s">
        <v>79</v>
      </c>
      <c r="Q2" s="38" t="s">
        <v>77</v>
      </c>
      <c r="R2" s="38" t="s">
        <v>78</v>
      </c>
      <c r="S2" s="37"/>
      <c r="T2" s="27" t="s">
        <v>39</v>
      </c>
      <c r="U2" s="27" t="s">
        <v>79</v>
      </c>
      <c r="V2" s="28" t="s">
        <v>77</v>
      </c>
      <c r="W2" s="28" t="s">
        <v>78</v>
      </c>
      <c r="X2" s="27"/>
      <c r="Y2" s="29" t="s">
        <v>39</v>
      </c>
      <c r="Z2" s="29" t="s">
        <v>79</v>
      </c>
      <c r="AA2" s="30" t="s">
        <v>77</v>
      </c>
      <c r="AB2" s="30" t="s">
        <v>78</v>
      </c>
      <c r="AC2" s="29"/>
      <c r="AD2" s="34" t="s">
        <v>39</v>
      </c>
      <c r="AE2" s="34" t="s">
        <v>79</v>
      </c>
      <c r="AF2" s="35" t="s">
        <v>77</v>
      </c>
      <c r="AG2" s="35" t="s">
        <v>78</v>
      </c>
      <c r="AH2" s="34"/>
      <c r="AI2" s="40" t="s">
        <v>39</v>
      </c>
      <c r="AJ2" s="40" t="s">
        <v>79</v>
      </c>
      <c r="AK2" s="41" t="s">
        <v>77</v>
      </c>
      <c r="AL2" s="41" t="s">
        <v>78</v>
      </c>
      <c r="AM2" s="40"/>
      <c r="AN2" s="45" t="s">
        <v>39</v>
      </c>
      <c r="AO2" s="46" t="s">
        <v>79</v>
      </c>
      <c r="AP2" s="46" t="s">
        <v>86</v>
      </c>
      <c r="AQ2" s="46" t="s">
        <v>87</v>
      </c>
      <c r="AR2" s="47"/>
      <c r="AS2" s="61" t="s">
        <v>91</v>
      </c>
      <c r="AT2" s="58" t="s">
        <v>92</v>
      </c>
      <c r="AU2" s="58" t="s">
        <v>89</v>
      </c>
      <c r="AV2" s="58" t="s">
        <v>90</v>
      </c>
      <c r="AW2" s="59"/>
    </row>
    <row r="3" spans="1:49" x14ac:dyDescent="0.3">
      <c r="A3" t="s">
        <v>51</v>
      </c>
      <c r="B3" s="34">
        <v>29.64</v>
      </c>
      <c r="C3" s="34">
        <v>29.114999999999998</v>
      </c>
      <c r="D3" s="34">
        <v>27.744999999999997</v>
      </c>
      <c r="E3" s="34">
        <v>26.240000000000002</v>
      </c>
      <c r="F3" s="27">
        <v>20.385000000000002</v>
      </c>
      <c r="G3" s="27">
        <v>20.625</v>
      </c>
      <c r="H3" s="27">
        <v>19.14</v>
      </c>
      <c r="I3" s="27">
        <v>19.125</v>
      </c>
      <c r="J3" s="29">
        <f t="shared" ref="J3:K5" si="0">F3-B3</f>
        <v>-9.254999999999999</v>
      </c>
      <c r="K3" s="29">
        <f t="shared" si="0"/>
        <v>-8.4899999999999984</v>
      </c>
      <c r="L3" s="29">
        <f t="shared" ref="L3:M5" si="1">H3-D3</f>
        <v>-8.6049999999999969</v>
      </c>
      <c r="M3" s="29">
        <f t="shared" si="1"/>
        <v>-7.115000000000002</v>
      </c>
      <c r="N3" s="29"/>
      <c r="O3" s="37">
        <f>POWER(2,J3)</f>
        <v>1.6366936223983384E-3</v>
      </c>
      <c r="P3" s="37">
        <f t="shared" ref="P3:R5" si="2">POWER(2,K3)</f>
        <v>2.7813480382755345E-3</v>
      </c>
      <c r="Q3" s="37">
        <f t="shared" si="2"/>
        <v>2.5682475785255344E-3</v>
      </c>
      <c r="R3" s="37">
        <f t="shared" si="2"/>
        <v>7.2139243025733865E-3</v>
      </c>
      <c r="S3" s="37"/>
      <c r="T3" s="27">
        <v>0.80800000000000005</v>
      </c>
      <c r="U3" s="27">
        <v>0.74</v>
      </c>
      <c r="V3" s="27">
        <v>0.96799999999999997</v>
      </c>
      <c r="W3" s="27">
        <v>0.88700000000000001</v>
      </c>
      <c r="X3" s="27"/>
      <c r="Y3" s="29">
        <f>T3/$T$3</f>
        <v>1</v>
      </c>
      <c r="Z3" s="29">
        <f t="shared" ref="Z3:AB3" si="3">U3/$T$3</f>
        <v>0.91584158415841577</v>
      </c>
      <c r="AA3" s="29">
        <f t="shared" si="3"/>
        <v>1.198019801980198</v>
      </c>
      <c r="AB3" s="29">
        <f t="shared" si="3"/>
        <v>1.0977722772277227</v>
      </c>
      <c r="AC3" s="29"/>
      <c r="AD3" s="34">
        <f>O3/Y3</f>
        <v>1.6366936223983384E-3</v>
      </c>
      <c r="AE3" s="34">
        <f t="shared" ref="AE3:AG5" si="4">P3/Z3</f>
        <v>3.0369313715224756E-3</v>
      </c>
      <c r="AF3" s="34">
        <f t="shared" si="4"/>
        <v>2.1437438465378429E-3</v>
      </c>
      <c r="AG3" s="34">
        <f t="shared" si="4"/>
        <v>6.5714214616452047E-3</v>
      </c>
      <c r="AH3" s="34"/>
      <c r="AI3" s="40">
        <f t="shared" ref="AI3:AK3" si="5">AD3/$AG$3</f>
        <v>0.24906234244007536</v>
      </c>
      <c r="AJ3" s="40">
        <f t="shared" si="5"/>
        <v>0.46214223045163766</v>
      </c>
      <c r="AK3" s="40">
        <f t="shared" si="5"/>
        <v>0.32622224263807004</v>
      </c>
      <c r="AL3" s="40">
        <f>AG3/$AG$3</f>
        <v>1</v>
      </c>
      <c r="AM3" s="40"/>
      <c r="AN3" s="48">
        <f>(AI3+AI4+AI5)/3</f>
        <v>0.25561528983598042</v>
      </c>
      <c r="AO3" s="49">
        <f t="shared" ref="AO3:AQ3" si="6">(AJ3+AJ4+AJ5)/3</f>
        <v>0.71713888394926151</v>
      </c>
      <c r="AP3" s="49">
        <f t="shared" si="6"/>
        <v>0.4269847482215548</v>
      </c>
      <c r="AQ3" s="49">
        <f t="shared" si="6"/>
        <v>0.67227865450356161</v>
      </c>
      <c r="AR3" s="47" t="s">
        <v>58</v>
      </c>
      <c r="AS3" s="62">
        <f>_xlfn.T.TEST(AI3:AI5,AK3:AK5,2,2)</f>
        <v>0.12896472781977392</v>
      </c>
      <c r="AT3" s="60">
        <f>_xlfn.T.TEST(AJ3:AJ5,AL3:AL5,2,2)</f>
        <v>0.9075842932343976</v>
      </c>
      <c r="AU3" s="60">
        <f>_xlfn.T.TEST(AI3:AI5,AJ3:AJ5,2,2)</f>
        <v>4.2501124358396647E-2</v>
      </c>
      <c r="AV3" s="60">
        <f>_xlfn.T.TEST(AK3:AK5,AL3:AL5,2,2)</f>
        <v>0.50964651752946999</v>
      </c>
      <c r="AW3" s="58" t="s">
        <v>66</v>
      </c>
    </row>
    <row r="4" spans="1:49" x14ac:dyDescent="0.3">
      <c r="A4" t="s">
        <v>54</v>
      </c>
      <c r="B4" s="34">
        <v>28.795000000000002</v>
      </c>
      <c r="C4" s="34">
        <v>26.69</v>
      </c>
      <c r="D4" s="34">
        <v>28.384999999999998</v>
      </c>
      <c r="E4" s="34">
        <v>26.744999999999997</v>
      </c>
      <c r="F4" s="27">
        <v>19.95</v>
      </c>
      <c r="G4" s="27">
        <v>19.305</v>
      </c>
      <c r="H4" s="27">
        <v>19.995000000000001</v>
      </c>
      <c r="I4" s="27">
        <v>19.77</v>
      </c>
      <c r="J4" s="29">
        <f t="shared" si="0"/>
        <v>-8.8450000000000024</v>
      </c>
      <c r="K4" s="29">
        <f t="shared" si="0"/>
        <v>-7.3850000000000016</v>
      </c>
      <c r="L4" s="29">
        <f t="shared" si="1"/>
        <v>-8.389999999999997</v>
      </c>
      <c r="M4" s="29">
        <f t="shared" si="1"/>
        <v>-6.9749999999999979</v>
      </c>
      <c r="N4" s="29"/>
      <c r="O4" s="37">
        <f t="shared" ref="O4:O5" si="7">POWER(2,J4)</f>
        <v>2.1746515981028998E-3</v>
      </c>
      <c r="P4" s="37">
        <f t="shared" si="2"/>
        <v>5.9826484261499288E-3</v>
      </c>
      <c r="Q4" s="37">
        <f t="shared" si="2"/>
        <v>2.9809750175010985E-3</v>
      </c>
      <c r="R4" s="37">
        <f t="shared" si="2"/>
        <v>7.9490600945522488E-3</v>
      </c>
      <c r="S4" s="37"/>
      <c r="T4" s="27">
        <v>0.88500000000000001</v>
      </c>
      <c r="U4" s="27">
        <v>0.79600000000000004</v>
      </c>
      <c r="V4" s="27">
        <v>0.77400000000000002</v>
      </c>
      <c r="W4" s="27">
        <v>0.72899999999999998</v>
      </c>
      <c r="X4" s="27"/>
      <c r="Y4" s="29">
        <f>T4/$T$4</f>
        <v>1</v>
      </c>
      <c r="Z4" s="29">
        <f t="shared" ref="Z4:AB4" si="8">U4/$T$4</f>
        <v>0.89943502824858756</v>
      </c>
      <c r="AA4" s="29">
        <f t="shared" si="8"/>
        <v>0.87457627118644066</v>
      </c>
      <c r="AB4" s="29">
        <f t="shared" si="8"/>
        <v>0.82372881355932204</v>
      </c>
      <c r="AC4" s="29"/>
      <c r="AD4" s="34">
        <f t="shared" ref="AD4:AD5" si="9">O4/Y4</f>
        <v>2.1746515981028998E-3</v>
      </c>
      <c r="AE4" s="34">
        <f t="shared" si="4"/>
        <v>6.651562634601366E-3</v>
      </c>
      <c r="AF4" s="34">
        <f t="shared" si="4"/>
        <v>3.4084791866776129E-3</v>
      </c>
      <c r="AG4" s="34">
        <f t="shared" si="4"/>
        <v>9.6500935304235126E-3</v>
      </c>
      <c r="AH4" s="34"/>
      <c r="AI4" s="40">
        <f t="shared" ref="AI4:AK4" si="10">AD4/$AG$4</f>
        <v>0.22535031305623637</v>
      </c>
      <c r="AJ4" s="40">
        <f t="shared" si="10"/>
        <v>0.68927442139614681</v>
      </c>
      <c r="AK4" s="40">
        <f t="shared" si="10"/>
        <v>0.35320685503532373</v>
      </c>
      <c r="AL4" s="40">
        <f>AG4/$AG$4</f>
        <v>1</v>
      </c>
      <c r="AM4" s="40"/>
      <c r="AN4" s="48">
        <f>_xlfn.STDEV.S(AI3:AI5)</f>
        <v>3.4018153092546459E-2</v>
      </c>
      <c r="AO4" s="49">
        <f t="shared" ref="AO4:AQ4" si="11">_xlfn.STDEV.S(AJ3:AJ5)</f>
        <v>0.2700093818201792</v>
      </c>
      <c r="AP4" s="49">
        <f t="shared" si="11"/>
        <v>0.15175739002953395</v>
      </c>
      <c r="AQ4" s="49">
        <f t="shared" si="11"/>
        <v>0.5676300211246651</v>
      </c>
      <c r="AR4" s="47" t="s">
        <v>59</v>
      </c>
      <c r="AS4" s="57"/>
      <c r="AT4" s="57"/>
      <c r="AU4" s="57"/>
      <c r="AV4" s="57"/>
      <c r="AW4" s="57"/>
    </row>
    <row r="5" spans="1:49" x14ac:dyDescent="0.3">
      <c r="A5" t="s">
        <v>70</v>
      </c>
      <c r="B5" s="34">
        <v>29.98</v>
      </c>
      <c r="C5" s="34">
        <v>28.22</v>
      </c>
      <c r="D5" s="34">
        <v>29.25</v>
      </c>
      <c r="E5" s="34">
        <v>34.090000000000003</v>
      </c>
      <c r="F5" s="27">
        <v>20.594999999999999</v>
      </c>
      <c r="G5" s="27">
        <v>20.55</v>
      </c>
      <c r="H5" s="27">
        <v>20.895</v>
      </c>
      <c r="I5" s="27">
        <v>20.59</v>
      </c>
      <c r="J5" s="29">
        <f t="shared" si="0"/>
        <v>-9.3850000000000016</v>
      </c>
      <c r="K5" s="29">
        <f t="shared" si="0"/>
        <v>-7.6699999999999982</v>
      </c>
      <c r="L5" s="29">
        <f t="shared" si="1"/>
        <v>-8.3550000000000004</v>
      </c>
      <c r="M5" s="29">
        <f t="shared" si="1"/>
        <v>-13.500000000000004</v>
      </c>
      <c r="N5" s="29"/>
      <c r="O5" s="37">
        <f t="shared" si="7"/>
        <v>1.495662106537482E-3</v>
      </c>
      <c r="P5" s="37">
        <f t="shared" si="2"/>
        <v>4.9102084942259016E-3</v>
      </c>
      <c r="Q5" s="37">
        <f t="shared" si="2"/>
        <v>3.0541782934710689E-3</v>
      </c>
      <c r="R5" s="37">
        <f t="shared" si="2"/>
        <v>8.6316745750310793E-5</v>
      </c>
      <c r="S5" s="37"/>
      <c r="T5" s="27">
        <v>0.82599999999999996</v>
      </c>
      <c r="U5" s="27">
        <v>0.79300000000000004</v>
      </c>
      <c r="V5" s="27">
        <v>0.82</v>
      </c>
      <c r="W5" s="27">
        <v>0.82799999999999996</v>
      </c>
      <c r="X5" s="27"/>
      <c r="Y5" s="29">
        <f>T5/$T$5</f>
        <v>1</v>
      </c>
      <c r="Z5" s="29">
        <f t="shared" ref="Z5:AB5" si="12">U5/$T$5</f>
        <v>0.9600484261501212</v>
      </c>
      <c r="AA5" s="29">
        <f t="shared" si="12"/>
        <v>0.99273607748184023</v>
      </c>
      <c r="AB5" s="29">
        <f t="shared" si="12"/>
        <v>1.0024213075060533</v>
      </c>
      <c r="AC5" s="29"/>
      <c r="AD5" s="34">
        <f t="shared" si="9"/>
        <v>1.495662106537482E-3</v>
      </c>
      <c r="AE5" s="34">
        <f t="shared" si="4"/>
        <v>5.1145425173147472E-3</v>
      </c>
      <c r="AF5" s="34">
        <f t="shared" si="4"/>
        <v>3.076525939520857E-3</v>
      </c>
      <c r="AG5" s="34">
        <f t="shared" si="4"/>
        <v>8.6108251195358347E-5</v>
      </c>
      <c r="AH5" s="34"/>
      <c r="AI5" s="40">
        <f>AD5/$AE$5</f>
        <v>0.29243321401162953</v>
      </c>
      <c r="AJ5" s="40">
        <f>AE5/$AE$5</f>
        <v>1</v>
      </c>
      <c r="AK5" s="40">
        <f t="shared" ref="AK5:AL5" si="13">AF5/$AE$5</f>
        <v>0.60152514699127069</v>
      </c>
      <c r="AL5" s="40">
        <f t="shared" si="13"/>
        <v>1.6835963510685052E-2</v>
      </c>
      <c r="AM5" s="40"/>
      <c r="AN5" s="50"/>
      <c r="AO5" s="51"/>
      <c r="AP5" s="51"/>
      <c r="AQ5" s="51"/>
      <c r="AR5" s="52"/>
      <c r="AS5" s="57"/>
      <c r="AT5" s="57"/>
      <c r="AU5" s="57"/>
      <c r="AV5" s="57"/>
      <c r="AW5" s="57"/>
    </row>
    <row r="6" spans="1:49" x14ac:dyDescent="0.3">
      <c r="B6" s="33" t="s">
        <v>71</v>
      </c>
      <c r="C6" s="34"/>
      <c r="D6" s="34"/>
      <c r="E6" s="34"/>
      <c r="F6" s="32" t="s">
        <v>80</v>
      </c>
      <c r="G6" s="27"/>
      <c r="H6" s="27"/>
      <c r="I6" s="27"/>
      <c r="J6" s="31" t="s">
        <v>76</v>
      </c>
      <c r="K6" s="29"/>
      <c r="L6" s="29"/>
      <c r="M6" s="29"/>
      <c r="N6" s="29"/>
      <c r="O6" s="36" t="s">
        <v>81</v>
      </c>
      <c r="P6" s="37"/>
      <c r="Q6" s="37"/>
      <c r="R6" s="37"/>
      <c r="S6" s="37"/>
      <c r="T6" s="32" t="s">
        <v>82</v>
      </c>
      <c r="U6" s="27"/>
      <c r="V6" s="27"/>
      <c r="W6" s="27"/>
      <c r="X6" s="27"/>
      <c r="Y6" s="31" t="s">
        <v>83</v>
      </c>
      <c r="Z6" s="31"/>
      <c r="AA6" s="31"/>
      <c r="AB6" s="31"/>
      <c r="AC6" s="29"/>
      <c r="AD6" s="33" t="s">
        <v>84</v>
      </c>
      <c r="AE6" s="34"/>
      <c r="AF6" s="34"/>
      <c r="AG6" s="34"/>
      <c r="AH6" s="34"/>
      <c r="AI6" s="39" t="s">
        <v>85</v>
      </c>
      <c r="AJ6" s="39"/>
      <c r="AK6" s="39"/>
      <c r="AL6" s="39"/>
      <c r="AM6" s="40"/>
      <c r="AN6" s="45" t="s">
        <v>126</v>
      </c>
      <c r="AO6" s="46"/>
      <c r="AP6" s="46"/>
      <c r="AQ6" s="46"/>
      <c r="AR6" s="47"/>
      <c r="AS6" s="56" t="s">
        <v>113</v>
      </c>
      <c r="AT6" s="57"/>
      <c r="AU6" s="57"/>
      <c r="AV6" s="57"/>
      <c r="AW6" s="57"/>
    </row>
    <row r="7" spans="1:49" x14ac:dyDescent="0.3">
      <c r="A7" s="1" t="s">
        <v>106</v>
      </c>
      <c r="B7" s="34" t="s">
        <v>39</v>
      </c>
      <c r="C7" s="34" t="s">
        <v>79</v>
      </c>
      <c r="D7" s="35" t="s">
        <v>77</v>
      </c>
      <c r="E7" s="35" t="s">
        <v>78</v>
      </c>
      <c r="F7" s="27" t="s">
        <v>39</v>
      </c>
      <c r="G7" s="27" t="s">
        <v>79</v>
      </c>
      <c r="H7" s="28" t="s">
        <v>77</v>
      </c>
      <c r="I7" s="28" t="s">
        <v>78</v>
      </c>
      <c r="J7" s="29" t="s">
        <v>39</v>
      </c>
      <c r="K7" s="29" t="s">
        <v>79</v>
      </c>
      <c r="L7" s="30" t="s">
        <v>77</v>
      </c>
      <c r="M7" s="30" t="s">
        <v>78</v>
      </c>
      <c r="N7" s="29"/>
      <c r="O7" s="37" t="s">
        <v>39</v>
      </c>
      <c r="P7" s="37" t="s">
        <v>79</v>
      </c>
      <c r="Q7" s="38" t="s">
        <v>77</v>
      </c>
      <c r="R7" s="38" t="s">
        <v>78</v>
      </c>
      <c r="S7" s="37"/>
      <c r="T7" s="27" t="s">
        <v>39</v>
      </c>
      <c r="U7" s="27" t="s">
        <v>79</v>
      </c>
      <c r="V7" s="28" t="s">
        <v>77</v>
      </c>
      <c r="W7" s="28" t="s">
        <v>78</v>
      </c>
      <c r="X7" s="27"/>
      <c r="Y7" s="29" t="s">
        <v>39</v>
      </c>
      <c r="Z7" s="29" t="s">
        <v>79</v>
      </c>
      <c r="AA7" s="30" t="s">
        <v>77</v>
      </c>
      <c r="AB7" s="30" t="s">
        <v>78</v>
      </c>
      <c r="AC7" s="29"/>
      <c r="AD7" s="34" t="s">
        <v>39</v>
      </c>
      <c r="AE7" s="34" t="s">
        <v>79</v>
      </c>
      <c r="AF7" s="35" t="s">
        <v>77</v>
      </c>
      <c r="AG7" s="35" t="s">
        <v>78</v>
      </c>
      <c r="AH7" s="34"/>
      <c r="AI7" s="40" t="s">
        <v>39</v>
      </c>
      <c r="AJ7" s="40" t="s">
        <v>79</v>
      </c>
      <c r="AK7" s="41" t="s">
        <v>77</v>
      </c>
      <c r="AL7" s="41" t="s">
        <v>78</v>
      </c>
      <c r="AM7" s="40"/>
      <c r="AN7" s="45" t="s">
        <v>39</v>
      </c>
      <c r="AO7" s="46" t="s">
        <v>79</v>
      </c>
      <c r="AP7" s="46" t="s">
        <v>86</v>
      </c>
      <c r="AQ7" s="46" t="s">
        <v>87</v>
      </c>
      <c r="AR7" s="47"/>
      <c r="AS7" s="61" t="s">
        <v>91</v>
      </c>
      <c r="AT7" s="58" t="s">
        <v>92</v>
      </c>
      <c r="AU7" s="58" t="s">
        <v>89</v>
      </c>
      <c r="AV7" s="58" t="s">
        <v>90</v>
      </c>
      <c r="AW7" s="59"/>
    </row>
    <row r="8" spans="1:49" x14ac:dyDescent="0.3">
      <c r="A8" t="s">
        <v>51</v>
      </c>
      <c r="B8" s="34">
        <v>31.914999999999999</v>
      </c>
      <c r="C8" s="34">
        <v>31.895</v>
      </c>
      <c r="D8" s="34">
        <v>32.005000000000003</v>
      </c>
      <c r="E8" s="34">
        <v>31.625</v>
      </c>
      <c r="F8" s="27">
        <v>20.385000000000002</v>
      </c>
      <c r="G8" s="27">
        <v>20.625</v>
      </c>
      <c r="H8" s="27">
        <v>19.14</v>
      </c>
      <c r="I8" s="27">
        <v>19.125</v>
      </c>
      <c r="J8" s="29">
        <f t="shared" ref="J8:K10" si="14">F8-B8</f>
        <v>-11.529999999999998</v>
      </c>
      <c r="K8" s="29">
        <f t="shared" si="14"/>
        <v>-11.27</v>
      </c>
      <c r="L8" s="29">
        <f t="shared" ref="L8:M10" si="15">H8-D8</f>
        <v>-12.865000000000002</v>
      </c>
      <c r="M8" s="29">
        <f t="shared" si="15"/>
        <v>-12.5</v>
      </c>
      <c r="N8" s="29"/>
      <c r="O8" s="37">
        <f t="shared" ref="O8:R20" si="16">POWER(2,J8)</f>
        <v>3.3816149123801935E-4</v>
      </c>
      <c r="P8" s="37">
        <f t="shared" si="16"/>
        <v>4.0494118447970817E-4</v>
      </c>
      <c r="Q8" s="37">
        <f t="shared" si="16"/>
        <v>1.3404453293298926E-4</v>
      </c>
      <c r="R8" s="37">
        <f t="shared" si="16"/>
        <v>1.7263349150062191E-4</v>
      </c>
      <c r="S8" s="37"/>
      <c r="T8" s="27">
        <v>0.80800000000000005</v>
      </c>
      <c r="U8" s="27">
        <v>0.74</v>
      </c>
      <c r="V8" s="27">
        <v>0.96799999999999997</v>
      </c>
      <c r="W8" s="27">
        <v>0.88700000000000001</v>
      </c>
      <c r="X8" s="27"/>
      <c r="Y8" s="29">
        <f>T8/$T$3</f>
        <v>1</v>
      </c>
      <c r="Z8" s="29">
        <f t="shared" ref="Z8:AB8" si="17">U8/$T$3</f>
        <v>0.91584158415841577</v>
      </c>
      <c r="AA8" s="29">
        <f t="shared" si="17"/>
        <v>1.198019801980198</v>
      </c>
      <c r="AB8" s="29">
        <f t="shared" si="17"/>
        <v>1.0977722772277227</v>
      </c>
      <c r="AC8" s="29"/>
      <c r="AD8" s="34">
        <f t="shared" ref="AD8:AG20" si="18">O8/Y8</f>
        <v>3.3816149123801935E-4</v>
      </c>
      <c r="AE8" s="34">
        <f t="shared" si="18"/>
        <v>4.4215199602649219E-4</v>
      </c>
      <c r="AF8" s="34">
        <f t="shared" si="18"/>
        <v>1.1188841178704063E-4</v>
      </c>
      <c r="AG8" s="34">
        <f t="shared" si="18"/>
        <v>1.5725801706031851E-4</v>
      </c>
      <c r="AH8" s="34"/>
      <c r="AI8" s="40">
        <f>AD8/$AE$8</f>
        <v>0.76480824304083406</v>
      </c>
      <c r="AJ8" s="40">
        <f>AE8/$AE$8</f>
        <v>1</v>
      </c>
      <c r="AK8" s="40">
        <f t="shared" ref="AK8:AL8" si="19">AF8/$AE$8</f>
        <v>0.25305418225531806</v>
      </c>
      <c r="AL8" s="40">
        <f t="shared" si="19"/>
        <v>0.35566506195506614</v>
      </c>
      <c r="AM8" s="40"/>
      <c r="AN8" s="48">
        <f>(AI8+AI9+AI10)/3</f>
        <v>0.72181290434828982</v>
      </c>
      <c r="AO8" s="49">
        <f t="shared" ref="AO8:AQ8" si="20">(AJ8+AJ9+AJ10)/3</f>
        <v>0.64194790956296133</v>
      </c>
      <c r="AP8" s="49">
        <f t="shared" si="20"/>
        <v>0.70260353199475878</v>
      </c>
      <c r="AQ8" s="49">
        <f t="shared" si="20"/>
        <v>0.6395272263790498</v>
      </c>
      <c r="AR8" s="47" t="s">
        <v>58</v>
      </c>
      <c r="AS8" s="62">
        <f>_xlfn.T.TEST(AI8:AI10,AK8:AK10,2,2)</f>
        <v>0.93970020510642827</v>
      </c>
      <c r="AT8" s="60">
        <f>_xlfn.T.TEST(AJ8:AJ10,AL8:AL10,2,2)</f>
        <v>0.9933608800903615</v>
      </c>
      <c r="AU8" s="60">
        <f>_xlfn.T.TEST(AI8:AI10,AJ8:AJ10,2,2)</f>
        <v>0.72083397656356807</v>
      </c>
      <c r="AV8" s="60">
        <f>_xlfn.T.TEST(AK8:AK10,AL8:AL10,2,2)</f>
        <v>0.84231596939779319</v>
      </c>
      <c r="AW8" s="58" t="s">
        <v>66</v>
      </c>
    </row>
    <row r="9" spans="1:49" x14ac:dyDescent="0.3">
      <c r="A9" t="s">
        <v>54</v>
      </c>
      <c r="B9" s="34">
        <v>33.805</v>
      </c>
      <c r="C9" s="34">
        <v>34.65</v>
      </c>
      <c r="D9" s="34">
        <v>33.97</v>
      </c>
      <c r="E9" s="34">
        <v>33.605000000000004</v>
      </c>
      <c r="F9" s="27">
        <v>19.95</v>
      </c>
      <c r="G9" s="27">
        <v>19.305</v>
      </c>
      <c r="H9" s="27">
        <v>19.995000000000001</v>
      </c>
      <c r="I9" s="27">
        <v>19.77</v>
      </c>
      <c r="J9" s="29">
        <f t="shared" si="14"/>
        <v>-13.855</v>
      </c>
      <c r="K9" s="29">
        <f t="shared" si="14"/>
        <v>-15.344999999999999</v>
      </c>
      <c r="L9" s="29">
        <f t="shared" si="15"/>
        <v>-13.974999999999998</v>
      </c>
      <c r="M9" s="29">
        <f t="shared" si="15"/>
        <v>-13.835000000000004</v>
      </c>
      <c r="N9" s="29"/>
      <c r="O9" s="37">
        <f t="shared" si="16"/>
        <v>6.7488443195817151E-5</v>
      </c>
      <c r="P9" s="37">
        <f t="shared" si="16"/>
        <v>2.4026732683386367E-5</v>
      </c>
      <c r="Q9" s="37">
        <f t="shared" si="16"/>
        <v>6.2102031988689457E-5</v>
      </c>
      <c r="R9" s="37">
        <f t="shared" si="16"/>
        <v>6.8430546754669487E-5</v>
      </c>
      <c r="S9" s="37"/>
      <c r="T9" s="27">
        <v>0.88500000000000001</v>
      </c>
      <c r="U9" s="27">
        <v>0.79600000000000004</v>
      </c>
      <c r="V9" s="27">
        <v>0.77400000000000002</v>
      </c>
      <c r="W9" s="27">
        <v>0.72899999999999998</v>
      </c>
      <c r="X9" s="27"/>
      <c r="Y9" s="29">
        <f>T9/$T$4</f>
        <v>1</v>
      </c>
      <c r="Z9" s="29">
        <f t="shared" ref="Z9:AB9" si="21">U9/$T$4</f>
        <v>0.89943502824858756</v>
      </c>
      <c r="AA9" s="29">
        <f t="shared" si="21"/>
        <v>0.87457627118644066</v>
      </c>
      <c r="AB9" s="29">
        <f t="shared" si="21"/>
        <v>0.82372881355932204</v>
      </c>
      <c r="AC9" s="29"/>
      <c r="AD9" s="34">
        <f t="shared" si="18"/>
        <v>6.7488443195817151E-5</v>
      </c>
      <c r="AE9" s="34">
        <f t="shared" si="18"/>
        <v>2.6713138724619265E-5</v>
      </c>
      <c r="AF9" s="34">
        <f t="shared" si="18"/>
        <v>7.1008137351408494E-5</v>
      </c>
      <c r="AG9" s="34">
        <f t="shared" si="18"/>
        <v>8.3074120545792177E-5</v>
      </c>
      <c r="AH9" s="34"/>
      <c r="AI9" s="40">
        <f t="shared" ref="AI9:AK9" si="22">AD9/$AG$9</f>
        <v>0.81238829556571857</v>
      </c>
      <c r="AJ9" s="40">
        <f t="shared" si="22"/>
        <v>0.32155788769252669</v>
      </c>
      <c r="AK9" s="40">
        <f t="shared" si="22"/>
        <v>0.85475641372895828</v>
      </c>
      <c r="AL9" s="40">
        <f>AG9/$AG$9</f>
        <v>1</v>
      </c>
      <c r="AM9" s="40"/>
      <c r="AN9" s="48">
        <f>_xlfn.STDEV.S(AI8:AI10)</f>
        <v>0.11809665645597191</v>
      </c>
      <c r="AO9" s="49">
        <f t="shared" ref="AO9:AQ9" si="23">_xlfn.STDEV.S(AJ8:AJ10)</f>
        <v>0.3407854875058402</v>
      </c>
      <c r="AP9" s="49">
        <f t="shared" si="23"/>
        <v>0.3960364733538867</v>
      </c>
      <c r="AQ9" s="49">
        <f t="shared" si="23"/>
        <v>0.32892820976238868</v>
      </c>
      <c r="AR9" s="47" t="s">
        <v>59</v>
      </c>
      <c r="AS9" s="57"/>
      <c r="AT9" s="57"/>
      <c r="AU9" s="57"/>
      <c r="AV9" s="57"/>
      <c r="AW9" s="57"/>
    </row>
    <row r="10" spans="1:49" x14ac:dyDescent="0.3">
      <c r="A10" t="s">
        <v>70</v>
      </c>
      <c r="B10" s="34">
        <v>33.454999999999998</v>
      </c>
      <c r="C10" s="34">
        <v>33.43</v>
      </c>
      <c r="D10" s="34">
        <v>33</v>
      </c>
      <c r="E10" s="34">
        <v>33.510000000000005</v>
      </c>
      <c r="F10" s="27">
        <v>20.594999999999999</v>
      </c>
      <c r="G10" s="27">
        <v>20.55</v>
      </c>
      <c r="H10" s="27">
        <v>20.895</v>
      </c>
      <c r="I10" s="27">
        <v>20.59</v>
      </c>
      <c r="J10" s="29">
        <f t="shared" si="14"/>
        <v>-12.86</v>
      </c>
      <c r="K10" s="29">
        <f t="shared" si="14"/>
        <v>-12.879999999999999</v>
      </c>
      <c r="L10" s="29">
        <f t="shared" si="15"/>
        <v>-12.105</v>
      </c>
      <c r="M10" s="29">
        <f t="shared" si="15"/>
        <v>-12.920000000000005</v>
      </c>
      <c r="N10" s="29"/>
      <c r="O10" s="37">
        <f t="shared" si="16"/>
        <v>1.3450990184040668E-4</v>
      </c>
      <c r="P10" s="37">
        <f t="shared" si="16"/>
        <v>1.3265806427320049E-4</v>
      </c>
      <c r="Q10" s="37">
        <f t="shared" si="16"/>
        <v>2.2700315981766627E-4</v>
      </c>
      <c r="R10" s="37">
        <f t="shared" si="16"/>
        <v>1.2903052252946504E-4</v>
      </c>
      <c r="S10" s="37"/>
      <c r="T10" s="27">
        <v>0.82599999999999996</v>
      </c>
      <c r="U10" s="27">
        <v>0.79300000000000004</v>
      </c>
      <c r="V10" s="27">
        <v>0.82</v>
      </c>
      <c r="W10" s="27">
        <v>0.82799999999999996</v>
      </c>
      <c r="X10" s="27"/>
      <c r="Y10" s="29">
        <f>T10/$T$5</f>
        <v>1</v>
      </c>
      <c r="Z10" s="29">
        <f t="shared" ref="Z10:AB10" si="24">U10/$T$5</f>
        <v>0.9600484261501212</v>
      </c>
      <c r="AA10" s="29">
        <f t="shared" si="24"/>
        <v>0.99273607748184023</v>
      </c>
      <c r="AB10" s="29">
        <f t="shared" si="24"/>
        <v>1.0024213075060533</v>
      </c>
      <c r="AC10" s="29"/>
      <c r="AD10" s="34">
        <f t="shared" si="18"/>
        <v>1.3450990184040668E-4</v>
      </c>
      <c r="AE10" s="34">
        <f t="shared" si="18"/>
        <v>1.3817851335392635E-4</v>
      </c>
      <c r="AF10" s="34">
        <f t="shared" si="18"/>
        <v>2.2866415854803942E-4</v>
      </c>
      <c r="AG10" s="34">
        <f t="shared" si="18"/>
        <v>1.287188546006499E-4</v>
      </c>
      <c r="AH10" s="34"/>
      <c r="AI10" s="40">
        <f t="shared" ref="AI10:AJ10" si="25">AD10/$AF$10</f>
        <v>0.58824217443831661</v>
      </c>
      <c r="AJ10" s="40">
        <f t="shared" si="25"/>
        <v>0.60428584099635718</v>
      </c>
      <c r="AK10" s="40">
        <f>AF10/$AF$10</f>
        <v>1</v>
      </c>
      <c r="AL10" s="40">
        <f>AG10/$AF$10</f>
        <v>0.5629166171820833</v>
      </c>
      <c r="AM10" s="40"/>
      <c r="AN10" s="50"/>
      <c r="AO10" s="51"/>
      <c r="AP10" s="51"/>
      <c r="AQ10" s="51"/>
      <c r="AR10" s="52"/>
      <c r="AS10" s="57"/>
      <c r="AT10" s="57"/>
      <c r="AU10" s="57"/>
      <c r="AV10" s="57"/>
      <c r="AW10" s="57"/>
    </row>
    <row r="11" spans="1:49" x14ac:dyDescent="0.3">
      <c r="B11" s="33" t="s">
        <v>71</v>
      </c>
      <c r="C11" s="34"/>
      <c r="D11" s="34"/>
      <c r="E11" s="34"/>
      <c r="F11" s="32" t="s">
        <v>80</v>
      </c>
      <c r="G11" s="27"/>
      <c r="H11" s="27"/>
      <c r="I11" s="27"/>
      <c r="J11" s="31" t="s">
        <v>76</v>
      </c>
      <c r="K11" s="29"/>
      <c r="L11" s="29"/>
      <c r="M11" s="29"/>
      <c r="N11" s="29"/>
      <c r="O11" s="36" t="s">
        <v>81</v>
      </c>
      <c r="P11" s="37"/>
      <c r="Q11" s="37"/>
      <c r="R11" s="37"/>
      <c r="S11" s="37"/>
      <c r="T11" s="32" t="s">
        <v>82</v>
      </c>
      <c r="U11" s="27"/>
      <c r="V11" s="27"/>
      <c r="W11" s="27"/>
      <c r="X11" s="27"/>
      <c r="Y11" s="31" t="s">
        <v>83</v>
      </c>
      <c r="Z11" s="31"/>
      <c r="AA11" s="31"/>
      <c r="AB11" s="31"/>
      <c r="AC11" s="29"/>
      <c r="AD11" s="33" t="s">
        <v>84</v>
      </c>
      <c r="AE11" s="34"/>
      <c r="AF11" s="34"/>
      <c r="AG11" s="34"/>
      <c r="AH11" s="34"/>
      <c r="AI11" s="39" t="s">
        <v>85</v>
      </c>
      <c r="AJ11" s="39"/>
      <c r="AK11" s="39"/>
      <c r="AL11" s="39"/>
      <c r="AM11" s="40"/>
      <c r="AN11" s="45" t="s">
        <v>127</v>
      </c>
      <c r="AO11" s="46"/>
      <c r="AP11" s="46"/>
      <c r="AQ11" s="46"/>
      <c r="AR11" s="47"/>
      <c r="AS11" s="56" t="s">
        <v>114</v>
      </c>
      <c r="AT11" s="57"/>
      <c r="AU11" s="57"/>
      <c r="AV11" s="57"/>
      <c r="AW11" s="57"/>
    </row>
    <row r="12" spans="1:49" x14ac:dyDescent="0.3">
      <c r="A12" s="1" t="s">
        <v>107</v>
      </c>
      <c r="B12" s="34" t="s">
        <v>39</v>
      </c>
      <c r="C12" s="34" t="s">
        <v>79</v>
      </c>
      <c r="D12" s="35" t="s">
        <v>77</v>
      </c>
      <c r="E12" s="35" t="s">
        <v>78</v>
      </c>
      <c r="F12" s="27" t="s">
        <v>39</v>
      </c>
      <c r="G12" s="27" t="s">
        <v>79</v>
      </c>
      <c r="H12" s="28" t="s">
        <v>77</v>
      </c>
      <c r="I12" s="28" t="s">
        <v>78</v>
      </c>
      <c r="J12" s="29" t="s">
        <v>39</v>
      </c>
      <c r="K12" s="29" t="s">
        <v>79</v>
      </c>
      <c r="L12" s="30" t="s">
        <v>77</v>
      </c>
      <c r="M12" s="30" t="s">
        <v>78</v>
      </c>
      <c r="N12" s="29"/>
      <c r="O12" s="37" t="s">
        <v>39</v>
      </c>
      <c r="P12" s="37" t="s">
        <v>79</v>
      </c>
      <c r="Q12" s="38" t="s">
        <v>77</v>
      </c>
      <c r="R12" s="38" t="s">
        <v>78</v>
      </c>
      <c r="S12" s="37"/>
      <c r="T12" s="27" t="s">
        <v>39</v>
      </c>
      <c r="U12" s="27" t="s">
        <v>79</v>
      </c>
      <c r="V12" s="28" t="s">
        <v>77</v>
      </c>
      <c r="W12" s="28" t="s">
        <v>78</v>
      </c>
      <c r="X12" s="27"/>
      <c r="Y12" s="29" t="s">
        <v>39</v>
      </c>
      <c r="Z12" s="29" t="s">
        <v>79</v>
      </c>
      <c r="AA12" s="30" t="s">
        <v>77</v>
      </c>
      <c r="AB12" s="30" t="s">
        <v>78</v>
      </c>
      <c r="AC12" s="29"/>
      <c r="AD12" s="34" t="s">
        <v>39</v>
      </c>
      <c r="AE12" s="34" t="s">
        <v>79</v>
      </c>
      <c r="AF12" s="35" t="s">
        <v>77</v>
      </c>
      <c r="AG12" s="35" t="s">
        <v>78</v>
      </c>
      <c r="AH12" s="34"/>
      <c r="AI12" s="40" t="s">
        <v>39</v>
      </c>
      <c r="AJ12" s="40" t="s">
        <v>79</v>
      </c>
      <c r="AK12" s="41" t="s">
        <v>77</v>
      </c>
      <c r="AL12" s="41" t="s">
        <v>78</v>
      </c>
      <c r="AM12" s="40"/>
      <c r="AN12" s="45" t="s">
        <v>39</v>
      </c>
      <c r="AO12" s="46" t="s">
        <v>79</v>
      </c>
      <c r="AP12" s="46" t="s">
        <v>86</v>
      </c>
      <c r="AQ12" s="46" t="s">
        <v>87</v>
      </c>
      <c r="AR12" s="47"/>
      <c r="AS12" s="61" t="s">
        <v>91</v>
      </c>
      <c r="AT12" s="58" t="s">
        <v>92</v>
      </c>
      <c r="AU12" s="58" t="s">
        <v>89</v>
      </c>
      <c r="AV12" s="58" t="s">
        <v>90</v>
      </c>
      <c r="AW12" s="59"/>
    </row>
    <row r="13" spans="1:49" x14ac:dyDescent="0.3">
      <c r="A13" t="s">
        <v>51</v>
      </c>
      <c r="B13" s="34">
        <v>33.575000000000003</v>
      </c>
      <c r="C13" s="34">
        <v>35.445</v>
      </c>
      <c r="D13" s="34">
        <v>32.295000000000002</v>
      </c>
      <c r="E13" s="34">
        <v>31.715</v>
      </c>
      <c r="F13" s="27">
        <v>20.385000000000002</v>
      </c>
      <c r="G13" s="27">
        <v>20.625</v>
      </c>
      <c r="H13" s="27">
        <v>19.14</v>
      </c>
      <c r="I13" s="27">
        <v>19.125</v>
      </c>
      <c r="J13" s="29">
        <f t="shared" ref="J13:K15" si="26">F13-B13</f>
        <v>-13.190000000000001</v>
      </c>
      <c r="K13" s="29">
        <f t="shared" si="26"/>
        <v>-14.82</v>
      </c>
      <c r="L13" s="29">
        <f t="shared" ref="L13:M15" si="27">H13-D13</f>
        <v>-13.155000000000001</v>
      </c>
      <c r="M13" s="29">
        <f t="shared" si="27"/>
        <v>-12.59</v>
      </c>
      <c r="N13" s="29"/>
      <c r="O13" s="37">
        <f t="shared" si="16"/>
        <v>1.0700753434033631E-4</v>
      </c>
      <c r="P13" s="37">
        <f t="shared" si="16"/>
        <v>3.457287247606807E-5</v>
      </c>
      <c r="Q13" s="37">
        <f t="shared" si="16"/>
        <v>1.0963529942430824E-4</v>
      </c>
      <c r="R13" s="37">
        <f t="shared" si="16"/>
        <v>1.6219309254107808E-4</v>
      </c>
      <c r="S13" s="37"/>
      <c r="T13" s="27">
        <v>0.80800000000000005</v>
      </c>
      <c r="U13" s="27">
        <v>0.74</v>
      </c>
      <c r="V13" s="27">
        <v>0.96799999999999997</v>
      </c>
      <c r="W13" s="27">
        <v>0.88700000000000001</v>
      </c>
      <c r="X13" s="27"/>
      <c r="Y13" s="29">
        <f>T13/$T$3</f>
        <v>1</v>
      </c>
      <c r="Z13" s="29">
        <f t="shared" ref="Z13:AB13" si="28">U13/$T$3</f>
        <v>0.91584158415841577</v>
      </c>
      <c r="AA13" s="29">
        <f t="shared" si="28"/>
        <v>1.198019801980198</v>
      </c>
      <c r="AB13" s="29">
        <f t="shared" si="28"/>
        <v>1.0977722772277227</v>
      </c>
      <c r="AC13" s="29"/>
      <c r="AD13" s="34">
        <f t="shared" si="18"/>
        <v>1.0700753434033631E-4</v>
      </c>
      <c r="AE13" s="34">
        <f t="shared" si="18"/>
        <v>3.7749839136031088E-5</v>
      </c>
      <c r="AF13" s="34">
        <f t="shared" si="18"/>
        <v>9.1513762329381264E-5</v>
      </c>
      <c r="AG13" s="34">
        <f t="shared" si="18"/>
        <v>1.4774748452445443E-4</v>
      </c>
      <c r="AH13" s="34"/>
      <c r="AI13" s="40">
        <f t="shared" ref="AI13:AK13" si="29">AD13/$AG$13</f>
        <v>0.72425960201457751</v>
      </c>
      <c r="AJ13" s="40">
        <f t="shared" si="29"/>
        <v>0.25550241520208705</v>
      </c>
      <c r="AK13" s="40">
        <f t="shared" si="29"/>
        <v>0.61939303145451763</v>
      </c>
      <c r="AL13" s="40">
        <f>AG13/$AG$13</f>
        <v>1</v>
      </c>
      <c r="AM13" s="40"/>
      <c r="AN13" s="48">
        <f>(AI13+AI14+AI15)/3</f>
        <v>0.70142939903567925</v>
      </c>
      <c r="AO13" s="49">
        <f t="shared" ref="AO13:AQ13" si="30">(AJ13+AJ14+AJ15)/3</f>
        <v>0.4750844404474468</v>
      </c>
      <c r="AP13" s="49">
        <f t="shared" si="30"/>
        <v>0.49285567345557607</v>
      </c>
      <c r="AQ13" s="49">
        <f t="shared" si="30"/>
        <v>1</v>
      </c>
      <c r="AR13" s="47" t="s">
        <v>58</v>
      </c>
      <c r="AS13" s="62">
        <f>_xlfn.T.TEST(AI13:AI15,AK13:AK15,2,2)</f>
        <v>5.610788686087962E-2</v>
      </c>
      <c r="AT13" s="60">
        <f>_xlfn.T.TEST(AJ13:AJ15,AL13:AL15,2,2)</f>
        <v>3.1694708012604531E-2</v>
      </c>
      <c r="AU13" s="60">
        <f>_xlfn.T.TEST(AI13:AI15,AJ13:AJ15,2,2)</f>
        <v>0.24442908906811009</v>
      </c>
      <c r="AV13" s="60">
        <f>_xlfn.T.TEST(AK13:AK15,AL13:AL15,2,2)</f>
        <v>1.8727017183245572E-3</v>
      </c>
      <c r="AW13" s="58" t="s">
        <v>66</v>
      </c>
    </row>
    <row r="14" spans="1:49" x14ac:dyDescent="0.3">
      <c r="A14" t="s">
        <v>54</v>
      </c>
      <c r="B14" s="34">
        <v>32.385000000000005</v>
      </c>
      <c r="C14" s="34">
        <v>32.630000000000003</v>
      </c>
      <c r="D14" s="34">
        <v>33.355000000000004</v>
      </c>
      <c r="E14" s="34">
        <v>31.82</v>
      </c>
      <c r="F14" s="27">
        <v>19.95</v>
      </c>
      <c r="G14" s="27">
        <v>19.305</v>
      </c>
      <c r="H14" s="27">
        <v>19.995000000000001</v>
      </c>
      <c r="I14" s="27">
        <v>19.77</v>
      </c>
      <c r="J14" s="29">
        <f t="shared" si="26"/>
        <v>-12.435000000000006</v>
      </c>
      <c r="K14" s="29">
        <f t="shared" si="26"/>
        <v>-13.325000000000003</v>
      </c>
      <c r="L14" s="29">
        <f t="shared" si="27"/>
        <v>-13.360000000000003</v>
      </c>
      <c r="M14" s="29">
        <f t="shared" si="27"/>
        <v>-12.05</v>
      </c>
      <c r="N14" s="29"/>
      <c r="O14" s="37">
        <f t="shared" si="16"/>
        <v>1.8058929556260162E-4</v>
      </c>
      <c r="P14" s="37">
        <f t="shared" si="16"/>
        <v>9.7448533490801848E-5</v>
      </c>
      <c r="Q14" s="37">
        <f t="shared" si="16"/>
        <v>9.5112863728088177E-5</v>
      </c>
      <c r="R14" s="37">
        <f t="shared" si="16"/>
        <v>2.3582429905391746E-4</v>
      </c>
      <c r="S14" s="37"/>
      <c r="T14" s="27">
        <v>0.88500000000000001</v>
      </c>
      <c r="U14" s="27">
        <v>0.79600000000000004</v>
      </c>
      <c r="V14" s="27">
        <v>0.77400000000000002</v>
      </c>
      <c r="W14" s="27">
        <v>0.72899999999999998</v>
      </c>
      <c r="X14" s="27"/>
      <c r="Y14" s="29">
        <f>T14/$T$4</f>
        <v>1</v>
      </c>
      <c r="Z14" s="29">
        <f t="shared" ref="Z14:AB14" si="31">U14/$T$4</f>
        <v>0.89943502824858756</v>
      </c>
      <c r="AA14" s="29">
        <f t="shared" si="31"/>
        <v>0.87457627118644066</v>
      </c>
      <c r="AB14" s="29">
        <f t="shared" si="31"/>
        <v>0.82372881355932204</v>
      </c>
      <c r="AC14" s="29"/>
      <c r="AD14" s="34">
        <f t="shared" si="18"/>
        <v>1.8058929556260162E-4</v>
      </c>
      <c r="AE14" s="34">
        <f t="shared" si="18"/>
        <v>1.0834416097909502E-4</v>
      </c>
      <c r="AF14" s="34">
        <f t="shared" si="18"/>
        <v>1.0875308061932563E-4</v>
      </c>
      <c r="AG14" s="34">
        <f t="shared" si="18"/>
        <v>2.8628875811072285E-4</v>
      </c>
      <c r="AH14" s="34"/>
      <c r="AI14" s="40">
        <f t="shared" ref="AI14:AK14" si="32">AD14/$AG$14</f>
        <v>0.63079422592192136</v>
      </c>
      <c r="AJ14" s="40">
        <f t="shared" si="32"/>
        <v>0.37844364443116785</v>
      </c>
      <c r="AK14" s="40">
        <f t="shared" si="32"/>
        <v>0.37987199126158189</v>
      </c>
      <c r="AL14" s="40">
        <f>AG14/$AG$14</f>
        <v>1</v>
      </c>
      <c r="AM14" s="40"/>
      <c r="AN14" s="48">
        <f>_xlfn.STDEV.S(AI13:AI15)</f>
        <v>6.2433408598534287E-2</v>
      </c>
      <c r="AO14" s="49">
        <f t="shared" ref="AO14:AQ14" si="33">_xlfn.STDEV.S(AJ13:AJ15)</f>
        <v>0.28067114382510355</v>
      </c>
      <c r="AP14" s="49">
        <f t="shared" si="33"/>
        <v>0.12033436238101658</v>
      </c>
      <c r="AQ14" s="49">
        <f t="shared" si="33"/>
        <v>0</v>
      </c>
      <c r="AR14" s="47" t="s">
        <v>59</v>
      </c>
      <c r="AS14" s="57"/>
      <c r="AT14" s="57"/>
      <c r="AU14" s="57"/>
      <c r="AV14" s="57"/>
      <c r="AW14" s="57"/>
    </row>
    <row r="15" spans="1:49" x14ac:dyDescent="0.3">
      <c r="A15" t="s">
        <v>70</v>
      </c>
      <c r="B15" s="34">
        <v>33.94</v>
      </c>
      <c r="C15" s="34">
        <v>33.875</v>
      </c>
      <c r="D15" s="34">
        <v>34.894999999999996</v>
      </c>
      <c r="E15" s="34">
        <v>33.515000000000001</v>
      </c>
      <c r="F15" s="27">
        <v>20.594999999999999</v>
      </c>
      <c r="G15" s="27">
        <v>20.55</v>
      </c>
      <c r="H15" s="27">
        <v>20.895</v>
      </c>
      <c r="I15" s="27">
        <v>20.59</v>
      </c>
      <c r="J15" s="29">
        <f t="shared" si="26"/>
        <v>-13.344999999999999</v>
      </c>
      <c r="K15" s="29">
        <f t="shared" si="26"/>
        <v>-13.324999999999999</v>
      </c>
      <c r="L15" s="29">
        <f t="shared" si="27"/>
        <v>-13.999999999999996</v>
      </c>
      <c r="M15" s="29">
        <f t="shared" si="27"/>
        <v>-12.925000000000001</v>
      </c>
      <c r="N15" s="29"/>
      <c r="O15" s="37">
        <f t="shared" si="16"/>
        <v>9.6106930733545483E-5</v>
      </c>
      <c r="P15" s="37">
        <f t="shared" si="16"/>
        <v>9.7448533490802024E-5</v>
      </c>
      <c r="Q15" s="37">
        <f t="shared" si="16"/>
        <v>6.1035156250000136E-5</v>
      </c>
      <c r="R15" s="37">
        <f t="shared" si="16"/>
        <v>1.2858411083433059E-4</v>
      </c>
      <c r="S15" s="37"/>
      <c r="T15" s="27">
        <v>0.82599999999999996</v>
      </c>
      <c r="U15" s="27">
        <v>0.79300000000000004</v>
      </c>
      <c r="V15" s="27">
        <v>0.82</v>
      </c>
      <c r="W15" s="27">
        <v>0.82799999999999996</v>
      </c>
      <c r="X15" s="27"/>
      <c r="Y15" s="29">
        <f>T15/$T$5</f>
        <v>1</v>
      </c>
      <c r="Z15" s="29">
        <f t="shared" ref="Z15:AB15" si="34">U15/$T$5</f>
        <v>0.9600484261501212</v>
      </c>
      <c r="AA15" s="29">
        <f t="shared" si="34"/>
        <v>0.99273607748184023</v>
      </c>
      <c r="AB15" s="29">
        <f t="shared" si="34"/>
        <v>1.0024213075060533</v>
      </c>
      <c r="AC15" s="29"/>
      <c r="AD15" s="34">
        <f t="shared" si="18"/>
        <v>9.6106930733545483E-5</v>
      </c>
      <c r="AE15" s="34">
        <f t="shared" si="18"/>
        <v>1.0150376880630827E-4</v>
      </c>
      <c r="AF15" s="34">
        <f t="shared" si="18"/>
        <v>6.1481754954268429E-5</v>
      </c>
      <c r="AG15" s="34">
        <f t="shared" si="18"/>
        <v>1.2827352119463415E-4</v>
      </c>
      <c r="AH15" s="34"/>
      <c r="AI15" s="40">
        <f t="shared" ref="AI15:AK15" si="35">AD15/$AG$15</f>
        <v>0.74923436917053898</v>
      </c>
      <c r="AJ15" s="40">
        <f t="shared" si="35"/>
        <v>0.79130726170908539</v>
      </c>
      <c r="AK15" s="40">
        <f t="shared" si="35"/>
        <v>0.47930199765062886</v>
      </c>
      <c r="AL15" s="40">
        <f>AG15/$AG$15</f>
        <v>1</v>
      </c>
      <c r="AM15" s="40"/>
      <c r="AN15" s="50"/>
      <c r="AO15" s="51"/>
      <c r="AP15" s="51"/>
      <c r="AQ15" s="51"/>
      <c r="AR15" s="52"/>
      <c r="AS15" s="57"/>
      <c r="AT15" s="57"/>
      <c r="AU15" s="57"/>
      <c r="AV15" s="57"/>
      <c r="AW15" s="57"/>
    </row>
    <row r="16" spans="1:49" x14ac:dyDescent="0.3">
      <c r="B16" s="33" t="s">
        <v>71</v>
      </c>
      <c r="C16" s="34"/>
      <c r="D16" s="34"/>
      <c r="E16" s="34"/>
      <c r="F16" s="32" t="s">
        <v>80</v>
      </c>
      <c r="G16" s="27"/>
      <c r="H16" s="27"/>
      <c r="I16" s="27"/>
      <c r="J16" s="31" t="s">
        <v>76</v>
      </c>
      <c r="K16" s="29"/>
      <c r="L16" s="29"/>
      <c r="M16" s="29"/>
      <c r="N16" s="29"/>
      <c r="O16" s="36" t="s">
        <v>81</v>
      </c>
      <c r="P16" s="37"/>
      <c r="Q16" s="37"/>
      <c r="R16" s="37"/>
      <c r="S16" s="37"/>
      <c r="T16" s="32" t="s">
        <v>82</v>
      </c>
      <c r="U16" s="27"/>
      <c r="V16" s="27"/>
      <c r="W16" s="27"/>
      <c r="X16" s="27"/>
      <c r="Y16" s="31" t="s">
        <v>83</v>
      </c>
      <c r="Z16" s="31"/>
      <c r="AA16" s="31"/>
      <c r="AB16" s="31"/>
      <c r="AC16" s="29"/>
      <c r="AD16" s="33" t="s">
        <v>84</v>
      </c>
      <c r="AE16" s="34"/>
      <c r="AF16" s="34"/>
      <c r="AG16" s="34"/>
      <c r="AH16" s="34"/>
      <c r="AI16" s="39" t="s">
        <v>85</v>
      </c>
      <c r="AJ16" s="39"/>
      <c r="AK16" s="39"/>
      <c r="AL16" s="39"/>
      <c r="AM16" s="40"/>
      <c r="AN16" s="45" t="s">
        <v>128</v>
      </c>
      <c r="AO16" s="46"/>
      <c r="AP16" s="46"/>
      <c r="AQ16" s="46"/>
      <c r="AR16" s="47"/>
      <c r="AS16" s="56" t="s">
        <v>115</v>
      </c>
      <c r="AT16" s="57"/>
      <c r="AU16" s="57"/>
      <c r="AV16" s="57"/>
      <c r="AW16" s="57"/>
    </row>
    <row r="17" spans="1:49" x14ac:dyDescent="0.3">
      <c r="A17" s="1" t="s">
        <v>108</v>
      </c>
      <c r="B17" s="34" t="s">
        <v>39</v>
      </c>
      <c r="C17" s="34" t="s">
        <v>79</v>
      </c>
      <c r="D17" s="35" t="s">
        <v>77</v>
      </c>
      <c r="E17" s="35" t="s">
        <v>78</v>
      </c>
      <c r="F17" s="27" t="s">
        <v>39</v>
      </c>
      <c r="G17" s="27" t="s">
        <v>79</v>
      </c>
      <c r="H17" s="28" t="s">
        <v>77</v>
      </c>
      <c r="I17" s="28" t="s">
        <v>78</v>
      </c>
      <c r="J17" s="29" t="s">
        <v>39</v>
      </c>
      <c r="K17" s="29" t="s">
        <v>79</v>
      </c>
      <c r="L17" s="30" t="s">
        <v>77</v>
      </c>
      <c r="M17" s="30" t="s">
        <v>78</v>
      </c>
      <c r="N17" s="29"/>
      <c r="O17" s="37" t="s">
        <v>39</v>
      </c>
      <c r="P17" s="37" t="s">
        <v>79</v>
      </c>
      <c r="Q17" s="38" t="s">
        <v>77</v>
      </c>
      <c r="R17" s="38" t="s">
        <v>78</v>
      </c>
      <c r="S17" s="37"/>
      <c r="T17" s="27" t="s">
        <v>39</v>
      </c>
      <c r="U17" s="27" t="s">
        <v>79</v>
      </c>
      <c r="V17" s="28" t="s">
        <v>77</v>
      </c>
      <c r="W17" s="28" t="s">
        <v>78</v>
      </c>
      <c r="X17" s="27"/>
      <c r="Y17" s="29" t="s">
        <v>39</v>
      </c>
      <c r="Z17" s="29" t="s">
        <v>79</v>
      </c>
      <c r="AA17" s="30" t="s">
        <v>77</v>
      </c>
      <c r="AB17" s="30" t="s">
        <v>78</v>
      </c>
      <c r="AC17" s="29"/>
      <c r="AD17" s="34" t="s">
        <v>39</v>
      </c>
      <c r="AE17" s="34" t="s">
        <v>79</v>
      </c>
      <c r="AF17" s="35" t="s">
        <v>77</v>
      </c>
      <c r="AG17" s="35" t="s">
        <v>78</v>
      </c>
      <c r="AH17" s="34"/>
      <c r="AI17" s="40" t="s">
        <v>39</v>
      </c>
      <c r="AJ17" s="40" t="s">
        <v>79</v>
      </c>
      <c r="AK17" s="41" t="s">
        <v>77</v>
      </c>
      <c r="AL17" s="41" t="s">
        <v>78</v>
      </c>
      <c r="AM17" s="40"/>
      <c r="AN17" s="45" t="s">
        <v>39</v>
      </c>
      <c r="AO17" s="46" t="s">
        <v>79</v>
      </c>
      <c r="AP17" s="46" t="s">
        <v>86</v>
      </c>
      <c r="AQ17" s="46" t="s">
        <v>87</v>
      </c>
      <c r="AR17" s="47"/>
      <c r="AS17" s="61" t="s">
        <v>91</v>
      </c>
      <c r="AT17" s="58" t="s">
        <v>92</v>
      </c>
      <c r="AU17" s="58" t="s">
        <v>89</v>
      </c>
      <c r="AV17" s="58" t="s">
        <v>90</v>
      </c>
      <c r="AW17" s="59"/>
    </row>
    <row r="18" spans="1:49" x14ac:dyDescent="0.3">
      <c r="A18" t="s">
        <v>51</v>
      </c>
      <c r="B18" s="34">
        <v>34.855000000000004</v>
      </c>
      <c r="C18" s="34">
        <v>35.515000000000001</v>
      </c>
      <c r="D18" s="34">
        <v>29.75</v>
      </c>
      <c r="E18" s="34">
        <v>30.28</v>
      </c>
      <c r="F18" s="27">
        <v>20.385000000000002</v>
      </c>
      <c r="G18" s="27">
        <v>20.625</v>
      </c>
      <c r="H18" s="27">
        <v>19.14</v>
      </c>
      <c r="I18" s="27">
        <v>19.125</v>
      </c>
      <c r="J18" s="29">
        <f t="shared" ref="J18:K20" si="36">F18-B18</f>
        <v>-14.470000000000002</v>
      </c>
      <c r="K18" s="29">
        <f t="shared" si="36"/>
        <v>-14.89</v>
      </c>
      <c r="L18" s="29">
        <f t="shared" ref="L18:M20" si="37">H18-D18</f>
        <v>-10.61</v>
      </c>
      <c r="M18" s="29">
        <f t="shared" si="37"/>
        <v>-11.155000000000001</v>
      </c>
      <c r="N18" s="29"/>
      <c r="O18" s="37">
        <f t="shared" si="16"/>
        <v>4.4065222031326158E-5</v>
      </c>
      <c r="P18" s="37">
        <f t="shared" si="16"/>
        <v>3.2935432022229855E-5</v>
      </c>
      <c r="Q18" s="37">
        <f t="shared" si="16"/>
        <v>6.398405292277168E-4</v>
      </c>
      <c r="R18" s="37">
        <f t="shared" si="16"/>
        <v>4.385411976972334E-4</v>
      </c>
      <c r="S18" s="37"/>
      <c r="T18" s="27">
        <v>0.80800000000000005</v>
      </c>
      <c r="U18" s="27">
        <v>0.74</v>
      </c>
      <c r="V18" s="27">
        <v>0.96799999999999997</v>
      </c>
      <c r="W18" s="27">
        <v>0.88700000000000001</v>
      </c>
      <c r="X18" s="27"/>
      <c r="Y18" s="29">
        <f>T18/$T$3</f>
        <v>1</v>
      </c>
      <c r="Z18" s="29">
        <f t="shared" ref="Z18:AB18" si="38">U18/$T$3</f>
        <v>0.91584158415841577</v>
      </c>
      <c r="AA18" s="29">
        <f t="shared" si="38"/>
        <v>1.198019801980198</v>
      </c>
      <c r="AB18" s="29">
        <f t="shared" si="38"/>
        <v>1.0977722772277227</v>
      </c>
      <c r="AC18" s="29"/>
      <c r="AD18" s="34">
        <f t="shared" si="18"/>
        <v>4.4065222031326158E-5</v>
      </c>
      <c r="AE18" s="34">
        <f t="shared" si="18"/>
        <v>3.5961931181029356E-5</v>
      </c>
      <c r="AF18" s="34">
        <f t="shared" si="18"/>
        <v>5.3408176406611078E-4</v>
      </c>
      <c r="AG18" s="34">
        <f t="shared" si="18"/>
        <v>3.9948284976253052E-4</v>
      </c>
      <c r="AH18" s="34"/>
      <c r="AI18" s="40">
        <f t="shared" ref="AI18:AJ18" si="39">AD18/$AF$18</f>
        <v>8.2506509295216426E-2</v>
      </c>
      <c r="AJ18" s="40">
        <f t="shared" si="39"/>
        <v>6.7334130465794825E-2</v>
      </c>
      <c r="AK18" s="40">
        <f>AF18/$AF$18</f>
        <v>1</v>
      </c>
      <c r="AL18" s="40">
        <f>AG18/$AF$18</f>
        <v>0.74798069629106623</v>
      </c>
      <c r="AM18" s="40"/>
      <c r="AN18" s="48">
        <f>(AI18+AI19+AI20)/3</f>
        <v>0.15612647094069165</v>
      </c>
      <c r="AO18" s="49">
        <f t="shared" ref="AO18:AQ18" si="40">(AJ18+AJ19+AJ20)/3</f>
        <v>8.858181311202358E-2</v>
      </c>
      <c r="AP18" s="49">
        <f t="shared" si="40"/>
        <v>1</v>
      </c>
      <c r="AQ18" s="49">
        <f t="shared" si="40"/>
        <v>0.70927752127099086</v>
      </c>
      <c r="AR18" s="47" t="s">
        <v>58</v>
      </c>
      <c r="AS18" s="62">
        <f>_xlfn.T.TEST(AI18:AI20,AK18:AK20,2,2)</f>
        <v>1.1351752301322147E-3</v>
      </c>
      <c r="AT18" s="60">
        <f>_xlfn.T.TEST(AJ18:AJ20,AL18:AL20,2,2)</f>
        <v>1.5223718482766532E-2</v>
      </c>
      <c r="AU18" s="60">
        <f>_xlfn.T.TEST(AI18:AI20,AJ18:AJ20,2,2)</f>
        <v>0.54679134678222652</v>
      </c>
      <c r="AV18" s="60">
        <f>_xlfn.T.TEST(AK18:AK20,AL18:AL20,2,2)</f>
        <v>0.12752119791159833</v>
      </c>
      <c r="AW18" s="58" t="s">
        <v>66</v>
      </c>
    </row>
    <row r="19" spans="1:49" x14ac:dyDescent="0.3">
      <c r="A19" t="s">
        <v>54</v>
      </c>
      <c r="B19" s="34">
        <v>32.24</v>
      </c>
      <c r="C19" s="34">
        <v>33.974999999999994</v>
      </c>
      <c r="D19" s="34">
        <v>30.990000000000002</v>
      </c>
      <c r="E19" s="34">
        <v>30.925000000000001</v>
      </c>
      <c r="F19" s="27">
        <v>19.95</v>
      </c>
      <c r="G19" s="27">
        <v>19.305</v>
      </c>
      <c r="H19" s="27">
        <v>19.995000000000001</v>
      </c>
      <c r="I19" s="27">
        <v>19.77</v>
      </c>
      <c r="J19" s="29">
        <f t="shared" si="36"/>
        <v>-12.290000000000003</v>
      </c>
      <c r="K19" s="29">
        <f t="shared" si="36"/>
        <v>-14.669999999999995</v>
      </c>
      <c r="L19" s="29">
        <f t="shared" si="37"/>
        <v>-10.995000000000001</v>
      </c>
      <c r="M19" s="29">
        <f t="shared" si="37"/>
        <v>-11.155000000000001</v>
      </c>
      <c r="N19" s="29"/>
      <c r="O19" s="37">
        <f t="shared" si="16"/>
        <v>1.9968311976508311E-4</v>
      </c>
      <c r="P19" s="37">
        <f t="shared" si="16"/>
        <v>3.8361003861139965E-5</v>
      </c>
      <c r="Q19" s="37">
        <f t="shared" si="16"/>
        <v>4.8997643970190546E-4</v>
      </c>
      <c r="R19" s="37">
        <f t="shared" si="16"/>
        <v>4.385411976972334E-4</v>
      </c>
      <c r="S19" s="37"/>
      <c r="T19" s="27">
        <v>0.88500000000000001</v>
      </c>
      <c r="U19" s="27">
        <v>0.79600000000000004</v>
      </c>
      <c r="V19" s="27">
        <v>0.77400000000000002</v>
      </c>
      <c r="W19" s="27">
        <v>0.72899999999999998</v>
      </c>
      <c r="X19" s="27"/>
      <c r="Y19" s="29">
        <f>T19/$T$4</f>
        <v>1</v>
      </c>
      <c r="Z19" s="29">
        <f t="shared" ref="Z19:AB19" si="41">U19/$T$4</f>
        <v>0.89943502824858756</v>
      </c>
      <c r="AA19" s="29">
        <f t="shared" si="41"/>
        <v>0.87457627118644066</v>
      </c>
      <c r="AB19" s="29">
        <f t="shared" si="41"/>
        <v>0.82372881355932204</v>
      </c>
      <c r="AC19" s="29"/>
      <c r="AD19" s="34">
        <f t="shared" si="18"/>
        <v>1.9968311976508311E-4</v>
      </c>
      <c r="AE19" s="34">
        <f t="shared" si="18"/>
        <v>4.2650111076769934E-5</v>
      </c>
      <c r="AF19" s="34">
        <f t="shared" si="18"/>
        <v>5.602443787289229E-4</v>
      </c>
      <c r="AG19" s="34">
        <f t="shared" si="18"/>
        <v>5.3238540461186768E-4</v>
      </c>
      <c r="AH19" s="34"/>
      <c r="AI19" s="40">
        <f t="shared" ref="AI19:AJ19" si="42">AD19/$AF$19</f>
        <v>0.35642146060996144</v>
      </c>
      <c r="AJ19" s="40">
        <f t="shared" si="42"/>
        <v>7.6127691229199115E-2</v>
      </c>
      <c r="AK19" s="40">
        <f>AF19/$AF$19</f>
        <v>1</v>
      </c>
      <c r="AL19" s="40">
        <f>AG19/$AF$19</f>
        <v>0.95027353209636589</v>
      </c>
      <c r="AM19" s="40"/>
      <c r="AN19" s="48">
        <f>_xlfn.STDEV.S(AI18:AI20)</f>
        <v>0.17547726970198058</v>
      </c>
      <c r="AO19" s="49">
        <f t="shared" ref="AO19:AQ19" si="43">_xlfn.STDEV.S(AJ18:AJ20)</f>
        <v>2.9515934664360668E-2</v>
      </c>
      <c r="AP19" s="49">
        <f t="shared" si="43"/>
        <v>0</v>
      </c>
      <c r="AQ19" s="49">
        <f t="shared" si="43"/>
        <v>0.26249633097720354</v>
      </c>
      <c r="AR19" s="47" t="s">
        <v>59</v>
      </c>
      <c r="AS19" s="57"/>
      <c r="AT19" s="57"/>
      <c r="AU19" s="57"/>
      <c r="AV19" s="57"/>
      <c r="AW19" s="57"/>
    </row>
    <row r="20" spans="1:49" x14ac:dyDescent="0.3">
      <c r="A20" t="s">
        <v>70</v>
      </c>
      <c r="B20" s="34">
        <v>35.325000000000003</v>
      </c>
      <c r="C20" s="34">
        <v>33.284999999999997</v>
      </c>
      <c r="D20" s="34">
        <v>30.55</v>
      </c>
      <c r="E20" s="34">
        <v>31.450000000000003</v>
      </c>
      <c r="F20" s="27">
        <v>20.594999999999999</v>
      </c>
      <c r="G20" s="27">
        <v>20.55</v>
      </c>
      <c r="H20" s="27">
        <v>20.895</v>
      </c>
      <c r="I20" s="27">
        <v>20.59</v>
      </c>
      <c r="J20" s="29">
        <f t="shared" si="36"/>
        <v>-14.730000000000004</v>
      </c>
      <c r="K20" s="29">
        <f t="shared" si="36"/>
        <v>-12.734999999999996</v>
      </c>
      <c r="L20" s="29">
        <f t="shared" si="37"/>
        <v>-9.6550000000000011</v>
      </c>
      <c r="M20" s="29">
        <f t="shared" si="37"/>
        <v>-10.860000000000003</v>
      </c>
      <c r="N20" s="29"/>
      <c r="O20" s="37">
        <f t="shared" si="16"/>
        <v>3.6798334585289239E-5</v>
      </c>
      <c r="P20" s="37">
        <f t="shared" si="16"/>
        <v>1.4668408807700856E-4</v>
      </c>
      <c r="Q20" s="37">
        <f t="shared" si="16"/>
        <v>1.2403818188855356E-3</v>
      </c>
      <c r="R20" s="37">
        <f t="shared" si="16"/>
        <v>5.3803960736162543E-4</v>
      </c>
      <c r="S20" s="37"/>
      <c r="T20" s="27">
        <v>0.82599999999999996</v>
      </c>
      <c r="U20" s="27">
        <v>0.79300000000000004</v>
      </c>
      <c r="V20" s="27">
        <v>0.82</v>
      </c>
      <c r="W20" s="27">
        <v>0.82799999999999996</v>
      </c>
      <c r="X20" s="27"/>
      <c r="Y20" s="29">
        <f>T20/$T$5</f>
        <v>1</v>
      </c>
      <c r="Z20" s="29">
        <f t="shared" ref="Z20:AB20" si="44">U20/$T$5</f>
        <v>0.9600484261501212</v>
      </c>
      <c r="AA20" s="29">
        <f t="shared" si="44"/>
        <v>0.99273607748184023</v>
      </c>
      <c r="AB20" s="29">
        <f t="shared" si="44"/>
        <v>1.0024213075060533</v>
      </c>
      <c r="AC20" s="29"/>
      <c r="AD20" s="34">
        <f t="shared" si="18"/>
        <v>3.6798334585289239E-5</v>
      </c>
      <c r="AE20" s="34">
        <f t="shared" si="18"/>
        <v>1.5278821784566084E-4</v>
      </c>
      <c r="AF20" s="34">
        <f t="shared" si="18"/>
        <v>1.2494577834139663E-3</v>
      </c>
      <c r="AG20" s="34">
        <f t="shared" si="18"/>
        <v>5.3673999478345727E-4</v>
      </c>
      <c r="AH20" s="34"/>
      <c r="AI20" s="40">
        <f t="shared" ref="AI20:AJ20" si="45">AD20/$AF$20</f>
        <v>2.9451442916897122E-2</v>
      </c>
      <c r="AJ20" s="40">
        <f t="shared" si="45"/>
        <v>0.12228361764107683</v>
      </c>
      <c r="AK20" s="40">
        <f>AF20/$AF$20</f>
        <v>1</v>
      </c>
      <c r="AL20" s="40">
        <f>AG20/$AF$20</f>
        <v>0.42957833542554058</v>
      </c>
      <c r="AM20" s="40"/>
      <c r="AN20" s="50"/>
      <c r="AO20" s="51"/>
      <c r="AP20" s="51"/>
      <c r="AQ20" s="51"/>
      <c r="AR20" s="52"/>
      <c r="AS20" s="57"/>
      <c r="AT20" s="57"/>
      <c r="AU20" s="57"/>
      <c r="AV20" s="57"/>
      <c r="AW20" s="57"/>
    </row>
    <row r="21" spans="1:49" x14ac:dyDescent="0.3">
      <c r="B21" s="33" t="s">
        <v>71</v>
      </c>
      <c r="C21" s="34"/>
      <c r="D21" s="34"/>
      <c r="E21" s="34"/>
      <c r="F21" s="32" t="s">
        <v>80</v>
      </c>
      <c r="G21" s="27"/>
      <c r="H21" s="27"/>
      <c r="I21" s="27"/>
      <c r="J21" s="31" t="s">
        <v>76</v>
      </c>
      <c r="K21" s="29"/>
      <c r="L21" s="29"/>
      <c r="M21" s="29"/>
      <c r="N21" s="29"/>
      <c r="O21" s="36" t="s">
        <v>81</v>
      </c>
      <c r="P21" s="37"/>
      <c r="Q21" s="37"/>
      <c r="R21" s="37"/>
      <c r="S21" s="37"/>
      <c r="T21" s="32" t="s">
        <v>82</v>
      </c>
      <c r="U21" s="27"/>
      <c r="V21" s="27"/>
      <c r="W21" s="27"/>
      <c r="X21" s="27"/>
      <c r="Y21" s="31" t="s">
        <v>83</v>
      </c>
      <c r="Z21" s="31"/>
      <c r="AA21" s="31"/>
      <c r="AB21" s="31"/>
      <c r="AC21" s="29"/>
      <c r="AD21" s="33" t="s">
        <v>84</v>
      </c>
      <c r="AE21" s="34"/>
      <c r="AF21" s="34"/>
      <c r="AG21" s="34"/>
      <c r="AH21" s="34"/>
      <c r="AI21" s="39" t="s">
        <v>85</v>
      </c>
      <c r="AJ21" s="39"/>
      <c r="AK21" s="39"/>
      <c r="AL21" s="39"/>
      <c r="AM21" s="40"/>
      <c r="AN21" s="45" t="s">
        <v>129</v>
      </c>
      <c r="AO21" s="46"/>
      <c r="AP21" s="46"/>
      <c r="AQ21" s="46"/>
      <c r="AR21" s="47"/>
      <c r="AS21" s="56" t="s">
        <v>116</v>
      </c>
      <c r="AT21" s="57"/>
      <c r="AU21" s="57"/>
      <c r="AV21" s="57"/>
      <c r="AW21" s="57"/>
    </row>
    <row r="22" spans="1:49" x14ac:dyDescent="0.3">
      <c r="A22" s="1" t="s">
        <v>109</v>
      </c>
      <c r="B22" s="34" t="s">
        <v>39</v>
      </c>
      <c r="C22" s="34" t="s">
        <v>79</v>
      </c>
      <c r="D22" s="35" t="s">
        <v>77</v>
      </c>
      <c r="E22" s="35" t="s">
        <v>78</v>
      </c>
      <c r="F22" s="27" t="s">
        <v>39</v>
      </c>
      <c r="G22" s="27" t="s">
        <v>79</v>
      </c>
      <c r="H22" s="28" t="s">
        <v>77</v>
      </c>
      <c r="I22" s="28" t="s">
        <v>78</v>
      </c>
      <c r="J22" s="29" t="s">
        <v>39</v>
      </c>
      <c r="K22" s="29" t="s">
        <v>79</v>
      </c>
      <c r="L22" s="30" t="s">
        <v>77</v>
      </c>
      <c r="M22" s="30" t="s">
        <v>78</v>
      </c>
      <c r="N22" s="29"/>
      <c r="O22" s="37" t="s">
        <v>39</v>
      </c>
      <c r="P22" s="37" t="s">
        <v>79</v>
      </c>
      <c r="Q22" s="38" t="s">
        <v>77</v>
      </c>
      <c r="R22" s="38" t="s">
        <v>78</v>
      </c>
      <c r="S22" s="37"/>
      <c r="T22" s="27" t="s">
        <v>39</v>
      </c>
      <c r="U22" s="27" t="s">
        <v>79</v>
      </c>
      <c r="V22" s="28" t="s">
        <v>77</v>
      </c>
      <c r="W22" s="28" t="s">
        <v>78</v>
      </c>
      <c r="X22" s="27"/>
      <c r="Y22" s="29" t="s">
        <v>39</v>
      </c>
      <c r="Z22" s="29" t="s">
        <v>79</v>
      </c>
      <c r="AA22" s="30" t="s">
        <v>77</v>
      </c>
      <c r="AB22" s="30" t="s">
        <v>78</v>
      </c>
      <c r="AC22" s="29"/>
      <c r="AD22" s="34" t="s">
        <v>39</v>
      </c>
      <c r="AE22" s="34" t="s">
        <v>79</v>
      </c>
      <c r="AF22" s="35" t="s">
        <v>77</v>
      </c>
      <c r="AG22" s="35" t="s">
        <v>78</v>
      </c>
      <c r="AH22" s="34"/>
      <c r="AI22" s="40" t="s">
        <v>39</v>
      </c>
      <c r="AJ22" s="40" t="s">
        <v>79</v>
      </c>
      <c r="AK22" s="41" t="s">
        <v>77</v>
      </c>
      <c r="AL22" s="41" t="s">
        <v>78</v>
      </c>
      <c r="AM22" s="40"/>
      <c r="AN22" s="45" t="s">
        <v>39</v>
      </c>
      <c r="AO22" s="46" t="s">
        <v>79</v>
      </c>
      <c r="AP22" s="46" t="s">
        <v>86</v>
      </c>
      <c r="AQ22" s="46" t="s">
        <v>87</v>
      </c>
      <c r="AR22" s="47"/>
      <c r="AS22" s="61" t="s">
        <v>91</v>
      </c>
      <c r="AT22" s="58" t="s">
        <v>92</v>
      </c>
      <c r="AU22" s="58" t="s">
        <v>89</v>
      </c>
      <c r="AV22" s="58" t="s">
        <v>90</v>
      </c>
      <c r="AW22" s="59"/>
    </row>
    <row r="23" spans="1:49" x14ac:dyDescent="0.3">
      <c r="A23" t="s">
        <v>51</v>
      </c>
      <c r="B23" s="34">
        <v>33.984999999999999</v>
      </c>
      <c r="C23" s="34">
        <v>33.454999999999998</v>
      </c>
      <c r="D23" s="34">
        <v>30.895</v>
      </c>
      <c r="E23" s="34">
        <v>25.055</v>
      </c>
      <c r="F23" s="27">
        <v>20.385000000000002</v>
      </c>
      <c r="G23" s="27">
        <v>20.625</v>
      </c>
      <c r="H23" s="27">
        <v>19.14</v>
      </c>
      <c r="I23" s="27">
        <v>19.125</v>
      </c>
      <c r="J23" s="29">
        <f t="shared" ref="J23:K25" si="46">F23-B23</f>
        <v>-13.599999999999998</v>
      </c>
      <c r="K23" s="29">
        <f t="shared" si="46"/>
        <v>-12.829999999999998</v>
      </c>
      <c r="L23" s="29">
        <f t="shared" ref="L23:L25" si="47">H23-D23</f>
        <v>-11.754999999999999</v>
      </c>
      <c r="M23" s="29">
        <f t="shared" ref="M23:M25" si="48">I23-E23</f>
        <v>-5.93</v>
      </c>
      <c r="N23" s="29"/>
      <c r="O23" s="37">
        <f t="shared" ref="O23:O25" si="49">POWER(2,J23)</f>
        <v>8.0536371507134859E-5</v>
      </c>
      <c r="P23" s="37">
        <f t="shared" ref="P23:P25" si="50">POWER(2,K23)</f>
        <v>1.3733624080673954E-4</v>
      </c>
      <c r="Q23" s="37">
        <f t="shared" ref="Q23:Q25" si="51">POWER(2,L23)</f>
        <v>2.8932928978065987E-4</v>
      </c>
      <c r="R23" s="37">
        <f t="shared" ref="R23:R25" si="52">POWER(2,M23)</f>
        <v>1.6401823181610431E-2</v>
      </c>
      <c r="S23" s="37"/>
      <c r="T23" s="27">
        <v>0.80800000000000005</v>
      </c>
      <c r="U23" s="27">
        <v>0.74</v>
      </c>
      <c r="V23" s="27">
        <v>0.96799999999999997</v>
      </c>
      <c r="W23" s="27">
        <v>0.88700000000000001</v>
      </c>
      <c r="X23" s="27"/>
      <c r="Y23" s="29">
        <f>T23/$T$3</f>
        <v>1</v>
      </c>
      <c r="Z23" s="29">
        <f t="shared" ref="Z23" si="53">U23/$T$3</f>
        <v>0.91584158415841577</v>
      </c>
      <c r="AA23" s="29">
        <f t="shared" ref="AA23" si="54">V23/$T$3</f>
        <v>1.198019801980198</v>
      </c>
      <c r="AB23" s="29">
        <f t="shared" ref="AB23" si="55">W23/$T$3</f>
        <v>1.0977722772277227</v>
      </c>
      <c r="AC23" s="29"/>
      <c r="AD23" s="34">
        <f t="shared" ref="AD23:AD25" si="56">O23/Y23</f>
        <v>8.0536371507134859E-5</v>
      </c>
      <c r="AE23" s="34">
        <f t="shared" ref="AE23:AE25" si="57">P23/Z23</f>
        <v>1.499563277997913E-4</v>
      </c>
      <c r="AF23" s="34">
        <f t="shared" ref="AF23:AF25" si="58">Q23/AA23</f>
        <v>2.4150626667641858E-4</v>
      </c>
      <c r="AG23" s="34">
        <f t="shared" ref="AG23:AG25" si="59">R23/AB23</f>
        <v>1.4941006911771396E-2</v>
      </c>
      <c r="AH23" s="34"/>
      <c r="AI23" s="40">
        <f t="shared" ref="AI23:AK23" si="60">AD23/$AG$23</f>
        <v>5.3902907603692769E-3</v>
      </c>
      <c r="AJ23" s="40">
        <f t="shared" si="60"/>
        <v>1.0036561035364154E-2</v>
      </c>
      <c r="AK23" s="40">
        <f t="shared" si="60"/>
        <v>1.6163988685805764E-2</v>
      </c>
      <c r="AL23" s="40">
        <f>AG23/$AG$23</f>
        <v>1</v>
      </c>
      <c r="AM23" s="40"/>
      <c r="AN23" s="48">
        <f>(AI23+AI24+AI25)/3</f>
        <v>9.5087098398961359E-2</v>
      </c>
      <c r="AO23" s="49">
        <f t="shared" ref="AO23" si="61">(AJ23+AJ24+AJ25)/3</f>
        <v>0.10155546261816641</v>
      </c>
      <c r="AP23" s="49">
        <f t="shared" ref="AP23" si="62">(AK23+AK24+AK25)/3</f>
        <v>0.14082186810821676</v>
      </c>
      <c r="AQ23" s="49">
        <f t="shared" ref="AQ23" si="63">(AL23+AL24+AL25)/3</f>
        <v>1</v>
      </c>
      <c r="AR23" s="47" t="s">
        <v>58</v>
      </c>
      <c r="AS23" s="62">
        <f>_xlfn.T.TEST(AI23:AI25,AK23:AK25,2,2)</f>
        <v>0.76624593276210606</v>
      </c>
      <c r="AT23" s="60">
        <f>_xlfn.T.TEST(AJ23:AJ25,AL23:AL25,2,2)</f>
        <v>1.9025951190934168E-4</v>
      </c>
      <c r="AU23" s="60">
        <f>_xlfn.T.TEST(AI23:AI25,AJ23:AJ25,2,2)</f>
        <v>0.95681266624341821</v>
      </c>
      <c r="AV23" s="60">
        <f>_xlfn.T.TEST(AK23:AK25,AL23:AL25,2,2)</f>
        <v>1.5864509439025977E-3</v>
      </c>
      <c r="AW23" s="58" t="s">
        <v>66</v>
      </c>
    </row>
    <row r="24" spans="1:49" x14ac:dyDescent="0.3">
      <c r="A24" t="s">
        <v>54</v>
      </c>
      <c r="B24" s="34">
        <v>30.54</v>
      </c>
      <c r="C24" s="34">
        <v>30.27</v>
      </c>
      <c r="D24" s="34">
        <v>30.36</v>
      </c>
      <c r="E24" s="34">
        <v>28.77</v>
      </c>
      <c r="F24" s="27">
        <v>19.95</v>
      </c>
      <c r="G24" s="27">
        <v>19.305</v>
      </c>
      <c r="H24" s="27">
        <v>19.995000000000001</v>
      </c>
      <c r="I24" s="27">
        <v>19.77</v>
      </c>
      <c r="J24" s="29">
        <f t="shared" si="46"/>
        <v>-10.59</v>
      </c>
      <c r="K24" s="29">
        <f t="shared" si="46"/>
        <v>-10.965</v>
      </c>
      <c r="L24" s="29">
        <f t="shared" si="47"/>
        <v>-10.364999999999998</v>
      </c>
      <c r="M24" s="29">
        <f t="shared" si="48"/>
        <v>-9</v>
      </c>
      <c r="N24" s="29"/>
      <c r="O24" s="37">
        <f t="shared" si="49"/>
        <v>6.4877237016431244E-4</v>
      </c>
      <c r="P24" s="37">
        <f t="shared" si="50"/>
        <v>5.0027188624648532E-4</v>
      </c>
      <c r="Q24" s="37">
        <f t="shared" si="51"/>
        <v>7.5827038574320389E-4</v>
      </c>
      <c r="R24" s="37">
        <f t="shared" si="52"/>
        <v>1.953125E-3</v>
      </c>
      <c r="S24" s="37"/>
      <c r="T24" s="27">
        <v>0.88500000000000001</v>
      </c>
      <c r="U24" s="27">
        <v>0.79600000000000004</v>
      </c>
      <c r="V24" s="27">
        <v>0.77400000000000002</v>
      </c>
      <c r="W24" s="27">
        <v>0.72899999999999998</v>
      </c>
      <c r="X24" s="27"/>
      <c r="Y24" s="29">
        <f>T24/$T$4</f>
        <v>1</v>
      </c>
      <c r="Z24" s="29">
        <f t="shared" ref="Z24" si="64">U24/$T$4</f>
        <v>0.89943502824858756</v>
      </c>
      <c r="AA24" s="29">
        <f t="shared" ref="AA24" si="65">V24/$T$4</f>
        <v>0.87457627118644066</v>
      </c>
      <c r="AB24" s="29">
        <f t="shared" ref="AB24" si="66">W24/$T$4</f>
        <v>0.82372881355932204</v>
      </c>
      <c r="AC24" s="29"/>
      <c r="AD24" s="34">
        <f t="shared" si="56"/>
        <v>6.4877237016431244E-4</v>
      </c>
      <c r="AE24" s="34">
        <f t="shared" si="57"/>
        <v>5.562068082011803E-4</v>
      </c>
      <c r="AF24" s="34">
        <f t="shared" si="58"/>
        <v>8.6701458834978744E-4</v>
      </c>
      <c r="AG24" s="34">
        <f t="shared" si="59"/>
        <v>2.3710776748971192E-3</v>
      </c>
      <c r="AH24" s="34"/>
      <c r="AI24" s="40">
        <f t="shared" ref="AI24:AK24" si="67">AD24/$AG$24</f>
        <v>0.27361919730970541</v>
      </c>
      <c r="AJ24" s="40">
        <f t="shared" si="67"/>
        <v>0.23457974999714595</v>
      </c>
      <c r="AK24" s="40">
        <f t="shared" si="67"/>
        <v>0.36566266787839719</v>
      </c>
      <c r="AL24" s="40">
        <f>AG24/$AG$24</f>
        <v>1</v>
      </c>
      <c r="AM24" s="40"/>
      <c r="AN24" s="48">
        <f>_xlfn.STDEV.S(AI23:AI25)</f>
        <v>0.15461393310021962</v>
      </c>
      <c r="AO24" s="49">
        <f t="shared" ref="AO24" si="68">_xlfn.STDEV.S(AJ23:AJ25)</f>
        <v>0.1178852565626794</v>
      </c>
      <c r="AP24" s="49">
        <f t="shared" ref="AP24" si="69">_xlfn.STDEV.S(AK23:AK25)</f>
        <v>0.19510201135917879</v>
      </c>
      <c r="AQ24" s="49">
        <f t="shared" ref="AQ24" si="70">_xlfn.STDEV.S(AL23:AL25)</f>
        <v>0</v>
      </c>
      <c r="AR24" s="47" t="s">
        <v>59</v>
      </c>
      <c r="AS24" s="57"/>
      <c r="AT24" s="57"/>
      <c r="AU24" s="57"/>
      <c r="AV24" s="57"/>
      <c r="AW24" s="57"/>
    </row>
    <row r="25" spans="1:49" x14ac:dyDescent="0.3">
      <c r="A25" t="s">
        <v>70</v>
      </c>
      <c r="B25" s="34">
        <v>34.97</v>
      </c>
      <c r="C25" s="34">
        <v>31.72</v>
      </c>
      <c r="D25" s="34">
        <v>32.58</v>
      </c>
      <c r="E25" s="34">
        <v>27.64</v>
      </c>
      <c r="F25" s="27">
        <v>20.594999999999999</v>
      </c>
      <c r="G25" s="27">
        <v>20.55</v>
      </c>
      <c r="H25" s="27">
        <v>20.895</v>
      </c>
      <c r="I25" s="27">
        <v>20.59</v>
      </c>
      <c r="J25" s="29">
        <f t="shared" si="46"/>
        <v>-14.375</v>
      </c>
      <c r="K25" s="29">
        <f t="shared" si="46"/>
        <v>-11.169999999999998</v>
      </c>
      <c r="L25" s="29">
        <f t="shared" si="47"/>
        <v>-11.684999999999999</v>
      </c>
      <c r="M25" s="29">
        <f t="shared" si="48"/>
        <v>-7.0500000000000007</v>
      </c>
      <c r="N25" s="29"/>
      <c r="O25" s="37">
        <f t="shared" si="49"/>
        <v>4.706453934960756E-5</v>
      </c>
      <c r="P25" s="37">
        <f t="shared" si="50"/>
        <v>4.3400521541336505E-4</v>
      </c>
      <c r="Q25" s="37">
        <f t="shared" si="51"/>
        <v>3.0371378254357199E-4</v>
      </c>
      <c r="R25" s="37">
        <f t="shared" si="52"/>
        <v>7.5463775697253554E-3</v>
      </c>
      <c r="S25" s="37"/>
      <c r="T25" s="27">
        <v>0.82599999999999996</v>
      </c>
      <c r="U25" s="27">
        <v>0.79300000000000004</v>
      </c>
      <c r="V25" s="27">
        <v>0.82</v>
      </c>
      <c r="W25" s="27">
        <v>0.82799999999999996</v>
      </c>
      <c r="X25" s="27"/>
      <c r="Y25" s="29">
        <f>T25/$T$5</f>
        <v>1</v>
      </c>
      <c r="Z25" s="29">
        <f t="shared" ref="Z25" si="71">U25/$T$5</f>
        <v>0.9600484261501212</v>
      </c>
      <c r="AA25" s="29">
        <f t="shared" ref="AA25" si="72">V25/$T$5</f>
        <v>0.99273607748184023</v>
      </c>
      <c r="AB25" s="29">
        <f t="shared" ref="AB25" si="73">W25/$T$5</f>
        <v>1.0024213075060533</v>
      </c>
      <c r="AC25" s="29"/>
      <c r="AD25" s="34">
        <f t="shared" si="56"/>
        <v>4.706453934960756E-5</v>
      </c>
      <c r="AE25" s="34">
        <f t="shared" si="57"/>
        <v>4.5206596208252143E-4</v>
      </c>
      <c r="AF25" s="34">
        <f t="shared" si="58"/>
        <v>3.0593607851340301E-4</v>
      </c>
      <c r="AG25" s="34">
        <f t="shared" si="59"/>
        <v>7.5281496045810914E-3</v>
      </c>
      <c r="AH25" s="34"/>
      <c r="AI25" s="40">
        <f t="shared" ref="AI25:AK25" si="74">AD25/$AG$25</f>
        <v>6.251807126809417E-3</v>
      </c>
      <c r="AJ25" s="40">
        <f t="shared" si="74"/>
        <v>6.0050076821989103E-2</v>
      </c>
      <c r="AK25" s="40">
        <f t="shared" si="74"/>
        <v>4.0638947760447304E-2</v>
      </c>
      <c r="AL25" s="40">
        <f>AG25/$AG$25</f>
        <v>1</v>
      </c>
      <c r="AM25" s="40"/>
      <c r="AN25" s="50"/>
      <c r="AO25" s="51"/>
      <c r="AP25" s="51"/>
      <c r="AQ25" s="51"/>
      <c r="AR25" s="52"/>
      <c r="AS25" s="57"/>
      <c r="AT25" s="57"/>
      <c r="AU25" s="57"/>
      <c r="AV25" s="57"/>
      <c r="AW25" s="57"/>
    </row>
    <row r="26" spans="1:49" x14ac:dyDescent="0.3">
      <c r="B26" s="33" t="s">
        <v>71</v>
      </c>
      <c r="C26" s="34"/>
      <c r="D26" s="34"/>
      <c r="E26" s="34"/>
      <c r="F26" s="32" t="s">
        <v>80</v>
      </c>
      <c r="G26" s="27"/>
      <c r="H26" s="27"/>
      <c r="I26" s="27"/>
      <c r="J26" s="31" t="s">
        <v>76</v>
      </c>
      <c r="K26" s="29"/>
      <c r="L26" s="29"/>
      <c r="M26" s="29"/>
      <c r="N26" s="29"/>
      <c r="O26" s="36" t="s">
        <v>81</v>
      </c>
      <c r="P26" s="37"/>
      <c r="Q26" s="37"/>
      <c r="R26" s="37"/>
      <c r="S26" s="37"/>
      <c r="T26" s="32" t="s">
        <v>82</v>
      </c>
      <c r="U26" s="27"/>
      <c r="V26" s="27"/>
      <c r="W26" s="27"/>
      <c r="X26" s="27"/>
      <c r="Y26" s="31" t="s">
        <v>83</v>
      </c>
      <c r="Z26" s="31"/>
      <c r="AA26" s="31"/>
      <c r="AB26" s="31"/>
      <c r="AC26" s="29"/>
      <c r="AD26" s="33" t="s">
        <v>84</v>
      </c>
      <c r="AE26" s="34"/>
      <c r="AF26" s="34"/>
      <c r="AG26" s="34"/>
      <c r="AH26" s="34"/>
      <c r="AI26" s="39" t="s">
        <v>85</v>
      </c>
      <c r="AJ26" s="39"/>
      <c r="AK26" s="39"/>
      <c r="AL26" s="39"/>
      <c r="AM26" s="40"/>
      <c r="AN26" s="45" t="s">
        <v>130</v>
      </c>
      <c r="AO26" s="46"/>
      <c r="AP26" s="46"/>
      <c r="AQ26" s="46"/>
      <c r="AR26" s="47"/>
      <c r="AS26" s="56" t="s">
        <v>111</v>
      </c>
      <c r="AT26" s="57"/>
      <c r="AU26" s="57"/>
      <c r="AV26" s="57"/>
      <c r="AW26" s="57"/>
    </row>
    <row r="27" spans="1:49" x14ac:dyDescent="0.3">
      <c r="A27" s="1" t="s">
        <v>110</v>
      </c>
      <c r="B27" s="34" t="s">
        <v>39</v>
      </c>
      <c r="C27" s="34" t="s">
        <v>79</v>
      </c>
      <c r="D27" s="35" t="s">
        <v>77</v>
      </c>
      <c r="E27" s="35" t="s">
        <v>78</v>
      </c>
      <c r="F27" s="27" t="s">
        <v>39</v>
      </c>
      <c r="G27" s="27" t="s">
        <v>79</v>
      </c>
      <c r="H27" s="28" t="s">
        <v>77</v>
      </c>
      <c r="I27" s="28" t="s">
        <v>78</v>
      </c>
      <c r="J27" s="29" t="s">
        <v>39</v>
      </c>
      <c r="K27" s="29" t="s">
        <v>79</v>
      </c>
      <c r="L27" s="30" t="s">
        <v>77</v>
      </c>
      <c r="M27" s="30" t="s">
        <v>78</v>
      </c>
      <c r="N27" s="29"/>
      <c r="O27" s="37" t="s">
        <v>39</v>
      </c>
      <c r="P27" s="37" t="s">
        <v>79</v>
      </c>
      <c r="Q27" s="38" t="s">
        <v>77</v>
      </c>
      <c r="R27" s="38" t="s">
        <v>78</v>
      </c>
      <c r="S27" s="37"/>
      <c r="T27" s="27" t="s">
        <v>39</v>
      </c>
      <c r="U27" s="27" t="s">
        <v>79</v>
      </c>
      <c r="V27" s="28" t="s">
        <v>77</v>
      </c>
      <c r="W27" s="28" t="s">
        <v>78</v>
      </c>
      <c r="X27" s="27"/>
      <c r="Y27" s="29" t="s">
        <v>39</v>
      </c>
      <c r="Z27" s="29" t="s">
        <v>79</v>
      </c>
      <c r="AA27" s="30" t="s">
        <v>77</v>
      </c>
      <c r="AB27" s="30" t="s">
        <v>78</v>
      </c>
      <c r="AC27" s="29"/>
      <c r="AD27" s="34" t="s">
        <v>39</v>
      </c>
      <c r="AE27" s="34" t="s">
        <v>79</v>
      </c>
      <c r="AF27" s="35" t="s">
        <v>77</v>
      </c>
      <c r="AG27" s="35" t="s">
        <v>78</v>
      </c>
      <c r="AH27" s="34"/>
      <c r="AI27" s="40" t="s">
        <v>39</v>
      </c>
      <c r="AJ27" s="40" t="s">
        <v>79</v>
      </c>
      <c r="AK27" s="41" t="s">
        <v>77</v>
      </c>
      <c r="AL27" s="41" t="s">
        <v>78</v>
      </c>
      <c r="AM27" s="40"/>
      <c r="AN27" s="45" t="s">
        <v>39</v>
      </c>
      <c r="AO27" s="46" t="s">
        <v>79</v>
      </c>
      <c r="AP27" s="46" t="s">
        <v>86</v>
      </c>
      <c r="AQ27" s="46" t="s">
        <v>87</v>
      </c>
      <c r="AR27" s="47"/>
      <c r="AS27" s="61" t="s">
        <v>91</v>
      </c>
      <c r="AT27" s="58" t="s">
        <v>92</v>
      </c>
      <c r="AU27" s="58" t="s">
        <v>89</v>
      </c>
      <c r="AV27" s="58" t="s">
        <v>90</v>
      </c>
      <c r="AW27" s="59"/>
    </row>
    <row r="28" spans="1:49" x14ac:dyDescent="0.3">
      <c r="A28" t="s">
        <v>51</v>
      </c>
      <c r="B28" s="34">
        <v>28.14</v>
      </c>
      <c r="C28" s="34">
        <v>26.855</v>
      </c>
      <c r="D28" s="34">
        <v>25.425000000000001</v>
      </c>
      <c r="E28" s="34">
        <v>22.715</v>
      </c>
      <c r="F28" s="27">
        <v>20.385000000000002</v>
      </c>
      <c r="G28" s="27">
        <v>20.625</v>
      </c>
      <c r="H28" s="27">
        <v>19.14</v>
      </c>
      <c r="I28" s="27">
        <v>19.125</v>
      </c>
      <c r="J28" s="29">
        <f t="shared" ref="J28:K30" si="75">F28-B28</f>
        <v>-7.754999999999999</v>
      </c>
      <c r="K28" s="29">
        <f t="shared" si="75"/>
        <v>-6.23</v>
      </c>
      <c r="L28" s="29">
        <f t="shared" ref="L28:L30" si="76">H28-D28</f>
        <v>-6.2850000000000001</v>
      </c>
      <c r="M28" s="29">
        <f t="shared" ref="M28:M30" si="77">I28-E28</f>
        <v>-3.59</v>
      </c>
      <c r="N28" s="29"/>
      <c r="O28" s="37">
        <f t="shared" ref="O28:O30" si="78">POWER(2,J28)</f>
        <v>4.6292686364905597E-3</v>
      </c>
      <c r="P28" s="37">
        <f t="shared" ref="P28:P30" si="79">POWER(2,K28)</f>
        <v>1.3322420183874318E-2</v>
      </c>
      <c r="Q28" s="37">
        <f t="shared" ref="Q28:Q30" si="80">POWER(2,L28)</f>
        <v>1.2824087637664039E-2</v>
      </c>
      <c r="R28" s="37">
        <f t="shared" ref="R28:R30" si="81">POWER(2,M28)</f>
        <v>8.3042863381032006E-2</v>
      </c>
      <c r="S28" s="37"/>
      <c r="T28" s="27">
        <v>0.80800000000000005</v>
      </c>
      <c r="U28" s="27">
        <v>0.74</v>
      </c>
      <c r="V28" s="27">
        <v>0.96799999999999997</v>
      </c>
      <c r="W28" s="27">
        <v>0.88700000000000001</v>
      </c>
      <c r="X28" s="27"/>
      <c r="Y28" s="29">
        <f>T28/$T$3</f>
        <v>1</v>
      </c>
      <c r="Z28" s="29">
        <f t="shared" ref="Z28" si="82">U28/$T$3</f>
        <v>0.91584158415841577</v>
      </c>
      <c r="AA28" s="29">
        <f t="shared" ref="AA28" si="83">V28/$T$3</f>
        <v>1.198019801980198</v>
      </c>
      <c r="AB28" s="29">
        <f t="shared" ref="AB28" si="84">W28/$T$3</f>
        <v>1.0977722772277227</v>
      </c>
      <c r="AC28" s="29"/>
      <c r="AD28" s="34">
        <f t="shared" ref="AD28:AD30" si="85">O28/Y28</f>
        <v>4.6292686364905597E-3</v>
      </c>
      <c r="AE28" s="34">
        <f t="shared" ref="AE28:AE30" si="86">P28/Z28</f>
        <v>1.4546642579149257E-2</v>
      </c>
      <c r="AF28" s="34">
        <f t="shared" ref="AF28:AF30" si="87">Q28/AA28</f>
        <v>1.0704403730612133E-2</v>
      </c>
      <c r="AG28" s="34">
        <f t="shared" ref="AG28:AG30" si="88">R28/AB28</f>
        <v>7.5646712076520697E-2</v>
      </c>
      <c r="AH28" s="34"/>
      <c r="AI28" s="40">
        <f t="shared" ref="AI28:AK28" si="89">AD28/$AG$28</f>
        <v>6.1195900118009183E-2</v>
      </c>
      <c r="AJ28" s="40">
        <f t="shared" si="89"/>
        <v>0.19229708971930662</v>
      </c>
      <c r="AK28" s="40">
        <f t="shared" si="89"/>
        <v>0.14150520804901678</v>
      </c>
      <c r="AL28" s="40">
        <f>AG28/$AG$28</f>
        <v>1</v>
      </c>
      <c r="AM28" s="40"/>
      <c r="AN28" s="48">
        <f>(AI28+AI29+AI30)/3</f>
        <v>8.8465832851070694E-2</v>
      </c>
      <c r="AO28" s="49">
        <f t="shared" ref="AO28" si="90">(AJ28+AJ29+AJ30)/3</f>
        <v>0.28481617367598649</v>
      </c>
      <c r="AP28" s="49">
        <f t="shared" ref="AP28" si="91">(AK28+AK29+AK30)/3</f>
        <v>0.24347416790516888</v>
      </c>
      <c r="AQ28" s="49">
        <f t="shared" ref="AQ28" si="92">(AL28+AL29+AL30)/3</f>
        <v>1</v>
      </c>
      <c r="AR28" s="47" t="s">
        <v>58</v>
      </c>
      <c r="AS28" s="62">
        <f>_xlfn.T.TEST(AI28:AI30,AK28:AK30,2,2)</f>
        <v>6.4183997099548543E-2</v>
      </c>
      <c r="AT28" s="60">
        <f>_xlfn.T.TEST(AJ28:AJ30,AL28:AL30,2,2)</f>
        <v>1.0217122398396669E-4</v>
      </c>
      <c r="AU28" s="60">
        <f>_xlfn.T.TEST(AI28:AI30,AJ28:AJ30,2,2)</f>
        <v>1.9282471185494518E-2</v>
      </c>
      <c r="AV28" s="60">
        <f>_xlfn.T.TEST(AK28:AK30,AL28:AL30,2,2)</f>
        <v>1.794428966933638E-4</v>
      </c>
      <c r="AW28" s="58" t="s">
        <v>66</v>
      </c>
    </row>
    <row r="29" spans="1:49" x14ac:dyDescent="0.3">
      <c r="A29" t="s">
        <v>54</v>
      </c>
      <c r="B29" s="34">
        <v>26.805</v>
      </c>
      <c r="C29" s="34">
        <v>25.015000000000001</v>
      </c>
      <c r="D29" s="34">
        <v>25.725000000000001</v>
      </c>
      <c r="E29" s="34">
        <v>24.015000000000001</v>
      </c>
      <c r="F29" s="27">
        <v>19.95</v>
      </c>
      <c r="G29" s="27">
        <v>19.305</v>
      </c>
      <c r="H29" s="27">
        <v>19.995000000000001</v>
      </c>
      <c r="I29" s="27">
        <v>19.77</v>
      </c>
      <c r="J29" s="29">
        <f t="shared" si="75"/>
        <v>-6.8550000000000004</v>
      </c>
      <c r="K29" s="29">
        <f t="shared" si="75"/>
        <v>-5.7100000000000009</v>
      </c>
      <c r="L29" s="29">
        <f t="shared" si="76"/>
        <v>-5.73</v>
      </c>
      <c r="M29" s="29">
        <f t="shared" si="77"/>
        <v>-4.245000000000001</v>
      </c>
      <c r="N29" s="29"/>
      <c r="O29" s="37">
        <f t="shared" si="78"/>
        <v>8.6385207290646006E-3</v>
      </c>
      <c r="P29" s="37">
        <f t="shared" si="79"/>
        <v>1.9103754338938565E-2</v>
      </c>
      <c r="Q29" s="37">
        <f t="shared" si="80"/>
        <v>1.8840747307668132E-2</v>
      </c>
      <c r="R29" s="37">
        <f t="shared" si="81"/>
        <v>5.2738487258126084E-2</v>
      </c>
      <c r="S29" s="37"/>
      <c r="T29" s="27">
        <v>0.88500000000000001</v>
      </c>
      <c r="U29" s="27">
        <v>0.79600000000000004</v>
      </c>
      <c r="V29" s="27">
        <v>0.77400000000000002</v>
      </c>
      <c r="W29" s="27">
        <v>0.72899999999999998</v>
      </c>
      <c r="X29" s="27"/>
      <c r="Y29" s="29">
        <f>T29/$T$4</f>
        <v>1</v>
      </c>
      <c r="Z29" s="29">
        <f t="shared" ref="Z29" si="93">U29/$T$4</f>
        <v>0.89943502824858756</v>
      </c>
      <c r="AA29" s="29">
        <f t="shared" ref="AA29" si="94">V29/$T$4</f>
        <v>0.87457627118644066</v>
      </c>
      <c r="AB29" s="29">
        <f t="shared" ref="AB29" si="95">W29/$T$4</f>
        <v>0.82372881355932204</v>
      </c>
      <c r="AC29" s="29"/>
      <c r="AD29" s="34">
        <f t="shared" si="85"/>
        <v>8.6385207290646006E-3</v>
      </c>
      <c r="AE29" s="34">
        <f t="shared" si="86"/>
        <v>2.1239726871809837E-2</v>
      </c>
      <c r="AF29" s="34">
        <f t="shared" si="87"/>
        <v>2.1542714944814339E-2</v>
      </c>
      <c r="AG29" s="34">
        <f t="shared" si="88"/>
        <v>6.4024089469741544E-2</v>
      </c>
      <c r="AH29" s="34"/>
      <c r="AI29" s="40">
        <f t="shared" ref="AI29:AK29" si="96">AD29/$AG$29</f>
        <v>0.13492610048202647</v>
      </c>
      <c r="AJ29" s="40">
        <f t="shared" si="96"/>
        <v>0.33174586390405369</v>
      </c>
      <c r="AK29" s="40">
        <f t="shared" si="96"/>
        <v>0.33647827127624597</v>
      </c>
      <c r="AL29" s="40">
        <f>AG29/$AG$29</f>
        <v>1</v>
      </c>
      <c r="AM29" s="40"/>
      <c r="AN29" s="48">
        <f>_xlfn.STDEV.S(AI28:AI30)</f>
        <v>4.0438067789516564E-2</v>
      </c>
      <c r="AO29" s="49">
        <f t="shared" ref="AO29" si="97">_xlfn.STDEV.S(AJ28:AJ30)</f>
        <v>8.0126679519458663E-2</v>
      </c>
      <c r="AP29" s="49">
        <f t="shared" ref="AP29" si="98">_xlfn.STDEV.S(AK28:AK30)</f>
        <v>9.7795195868205925E-2</v>
      </c>
      <c r="AQ29" s="49">
        <f t="shared" ref="AQ29" si="99">_xlfn.STDEV.S(AL28:AL30)</f>
        <v>0</v>
      </c>
      <c r="AR29" s="47" t="s">
        <v>59</v>
      </c>
      <c r="AS29" s="57"/>
      <c r="AT29" s="57"/>
      <c r="AU29" s="57"/>
      <c r="AV29" s="57"/>
      <c r="AW29" s="57"/>
    </row>
    <row r="30" spans="1:49" ht="15" thickBot="1" x14ac:dyDescent="0.35">
      <c r="A30" t="s">
        <v>70</v>
      </c>
      <c r="B30" s="34">
        <v>27.23</v>
      </c>
      <c r="C30" s="34">
        <v>24.990000000000002</v>
      </c>
      <c r="D30" s="34">
        <v>25.674999999999997</v>
      </c>
      <c r="E30" s="34">
        <v>23.369999999999997</v>
      </c>
      <c r="F30" s="27">
        <v>20.594999999999999</v>
      </c>
      <c r="G30" s="27">
        <v>20.55</v>
      </c>
      <c r="H30" s="27">
        <v>20.895</v>
      </c>
      <c r="I30" s="27">
        <v>20.59</v>
      </c>
      <c r="J30" s="29">
        <f t="shared" si="75"/>
        <v>-6.6350000000000016</v>
      </c>
      <c r="K30" s="29">
        <f t="shared" si="75"/>
        <v>-4.4400000000000013</v>
      </c>
      <c r="L30" s="29">
        <f t="shared" si="76"/>
        <v>-4.7799999999999976</v>
      </c>
      <c r="M30" s="29">
        <f t="shared" si="77"/>
        <v>-2.7799999999999976</v>
      </c>
      <c r="N30" s="29"/>
      <c r="O30" s="37">
        <f t="shared" si="78"/>
        <v>1.0061575230545501E-2</v>
      </c>
      <c r="P30" s="37">
        <f t="shared" si="79"/>
        <v>4.6070913040346884E-2</v>
      </c>
      <c r="Q30" s="37">
        <f t="shared" si="80"/>
        <v>3.6397924577139314E-2</v>
      </c>
      <c r="R30" s="37">
        <f t="shared" si="81"/>
        <v>0.14559169830855725</v>
      </c>
      <c r="S30" s="37"/>
      <c r="T30" s="27">
        <v>0.82599999999999996</v>
      </c>
      <c r="U30" s="27">
        <v>0.79300000000000004</v>
      </c>
      <c r="V30" s="27">
        <v>0.82</v>
      </c>
      <c r="W30" s="27">
        <v>0.82799999999999996</v>
      </c>
      <c r="X30" s="27"/>
      <c r="Y30" s="29">
        <f>T30/$T$5</f>
        <v>1</v>
      </c>
      <c r="Z30" s="29">
        <f t="shared" ref="Z30" si="100">U30/$T$5</f>
        <v>0.9600484261501212</v>
      </c>
      <c r="AA30" s="29">
        <f t="shared" ref="AA30" si="101">V30/$T$5</f>
        <v>0.99273607748184023</v>
      </c>
      <c r="AB30" s="29">
        <f t="shared" ref="AB30" si="102">W30/$T$5</f>
        <v>1.0024213075060533</v>
      </c>
      <c r="AC30" s="29"/>
      <c r="AD30" s="34">
        <f t="shared" si="85"/>
        <v>1.0061575230545501E-2</v>
      </c>
      <c r="AE30" s="34">
        <f t="shared" si="86"/>
        <v>4.7988113709112885E-2</v>
      </c>
      <c r="AF30" s="34">
        <f t="shared" si="87"/>
        <v>3.6664250854533016E-2</v>
      </c>
      <c r="AG30" s="34">
        <f t="shared" si="88"/>
        <v>0.145240027539696</v>
      </c>
      <c r="AH30" s="34"/>
      <c r="AI30" s="40">
        <f t="shared" ref="AI30:AK30" si="103">AD30/$AG$30</f>
        <v>6.9275497953176446E-2</v>
      </c>
      <c r="AJ30" s="40">
        <f t="shared" si="103"/>
        <v>0.33040556740459931</v>
      </c>
      <c r="AK30" s="40">
        <f t="shared" si="103"/>
        <v>0.2524390243902439</v>
      </c>
      <c r="AL30" s="40">
        <f>AG30/$AG$30</f>
        <v>1</v>
      </c>
      <c r="AM30" s="40"/>
      <c r="AN30" s="53"/>
      <c r="AO30" s="54"/>
      <c r="AP30" s="54"/>
      <c r="AQ30" s="54"/>
      <c r="AR30" s="55"/>
      <c r="AS30" s="57"/>
      <c r="AT30" s="57"/>
      <c r="AU30" s="57"/>
      <c r="AV30" s="57"/>
      <c r="AW30" s="5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8D63-E10D-4BE3-B3D7-9015CF729892}">
  <dimension ref="A1:K42"/>
  <sheetViews>
    <sheetView topLeftCell="A14" zoomScaleNormal="100" workbookViewId="0">
      <selection activeCell="A30" sqref="A30"/>
    </sheetView>
  </sheetViews>
  <sheetFormatPr defaultRowHeight="14.4" x14ac:dyDescent="0.3"/>
  <cols>
    <col min="1" max="1" width="12" customWidth="1"/>
    <col min="2" max="2" width="16.44140625" bestFit="1" customWidth="1"/>
    <col min="4" max="4" width="16.77734375" customWidth="1"/>
    <col min="5" max="5" width="43.88671875" bestFit="1" customWidth="1"/>
    <col min="6" max="6" width="31.5546875" bestFit="1" customWidth="1"/>
  </cols>
  <sheetData>
    <row r="1" spans="1:11" s="20" customFormat="1" x14ac:dyDescent="0.3">
      <c r="A1" s="26" t="s">
        <v>68</v>
      </c>
    </row>
    <row r="2" spans="1:11" x14ac:dyDescent="0.3">
      <c r="A2" s="2" t="s">
        <v>51</v>
      </c>
      <c r="B2" t="s">
        <v>55</v>
      </c>
    </row>
    <row r="3" spans="1:11" x14ac:dyDescent="0.3">
      <c r="A3" s="20" t="s">
        <v>35</v>
      </c>
      <c r="B3" s="20" t="s">
        <v>36</v>
      </c>
      <c r="C3" s="20" t="s">
        <v>37</v>
      </c>
      <c r="D3" s="20" t="s">
        <v>38</v>
      </c>
      <c r="E3" s="20" t="s">
        <v>45</v>
      </c>
      <c r="F3" s="20" t="s">
        <v>52</v>
      </c>
      <c r="G3" s="21" t="s">
        <v>53</v>
      </c>
      <c r="H3" s="21"/>
      <c r="I3" s="21"/>
      <c r="J3" s="21"/>
      <c r="K3" s="20"/>
    </row>
    <row r="4" spans="1:11" x14ac:dyDescent="0.3">
      <c r="A4" t="s">
        <v>40</v>
      </c>
      <c r="B4">
        <v>90</v>
      </c>
      <c r="C4">
        <v>1.1200000000000001</v>
      </c>
      <c r="D4">
        <f>C4/B4</f>
        <v>1.2444444444444445E-2</v>
      </c>
      <c r="E4" t="s">
        <v>50</v>
      </c>
      <c r="F4">
        <f>D4-$D$8</f>
        <v>1.2166111111111112E-2</v>
      </c>
      <c r="G4" s="2">
        <f>F4/$F$4</f>
        <v>1</v>
      </c>
    </row>
    <row r="5" spans="1:11" x14ac:dyDescent="0.3">
      <c r="A5" t="s">
        <v>41</v>
      </c>
      <c r="B5">
        <v>160</v>
      </c>
      <c r="C5">
        <v>0.58940000000000003</v>
      </c>
      <c r="D5">
        <f>C5/B5</f>
        <v>3.6837500000000004E-3</v>
      </c>
      <c r="E5" t="s">
        <v>49</v>
      </c>
      <c r="F5">
        <f t="shared" ref="F5:F7" si="0">D5-$D$8</f>
        <v>3.4054166666666668E-3</v>
      </c>
      <c r="G5" s="2">
        <f>F5/$F$4</f>
        <v>0.27991004155440885</v>
      </c>
    </row>
    <row r="6" spans="1:11" x14ac:dyDescent="0.3">
      <c r="A6" t="s">
        <v>42</v>
      </c>
      <c r="B6">
        <v>160</v>
      </c>
      <c r="C6">
        <v>7.4700000000000003E-2</v>
      </c>
      <c r="D6">
        <f>C6/B6</f>
        <v>4.66875E-4</v>
      </c>
      <c r="E6" t="s">
        <v>48</v>
      </c>
      <c r="F6">
        <f t="shared" si="0"/>
        <v>1.8854166666666666E-4</v>
      </c>
      <c r="G6" s="2">
        <f>F6/$F$6</f>
        <v>1</v>
      </c>
    </row>
    <row r="7" spans="1:11" x14ac:dyDescent="0.3">
      <c r="A7" t="s">
        <v>43</v>
      </c>
      <c r="B7">
        <v>60</v>
      </c>
      <c r="C7">
        <v>6.7000000000000004E-2</v>
      </c>
      <c r="D7">
        <f>C7/B7</f>
        <v>1.1166666666666666E-3</v>
      </c>
      <c r="E7" t="s">
        <v>46</v>
      </c>
      <c r="F7">
        <f t="shared" si="0"/>
        <v>8.3833333333333329E-4</v>
      </c>
      <c r="G7" s="2">
        <f>F7/$F$6</f>
        <v>4.4464088397790054</v>
      </c>
    </row>
    <row r="8" spans="1:11" x14ac:dyDescent="0.3">
      <c r="A8" t="s">
        <v>44</v>
      </c>
      <c r="B8">
        <v>120</v>
      </c>
      <c r="C8">
        <v>3.3399999999999999E-2</v>
      </c>
      <c r="D8">
        <f t="shared" ref="D8" si="1">C8/B8</f>
        <v>2.7833333333333334E-4</v>
      </c>
      <c r="E8" t="s">
        <v>47</v>
      </c>
    </row>
    <row r="11" spans="1:11" x14ac:dyDescent="0.3">
      <c r="A11" s="2" t="s">
        <v>54</v>
      </c>
      <c r="B11" t="s">
        <v>56</v>
      </c>
    </row>
    <row r="12" spans="1:11" x14ac:dyDescent="0.3">
      <c r="A12" s="20" t="s">
        <v>35</v>
      </c>
      <c r="B12" s="20" t="s">
        <v>36</v>
      </c>
      <c r="C12" s="20" t="s">
        <v>37</v>
      </c>
      <c r="D12" s="20" t="s">
        <v>38</v>
      </c>
      <c r="E12" s="20" t="s">
        <v>45</v>
      </c>
      <c r="F12" s="20" t="s">
        <v>52</v>
      </c>
      <c r="G12" s="21" t="s">
        <v>53</v>
      </c>
      <c r="H12" s="21"/>
      <c r="I12" s="21"/>
      <c r="J12" s="21"/>
      <c r="K12" s="20"/>
    </row>
    <row r="13" spans="1:11" x14ac:dyDescent="0.3">
      <c r="A13" t="s">
        <v>40</v>
      </c>
      <c r="B13">
        <v>160</v>
      </c>
      <c r="C13">
        <v>1.4412</v>
      </c>
      <c r="D13">
        <f>C13/B13</f>
        <v>9.0074999999999999E-3</v>
      </c>
      <c r="E13" t="s">
        <v>50</v>
      </c>
      <c r="F13">
        <f>D13-$D$17</f>
        <v>8.7829545454545452E-3</v>
      </c>
      <c r="G13" s="2">
        <f>F13/$F$13</f>
        <v>1</v>
      </c>
    </row>
    <row r="14" spans="1:11" x14ac:dyDescent="0.3">
      <c r="A14" t="s">
        <v>41</v>
      </c>
      <c r="B14">
        <v>130</v>
      </c>
      <c r="C14">
        <v>0.16300000000000001</v>
      </c>
      <c r="D14">
        <f t="shared" ref="D14:D16" si="2">C14/B14</f>
        <v>1.253846153846154E-3</v>
      </c>
      <c r="E14" t="s">
        <v>49</v>
      </c>
      <c r="F14">
        <f t="shared" ref="F14:F16" si="3">D14-$D$17</f>
        <v>1.0293006993006995E-3</v>
      </c>
      <c r="G14" s="2">
        <f>F14/$F$13</f>
        <v>0.11719298944036946</v>
      </c>
    </row>
    <row r="15" spans="1:11" x14ac:dyDescent="0.3">
      <c r="A15" t="s">
        <v>42</v>
      </c>
      <c r="B15">
        <v>190</v>
      </c>
      <c r="C15">
        <v>0.17710000000000001</v>
      </c>
      <c r="D15">
        <f t="shared" si="2"/>
        <v>9.321052631578948E-4</v>
      </c>
      <c r="E15" t="s">
        <v>48</v>
      </c>
      <c r="F15">
        <f t="shared" si="3"/>
        <v>7.0755980861244021E-4</v>
      </c>
      <c r="G15" s="2">
        <f>F15/$F$15</f>
        <v>1</v>
      </c>
    </row>
    <row r="16" spans="1:11" x14ac:dyDescent="0.3">
      <c r="A16" t="s">
        <v>43</v>
      </c>
      <c r="B16">
        <v>180</v>
      </c>
      <c r="C16">
        <v>0.62919999999999998</v>
      </c>
      <c r="D16">
        <f t="shared" si="2"/>
        <v>3.4955555555555556E-3</v>
      </c>
      <c r="E16" t="s">
        <v>46</v>
      </c>
      <c r="F16">
        <f t="shared" si="3"/>
        <v>3.2710101010101009E-3</v>
      </c>
      <c r="G16" s="2">
        <f>F16/$F$15</f>
        <v>4.622945030505214</v>
      </c>
    </row>
    <row r="17" spans="1:11" x14ac:dyDescent="0.3">
      <c r="A17" t="s">
        <v>44</v>
      </c>
      <c r="B17">
        <v>110</v>
      </c>
      <c r="C17">
        <v>2.47E-2</v>
      </c>
      <c r="D17">
        <f t="shared" ref="D17" si="4">C17/B17</f>
        <v>2.2454545454545454E-4</v>
      </c>
      <c r="E17" t="s">
        <v>47</v>
      </c>
    </row>
    <row r="20" spans="1:11" x14ac:dyDescent="0.3">
      <c r="A20" s="2" t="s">
        <v>57</v>
      </c>
      <c r="B20" t="s">
        <v>56</v>
      </c>
    </row>
    <row r="21" spans="1:11" x14ac:dyDescent="0.3">
      <c r="A21" s="20" t="s">
        <v>35</v>
      </c>
      <c r="B21" s="20" t="s">
        <v>36</v>
      </c>
      <c r="C21" s="20" t="s">
        <v>37</v>
      </c>
      <c r="D21" s="20" t="s">
        <v>38</v>
      </c>
      <c r="E21" s="20" t="s">
        <v>45</v>
      </c>
      <c r="F21" s="20" t="s">
        <v>52</v>
      </c>
      <c r="G21" s="21" t="s">
        <v>53</v>
      </c>
      <c r="H21" s="21"/>
      <c r="I21" s="21"/>
      <c r="J21" s="21"/>
      <c r="K21" s="20"/>
    </row>
    <row r="22" spans="1:11" x14ac:dyDescent="0.3">
      <c r="A22" t="s">
        <v>40</v>
      </c>
      <c r="B22">
        <v>140</v>
      </c>
      <c r="C22">
        <v>0.65549999999999997</v>
      </c>
      <c r="D22">
        <f>C22/B22</f>
        <v>4.6821428571428569E-3</v>
      </c>
      <c r="E22" t="s">
        <v>50</v>
      </c>
      <c r="F22">
        <f>D22-$D$26</f>
        <v>4.5447744360902253E-3</v>
      </c>
      <c r="G22" s="2">
        <f>F22/$F$22</f>
        <v>1</v>
      </c>
    </row>
    <row r="23" spans="1:11" x14ac:dyDescent="0.3">
      <c r="A23" t="s">
        <v>41</v>
      </c>
      <c r="B23">
        <v>120</v>
      </c>
      <c r="C23">
        <v>0.1105</v>
      </c>
      <c r="D23">
        <f t="shared" ref="D23:D26" si="5">C23/B23</f>
        <v>9.2083333333333329E-4</v>
      </c>
      <c r="E23" t="s">
        <v>49</v>
      </c>
      <c r="F23">
        <f t="shared" ref="F23:F25" si="6">D23-$D$26</f>
        <v>7.8346491228070171E-4</v>
      </c>
      <c r="G23" s="2">
        <f>F23/$F$22</f>
        <v>0.17238807410532353</v>
      </c>
    </row>
    <row r="24" spans="1:11" x14ac:dyDescent="0.3">
      <c r="A24" t="s">
        <v>42</v>
      </c>
      <c r="B24">
        <v>200</v>
      </c>
      <c r="C24">
        <v>9.11E-2</v>
      </c>
      <c r="D24">
        <f t="shared" si="5"/>
        <v>4.5550000000000001E-4</v>
      </c>
      <c r="E24" t="s">
        <v>48</v>
      </c>
      <c r="F24">
        <f t="shared" si="6"/>
        <v>3.1813157894736843E-4</v>
      </c>
      <c r="G24" s="2">
        <f>F24/$F$24</f>
        <v>1</v>
      </c>
    </row>
    <row r="25" spans="1:11" x14ac:dyDescent="0.3">
      <c r="A25" t="s">
        <v>43</v>
      </c>
      <c r="B25">
        <v>140</v>
      </c>
      <c r="C25">
        <v>0.20830000000000001</v>
      </c>
      <c r="D25">
        <f t="shared" si="5"/>
        <v>1.487857142857143E-3</v>
      </c>
      <c r="E25" t="s">
        <v>46</v>
      </c>
      <c r="F25">
        <f t="shared" si="6"/>
        <v>1.3504887218045115E-3</v>
      </c>
      <c r="G25" s="2">
        <f>F25/$F$24</f>
        <v>4.2450633988395596</v>
      </c>
    </row>
    <row r="26" spans="1:11" x14ac:dyDescent="0.3">
      <c r="A26" t="s">
        <v>44</v>
      </c>
      <c r="B26">
        <v>190</v>
      </c>
      <c r="C26">
        <v>2.6100000000000002E-2</v>
      </c>
      <c r="D26">
        <f t="shared" si="5"/>
        <v>1.3736842105263158E-4</v>
      </c>
      <c r="E26" t="s">
        <v>47</v>
      </c>
    </row>
    <row r="29" spans="1:11" ht="15" thickBot="1" x14ac:dyDescent="0.35"/>
    <row r="30" spans="1:11" x14ac:dyDescent="0.3">
      <c r="A30" s="23" t="s">
        <v>131</v>
      </c>
      <c r="B30" s="10"/>
      <c r="C30" s="10"/>
      <c r="D30" s="10"/>
      <c r="E30" s="10"/>
      <c r="F30" s="11"/>
    </row>
    <row r="31" spans="1:11" x14ac:dyDescent="0.3">
      <c r="A31" s="12"/>
      <c r="E31" s="22" t="s">
        <v>58</v>
      </c>
      <c r="F31" s="24" t="s">
        <v>59</v>
      </c>
    </row>
    <row r="32" spans="1:11" x14ac:dyDescent="0.3">
      <c r="A32" s="12" t="s">
        <v>60</v>
      </c>
      <c r="B32">
        <v>1</v>
      </c>
      <c r="C32">
        <v>1</v>
      </c>
      <c r="D32">
        <v>1</v>
      </c>
      <c r="E32" s="21">
        <v>1</v>
      </c>
      <c r="F32" s="25">
        <v>0</v>
      </c>
    </row>
    <row r="33" spans="1:6" x14ac:dyDescent="0.3">
      <c r="A33" s="12" t="s">
        <v>61</v>
      </c>
      <c r="B33">
        <v>0.27991004155440885</v>
      </c>
      <c r="C33">
        <v>0.11719298944036946</v>
      </c>
      <c r="D33">
        <v>0.17238807410532353</v>
      </c>
      <c r="E33" s="21">
        <v>0.18983036836670061</v>
      </c>
      <c r="F33" s="25">
        <v>8.2748927388795232E-2</v>
      </c>
    </row>
    <row r="34" spans="1:6" x14ac:dyDescent="0.3">
      <c r="A34" s="12" t="s">
        <v>62</v>
      </c>
      <c r="B34">
        <v>1</v>
      </c>
      <c r="C34">
        <v>1</v>
      </c>
      <c r="D34">
        <v>1</v>
      </c>
      <c r="E34" s="21">
        <v>1</v>
      </c>
      <c r="F34" s="25">
        <v>0</v>
      </c>
    </row>
    <row r="35" spans="1:6" x14ac:dyDescent="0.3">
      <c r="A35" s="12" t="s">
        <v>63</v>
      </c>
      <c r="B35">
        <v>4.4464088397790054</v>
      </c>
      <c r="C35">
        <v>4.622945030505214</v>
      </c>
      <c r="D35">
        <v>4.2450633988395596</v>
      </c>
      <c r="E35" s="21">
        <v>4.4381390897079269</v>
      </c>
      <c r="F35" s="25">
        <v>0.18907650161311138</v>
      </c>
    </row>
    <row r="36" spans="1:6" x14ac:dyDescent="0.3">
      <c r="A36" s="12"/>
      <c r="F36" s="13"/>
    </row>
    <row r="37" spans="1:6" x14ac:dyDescent="0.3">
      <c r="A37" s="12"/>
      <c r="F37" s="13"/>
    </row>
    <row r="38" spans="1:6" x14ac:dyDescent="0.3">
      <c r="A38" s="14" t="s">
        <v>64</v>
      </c>
      <c r="C38" t="s">
        <v>88</v>
      </c>
      <c r="F38" s="13"/>
    </row>
    <row r="39" spans="1:6" x14ac:dyDescent="0.3">
      <c r="A39" s="12"/>
      <c r="B39" s="20" t="s">
        <v>65</v>
      </c>
      <c r="D39" s="20" t="s">
        <v>67</v>
      </c>
      <c r="F39" s="13"/>
    </row>
    <row r="40" spans="1:6" x14ac:dyDescent="0.3">
      <c r="A40" s="3" t="s">
        <v>66</v>
      </c>
      <c r="B40" s="1">
        <f>_xlfn.T.TEST(B32:D32,B33:D33,2,2)</f>
        <v>7.090108134639394E-5</v>
      </c>
      <c r="C40" s="1"/>
      <c r="D40" s="1">
        <f>_xlfn.T.TEST(B34:D34,B35:D35,2,2)</f>
        <v>6.0569230912818159E-6</v>
      </c>
      <c r="F40" s="13"/>
    </row>
    <row r="41" spans="1:6" ht="15" thickBot="1" x14ac:dyDescent="0.35">
      <c r="A41" s="17"/>
      <c r="B41" s="18"/>
      <c r="C41" s="18"/>
      <c r="D41" s="18"/>
      <c r="E41" s="18"/>
      <c r="F41" s="19"/>
    </row>
    <row r="42" spans="1:6" x14ac:dyDescent="0.3">
      <c r="A4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Jiří</dc:creator>
  <cp:lastModifiedBy>Pospíšil Jiří</cp:lastModifiedBy>
  <dcterms:created xsi:type="dcterms:W3CDTF">2023-11-30T11:19:09Z</dcterms:created>
  <dcterms:modified xsi:type="dcterms:W3CDTF">2023-12-04T14:37:51Z</dcterms:modified>
</cp:coreProperties>
</file>