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4"/>
  <workbookPr/>
  <mc:AlternateContent xmlns:mc="http://schemas.openxmlformats.org/markup-compatibility/2006">
    <mc:Choice Requires="x15">
      <x15ac:absPath xmlns:x15ac="http://schemas.microsoft.com/office/spreadsheetml/2010/11/ac" url="/Users/moriya/mrk_manuscript/2022_GoToCloud/PHASE04_CommunBiol_GoToCloud_Manuscript/20240627_CommunBiol_GoToCloud_Manuscript_reviewers_comments/20240813_CommunBiol_ver02o03_GoToCloud_Revised_Manuscript/"/>
    </mc:Choice>
  </mc:AlternateContent>
  <xr:revisionPtr revIDLastSave="0" documentId="13_ncr:1_{98A0B778-9A83-1B44-83E3-8C34FB537A76}" xr6:coauthVersionLast="47" xr6:coauthVersionMax="47" xr10:uidLastSave="{00000000-0000-0000-0000-000000000000}"/>
  <bookViews>
    <workbookView xWindow="1040" yWindow="500" windowWidth="36660" windowHeight="19560" tabRatio="500" xr2:uid="{00000000-000D-0000-FFFF-FFFF00000000}"/>
  </bookViews>
  <sheets>
    <sheet name="Pricing" sheetId="26" r:id="rId1"/>
    <sheet name="Refine3D" sheetId="18" r:id="rId2"/>
    <sheet name="Class3D" sheetId="20" r:id="rId3"/>
    <sheet name="Class2D" sheetId="19" r:id="rId4"/>
    <sheet name="Polish" sheetId="22" r:id="rId5"/>
    <sheet name="Class2D_VDAM" sheetId="23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1" i="26" l="1"/>
  <c r="B18" i="26"/>
  <c r="Q19" i="23"/>
  <c r="Z26" i="22"/>
  <c r="P25" i="22"/>
  <c r="AA41" i="19"/>
  <c r="Q39" i="19"/>
  <c r="Q39" i="18"/>
  <c r="AA39" i="18"/>
  <c r="AA40" i="20"/>
  <c r="Q40" i="20"/>
  <c r="Q5" i="20"/>
  <c r="Q20" i="23"/>
  <c r="Q21" i="23"/>
  <c r="Q14" i="23"/>
  <c r="Q15" i="23"/>
  <c r="Q16" i="23"/>
  <c r="Q17" i="23"/>
  <c r="Q10" i="23"/>
  <c r="Q11" i="23"/>
  <c r="Q12" i="23"/>
  <c r="Q6" i="23"/>
  <c r="Q7" i="23"/>
  <c r="Q8" i="23"/>
  <c r="Q5" i="23"/>
  <c r="Z21" i="22"/>
  <c r="Z23" i="22"/>
  <c r="Z24" i="22"/>
  <c r="Z25" i="22"/>
  <c r="Z27" i="22"/>
  <c r="Z17" i="22"/>
  <c r="Z18" i="22"/>
  <c r="Z19" i="22"/>
  <c r="Z20" i="22"/>
  <c r="Z14" i="22"/>
  <c r="Z15" i="22"/>
  <c r="Z11" i="22"/>
  <c r="Z12" i="22"/>
  <c r="Z13" i="22"/>
  <c r="Z6" i="22"/>
  <c r="Z7" i="22"/>
  <c r="Z8" i="22"/>
  <c r="Z9" i="22"/>
  <c r="Z5" i="22"/>
  <c r="P23" i="22"/>
  <c r="P24" i="22"/>
  <c r="P26" i="22"/>
  <c r="P27" i="22"/>
  <c r="P17" i="22"/>
  <c r="P18" i="22"/>
  <c r="P19" i="22"/>
  <c r="P20" i="22"/>
  <c r="P21" i="22"/>
  <c r="P11" i="22"/>
  <c r="P12" i="22"/>
  <c r="P13" i="22"/>
  <c r="P14" i="22"/>
  <c r="P15" i="22"/>
  <c r="P6" i="22"/>
  <c r="P7" i="22"/>
  <c r="P8" i="22"/>
  <c r="P9" i="22"/>
  <c r="P5" i="22"/>
  <c r="AA33" i="19"/>
  <c r="AA34" i="19"/>
  <c r="AA35" i="19"/>
  <c r="AA36" i="19"/>
  <c r="AA38" i="19"/>
  <c r="AA39" i="19"/>
  <c r="AA40" i="19"/>
  <c r="AA42" i="19"/>
  <c r="AA22" i="19"/>
  <c r="AA23" i="19"/>
  <c r="AA24" i="19"/>
  <c r="AA25" i="19"/>
  <c r="AA27" i="19"/>
  <c r="AA28" i="19"/>
  <c r="AA29" i="19"/>
  <c r="AA30" i="19"/>
  <c r="AA31" i="19"/>
  <c r="AA16" i="19"/>
  <c r="AA17" i="19"/>
  <c r="AA18" i="19"/>
  <c r="AA19" i="19"/>
  <c r="AA20" i="19"/>
  <c r="AA6" i="19"/>
  <c r="AA7" i="19"/>
  <c r="AA8" i="19"/>
  <c r="AA10" i="19"/>
  <c r="AA11" i="19"/>
  <c r="AA12" i="19"/>
  <c r="AA13" i="19"/>
  <c r="AA14" i="19"/>
  <c r="AA5" i="19"/>
  <c r="Q48" i="19"/>
  <c r="Q49" i="19"/>
  <c r="Q50" i="19"/>
  <c r="Q38" i="19"/>
  <c r="Q40" i="19"/>
  <c r="Q41" i="19"/>
  <c r="Q42" i="19"/>
  <c r="Q44" i="19"/>
  <c r="Q45" i="19"/>
  <c r="Q46" i="19"/>
  <c r="Q6" i="19"/>
  <c r="Q7" i="19"/>
  <c r="Q8" i="19"/>
  <c r="Q10" i="19"/>
  <c r="Q11" i="19"/>
  <c r="Q12" i="19"/>
  <c r="Q13" i="19"/>
  <c r="Q14" i="19"/>
  <c r="Q16" i="19"/>
  <c r="Q17" i="19"/>
  <c r="Q18" i="19"/>
  <c r="Q19" i="19"/>
  <c r="Q20" i="19"/>
  <c r="Q22" i="19"/>
  <c r="Q23" i="19"/>
  <c r="Q24" i="19"/>
  <c r="Q25" i="19"/>
  <c r="Q27" i="19"/>
  <c r="Q28" i="19"/>
  <c r="Q29" i="19"/>
  <c r="Q30" i="19"/>
  <c r="Q31" i="19"/>
  <c r="Q33" i="19"/>
  <c r="Q34" i="19"/>
  <c r="Q35" i="19"/>
  <c r="Q36" i="19"/>
  <c r="Q5" i="19"/>
  <c r="AA38" i="20"/>
  <c r="AA39" i="20"/>
  <c r="AA41" i="20"/>
  <c r="AA42" i="20"/>
  <c r="AA34" i="20"/>
  <c r="AA35" i="20"/>
  <c r="AA36" i="20"/>
  <c r="AA33" i="20"/>
  <c r="AA31" i="20"/>
  <c r="AA29" i="20"/>
  <c r="AA30" i="20"/>
  <c r="AA28" i="20"/>
  <c r="AA27" i="20"/>
  <c r="AA25" i="20"/>
  <c r="AA20" i="20"/>
  <c r="AA22" i="20"/>
  <c r="AA23" i="20"/>
  <c r="AA24" i="20"/>
  <c r="AA16" i="20"/>
  <c r="AA17" i="20"/>
  <c r="AA18" i="20"/>
  <c r="AA19" i="20"/>
  <c r="AA14" i="20"/>
  <c r="AA6" i="20"/>
  <c r="AA7" i="20"/>
  <c r="AA8" i="20"/>
  <c r="AA10" i="20"/>
  <c r="AA11" i="20"/>
  <c r="AA12" i="20"/>
  <c r="AA13" i="20"/>
  <c r="AA5" i="20"/>
  <c r="Q31" i="20"/>
  <c r="Q33" i="20"/>
  <c r="Q34" i="20"/>
  <c r="Q35" i="20"/>
  <c r="Q36" i="20"/>
  <c r="Q38" i="20"/>
  <c r="Q39" i="20"/>
  <c r="Q41" i="20"/>
  <c r="Q42" i="20"/>
  <c r="Q44" i="20"/>
  <c r="Q45" i="20"/>
  <c r="Q46" i="20"/>
  <c r="Q48" i="20"/>
  <c r="Q49" i="20"/>
  <c r="Q50" i="20"/>
  <c r="Q25" i="20"/>
  <c r="Q27" i="20"/>
  <c r="Q28" i="20"/>
  <c r="Q29" i="20"/>
  <c r="Q30" i="20"/>
  <c r="Q20" i="20"/>
  <c r="Q22" i="20"/>
  <c r="Q23" i="20"/>
  <c r="Q24" i="20"/>
  <c r="Q16" i="20"/>
  <c r="Q17" i="20"/>
  <c r="Q18" i="20"/>
  <c r="Q19" i="20"/>
  <c r="Q10" i="20"/>
  <c r="Q11" i="20"/>
  <c r="Q12" i="20"/>
  <c r="Q13" i="20"/>
  <c r="Q14" i="20"/>
  <c r="Q6" i="20"/>
  <c r="Q7" i="20"/>
  <c r="Q8" i="20"/>
  <c r="S5" i="20"/>
  <c r="AA36" i="18"/>
  <c r="AA38" i="18"/>
  <c r="AA40" i="18"/>
  <c r="AA41" i="18"/>
  <c r="AA42" i="18"/>
  <c r="AA30" i="18"/>
  <c r="AA31" i="18"/>
  <c r="AA33" i="18"/>
  <c r="AA34" i="18"/>
  <c r="AA35" i="18"/>
  <c r="AA27" i="18"/>
  <c r="AA28" i="18"/>
  <c r="AA29" i="18"/>
  <c r="AA25" i="18"/>
  <c r="AA22" i="18"/>
  <c r="AA23" i="18"/>
  <c r="AA24" i="18"/>
  <c r="AA13" i="18"/>
  <c r="AA14" i="18"/>
  <c r="AA16" i="18"/>
  <c r="AA17" i="18"/>
  <c r="AA18" i="18"/>
  <c r="AA19" i="18"/>
  <c r="AA20" i="18"/>
  <c r="AA6" i="18"/>
  <c r="AA7" i="18"/>
  <c r="AA8" i="18"/>
  <c r="AA10" i="18"/>
  <c r="AA11" i="18"/>
  <c r="AA12" i="18"/>
  <c r="AA5" i="18"/>
  <c r="Q5" i="18"/>
  <c r="Q38" i="18"/>
  <c r="Q40" i="18"/>
  <c r="Q41" i="18"/>
  <c r="Q42" i="18"/>
  <c r="Q44" i="18"/>
  <c r="Q45" i="18"/>
  <c r="Q46" i="18"/>
  <c r="Q48" i="18"/>
  <c r="Q49" i="18"/>
  <c r="Q50" i="18"/>
  <c r="Q51" i="18"/>
  <c r="Q22" i="18"/>
  <c r="Q23" i="18"/>
  <c r="Q24" i="18"/>
  <c r="Q25" i="18"/>
  <c r="Q27" i="18"/>
  <c r="Q28" i="18"/>
  <c r="Q29" i="18"/>
  <c r="Q30" i="18"/>
  <c r="Q31" i="18"/>
  <c r="Q33" i="18"/>
  <c r="Q34" i="18"/>
  <c r="Q35" i="18"/>
  <c r="Q36" i="18"/>
  <c r="Q16" i="18"/>
  <c r="Q17" i="18"/>
  <c r="Q18" i="18"/>
  <c r="Q19" i="18"/>
  <c r="Q20" i="18"/>
  <c r="Q10" i="18"/>
  <c r="Q11" i="18"/>
  <c r="Q12" i="18"/>
  <c r="Q13" i="18"/>
  <c r="Q14" i="18"/>
  <c r="Q6" i="18"/>
  <c r="Q7" i="18"/>
  <c r="Q8" i="18"/>
  <c r="S36" i="18"/>
  <c r="S42" i="18"/>
  <c r="B34" i="26"/>
  <c r="AD17" i="18" s="1"/>
  <c r="B33" i="26"/>
  <c r="B23" i="26"/>
  <c r="AC40" i="19" s="1"/>
  <c r="R19" i="18"/>
  <c r="S51" i="18" l="1"/>
  <c r="S49" i="18"/>
  <c r="S44" i="19"/>
  <c r="R16" i="18"/>
  <c r="AB40" i="18"/>
  <c r="S34" i="18"/>
  <c r="AB34" i="18"/>
  <c r="R42" i="20"/>
  <c r="S23" i="18"/>
  <c r="AC12" i="18"/>
  <c r="AC40" i="18"/>
  <c r="S17" i="20"/>
  <c r="S20" i="18"/>
  <c r="S14" i="18"/>
  <c r="AC34" i="18"/>
  <c r="AD7" i="18"/>
  <c r="T27" i="18"/>
  <c r="T29" i="18"/>
  <c r="AB19" i="18"/>
  <c r="T39" i="20"/>
  <c r="AD34" i="20"/>
  <c r="T46" i="20"/>
  <c r="R23" i="18"/>
  <c r="AD16" i="20"/>
  <c r="S45" i="18"/>
  <c r="R6" i="20"/>
  <c r="S5" i="19"/>
  <c r="AD41" i="19"/>
  <c r="T40" i="20"/>
  <c r="T20" i="23"/>
  <c r="T14" i="23"/>
  <c r="T16" i="23"/>
  <c r="T10" i="23"/>
  <c r="T12" i="23"/>
  <c r="T7" i="23"/>
  <c r="AD39" i="20"/>
  <c r="AD7" i="20"/>
  <c r="AD12" i="20"/>
  <c r="AD17" i="20"/>
  <c r="AD22" i="20"/>
  <c r="AD27" i="20"/>
  <c r="AD31" i="20"/>
  <c r="AD36" i="20"/>
  <c r="T42" i="20"/>
  <c r="T48" i="20"/>
  <c r="T7" i="20"/>
  <c r="T19" i="23"/>
  <c r="AC23" i="22"/>
  <c r="AC25" i="22"/>
  <c r="AC17" i="22"/>
  <c r="AC19" i="22"/>
  <c r="AC14" i="22"/>
  <c r="AC11" i="22"/>
  <c r="AC13" i="22"/>
  <c r="AC7" i="22"/>
  <c r="AC9" i="22"/>
  <c r="S23" i="22"/>
  <c r="S26" i="22"/>
  <c r="S17" i="22"/>
  <c r="S19" i="22"/>
  <c r="S21" i="22"/>
  <c r="S12" i="22"/>
  <c r="S14" i="22"/>
  <c r="S6" i="22"/>
  <c r="S8" i="22"/>
  <c r="T5" i="19"/>
  <c r="S25" i="22"/>
  <c r="AC26" i="22"/>
  <c r="AD39" i="18"/>
  <c r="AD33" i="19"/>
  <c r="T39" i="19"/>
  <c r="T15" i="23"/>
  <c r="T8" i="23"/>
  <c r="AC15" i="22"/>
  <c r="S20" i="22"/>
  <c r="AD42" i="19"/>
  <c r="AD31" i="19"/>
  <c r="AD7" i="19"/>
  <c r="T49" i="19"/>
  <c r="T45" i="19"/>
  <c r="T14" i="19"/>
  <c r="T23" i="19"/>
  <c r="T34" i="19"/>
  <c r="T5" i="23"/>
  <c r="AC27" i="22"/>
  <c r="AC5" i="22"/>
  <c r="S24" i="22"/>
  <c r="S9" i="22"/>
  <c r="AD39" i="19"/>
  <c r="T39" i="18"/>
  <c r="T21" i="23"/>
  <c r="T6" i="23"/>
  <c r="AC6" i="22"/>
  <c r="S13" i="22"/>
  <c r="S5" i="22"/>
  <c r="AD36" i="19"/>
  <c r="AD27" i="19"/>
  <c r="AD18" i="19"/>
  <c r="AD13" i="19"/>
  <c r="T40" i="19"/>
  <c r="T10" i="19"/>
  <c r="T18" i="19"/>
  <c r="T29" i="19"/>
  <c r="T38" i="20"/>
  <c r="T45" i="20"/>
  <c r="T6" i="20"/>
  <c r="T12" i="20"/>
  <c r="T18" i="20"/>
  <c r="T29" i="20"/>
  <c r="AC20" i="22"/>
  <c r="S18" i="22"/>
  <c r="AD34" i="19"/>
  <c r="AD24" i="19"/>
  <c r="AD16" i="19"/>
  <c r="AD11" i="19"/>
  <c r="T50" i="19"/>
  <c r="T7" i="19"/>
  <c r="T16" i="19"/>
  <c r="T27" i="19"/>
  <c r="T35" i="19"/>
  <c r="AD42" i="20"/>
  <c r="AD11" i="20"/>
  <c r="AD18" i="20"/>
  <c r="AD24" i="20"/>
  <c r="AD30" i="20"/>
  <c r="AD5" i="20"/>
  <c r="T13" i="20"/>
  <c r="T24" i="20"/>
  <c r="T35" i="20"/>
  <c r="AD30" i="18"/>
  <c r="AD35" i="18"/>
  <c r="AD41" i="18"/>
  <c r="AD8" i="18"/>
  <c r="T17" i="23"/>
  <c r="AC18" i="22"/>
  <c r="S27" i="22"/>
  <c r="AD38" i="19"/>
  <c r="AD25" i="19"/>
  <c r="AD19" i="19"/>
  <c r="AD12" i="19"/>
  <c r="AD5" i="19"/>
  <c r="T41" i="19"/>
  <c r="T8" i="19"/>
  <c r="T19" i="19"/>
  <c r="T28" i="19"/>
  <c r="T41" i="20"/>
  <c r="T49" i="20"/>
  <c r="T10" i="20"/>
  <c r="T20" i="20"/>
  <c r="T31" i="20"/>
  <c r="T5" i="20"/>
  <c r="AD40" i="20"/>
  <c r="AC8" i="22"/>
  <c r="S15" i="22"/>
  <c r="AD20" i="19"/>
  <c r="T12" i="19"/>
  <c r="T17" i="19"/>
  <c r="T25" i="19"/>
  <c r="AD13" i="20"/>
  <c r="AD25" i="20"/>
  <c r="T44" i="20"/>
  <c r="T17" i="20"/>
  <c r="T27" i="20"/>
  <c r="AD34" i="18"/>
  <c r="AD6" i="18"/>
  <c r="AD13" i="18"/>
  <c r="AD19" i="18"/>
  <c r="T48" i="18"/>
  <c r="T36" i="18"/>
  <c r="AD29" i="19"/>
  <c r="AD17" i="19"/>
  <c r="AD10" i="19"/>
  <c r="T30" i="19"/>
  <c r="AD38" i="20"/>
  <c r="AD14" i="20"/>
  <c r="AD28" i="20"/>
  <c r="AC24" i="22"/>
  <c r="AC12" i="22"/>
  <c r="S11" i="22"/>
  <c r="AD14" i="19"/>
  <c r="T46" i="19"/>
  <c r="T13" i="19"/>
  <c r="T22" i="19"/>
  <c r="AD41" i="20"/>
  <c r="S7" i="22"/>
  <c r="AD22" i="19"/>
  <c r="AD30" i="19"/>
  <c r="AD6" i="19"/>
  <c r="T42" i="19"/>
  <c r="T30" i="20"/>
  <c r="AD38" i="18"/>
  <c r="AD16" i="18"/>
  <c r="AD22" i="18"/>
  <c r="T33" i="18"/>
  <c r="T45" i="18"/>
  <c r="T8" i="18"/>
  <c r="T13" i="18"/>
  <c r="T18" i="18"/>
  <c r="T23" i="18"/>
  <c r="T28" i="18"/>
  <c r="T38" i="19"/>
  <c r="T6" i="19"/>
  <c r="T31" i="19"/>
  <c r="T36" i="19"/>
  <c r="AD6" i="20"/>
  <c r="AD19" i="20"/>
  <c r="AD33" i="20"/>
  <c r="T22" i="20"/>
  <c r="AC21" i="22"/>
  <c r="AD23" i="20"/>
  <c r="T33" i="19"/>
  <c r="T8" i="20"/>
  <c r="T23" i="20"/>
  <c r="T36" i="20"/>
  <c r="AD31" i="18"/>
  <c r="AD42" i="18"/>
  <c r="AD14" i="18"/>
  <c r="T31" i="18"/>
  <c r="T40" i="18"/>
  <c r="T12" i="18"/>
  <c r="AD35" i="19"/>
  <c r="AD29" i="20"/>
  <c r="AD33" i="18"/>
  <c r="T11" i="23"/>
  <c r="AD28" i="19"/>
  <c r="AD23" i="19"/>
  <c r="T20" i="19"/>
  <c r="AD10" i="20"/>
  <c r="AD35" i="20"/>
  <c r="T14" i="20"/>
  <c r="T28" i="20"/>
  <c r="AD10" i="18"/>
  <c r="AD18" i="18"/>
  <c r="AD27" i="18"/>
  <c r="T49" i="18"/>
  <c r="T34" i="18"/>
  <c r="T42" i="18"/>
  <c r="T14" i="18"/>
  <c r="T20" i="18"/>
  <c r="T48" i="19"/>
  <c r="T16" i="20"/>
  <c r="AD36" i="18"/>
  <c r="AD11" i="18"/>
  <c r="AD28" i="18"/>
  <c r="AD5" i="18"/>
  <c r="T50" i="18"/>
  <c r="T35" i="18"/>
  <c r="T44" i="18"/>
  <c r="T22" i="18"/>
  <c r="T44" i="19"/>
  <c r="AD20" i="20"/>
  <c r="T50" i="20"/>
  <c r="T19" i="20"/>
  <c r="AD40" i="18"/>
  <c r="AD12" i="18"/>
  <c r="T51" i="18"/>
  <c r="T17" i="18"/>
  <c r="T5" i="18"/>
  <c r="AD40" i="19"/>
  <c r="T11" i="19"/>
  <c r="T24" i="19"/>
  <c r="T34" i="20"/>
  <c r="AD23" i="18"/>
  <c r="T30" i="18"/>
  <c r="T38" i="18"/>
  <c r="T46" i="18"/>
  <c r="T11" i="18"/>
  <c r="T24" i="18"/>
  <c r="AD24" i="18"/>
  <c r="T41" i="18"/>
  <c r="T6" i="18"/>
  <c r="T19" i="18"/>
  <c r="T25" i="18"/>
  <c r="AD8" i="19"/>
  <c r="AD8" i="20"/>
  <c r="T7" i="18"/>
  <c r="AD20" i="18"/>
  <c r="T11" i="20"/>
  <c r="AA26" i="22"/>
  <c r="AB39" i="18"/>
  <c r="Q5" i="22"/>
  <c r="AB41" i="20"/>
  <c r="AB36" i="20"/>
  <c r="AB30" i="20"/>
  <c r="AB20" i="20"/>
  <c r="AB16" i="20"/>
  <c r="AB14" i="20"/>
  <c r="AB10" i="20"/>
  <c r="AB5" i="20"/>
  <c r="AB34" i="19"/>
  <c r="AB36" i="19"/>
  <c r="AB39" i="19"/>
  <c r="AB42" i="19"/>
  <c r="AB23" i="19"/>
  <c r="AB25" i="19"/>
  <c r="AB28" i="19"/>
  <c r="AB30" i="19"/>
  <c r="AB16" i="19"/>
  <c r="AB18" i="19"/>
  <c r="AB20" i="19"/>
  <c r="AB7" i="19"/>
  <c r="AB10" i="19"/>
  <c r="AB12" i="19"/>
  <c r="AB14" i="19"/>
  <c r="R48" i="19"/>
  <c r="R50" i="19"/>
  <c r="R40" i="19"/>
  <c r="R42" i="19"/>
  <c r="R45" i="19"/>
  <c r="R6" i="19"/>
  <c r="R8" i="19"/>
  <c r="R11" i="19"/>
  <c r="R13" i="19"/>
  <c r="R16" i="19"/>
  <c r="R18" i="19"/>
  <c r="R20" i="19"/>
  <c r="R23" i="19"/>
  <c r="R25" i="19"/>
  <c r="R28" i="19"/>
  <c r="R30" i="19"/>
  <c r="R33" i="19"/>
  <c r="R35" i="19"/>
  <c r="R19" i="23"/>
  <c r="R20" i="23"/>
  <c r="R39" i="19"/>
  <c r="R5" i="23"/>
  <c r="AA23" i="22"/>
  <c r="AA25" i="22"/>
  <c r="AA17" i="22"/>
  <c r="AA19" i="22"/>
  <c r="AA14" i="22"/>
  <c r="AA11" i="22"/>
  <c r="AA13" i="22"/>
  <c r="AA7" i="22"/>
  <c r="AA9" i="22"/>
  <c r="Q23" i="22"/>
  <c r="Q26" i="22"/>
  <c r="Q17" i="22"/>
  <c r="Q19" i="22"/>
  <c r="Q21" i="22"/>
  <c r="Q12" i="22"/>
  <c r="Q14" i="22"/>
  <c r="Q6" i="22"/>
  <c r="Q8" i="22"/>
  <c r="R21" i="23"/>
  <c r="R10" i="23"/>
  <c r="R6" i="23"/>
  <c r="AA6" i="22"/>
  <c r="Q13" i="22"/>
  <c r="AB27" i="19"/>
  <c r="AB13" i="19"/>
  <c r="AB5" i="19"/>
  <c r="R10" i="19"/>
  <c r="R29" i="19"/>
  <c r="AB40" i="20"/>
  <c r="AA20" i="22"/>
  <c r="Q18" i="22"/>
  <c r="R16" i="23"/>
  <c r="R11" i="23"/>
  <c r="AA24" i="22"/>
  <c r="Q7" i="22"/>
  <c r="AB22" i="19"/>
  <c r="AB8" i="19"/>
  <c r="R46" i="19"/>
  <c r="R24" i="19"/>
  <c r="R5" i="19"/>
  <c r="AB42" i="20"/>
  <c r="AB27" i="20"/>
  <c r="AB19" i="20"/>
  <c r="R40" i="18"/>
  <c r="R45" i="18"/>
  <c r="R50" i="18"/>
  <c r="R24" i="18"/>
  <c r="R29" i="18"/>
  <c r="R34" i="18"/>
  <c r="R17" i="18"/>
  <c r="R10" i="18"/>
  <c r="R14" i="18"/>
  <c r="Q25" i="22"/>
  <c r="R39" i="18"/>
  <c r="R40" i="20"/>
  <c r="AA12" i="22"/>
  <c r="AA5" i="22"/>
  <c r="Q11" i="22"/>
  <c r="AB40" i="19"/>
  <c r="AB6" i="19"/>
  <c r="R44" i="19"/>
  <c r="R22" i="19"/>
  <c r="AB31" i="20"/>
  <c r="AB24" i="20"/>
  <c r="R34" i="20"/>
  <c r="R39" i="20"/>
  <c r="R45" i="20"/>
  <c r="R50" i="20"/>
  <c r="R29" i="20"/>
  <c r="R23" i="20"/>
  <c r="R18" i="20"/>
  <c r="R12" i="20"/>
  <c r="R7" i="20"/>
  <c r="AB41" i="19"/>
  <c r="R15" i="23"/>
  <c r="R12" i="23"/>
  <c r="R8" i="23"/>
  <c r="AA15" i="22"/>
  <c r="Q20" i="22"/>
  <c r="AB31" i="19"/>
  <c r="R49" i="19"/>
  <c r="R14" i="19"/>
  <c r="R34" i="19"/>
  <c r="AB35" i="20"/>
  <c r="AB17" i="20"/>
  <c r="AB12" i="20"/>
  <c r="AA18" i="22"/>
  <c r="Q27" i="22"/>
  <c r="AB29" i="19"/>
  <c r="AB17" i="19"/>
  <c r="R41" i="19"/>
  <c r="AB38" i="20"/>
  <c r="AB28" i="20"/>
  <c r="AB23" i="20"/>
  <c r="AB11" i="20"/>
  <c r="R35" i="20"/>
  <c r="R48" i="20"/>
  <c r="R22" i="20"/>
  <c r="R8" i="20"/>
  <c r="AB38" i="18"/>
  <c r="AB30" i="18"/>
  <c r="AB35" i="18"/>
  <c r="AB25" i="18"/>
  <c r="AB13" i="18"/>
  <c r="AB18" i="18"/>
  <c r="AB7" i="18"/>
  <c r="AB12" i="18"/>
  <c r="R51" i="18"/>
  <c r="R31" i="18"/>
  <c r="R20" i="18"/>
  <c r="AB6" i="20"/>
  <c r="R17" i="23"/>
  <c r="R7" i="23"/>
  <c r="AB38" i="19"/>
  <c r="R27" i="19"/>
  <c r="AB33" i="19"/>
  <c r="AB11" i="19"/>
  <c r="R38" i="19"/>
  <c r="R31" i="19"/>
  <c r="R36" i="19"/>
  <c r="AB25" i="20"/>
  <c r="AB7" i="20"/>
  <c r="AB13" i="20"/>
  <c r="R31" i="20"/>
  <c r="R44" i="20"/>
  <c r="R24" i="20"/>
  <c r="R14" i="20"/>
  <c r="R48" i="18"/>
  <c r="R28" i="18"/>
  <c r="R11" i="18"/>
  <c r="R38" i="20"/>
  <c r="R19" i="19"/>
  <c r="R30" i="20"/>
  <c r="R10" i="20"/>
  <c r="R14" i="23"/>
  <c r="AA21" i="22"/>
  <c r="Q24" i="22"/>
  <c r="AB35" i="19"/>
  <c r="AB22" i="20"/>
  <c r="AB27" i="18"/>
  <c r="AB16" i="18"/>
  <c r="AB11" i="18"/>
  <c r="R22" i="18"/>
  <c r="R18" i="18"/>
  <c r="R8" i="18"/>
  <c r="R12" i="19"/>
  <c r="AB29" i="20"/>
  <c r="R46" i="20"/>
  <c r="R27" i="20"/>
  <c r="R19" i="20"/>
  <c r="AA8" i="22"/>
  <c r="Q9" i="22"/>
  <c r="AB19" i="19"/>
  <c r="R7" i="19"/>
  <c r="R33" i="20"/>
  <c r="R41" i="20"/>
  <c r="R28" i="20"/>
  <c r="AB33" i="18"/>
  <c r="AB24" i="18"/>
  <c r="AB5" i="18"/>
  <c r="R30" i="18"/>
  <c r="R36" i="18"/>
  <c r="U36" i="18" s="1"/>
  <c r="AB8" i="20"/>
  <c r="R49" i="20"/>
  <c r="R16" i="20"/>
  <c r="R11" i="20"/>
  <c r="AB41" i="18"/>
  <c r="AB29" i="18"/>
  <c r="AB8" i="18"/>
  <c r="R42" i="18"/>
  <c r="R49" i="18"/>
  <c r="R6" i="18"/>
  <c r="AA27" i="22"/>
  <c r="AB24" i="19"/>
  <c r="Q15" i="22"/>
  <c r="R17" i="19"/>
  <c r="AB39" i="20"/>
  <c r="AB33" i="20"/>
  <c r="AB18" i="20"/>
  <c r="R17" i="20"/>
  <c r="U17" i="20" s="1"/>
  <c r="R5" i="20"/>
  <c r="AB42" i="18"/>
  <c r="AB14" i="18"/>
  <c r="AB10" i="18"/>
  <c r="R44" i="18"/>
  <c r="R33" i="18"/>
  <c r="R7" i="18"/>
  <c r="R36" i="20"/>
  <c r="R25" i="20"/>
  <c r="R20" i="20"/>
  <c r="R13" i="20"/>
  <c r="AB36" i="18"/>
  <c r="AB22" i="18"/>
  <c r="AB20" i="18"/>
  <c r="R38" i="18"/>
  <c r="R27" i="18"/>
  <c r="R12" i="18"/>
  <c r="AB31" i="18"/>
  <c r="AB23" i="18"/>
  <c r="AB6" i="18"/>
  <c r="R46" i="18"/>
  <c r="R35" i="18"/>
  <c r="R13" i="18"/>
  <c r="R5" i="18"/>
  <c r="T16" i="18"/>
  <c r="R41" i="18"/>
  <c r="AB17" i="18"/>
  <c r="T33" i="20"/>
  <c r="AB34" i="20"/>
  <c r="AD29" i="18"/>
  <c r="T25" i="20"/>
  <c r="AE40" i="18"/>
  <c r="T10" i="18"/>
  <c r="R25" i="18"/>
  <c r="AB28" i="18"/>
  <c r="AD25" i="18"/>
  <c r="S13" i="18"/>
  <c r="S33" i="18"/>
  <c r="U33" i="18" s="1"/>
  <c r="AC17" i="18"/>
  <c r="AC7" i="18"/>
  <c r="S25" i="20"/>
  <c r="S5" i="18"/>
  <c r="S18" i="18"/>
  <c r="AC14" i="18"/>
  <c r="AC42" i="18"/>
  <c r="AC31" i="18"/>
  <c r="S20" i="20"/>
  <c r="S6" i="20"/>
  <c r="U6" i="20" s="1"/>
  <c r="S24" i="18"/>
  <c r="S11" i="18"/>
  <c r="S46" i="18"/>
  <c r="S38" i="18"/>
  <c r="AC22" i="18"/>
  <c r="S34" i="20"/>
  <c r="AC12" i="19"/>
  <c r="AC31" i="19"/>
  <c r="AB23" i="22"/>
  <c r="AB25" i="22"/>
  <c r="AB17" i="22"/>
  <c r="AB19" i="22"/>
  <c r="AB14" i="22"/>
  <c r="AD14" i="22" s="1"/>
  <c r="AB11" i="22"/>
  <c r="AB13" i="22"/>
  <c r="AB7" i="22"/>
  <c r="AD7" i="22" s="1"/>
  <c r="AB9" i="22"/>
  <c r="AD9" i="22" s="1"/>
  <c r="R23" i="22"/>
  <c r="R26" i="22"/>
  <c r="R17" i="22"/>
  <c r="R19" i="22"/>
  <c r="R21" i="22"/>
  <c r="R12" i="22"/>
  <c r="R14" i="22"/>
  <c r="R6" i="22"/>
  <c r="R8" i="22"/>
  <c r="AC41" i="19"/>
  <c r="S40" i="20"/>
  <c r="AC41" i="20"/>
  <c r="AE41" i="20" s="1"/>
  <c r="AC8" i="20"/>
  <c r="AC13" i="20"/>
  <c r="AC18" i="20"/>
  <c r="AC23" i="20"/>
  <c r="AE23" i="20" s="1"/>
  <c r="AC28" i="20"/>
  <c r="AC33" i="20"/>
  <c r="AC5" i="20"/>
  <c r="AE5" i="20" s="1"/>
  <c r="S38" i="20"/>
  <c r="S44" i="20"/>
  <c r="S49" i="20"/>
  <c r="S8" i="20"/>
  <c r="S13" i="20"/>
  <c r="S18" i="20"/>
  <c r="S23" i="20"/>
  <c r="U23" i="20" s="1"/>
  <c r="S28" i="20"/>
  <c r="S33" i="20"/>
  <c r="S19" i="23"/>
  <c r="U19" i="23" s="1"/>
  <c r="S39" i="18"/>
  <c r="U39" i="18" s="1"/>
  <c r="S39" i="19"/>
  <c r="AB26" i="22"/>
  <c r="AC39" i="18"/>
  <c r="S20" i="23"/>
  <c r="U20" i="23" s="1"/>
  <c r="S14" i="23"/>
  <c r="S16" i="23"/>
  <c r="S10" i="23"/>
  <c r="S12" i="23"/>
  <c r="S7" i="23"/>
  <c r="R5" i="22"/>
  <c r="AC40" i="20"/>
  <c r="AB27" i="22"/>
  <c r="R24" i="22"/>
  <c r="R9" i="22"/>
  <c r="AC33" i="19"/>
  <c r="AE33" i="19" s="1"/>
  <c r="AC39" i="19"/>
  <c r="AE39" i="19" s="1"/>
  <c r="AC29" i="19"/>
  <c r="AC20" i="19"/>
  <c r="AE20" i="19" s="1"/>
  <c r="S42" i="19"/>
  <c r="S12" i="19"/>
  <c r="S20" i="19"/>
  <c r="S31" i="19"/>
  <c r="U31" i="19" s="1"/>
  <c r="AC39" i="20"/>
  <c r="AC10" i="20"/>
  <c r="AE10" i="20" s="1"/>
  <c r="AC16" i="20"/>
  <c r="AC22" i="20"/>
  <c r="AC29" i="20"/>
  <c r="AC35" i="20"/>
  <c r="S21" i="23"/>
  <c r="S6" i="23"/>
  <c r="AB6" i="22"/>
  <c r="R13" i="22"/>
  <c r="AC36" i="19"/>
  <c r="AE36" i="19" s="1"/>
  <c r="R25" i="22"/>
  <c r="S5" i="23"/>
  <c r="AB20" i="22"/>
  <c r="AB5" i="22"/>
  <c r="R18" i="22"/>
  <c r="T18" i="22" s="1"/>
  <c r="AC34" i="19"/>
  <c r="AC24" i="19"/>
  <c r="AE24" i="19" s="1"/>
  <c r="AC16" i="19"/>
  <c r="AC11" i="19"/>
  <c r="S50" i="19"/>
  <c r="S7" i="19"/>
  <c r="S16" i="19"/>
  <c r="U16" i="19" s="1"/>
  <c r="S27" i="19"/>
  <c r="S35" i="19"/>
  <c r="AC42" i="20"/>
  <c r="AC11" i="20"/>
  <c r="AC17" i="20"/>
  <c r="AC24" i="20"/>
  <c r="AC30" i="20"/>
  <c r="AE30" i="20" s="1"/>
  <c r="AC36" i="20"/>
  <c r="S24" i="20"/>
  <c r="S35" i="20"/>
  <c r="AC30" i="18"/>
  <c r="AC35" i="18"/>
  <c r="AC41" i="18"/>
  <c r="AC8" i="18"/>
  <c r="AC13" i="18"/>
  <c r="AC18" i="18"/>
  <c r="AC23" i="18"/>
  <c r="AC28" i="18"/>
  <c r="S48" i="18"/>
  <c r="S30" i="18"/>
  <c r="S35" i="18"/>
  <c r="S41" i="18"/>
  <c r="S11" i="23"/>
  <c r="AB24" i="22"/>
  <c r="R7" i="22"/>
  <c r="T7" i="22" s="1"/>
  <c r="AC22" i="19"/>
  <c r="AC30" i="19"/>
  <c r="AE30" i="19" s="1"/>
  <c r="AC8" i="19"/>
  <c r="AE8" i="19" s="1"/>
  <c r="S48" i="19"/>
  <c r="S46" i="19"/>
  <c r="S13" i="19"/>
  <c r="S24" i="19"/>
  <c r="S33" i="19"/>
  <c r="U33" i="19" s="1"/>
  <c r="S39" i="20"/>
  <c r="S46" i="20"/>
  <c r="S7" i="20"/>
  <c r="S19" i="20"/>
  <c r="U19" i="20" s="1"/>
  <c r="S30" i="20"/>
  <c r="AB21" i="22"/>
  <c r="AB8" i="22"/>
  <c r="R15" i="22"/>
  <c r="T15" i="22" s="1"/>
  <c r="AC35" i="19"/>
  <c r="AC23" i="19"/>
  <c r="AE23" i="19" s="1"/>
  <c r="AC17" i="19"/>
  <c r="AE17" i="19" s="1"/>
  <c r="AC10" i="19"/>
  <c r="S38" i="19"/>
  <c r="U38" i="19" s="1"/>
  <c r="S6" i="19"/>
  <c r="U6" i="19" s="1"/>
  <c r="S17" i="19"/>
  <c r="S25" i="19"/>
  <c r="U25" i="19" s="1"/>
  <c r="S36" i="19"/>
  <c r="AC38" i="20"/>
  <c r="AC7" i="20"/>
  <c r="AC14" i="20"/>
  <c r="AC20" i="20"/>
  <c r="AC27" i="20"/>
  <c r="AE27" i="20" s="1"/>
  <c r="AC34" i="20"/>
  <c r="S16" i="20"/>
  <c r="S27" i="20"/>
  <c r="AC33" i="18"/>
  <c r="AE33" i="18" s="1"/>
  <c r="AC38" i="18"/>
  <c r="AC6" i="18"/>
  <c r="AC11" i="18"/>
  <c r="AC16" i="18"/>
  <c r="AC20" i="18"/>
  <c r="AC25" i="18"/>
  <c r="S15" i="23"/>
  <c r="S49" i="19"/>
  <c r="U49" i="19" s="1"/>
  <c r="S45" i="19"/>
  <c r="U45" i="19" s="1"/>
  <c r="S8" i="19"/>
  <c r="S30" i="19"/>
  <c r="S34" i="19"/>
  <c r="S10" i="20"/>
  <c r="S36" i="20"/>
  <c r="AC27" i="18"/>
  <c r="S31" i="18"/>
  <c r="U31" i="18" s="1"/>
  <c r="S44" i="18"/>
  <c r="S7" i="18"/>
  <c r="S12" i="18"/>
  <c r="S17" i="18"/>
  <c r="U17" i="18" s="1"/>
  <c r="S22" i="18"/>
  <c r="S27" i="18"/>
  <c r="U27" i="18" s="1"/>
  <c r="AB12" i="22"/>
  <c r="R27" i="22"/>
  <c r="R11" i="22"/>
  <c r="T11" i="22" s="1"/>
  <c r="AC42" i="19"/>
  <c r="AE42" i="19" s="1"/>
  <c r="AC25" i="19"/>
  <c r="AE25" i="19" s="1"/>
  <c r="AC14" i="19"/>
  <c r="S41" i="19"/>
  <c r="S22" i="19"/>
  <c r="S45" i="20"/>
  <c r="AB18" i="22"/>
  <c r="S17" i="23"/>
  <c r="AC6" i="19"/>
  <c r="S10" i="19"/>
  <c r="S18" i="19"/>
  <c r="S8" i="23"/>
  <c r="AC38" i="19"/>
  <c r="AE38" i="19" s="1"/>
  <c r="AC27" i="19"/>
  <c r="AC18" i="19"/>
  <c r="AE18" i="19" s="1"/>
  <c r="AC5" i="19"/>
  <c r="AE5" i="19" s="1"/>
  <c r="AC6" i="20"/>
  <c r="AC19" i="20"/>
  <c r="AC31" i="20"/>
  <c r="AE31" i="20" s="1"/>
  <c r="S48" i="20"/>
  <c r="S12" i="20"/>
  <c r="U12" i="20" s="1"/>
  <c r="S22" i="20"/>
  <c r="AC10" i="18"/>
  <c r="AC29" i="18"/>
  <c r="AC5" i="18"/>
  <c r="S50" i="18"/>
  <c r="U50" i="18" s="1"/>
  <c r="S40" i="18"/>
  <c r="U40" i="18" s="1"/>
  <c r="S11" i="19"/>
  <c r="S14" i="19"/>
  <c r="S23" i="19"/>
  <c r="S28" i="19"/>
  <c r="U28" i="19" s="1"/>
  <c r="S50" i="20"/>
  <c r="U50" i="20" s="1"/>
  <c r="S14" i="20"/>
  <c r="U14" i="20" s="1"/>
  <c r="S31" i="20"/>
  <c r="S29" i="18"/>
  <c r="U29" i="18" s="1"/>
  <c r="S16" i="18"/>
  <c r="S10" i="18"/>
  <c r="AC19" i="18"/>
  <c r="AE19" i="18" s="1"/>
  <c r="S29" i="20"/>
  <c r="U29" i="20" s="1"/>
  <c r="S42" i="20"/>
  <c r="U42" i="20" s="1"/>
  <c r="AC12" i="20"/>
  <c r="AE12" i="20" s="1"/>
  <c r="S29" i="19"/>
  <c r="AC19" i="19"/>
  <c r="AB15" i="22"/>
  <c r="AD15" i="22" s="1"/>
  <c r="S28" i="18"/>
  <c r="S8" i="18"/>
  <c r="AC36" i="18"/>
  <c r="S41" i="20"/>
  <c r="U41" i="18"/>
  <c r="S11" i="20"/>
  <c r="U11" i="20" s="1"/>
  <c r="S19" i="19"/>
  <c r="S40" i="19"/>
  <c r="AC28" i="19"/>
  <c r="AE28" i="19" s="1"/>
  <c r="S25" i="18"/>
  <c r="S19" i="18"/>
  <c r="U19" i="18" s="1"/>
  <c r="S6" i="18"/>
  <c r="AC24" i="18"/>
  <c r="AC25" i="20"/>
  <c r="AC13" i="19"/>
  <c r="AE13" i="19" s="1"/>
  <c r="AC7" i="19"/>
  <c r="AE7" i="19" s="1"/>
  <c r="R20" i="22"/>
  <c r="T20" i="22" s="1"/>
  <c r="AE29" i="20"/>
  <c r="U34" i="18"/>
  <c r="U30" i="20"/>
  <c r="AE24" i="20"/>
  <c r="U5" i="19"/>
  <c r="U42" i="19"/>
  <c r="T23" i="22"/>
  <c r="U7" i="23"/>
  <c r="U45" i="18"/>
  <c r="U23" i="18"/>
  <c r="AE7" i="18"/>
  <c r="U20" i="18"/>
  <c r="U49" i="18"/>
  <c r="AD25" i="22"/>
  <c r="U46" i="19"/>
  <c r="U44" i="19"/>
  <c r="T9" i="22" l="1"/>
  <c r="U16" i="23"/>
  <c r="AE13" i="18"/>
  <c r="U14" i="23"/>
  <c r="U12" i="18"/>
  <c r="AE39" i="18"/>
  <c r="AD27" i="22"/>
  <c r="T27" i="22"/>
  <c r="AE38" i="20"/>
  <c r="U12" i="23"/>
  <c r="AE24" i="18"/>
  <c r="U23" i="19"/>
  <c r="AE27" i="19"/>
  <c r="U35" i="19"/>
  <c r="AE34" i="19"/>
  <c r="AD6" i="22"/>
  <c r="AD11" i="22"/>
  <c r="U42" i="18"/>
  <c r="U24" i="18"/>
  <c r="AE16" i="18"/>
  <c r="AE28" i="20"/>
  <c r="U44" i="18"/>
  <c r="AE29" i="19"/>
  <c r="T13" i="22"/>
  <c r="U38" i="18"/>
  <c r="U16" i="20"/>
  <c r="AE23" i="18"/>
  <c r="U40" i="19"/>
  <c r="U22" i="18"/>
  <c r="AE20" i="18"/>
  <c r="AD8" i="22"/>
  <c r="AE18" i="18"/>
  <c r="T24" i="22"/>
  <c r="U40" i="20"/>
  <c r="AE14" i="18"/>
  <c r="U30" i="19"/>
  <c r="AE20" i="20"/>
  <c r="U50" i="19"/>
  <c r="U18" i="20"/>
  <c r="U51" i="18"/>
  <c r="AE35" i="20"/>
  <c r="AE30" i="18"/>
  <c r="AE40" i="19"/>
  <c r="U21" i="23"/>
  <c r="U13" i="19"/>
  <c r="AD17" i="22"/>
  <c r="U29" i="19"/>
  <c r="U31" i="20"/>
  <c r="U6" i="18"/>
  <c r="AE6" i="19"/>
  <c r="U48" i="19"/>
  <c r="AE41" i="18"/>
  <c r="T5" i="22"/>
  <c r="U13" i="20"/>
  <c r="U19" i="19"/>
  <c r="U16" i="18"/>
  <c r="U11" i="19"/>
  <c r="U8" i="23"/>
  <c r="AD24" i="22"/>
  <c r="AE36" i="20"/>
  <c r="U20" i="19"/>
  <c r="T17" i="22"/>
  <c r="AD19" i="22"/>
  <c r="U46" i="18"/>
  <c r="AE17" i="20"/>
  <c r="AE11" i="19"/>
  <c r="U11" i="18"/>
  <c r="AE27" i="18"/>
  <c r="AE22" i="19"/>
  <c r="U44" i="20"/>
  <c r="AE25" i="18"/>
  <c r="U33" i="20"/>
  <c r="AE31" i="18"/>
  <c r="AE25" i="20"/>
  <c r="U8" i="18"/>
  <c r="AE35" i="19"/>
  <c r="U10" i="23"/>
  <c r="AE19" i="19"/>
  <c r="U17" i="19"/>
  <c r="U41" i="20"/>
  <c r="AE29" i="18"/>
  <c r="AE35" i="18"/>
  <c r="AE11" i="20"/>
  <c r="AE31" i="19"/>
  <c r="U5" i="20"/>
  <c r="U34" i="20"/>
  <c r="AE12" i="18"/>
  <c r="AD5" i="22"/>
  <c r="U28" i="20"/>
  <c r="AE10" i="18"/>
  <c r="AE5" i="18"/>
  <c r="U8" i="19"/>
  <c r="AE6" i="18"/>
  <c r="AE14" i="20"/>
  <c r="U35" i="18"/>
  <c r="T6" i="22"/>
  <c r="U14" i="18"/>
  <c r="AE13" i="20"/>
  <c r="U7" i="19"/>
  <c r="U22" i="20"/>
  <c r="AE41" i="19"/>
  <c r="U25" i="18"/>
  <c r="AE22" i="18"/>
  <c r="AE39" i="20"/>
  <c r="AE8" i="18"/>
  <c r="AE7" i="20"/>
  <c r="AD13" i="22"/>
  <c r="U20" i="20"/>
  <c r="AE11" i="18"/>
  <c r="AE34" i="18"/>
  <c r="AE28" i="18"/>
  <c r="U30" i="18"/>
  <c r="U28" i="18"/>
  <c r="U46" i="20"/>
  <c r="U5" i="18"/>
  <c r="AE36" i="18"/>
  <c r="U18" i="18"/>
  <c r="AD21" i="22"/>
  <c r="U36" i="19"/>
  <c r="AD12" i="22"/>
  <c r="U24" i="20"/>
  <c r="T21" i="22"/>
  <c r="U13" i="18"/>
  <c r="AE18" i="20"/>
  <c r="AE8" i="20"/>
  <c r="U38" i="20"/>
  <c r="U27" i="19"/>
  <c r="U8" i="20"/>
  <c r="U41" i="19"/>
  <c r="U10" i="18"/>
  <c r="AE19" i="20"/>
  <c r="T26" i="22"/>
  <c r="U25" i="20"/>
  <c r="AE34" i="20"/>
  <c r="U12" i="19"/>
  <c r="U39" i="20"/>
  <c r="AE33" i="20"/>
  <c r="U48" i="20"/>
  <c r="U7" i="20"/>
  <c r="AE42" i="20"/>
  <c r="AD26" i="22"/>
  <c r="U14" i="19"/>
  <c r="T8" i="22"/>
  <c r="T14" i="22"/>
  <c r="U5" i="23"/>
  <c r="AE16" i="20"/>
  <c r="U11" i="23"/>
  <c r="U48" i="18"/>
  <c r="U15" i="23"/>
  <c r="AD23" i="22"/>
  <c r="U7" i="18"/>
  <c r="AE22" i="20"/>
  <c r="AE17" i="18"/>
  <c r="AE6" i="20"/>
  <c r="AD18" i="22"/>
  <c r="U39" i="19"/>
  <c r="AE38" i="18"/>
  <c r="U22" i="19"/>
  <c r="AE42" i="18"/>
  <c r="U10" i="20"/>
  <c r="U17" i="23"/>
  <c r="AD20" i="22"/>
  <c r="T12" i="22"/>
  <c r="U27" i="20"/>
  <c r="T25" i="22"/>
  <c r="AE40" i="20"/>
  <c r="U6" i="23"/>
  <c r="T19" i="22"/>
  <c r="U18" i="19"/>
  <c r="U24" i="19"/>
  <c r="U10" i="19"/>
  <c r="U45" i="20"/>
  <c r="U35" i="20"/>
  <c r="U36" i="20"/>
  <c r="U49" i="20"/>
  <c r="AE16" i="19"/>
  <c r="AE14" i="19"/>
  <c r="AE10" i="19"/>
  <c r="AE12" i="19"/>
  <c r="U34" i="19"/>
</calcChain>
</file>

<file path=xl/sharedStrings.xml><?xml version="1.0" encoding="utf-8"?>
<sst xmlns="http://schemas.openxmlformats.org/spreadsheetml/2006/main" count="717" uniqueCount="135">
  <si>
    <t>MPIs</t>
    <phoneticPr fontId="1"/>
  </si>
  <si>
    <t>Threads</t>
    <phoneticPr fontId="1"/>
  </si>
  <si>
    <t>MPIs/Node</t>
    <phoneticPr fontId="1"/>
  </si>
  <si>
    <t>Nodes</t>
    <phoneticPr fontId="1"/>
  </si>
  <si>
    <t>GPUs</t>
    <phoneticPr fontId="1"/>
  </si>
  <si>
    <t>GPUs/Node</t>
    <phoneticPr fontId="1"/>
  </si>
  <si>
    <t>Elapse</t>
    <phoneticPr fontId="1"/>
  </si>
  <si>
    <t>(Hours)</t>
    <phoneticPr fontId="1"/>
  </si>
  <si>
    <t>(hh:mm)</t>
    <phoneticPr fontId="1"/>
  </si>
  <si>
    <t>(USD )</t>
    <phoneticPr fontId="1"/>
  </si>
  <si>
    <t xml:space="preserve">Total Cost  </t>
    <phoneticPr fontId="1"/>
  </si>
  <si>
    <t>vCPU</t>
    <phoneticPr fontId="1"/>
  </si>
  <si>
    <t>Which GPUs to use</t>
    <phoneticPr fontId="1"/>
  </si>
  <si>
    <t>vCPUs/Node</t>
    <phoneticPr fontId="1"/>
  </si>
  <si>
    <t>0:1:2:3:4:5:6:0:1:2:3:4:5:6:7:0:1:2:3:4:5:6:7:0:1:2:3:4:5:6</t>
  </si>
  <si>
    <t>0:1:2:3:4:5:6:0:1:2:3:4:5:6:7:0:1:2:3:4:5:6:7:0:1:2:3:4:5:6</t>
    <phoneticPr fontId="1"/>
  </si>
  <si>
    <t>0:1:2:3:4:5:6:0:1:2:3:4:5:6:7:0:1:2:3:4:5:6:7:0:1:2:3:4:5:6:7:0:1:2:3:4:5:6:7:0:1:2:3:4:5:6:7:0:1:2:3:4:5:6:7:0:1:2:3:4:5:6</t>
  </si>
  <si>
    <t>0:1:2:3:4:5:6:7:0:1:2:3:4:5:6:7</t>
  </si>
  <si>
    <t>0:1:2:3:4:5:6:7:0:1:2:3:4:5:6:7</t>
    <phoneticPr fontId="1"/>
  </si>
  <si>
    <t>0:1:2:3:4:5:6:7</t>
  </si>
  <si>
    <t>0:1:2:0:1:2:3:0:1:2:3:0:1:2:3:0:1:2:3:0:1:2:3:0:1:2:3:0:1:2:3:0:1:2:3:0:1:2:3:0:1:2:3:0:1:2:3:0:1:2:3:0:1:2:3:0:1:2:3:0:1:2</t>
  </si>
  <si>
    <t>0:1:2:0:1:2:3:0:1:2:3:0:1:2:3:0:1:2:3:0:1:2:3:0:1:2:3:0:1:2</t>
  </si>
  <si>
    <t>0:1:2:0:1:2:3:0:1:2:3:0:1:2</t>
  </si>
  <si>
    <t>0:1:2:3:0:1:2:3</t>
  </si>
  <si>
    <t>0:1:2:3</t>
  </si>
  <si>
    <t>0:1:2:3</t>
    <phoneticPr fontId="1"/>
  </si>
  <si>
    <t xml:space="preserve">0:1:2:0:1:2:3:0:1:2:3:0:1:2 </t>
  </si>
  <si>
    <t>0:0:0:0:0:0:0:0:0:0:0:0:0:0:0:0</t>
  </si>
  <si>
    <t>0:0:0:0:0:0:0:0</t>
  </si>
  <si>
    <t>0:0:0:0</t>
  </si>
  <si>
    <t xml:space="preserve">0:0 </t>
  </si>
  <si>
    <t>0</t>
    <phoneticPr fontId="1"/>
  </si>
  <si>
    <t>0:0</t>
  </si>
  <si>
    <t xml:space="preserve">0 </t>
    <phoneticPr fontId="1"/>
  </si>
  <si>
    <t>N/A</t>
    <phoneticPr fontId="1"/>
  </si>
  <si>
    <t>On-demand</t>
    <phoneticPr fontId="1"/>
  </si>
  <si>
    <t>Spot</t>
    <phoneticPr fontId="1"/>
  </si>
  <si>
    <t>Partition</t>
    <phoneticPr fontId="1"/>
  </si>
  <si>
    <t>used</t>
    <phoneticPr fontId="1"/>
  </si>
  <si>
    <t>available</t>
    <phoneticPr fontId="1"/>
  </si>
  <si>
    <t>Hourly rate</t>
    <phoneticPr fontId="1"/>
  </si>
  <si>
    <t>(USD/Hour)</t>
    <phoneticPr fontId="1"/>
  </si>
  <si>
    <t>g5-vcpu192-gpu8</t>
    <phoneticPr fontId="1"/>
  </si>
  <si>
    <t>g5-vcpu192-gpu8-spot</t>
  </si>
  <si>
    <t>g5-vcpu192-gpu8-spot</t>
    <phoneticPr fontId="1"/>
  </si>
  <si>
    <t>g5-vcpu48-gpu4</t>
  </si>
  <si>
    <t>g5-vcpu48-gpu4</t>
    <phoneticPr fontId="1"/>
  </si>
  <si>
    <t>g5-vcpu48-gpu4-spot</t>
  </si>
  <si>
    <t>g5-vcpu48-gpu4-spot</t>
    <phoneticPr fontId="1"/>
  </si>
  <si>
    <t xml:space="preserve">g4dn-vcpu96-gpu8 </t>
    <phoneticPr fontId="1"/>
  </si>
  <si>
    <t>g4dn-vcpu96-gpu8</t>
  </si>
  <si>
    <t xml:space="preserve">g4dn-vcpu96-gpu8-spot </t>
    <phoneticPr fontId="1"/>
  </si>
  <si>
    <t>g4dn-vcpu96-gpu8-spot</t>
  </si>
  <si>
    <t>c6i-vcpu128-gpu0</t>
  </si>
  <si>
    <t>c6i-vcpu128-gpu0-spot</t>
  </si>
  <si>
    <t>c6i-vcpu128-gpu0-spot</t>
    <phoneticPr fontId="1"/>
  </si>
  <si>
    <t>g5-vcpu16-gpu1</t>
    <phoneticPr fontId="1"/>
  </si>
  <si>
    <t>g5.48xlarge</t>
  </si>
  <si>
    <t>g5.12xlarge</t>
  </si>
  <si>
    <t>g5.4xlarge</t>
  </si>
  <si>
    <t xml:space="preserve">g4dn.metal </t>
  </si>
  <si>
    <t>g4dn.12xlarge</t>
  </si>
  <si>
    <t>g4dn.4xlarge</t>
    <phoneticPr fontId="1"/>
  </si>
  <si>
    <t>c6i.32xlarge</t>
  </si>
  <si>
    <t>g5-vcpu16-gpu1-spot</t>
    <phoneticPr fontId="1"/>
  </si>
  <si>
    <t>g4dn-vcpu16-gpu1</t>
    <phoneticPr fontId="1"/>
  </si>
  <si>
    <t>g4dn-vcpu16-gpu1-spot</t>
    <phoneticPr fontId="1"/>
  </si>
  <si>
    <t xml:space="preserve">g4dn-vcpu48-gpu4 </t>
    <phoneticPr fontId="1"/>
  </si>
  <si>
    <t>g4dn-vcpu48-gpu4-spot</t>
  </si>
  <si>
    <t>g4dn-vcpu48-gpu4-spot</t>
    <phoneticPr fontId="1"/>
  </si>
  <si>
    <t>g4dn-vcpu48-gpu4</t>
  </si>
  <si>
    <t xml:space="preserve">g5.48xlarge </t>
  </si>
  <si>
    <t xml:space="preserve">g5.4xlarge </t>
  </si>
  <si>
    <t>g4dn.metal</t>
  </si>
  <si>
    <t>g4dn.2xlarge</t>
  </si>
  <si>
    <t>g4dn-vcpu8-gpu1</t>
  </si>
  <si>
    <t>g4dn-vcpu8-gpu1</t>
    <phoneticPr fontId="1"/>
  </si>
  <si>
    <t>g4dn-vcpu8-gpu1-spot</t>
  </si>
  <si>
    <t>g4dn-vcpu8-gpu1-spot</t>
    <phoneticPr fontId="1"/>
  </si>
  <si>
    <t xml:space="preserve">g5.12xlarge </t>
  </si>
  <si>
    <t>g5.xlarge</t>
  </si>
  <si>
    <t>c6i.32xlarge</t>
    <phoneticPr fontId="1"/>
  </si>
  <si>
    <t>g5-vcpu4-gpu1</t>
  </si>
  <si>
    <t>g5-vcpu4-gpu1</t>
    <phoneticPr fontId="1"/>
  </si>
  <si>
    <t>g5-vcpu4-gpu1-spot</t>
  </si>
  <si>
    <t>g5-vcpu4-gpu1-spot</t>
    <phoneticPr fontId="1"/>
  </si>
  <si>
    <t>c6i.32xlarge with 1 mpi/node</t>
    <phoneticPr fontId="1"/>
  </si>
  <si>
    <t>c6i.32xlarge with 2 mpi/node</t>
    <phoneticPr fontId="1"/>
  </si>
  <si>
    <t>c6i.32xlarge with 3 mpi/node</t>
    <phoneticPr fontId="1"/>
  </si>
  <si>
    <t>c6i.32xlarge with 4 mpi/node</t>
    <phoneticPr fontId="1"/>
  </si>
  <si>
    <t>c6i-vcpu128-gpu0</t>
    <phoneticPr fontId="1"/>
  </si>
  <si>
    <t>0,1</t>
    <phoneticPr fontId="1"/>
  </si>
  <si>
    <t>0,1,2,3</t>
    <phoneticPr fontId="1"/>
  </si>
  <si>
    <t>0,1,2,3,4,5,6,7</t>
    <phoneticPr fontId="1"/>
  </si>
  <si>
    <t>g5.48xlarge  CUDA_ARCH=86</t>
    <phoneticPr fontId="1"/>
  </si>
  <si>
    <t>g5.12xlarge  CUDA_ARCH=86</t>
    <phoneticPr fontId="1"/>
  </si>
  <si>
    <t>0:1:2:3:4:5:6:7</t>
    <phoneticPr fontId="1"/>
  </si>
  <si>
    <t>0:1:2:3:0:1:2:3</t>
    <phoneticPr fontId="1"/>
  </si>
  <si>
    <t>0:1:2:0:1:2:3:0:1:2:3:0:1:2</t>
    <phoneticPr fontId="1"/>
  </si>
  <si>
    <t xml:space="preserve"> 0:1:2:3:4:5:6:0:1:2:3:4:5:6:7:0:1:2:3:4:5:6:7:0:1:2:3:4:5:6</t>
    <phoneticPr fontId="1"/>
  </si>
  <si>
    <t>0:1:2:0:1:2:3:0:1:2:3:0:1:2:3:0:1:2:3:0:1:2:3:0:1:2:3:0:1:2</t>
    <phoneticPr fontId="1"/>
  </si>
  <si>
    <t xml:space="preserve">0:1:2:3:4:5:6:7:0:1:2:3:4:5:6:7 </t>
  </si>
  <si>
    <t>Lustre Cost</t>
    <phoneticPr fontId="1"/>
  </si>
  <si>
    <t>(USD)</t>
    <phoneticPr fontId="1"/>
  </si>
  <si>
    <t xml:space="preserve">Computing Cost  </t>
    <phoneticPr fontId="1"/>
  </si>
  <si>
    <t>USD/hours</t>
    <phoneticPr fontId="1"/>
  </si>
  <si>
    <t>TB</t>
    <phoneticPr fontId="1"/>
  </si>
  <si>
    <t>USD/month</t>
    <phoneticPr fontId="1"/>
  </si>
  <si>
    <t>S3 Cost</t>
    <phoneticPr fontId="1"/>
  </si>
  <si>
    <t xml:space="preserve">Grand Total Cost  </t>
    <phoneticPr fontId="1"/>
  </si>
  <si>
    <t>EFS Cost</t>
    <phoneticPr fontId="1"/>
  </si>
  <si>
    <t>File Size</t>
    <phoneticPr fontId="1"/>
  </si>
  <si>
    <t>Pricing</t>
    <phoneticPr fontId="1"/>
  </si>
  <si>
    <t>USD/GB-month</t>
    <phoneticPr fontId="1"/>
  </si>
  <si>
    <t>Stored data size</t>
    <phoneticPr fontId="1"/>
  </si>
  <si>
    <t>Amazon FSx for Lustre (Scratch file systems)</t>
    <phoneticPr fontId="1"/>
  </si>
  <si>
    <t>KB</t>
    <phoneticPr fontId="1"/>
  </si>
  <si>
    <t>S3 in AWS Account (User)   (Standard)</t>
    <phoneticPr fontId="1"/>
  </si>
  <si>
    <t>Amazon Simple Storage Service (S3)</t>
    <phoneticPr fontId="1"/>
  </si>
  <si>
    <t>Amazon Elastic File System (EFS)</t>
    <phoneticPr fontId="1"/>
  </si>
  <si>
    <t>Amazon Elastic Compute Cloud (EC2) instances</t>
  </si>
  <si>
    <r>
      <t xml:space="preserve">AWS Region: </t>
    </r>
    <r>
      <rPr>
        <sz val="12"/>
        <color theme="1"/>
        <rFont val="Times New Roman"/>
        <family val="1"/>
      </rPr>
      <t>us-east-1 (Northern Virginia)</t>
    </r>
    <phoneticPr fontId="1"/>
  </si>
  <si>
    <t>Head Node Cost</t>
    <phoneticPr fontId="1"/>
  </si>
  <si>
    <t>S3  in AWS account (GoToCloud)  (Standard)</t>
    <phoneticPr fontId="1"/>
  </si>
  <si>
    <t>Head node of pcluster instance (m5.xlarge)</t>
    <phoneticPr fontId="1"/>
  </si>
  <si>
    <t>Master of shared EFS (Asia Pacific (Tokyo) Region,  Regional (Multi-AZ) with legacy throughtput modeds)</t>
    <phoneticPr fontId="1"/>
  </si>
  <si>
    <t>Mirror of shared EFS (One Zone (Single-AZ))</t>
    <phoneticPr fontId="1"/>
  </si>
  <si>
    <t>Billing amount (shared)</t>
    <phoneticPr fontId="1"/>
  </si>
  <si>
    <t>Billing amount (master)</t>
    <phoneticPr fontId="1"/>
  </si>
  <si>
    <t>Billing amount (master + mirror)</t>
    <phoneticPr fontId="1"/>
  </si>
  <si>
    <t>Hourly rate for "Head Node Cost"</t>
    <phoneticPr fontId="1"/>
  </si>
  <si>
    <t>Hourly rate for "Lustre Cost"</t>
    <rPh sb="9" eb="11">
      <t>ジカnタンカ</t>
    </rPh>
    <phoneticPr fontId="1"/>
  </si>
  <si>
    <t>Hourly rate for "S3 Cost"</t>
    <rPh sb="9" eb="11">
      <t>ジカnタンカ</t>
    </rPh>
    <phoneticPr fontId="1"/>
  </si>
  <si>
    <t>Hourly rate for "EFS Cost"</t>
    <phoneticPr fontId="1"/>
  </si>
  <si>
    <t>Hourly rate (excluded)</t>
    <rPh sb="9" eb="11">
      <t>ジカnタンカ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</si>
</sst>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_ "/>
    <numFmt numFmtId="177" formatCode="\$#,##0.00;\-\$#,##0.00"/>
    <numFmt numFmtId="178" formatCode="\$#,##0.000;\-\$#,##0.000"/>
    <numFmt numFmtId="179" formatCode="0.00_);[Red]\(0.00\)"/>
    <numFmt numFmtId="180" formatCode="hh:mm"/>
    <numFmt numFmtId="181" formatCode="0.000_);[Red]\(0.000\)"/>
  </numFmts>
  <fonts count="12" x14ac:knownFonts="1">
    <font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u/>
      <sz val="12"/>
      <color theme="10"/>
      <name val="Yu Gothic"/>
      <family val="2"/>
      <charset val="128"/>
      <scheme val="minor"/>
    </font>
    <font>
      <u/>
      <sz val="12"/>
      <color theme="11"/>
      <name val="Yu Gothic"/>
      <family val="2"/>
      <charset val="128"/>
      <scheme val="minor"/>
    </font>
    <font>
      <sz val="12"/>
      <color theme="1"/>
      <name val="Yu Gothic"/>
      <family val="2"/>
      <charset val="12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sz val="12"/>
      <color theme="1" tint="0.499984740745262"/>
      <name val="Times New Roman"/>
      <family val="1"/>
    </font>
    <font>
      <b/>
      <sz val="12"/>
      <color theme="1" tint="0.499984740745262"/>
      <name val="Times New Roman"/>
      <family val="1"/>
    </font>
    <font>
      <b/>
      <sz val="14"/>
      <color rgb="FF333333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hair">
        <color auto="1"/>
      </bottom>
      <diagonal/>
    </border>
  </borders>
  <cellStyleXfs count="88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>
      <alignment vertical="center"/>
    </xf>
  </cellStyleXfs>
  <cellXfs count="222">
    <xf numFmtId="0" fontId="0" fillId="0" borderId="0" xfId="0"/>
    <xf numFmtId="0" fontId="5" fillId="0" borderId="0" xfId="0" applyFont="1" applyAlignment="1">
      <alignment vertical="center"/>
    </xf>
    <xf numFmtId="0" fontId="5" fillId="0" borderId="0" xfId="87" applyFont="1">
      <alignment vertical="center"/>
    </xf>
    <xf numFmtId="179" fontId="6" fillId="0" borderId="0" xfId="0" applyNumberFormat="1" applyFont="1" applyAlignment="1">
      <alignment vertical="center"/>
    </xf>
    <xf numFmtId="178" fontId="5" fillId="0" borderId="0" xfId="0" applyNumberFormat="1" applyFont="1" applyAlignment="1">
      <alignment vertical="center"/>
    </xf>
    <xf numFmtId="176" fontId="6" fillId="0" borderId="0" xfId="0" applyNumberFormat="1" applyFont="1" applyAlignment="1">
      <alignment vertical="center"/>
    </xf>
    <xf numFmtId="176" fontId="6" fillId="0" borderId="0" xfId="87" applyNumberFormat="1" applyFont="1">
      <alignment vertical="center"/>
    </xf>
    <xf numFmtId="0" fontId="6" fillId="4" borderId="2" xfId="87" applyFont="1" applyFill="1" applyBorder="1">
      <alignment vertical="center"/>
    </xf>
    <xf numFmtId="0" fontId="6" fillId="4" borderId="2" xfId="0" applyFont="1" applyFill="1" applyBorder="1" applyAlignment="1">
      <alignment vertical="center"/>
    </xf>
    <xf numFmtId="0" fontId="6" fillId="0" borderId="0" xfId="87" applyFont="1">
      <alignment vertical="center"/>
    </xf>
    <xf numFmtId="0" fontId="6" fillId="3" borderId="7" xfId="0" applyFont="1" applyFill="1" applyBorder="1" applyAlignment="1">
      <alignment vertical="center"/>
    </xf>
    <xf numFmtId="176" fontId="6" fillId="0" borderId="9" xfId="0" applyNumberFormat="1" applyFont="1" applyBorder="1" applyAlignment="1">
      <alignment vertical="center"/>
    </xf>
    <xf numFmtId="176" fontId="6" fillId="0" borderId="10" xfId="0" applyNumberFormat="1" applyFont="1" applyBorder="1" applyAlignment="1">
      <alignment vertical="center"/>
    </xf>
    <xf numFmtId="176" fontId="6" fillId="0" borderId="11" xfId="0" applyNumberFormat="1" applyFont="1" applyBorder="1" applyAlignment="1">
      <alignment vertical="center"/>
    </xf>
    <xf numFmtId="179" fontId="6" fillId="3" borderId="0" xfId="0" applyNumberFormat="1" applyFont="1" applyFill="1" applyAlignment="1">
      <alignment vertical="center"/>
    </xf>
    <xf numFmtId="179" fontId="6" fillId="0" borderId="10" xfId="0" applyNumberFormat="1" applyFont="1" applyBorder="1" applyAlignment="1">
      <alignment vertical="center"/>
    </xf>
    <xf numFmtId="179" fontId="6" fillId="0" borderId="11" xfId="0" applyNumberFormat="1" applyFont="1" applyBorder="1" applyAlignment="1">
      <alignment vertical="center"/>
    </xf>
    <xf numFmtId="176" fontId="6" fillId="0" borderId="12" xfId="0" applyNumberFormat="1" applyFont="1" applyBorder="1" applyAlignment="1">
      <alignment vertical="center"/>
    </xf>
    <xf numFmtId="176" fontId="6" fillId="0" borderId="13" xfId="0" applyNumberFormat="1" applyFont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179" fontId="6" fillId="0" borderId="12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179" fontId="6" fillId="0" borderId="9" xfId="0" applyNumberFormat="1" applyFont="1" applyBorder="1" applyAlignment="1">
      <alignment vertical="center"/>
    </xf>
    <xf numFmtId="179" fontId="6" fillId="3" borderId="7" xfId="0" applyNumberFormat="1" applyFont="1" applyFill="1" applyBorder="1" applyAlignment="1">
      <alignment vertical="center"/>
    </xf>
    <xf numFmtId="176" fontId="6" fillId="3" borderId="4" xfId="0" applyNumberFormat="1" applyFont="1" applyFill="1" applyBorder="1" applyAlignment="1">
      <alignment vertical="center"/>
    </xf>
    <xf numFmtId="0" fontId="6" fillId="4" borderId="1" xfId="87" applyFont="1" applyFill="1" applyBorder="1">
      <alignment vertical="center"/>
    </xf>
    <xf numFmtId="49" fontId="6" fillId="4" borderId="1" xfId="87" applyNumberFormat="1" applyFont="1" applyFill="1" applyBorder="1">
      <alignment vertical="center"/>
    </xf>
    <xf numFmtId="179" fontId="6" fillId="2" borderId="0" xfId="0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179" fontId="8" fillId="2" borderId="0" xfId="0" applyNumberFormat="1" applyFont="1" applyFill="1" applyAlignment="1">
      <alignment vertical="center"/>
    </xf>
    <xf numFmtId="177" fontId="8" fillId="2" borderId="0" xfId="0" applyNumberFormat="1" applyFont="1" applyFill="1" applyAlignment="1">
      <alignment vertical="center"/>
    </xf>
    <xf numFmtId="20" fontId="8" fillId="4" borderId="1" xfId="0" applyNumberFormat="1" applyFont="1" applyFill="1" applyBorder="1" applyAlignment="1">
      <alignment vertical="center"/>
    </xf>
    <xf numFmtId="177" fontId="8" fillId="4" borderId="1" xfId="0" applyNumberFormat="1" applyFont="1" applyFill="1" applyBorder="1" applyAlignment="1">
      <alignment vertical="center"/>
    </xf>
    <xf numFmtId="179" fontId="8" fillId="4" borderId="2" xfId="0" applyNumberFormat="1" applyFont="1" applyFill="1" applyBorder="1" applyAlignment="1">
      <alignment vertical="center"/>
    </xf>
    <xf numFmtId="177" fontId="8" fillId="4" borderId="2" xfId="0" applyNumberFormat="1" applyFont="1" applyFill="1" applyBorder="1" applyAlignment="1">
      <alignment vertical="center"/>
    </xf>
    <xf numFmtId="179" fontId="8" fillId="2" borderId="4" xfId="0" applyNumberFormat="1" applyFont="1" applyFill="1" applyBorder="1" applyAlignment="1">
      <alignment vertical="center"/>
    </xf>
    <xf numFmtId="177" fontId="8" fillId="2" borderId="5" xfId="0" applyNumberFormat="1" applyFont="1" applyFill="1" applyBorder="1" applyAlignment="1">
      <alignment vertical="center"/>
    </xf>
    <xf numFmtId="176" fontId="8" fillId="0" borderId="12" xfId="0" applyNumberFormat="1" applyFont="1" applyBorder="1" applyAlignment="1">
      <alignment vertical="center"/>
    </xf>
    <xf numFmtId="176" fontId="8" fillId="0" borderId="10" xfId="0" applyNumberFormat="1" applyFont="1" applyBorder="1" applyAlignment="1">
      <alignment vertical="center"/>
    </xf>
    <xf numFmtId="177" fontId="8" fillId="0" borderId="10" xfId="0" applyNumberFormat="1" applyFont="1" applyBorder="1" applyAlignment="1">
      <alignment vertical="center"/>
    </xf>
    <xf numFmtId="176" fontId="8" fillId="0" borderId="13" xfId="0" applyNumberFormat="1" applyFont="1" applyBorder="1" applyAlignment="1">
      <alignment vertical="center"/>
    </xf>
    <xf numFmtId="179" fontId="8" fillId="2" borderId="7" xfId="0" applyNumberFormat="1" applyFont="1" applyFill="1" applyBorder="1" applyAlignment="1">
      <alignment vertical="center"/>
    </xf>
    <xf numFmtId="177" fontId="8" fillId="2" borderId="8" xfId="0" applyNumberFormat="1" applyFont="1" applyFill="1" applyBorder="1" applyAlignment="1">
      <alignment vertical="center"/>
    </xf>
    <xf numFmtId="179" fontId="8" fillId="0" borderId="12" xfId="0" applyNumberFormat="1" applyFont="1" applyBorder="1" applyAlignment="1">
      <alignment vertical="center"/>
    </xf>
    <xf numFmtId="179" fontId="8" fillId="0" borderId="10" xfId="0" applyNumberFormat="1" applyFont="1" applyBorder="1" applyAlignment="1">
      <alignment vertical="center"/>
    </xf>
    <xf numFmtId="179" fontId="8" fillId="0" borderId="11" xfId="0" applyNumberFormat="1" applyFont="1" applyBorder="1" applyAlignment="1">
      <alignment vertical="center"/>
    </xf>
    <xf numFmtId="177" fontId="8" fillId="0" borderId="11" xfId="0" applyNumberFormat="1" applyFont="1" applyBorder="1" applyAlignment="1">
      <alignment vertical="center"/>
    </xf>
    <xf numFmtId="179" fontId="8" fillId="0" borderId="0" xfId="0" applyNumberFormat="1" applyFont="1" applyAlignment="1">
      <alignment vertical="center"/>
    </xf>
    <xf numFmtId="177" fontId="8" fillId="0" borderId="0" xfId="0" applyNumberFormat="1" applyFont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49" fontId="6" fillId="0" borderId="0" xfId="0" applyNumberFormat="1" applyFont="1" applyAlignment="1">
      <alignment vertical="center"/>
    </xf>
    <xf numFmtId="176" fontId="6" fillId="4" borderId="1" xfId="87" applyNumberFormat="1" applyFont="1" applyFill="1" applyBorder="1">
      <alignment vertical="center"/>
    </xf>
    <xf numFmtId="178" fontId="9" fillId="2" borderId="0" xfId="0" applyNumberFormat="1" applyFont="1" applyFill="1" applyAlignment="1">
      <alignment vertical="center"/>
    </xf>
    <xf numFmtId="178" fontId="9" fillId="2" borderId="4" xfId="0" applyNumberFormat="1" applyFont="1" applyFill="1" applyBorder="1" applyAlignment="1">
      <alignment vertical="center"/>
    </xf>
    <xf numFmtId="178" fontId="9" fillId="0" borderId="12" xfId="0" applyNumberFormat="1" applyFont="1" applyBorder="1" applyAlignment="1">
      <alignment vertical="center"/>
    </xf>
    <xf numFmtId="178" fontId="9" fillId="0" borderId="10" xfId="0" applyNumberFormat="1" applyFont="1" applyBorder="1" applyAlignment="1">
      <alignment vertical="center"/>
    </xf>
    <xf numFmtId="178" fontId="9" fillId="0" borderId="13" xfId="0" applyNumberFormat="1" applyFont="1" applyBorder="1" applyAlignment="1">
      <alignment vertical="center"/>
    </xf>
    <xf numFmtId="178" fontId="9" fillId="2" borderId="7" xfId="0" applyNumberFormat="1" applyFont="1" applyFill="1" applyBorder="1" applyAlignment="1">
      <alignment vertical="center"/>
    </xf>
    <xf numFmtId="178" fontId="9" fillId="0" borderId="11" xfId="0" applyNumberFormat="1" applyFont="1" applyBorder="1" applyAlignment="1">
      <alignment vertical="center"/>
    </xf>
    <xf numFmtId="0" fontId="6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178" fontId="9" fillId="3" borderId="0" xfId="0" applyNumberFormat="1" applyFont="1" applyFill="1" applyAlignment="1">
      <alignment vertical="center"/>
    </xf>
    <xf numFmtId="178" fontId="9" fillId="0" borderId="9" xfId="0" applyNumberFormat="1" applyFont="1" applyBorder="1" applyAlignment="1">
      <alignment vertical="center"/>
    </xf>
    <xf numFmtId="178" fontId="9" fillId="3" borderId="7" xfId="0" applyNumberFormat="1" applyFont="1" applyFill="1" applyBorder="1" applyAlignment="1">
      <alignment vertical="center"/>
    </xf>
    <xf numFmtId="0" fontId="7" fillId="3" borderId="0" xfId="0" applyFont="1" applyFill="1" applyAlignment="1">
      <alignment vertical="center"/>
    </xf>
    <xf numFmtId="179" fontId="8" fillId="3" borderId="0" xfId="0" applyNumberFormat="1" applyFont="1" applyFill="1" applyAlignment="1">
      <alignment vertical="center"/>
    </xf>
    <xf numFmtId="177" fontId="8" fillId="3" borderId="5" xfId="0" applyNumberFormat="1" applyFont="1" applyFill="1" applyBorder="1" applyAlignment="1">
      <alignment vertical="center"/>
    </xf>
    <xf numFmtId="179" fontId="8" fillId="0" borderId="9" xfId="0" applyNumberFormat="1" applyFont="1" applyBorder="1" applyAlignment="1">
      <alignment vertical="center"/>
    </xf>
    <xf numFmtId="177" fontId="8" fillId="0" borderId="9" xfId="0" applyNumberFormat="1" applyFont="1" applyBorder="1" applyAlignment="1">
      <alignment vertical="center"/>
    </xf>
    <xf numFmtId="179" fontId="8" fillId="0" borderId="13" xfId="0" applyNumberFormat="1" applyFont="1" applyBorder="1" applyAlignment="1">
      <alignment vertical="center"/>
    </xf>
    <xf numFmtId="179" fontId="8" fillId="3" borderId="7" xfId="0" applyNumberFormat="1" applyFont="1" applyFill="1" applyBorder="1" applyAlignment="1">
      <alignment vertical="center"/>
    </xf>
    <xf numFmtId="177" fontId="8" fillId="3" borderId="8" xfId="0" applyNumberFormat="1" applyFont="1" applyFill="1" applyBorder="1" applyAlignment="1">
      <alignment vertical="center"/>
    </xf>
    <xf numFmtId="176" fontId="6" fillId="0" borderId="9" xfId="0" applyNumberFormat="1" applyFont="1" applyBorder="1" applyAlignment="1">
      <alignment vertical="center" wrapText="1"/>
    </xf>
    <xf numFmtId="176" fontId="6" fillId="0" borderId="10" xfId="0" applyNumberFormat="1" applyFont="1" applyBorder="1" applyAlignment="1">
      <alignment vertical="center" wrapText="1"/>
    </xf>
    <xf numFmtId="176" fontId="6" fillId="0" borderId="11" xfId="0" applyNumberFormat="1" applyFont="1" applyBorder="1" applyAlignment="1">
      <alignment vertical="center" wrapText="1"/>
    </xf>
    <xf numFmtId="0" fontId="6" fillId="0" borderId="9" xfId="0" applyFont="1" applyBorder="1" applyAlignment="1">
      <alignment vertical="center"/>
    </xf>
    <xf numFmtId="178" fontId="10" fillId="4" borderId="1" xfId="0" applyNumberFormat="1" applyFont="1" applyFill="1" applyBorder="1" applyAlignment="1">
      <alignment vertical="center"/>
    </xf>
    <xf numFmtId="0" fontId="10" fillId="0" borderId="2" xfId="0" applyFont="1" applyBorder="1" applyAlignment="1">
      <alignment vertical="center"/>
    </xf>
    <xf numFmtId="176" fontId="8" fillId="0" borderId="0" xfId="0" applyNumberFormat="1" applyFont="1" applyAlignment="1">
      <alignment vertical="center"/>
    </xf>
    <xf numFmtId="176" fontId="8" fillId="2" borderId="4" xfId="0" applyNumberFormat="1" applyFont="1" applyFill="1" applyBorder="1" applyAlignment="1">
      <alignment vertical="center"/>
    </xf>
    <xf numFmtId="176" fontId="8" fillId="2" borderId="7" xfId="0" applyNumberFormat="1" applyFont="1" applyFill="1" applyBorder="1" applyAlignment="1">
      <alignment vertical="center"/>
    </xf>
    <xf numFmtId="178" fontId="9" fillId="0" borderId="0" xfId="0" applyNumberFormat="1" applyFont="1" applyAlignment="1">
      <alignment vertical="center"/>
    </xf>
    <xf numFmtId="176" fontId="8" fillId="3" borderId="4" xfId="0" applyNumberFormat="1" applyFont="1" applyFill="1" applyBorder="1" applyAlignment="1">
      <alignment vertical="center"/>
    </xf>
    <xf numFmtId="176" fontId="8" fillId="3" borderId="7" xfId="0" applyNumberFormat="1" applyFont="1" applyFill="1" applyBorder="1" applyAlignment="1">
      <alignment vertical="center"/>
    </xf>
    <xf numFmtId="176" fontId="8" fillId="0" borderId="11" xfId="0" applyNumberFormat="1" applyFont="1" applyBorder="1" applyAlignment="1">
      <alignment vertical="center"/>
    </xf>
    <xf numFmtId="178" fontId="9" fillId="3" borderId="4" xfId="0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176" fontId="8" fillId="0" borderId="9" xfId="0" applyNumberFormat="1" applyFont="1" applyBorder="1" applyAlignment="1">
      <alignment vertical="center"/>
    </xf>
    <xf numFmtId="0" fontId="6" fillId="5" borderId="3" xfId="0" applyFont="1" applyFill="1" applyBorder="1" applyAlignment="1">
      <alignment vertical="center"/>
    </xf>
    <xf numFmtId="0" fontId="6" fillId="5" borderId="4" xfId="0" applyFont="1" applyFill="1" applyBorder="1" applyAlignment="1">
      <alignment vertical="center"/>
    </xf>
    <xf numFmtId="0" fontId="9" fillId="5" borderId="4" xfId="0" applyFont="1" applyFill="1" applyBorder="1" applyAlignment="1">
      <alignment vertical="center"/>
    </xf>
    <xf numFmtId="49" fontId="6" fillId="5" borderId="4" xfId="0" applyNumberFormat="1" applyFont="1" applyFill="1" applyBorder="1" applyAlignment="1">
      <alignment vertical="center"/>
    </xf>
    <xf numFmtId="0" fontId="6" fillId="5" borderId="6" xfId="0" applyFont="1" applyFill="1" applyBorder="1" applyAlignment="1">
      <alignment vertical="center"/>
    </xf>
    <xf numFmtId="0" fontId="6" fillId="5" borderId="7" xfId="0" applyFont="1" applyFill="1" applyBorder="1" applyAlignment="1">
      <alignment vertical="center"/>
    </xf>
    <xf numFmtId="0" fontId="9" fillId="5" borderId="7" xfId="0" applyFont="1" applyFill="1" applyBorder="1" applyAlignment="1">
      <alignment vertical="center"/>
    </xf>
    <xf numFmtId="49" fontId="6" fillId="5" borderId="7" xfId="0" applyNumberFormat="1" applyFont="1" applyFill="1" applyBorder="1" applyAlignment="1">
      <alignment vertical="center"/>
    </xf>
    <xf numFmtId="49" fontId="6" fillId="4" borderId="14" xfId="87" applyNumberFormat="1" applyFont="1" applyFill="1" applyBorder="1">
      <alignment vertical="center"/>
    </xf>
    <xf numFmtId="49" fontId="6" fillId="0" borderId="15" xfId="0" applyNumberFormat="1" applyFont="1" applyBorder="1" applyAlignment="1">
      <alignment vertical="center"/>
    </xf>
    <xf numFmtId="49" fontId="6" fillId="0" borderId="16" xfId="0" applyNumberFormat="1" applyFont="1" applyBorder="1" applyAlignment="1">
      <alignment vertical="center"/>
    </xf>
    <xf numFmtId="49" fontId="6" fillId="0" borderId="17" xfId="0" applyNumberFormat="1" applyFont="1" applyBorder="1" applyAlignment="1">
      <alignment vertical="center"/>
    </xf>
    <xf numFmtId="49" fontId="6" fillId="0" borderId="18" xfId="0" applyNumberFormat="1" applyFont="1" applyBorder="1" applyAlignment="1">
      <alignment vertical="center"/>
    </xf>
    <xf numFmtId="49" fontId="6" fillId="0" borderId="19" xfId="0" applyNumberFormat="1" applyFont="1" applyBorder="1" applyAlignment="1">
      <alignment vertical="center"/>
    </xf>
    <xf numFmtId="179" fontId="6" fillId="2" borderId="3" xfId="0" applyNumberFormat="1" applyFont="1" applyFill="1" applyBorder="1" applyAlignment="1">
      <alignment vertical="center"/>
    </xf>
    <xf numFmtId="179" fontId="6" fillId="2" borderId="6" xfId="0" applyNumberFormat="1" applyFont="1" applyFill="1" applyBorder="1" applyAlignment="1">
      <alignment vertical="center"/>
    </xf>
    <xf numFmtId="49" fontId="6" fillId="4" borderId="20" xfId="87" applyNumberFormat="1" applyFont="1" applyFill="1" applyBorder="1">
      <alignment vertical="center"/>
    </xf>
    <xf numFmtId="176" fontId="6" fillId="2" borderId="3" xfId="0" applyNumberFormat="1" applyFont="1" applyFill="1" applyBorder="1" applyAlignment="1">
      <alignment vertical="center"/>
    </xf>
    <xf numFmtId="0" fontId="6" fillId="5" borderId="3" xfId="87" applyFont="1" applyFill="1" applyBorder="1">
      <alignment vertical="center"/>
    </xf>
    <xf numFmtId="0" fontId="6" fillId="5" borderId="4" xfId="87" applyFont="1" applyFill="1" applyBorder="1">
      <alignment vertical="center"/>
    </xf>
    <xf numFmtId="0" fontId="6" fillId="5" borderId="6" xfId="87" applyFont="1" applyFill="1" applyBorder="1">
      <alignment vertical="center"/>
    </xf>
    <xf numFmtId="0" fontId="6" fillId="5" borderId="7" xfId="87" applyFont="1" applyFill="1" applyBorder="1">
      <alignment vertical="center"/>
    </xf>
    <xf numFmtId="176" fontId="6" fillId="2" borderId="3" xfId="87" applyNumberFormat="1" applyFont="1" applyFill="1" applyBorder="1">
      <alignment vertical="center"/>
    </xf>
    <xf numFmtId="176" fontId="6" fillId="2" borderId="6" xfId="87" applyNumberFormat="1" applyFont="1" applyFill="1" applyBorder="1">
      <alignment vertical="center"/>
    </xf>
    <xf numFmtId="178" fontId="9" fillId="2" borderId="4" xfId="87" applyNumberFormat="1" applyFont="1" applyFill="1" applyBorder="1">
      <alignment vertical="center"/>
    </xf>
    <xf numFmtId="178" fontId="9" fillId="2" borderId="7" xfId="87" applyNumberFormat="1" applyFont="1" applyFill="1" applyBorder="1">
      <alignment vertical="center"/>
    </xf>
    <xf numFmtId="178" fontId="9" fillId="0" borderId="0" xfId="87" applyNumberFormat="1" applyFont="1">
      <alignment vertical="center"/>
    </xf>
    <xf numFmtId="176" fontId="8" fillId="2" borderId="4" xfId="87" applyNumberFormat="1" applyFont="1" applyFill="1" applyBorder="1">
      <alignment vertical="center"/>
    </xf>
    <xf numFmtId="176" fontId="8" fillId="2" borderId="7" xfId="87" applyNumberFormat="1" applyFont="1" applyFill="1" applyBorder="1">
      <alignment vertical="center"/>
    </xf>
    <xf numFmtId="176" fontId="8" fillId="0" borderId="0" xfId="87" applyNumberFormat="1" applyFont="1">
      <alignment vertical="center"/>
    </xf>
    <xf numFmtId="177" fontId="8" fillId="0" borderId="0" xfId="87" applyNumberFormat="1" applyFont="1">
      <alignment vertical="center"/>
    </xf>
    <xf numFmtId="0" fontId="9" fillId="0" borderId="0" xfId="87" applyFont="1">
      <alignment vertical="center"/>
    </xf>
    <xf numFmtId="0" fontId="9" fillId="5" borderId="4" xfId="87" applyFont="1" applyFill="1" applyBorder="1">
      <alignment vertical="center"/>
    </xf>
    <xf numFmtId="0" fontId="10" fillId="5" borderId="4" xfId="0" applyFont="1" applyFill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5" borderId="7" xfId="87" applyFont="1" applyFill="1" applyBorder="1">
      <alignment vertical="center"/>
    </xf>
    <xf numFmtId="0" fontId="10" fillId="5" borderId="7" xfId="0" applyFont="1" applyFill="1" applyBorder="1" applyAlignment="1">
      <alignment vertical="center"/>
    </xf>
    <xf numFmtId="178" fontId="9" fillId="3" borderId="7" xfId="87" applyNumberFormat="1" applyFont="1" applyFill="1" applyBorder="1">
      <alignment vertical="center"/>
    </xf>
    <xf numFmtId="176" fontId="8" fillId="3" borderId="7" xfId="87" applyNumberFormat="1" applyFont="1" applyFill="1" applyBorder="1">
      <alignment vertical="center"/>
    </xf>
    <xf numFmtId="176" fontId="8" fillId="0" borderId="9" xfId="87" applyNumberFormat="1" applyFont="1" applyBorder="1">
      <alignment vertical="center"/>
    </xf>
    <xf numFmtId="177" fontId="8" fillId="0" borderId="9" xfId="87" applyNumberFormat="1" applyFont="1" applyBorder="1">
      <alignment vertical="center"/>
    </xf>
    <xf numFmtId="176" fontId="8" fillId="0" borderId="10" xfId="87" applyNumberFormat="1" applyFont="1" applyBorder="1">
      <alignment vertical="center"/>
    </xf>
    <xf numFmtId="177" fontId="8" fillId="0" borderId="10" xfId="87" applyNumberFormat="1" applyFont="1" applyBorder="1">
      <alignment vertical="center"/>
    </xf>
    <xf numFmtId="176" fontId="8" fillId="0" borderId="11" xfId="87" applyNumberFormat="1" applyFont="1" applyBorder="1">
      <alignment vertical="center"/>
    </xf>
    <xf numFmtId="177" fontId="8" fillId="0" borderId="11" xfId="87" applyNumberFormat="1" applyFont="1" applyBorder="1">
      <alignment vertical="center"/>
    </xf>
    <xf numFmtId="0" fontId="8" fillId="3" borderId="0" xfId="0" applyFont="1" applyFill="1" applyAlignment="1">
      <alignment vertical="center"/>
    </xf>
    <xf numFmtId="0" fontId="8" fillId="0" borderId="0" xfId="87" applyFont="1">
      <alignment vertical="center"/>
    </xf>
    <xf numFmtId="0" fontId="6" fillId="0" borderId="18" xfId="0" applyFont="1" applyBorder="1" applyAlignment="1">
      <alignment horizontal="left" vertical="center"/>
    </xf>
    <xf numFmtId="0" fontId="6" fillId="0" borderId="16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15" xfId="0" applyFont="1" applyBorder="1" applyAlignment="1">
      <alignment horizontal="left" vertical="center"/>
    </xf>
    <xf numFmtId="180" fontId="9" fillId="2" borderId="0" xfId="0" applyNumberFormat="1" applyFont="1" applyFill="1" applyAlignment="1">
      <alignment vertical="center"/>
    </xf>
    <xf numFmtId="180" fontId="9" fillId="2" borderId="4" xfId="0" applyNumberFormat="1" applyFont="1" applyFill="1" applyBorder="1" applyAlignment="1">
      <alignment vertical="center"/>
    </xf>
    <xf numFmtId="180" fontId="9" fillId="0" borderId="12" xfId="0" applyNumberFormat="1" applyFont="1" applyBorder="1" applyAlignment="1">
      <alignment vertical="center"/>
    </xf>
    <xf numFmtId="180" fontId="9" fillId="0" borderId="10" xfId="0" applyNumberFormat="1" applyFont="1" applyBorder="1" applyAlignment="1">
      <alignment vertical="center"/>
    </xf>
    <xf numFmtId="180" fontId="9" fillId="0" borderId="13" xfId="0" applyNumberFormat="1" applyFont="1" applyBorder="1" applyAlignment="1">
      <alignment vertical="center"/>
    </xf>
    <xf numFmtId="180" fontId="9" fillId="2" borderId="7" xfId="0" applyNumberFormat="1" applyFont="1" applyFill="1" applyBorder="1" applyAlignment="1">
      <alignment vertical="center"/>
    </xf>
    <xf numFmtId="180" fontId="9" fillId="0" borderId="11" xfId="0" applyNumberFormat="1" applyFont="1" applyBorder="1" applyAlignment="1">
      <alignment vertical="center"/>
    </xf>
    <xf numFmtId="180" fontId="9" fillId="0" borderId="0" xfId="0" applyNumberFormat="1" applyFont="1" applyAlignment="1">
      <alignment vertical="center"/>
    </xf>
    <xf numFmtId="180" fontId="9" fillId="3" borderId="0" xfId="0" applyNumberFormat="1" applyFont="1" applyFill="1" applyAlignment="1">
      <alignment vertical="center"/>
    </xf>
    <xf numFmtId="180" fontId="9" fillId="3" borderId="4" xfId="0" applyNumberFormat="1" applyFont="1" applyFill="1" applyBorder="1" applyAlignment="1">
      <alignment vertical="center"/>
    </xf>
    <xf numFmtId="180" fontId="9" fillId="3" borderId="7" xfId="0" applyNumberFormat="1" applyFont="1" applyFill="1" applyBorder="1" applyAlignment="1">
      <alignment vertical="center"/>
    </xf>
    <xf numFmtId="180" fontId="10" fillId="4" borderId="1" xfId="0" applyNumberFormat="1" applyFont="1" applyFill="1" applyBorder="1" applyAlignment="1">
      <alignment vertical="center"/>
    </xf>
    <xf numFmtId="180" fontId="10" fillId="4" borderId="2" xfId="0" applyNumberFormat="1" applyFont="1" applyFill="1" applyBorder="1" applyAlignment="1">
      <alignment vertical="center"/>
    </xf>
    <xf numFmtId="180" fontId="10" fillId="2" borderId="4" xfId="0" applyNumberFormat="1" applyFont="1" applyFill="1" applyBorder="1" applyAlignment="1">
      <alignment vertical="center"/>
    </xf>
    <xf numFmtId="180" fontId="10" fillId="2" borderId="7" xfId="0" applyNumberFormat="1" applyFont="1" applyFill="1" applyBorder="1" applyAlignment="1">
      <alignment vertical="center"/>
    </xf>
    <xf numFmtId="180" fontId="5" fillId="0" borderId="0" xfId="0" applyNumberFormat="1" applyFont="1" applyAlignment="1">
      <alignment vertical="center"/>
    </xf>
    <xf numFmtId="180" fontId="9" fillId="0" borderId="9" xfId="0" applyNumberFormat="1" applyFont="1" applyBorder="1" applyAlignment="1">
      <alignment vertical="center"/>
    </xf>
    <xf numFmtId="180" fontId="9" fillId="2" borderId="4" xfId="87" applyNumberFormat="1" applyFont="1" applyFill="1" applyBorder="1">
      <alignment vertical="center"/>
    </xf>
    <xf numFmtId="180" fontId="9" fillId="2" borderId="7" xfId="87" applyNumberFormat="1" applyFont="1" applyFill="1" applyBorder="1">
      <alignment vertical="center"/>
    </xf>
    <xf numFmtId="180" fontId="9" fillId="0" borderId="0" xfId="87" applyNumberFormat="1" applyFont="1">
      <alignment vertical="center"/>
    </xf>
    <xf numFmtId="180" fontId="9" fillId="3" borderId="7" xfId="87" applyNumberFormat="1" applyFont="1" applyFill="1" applyBorder="1">
      <alignment vertical="center"/>
    </xf>
    <xf numFmtId="180" fontId="9" fillId="0" borderId="9" xfId="87" applyNumberFormat="1" applyFont="1" applyBorder="1">
      <alignment vertical="center"/>
    </xf>
    <xf numFmtId="180" fontId="9" fillId="0" borderId="10" xfId="87" applyNumberFormat="1" applyFont="1" applyBorder="1">
      <alignment vertical="center"/>
    </xf>
    <xf numFmtId="180" fontId="9" fillId="0" borderId="11" xfId="87" applyNumberFormat="1" applyFont="1" applyBorder="1">
      <alignment vertical="center"/>
    </xf>
    <xf numFmtId="0" fontId="10" fillId="4" borderId="1" xfId="87" applyFont="1" applyFill="1" applyBorder="1">
      <alignment vertical="center"/>
    </xf>
    <xf numFmtId="0" fontId="10" fillId="4" borderId="1" xfId="0" applyFont="1" applyFill="1" applyBorder="1" applyAlignment="1">
      <alignment vertical="center"/>
    </xf>
    <xf numFmtId="0" fontId="10" fillId="4" borderId="2" xfId="0" applyFont="1" applyFill="1" applyBorder="1" applyAlignment="1">
      <alignment vertical="center"/>
    </xf>
    <xf numFmtId="0" fontId="10" fillId="4" borderId="2" xfId="87" applyFont="1" applyFill="1" applyBorder="1">
      <alignment vertical="center"/>
    </xf>
    <xf numFmtId="0" fontId="10" fillId="4" borderId="20" xfId="87" applyFont="1" applyFill="1" applyBorder="1">
      <alignment vertical="center"/>
    </xf>
    <xf numFmtId="0" fontId="10" fillId="4" borderId="14" xfId="87" applyFont="1" applyFill="1" applyBorder="1">
      <alignment vertical="center"/>
    </xf>
    <xf numFmtId="176" fontId="6" fillId="2" borderId="6" xfId="0" applyNumberFormat="1" applyFont="1" applyFill="1" applyBorder="1" applyAlignment="1">
      <alignment vertical="center"/>
    </xf>
    <xf numFmtId="177" fontId="8" fillId="2" borderId="7" xfId="0" applyNumberFormat="1" applyFont="1" applyFill="1" applyBorder="1" applyAlignment="1">
      <alignment vertical="center"/>
    </xf>
    <xf numFmtId="177" fontId="8" fillId="0" borderId="15" xfId="0" applyNumberFormat="1" applyFont="1" applyBorder="1" applyAlignment="1">
      <alignment vertical="center"/>
    </xf>
    <xf numFmtId="177" fontId="8" fillId="0" borderId="16" xfId="0" applyNumberFormat="1" applyFont="1" applyBorder="1" applyAlignment="1">
      <alignment vertical="center"/>
    </xf>
    <xf numFmtId="177" fontId="8" fillId="0" borderId="19" xfId="0" applyNumberFormat="1" applyFont="1" applyBorder="1" applyAlignment="1">
      <alignment vertical="center"/>
    </xf>
    <xf numFmtId="176" fontId="6" fillId="0" borderId="20" xfId="0" applyNumberFormat="1" applyFont="1" applyBorder="1" applyAlignment="1">
      <alignment vertical="center"/>
    </xf>
    <xf numFmtId="178" fontId="9" fillId="0" borderId="21" xfId="0" applyNumberFormat="1" applyFont="1" applyBorder="1" applyAlignment="1">
      <alignment vertical="center"/>
    </xf>
    <xf numFmtId="180" fontId="9" fillId="0" borderId="21" xfId="0" applyNumberFormat="1" applyFont="1" applyBorder="1" applyAlignment="1">
      <alignment vertical="center"/>
    </xf>
    <xf numFmtId="176" fontId="8" fillId="0" borderId="21" xfId="0" applyNumberFormat="1" applyFont="1" applyBorder="1" applyAlignment="1">
      <alignment vertical="center"/>
    </xf>
    <xf numFmtId="177" fontId="8" fillId="0" borderId="21" xfId="0" applyNumberFormat="1" applyFont="1" applyBorder="1" applyAlignment="1">
      <alignment vertical="center"/>
    </xf>
    <xf numFmtId="179" fontId="6" fillId="0" borderId="22" xfId="0" applyNumberFormat="1" applyFont="1" applyBorder="1" applyAlignment="1">
      <alignment vertical="center"/>
    </xf>
    <xf numFmtId="177" fontId="8" fillId="0" borderId="18" xfId="0" applyNumberFormat="1" applyFont="1" applyBorder="1" applyAlignment="1">
      <alignment vertical="center"/>
    </xf>
    <xf numFmtId="179" fontId="8" fillId="0" borderId="21" xfId="0" applyNumberFormat="1" applyFont="1" applyBorder="1" applyAlignment="1">
      <alignment vertical="center"/>
    </xf>
    <xf numFmtId="177" fontId="8" fillId="2" borderId="4" xfId="0" applyNumberFormat="1" applyFont="1" applyFill="1" applyBorder="1" applyAlignment="1">
      <alignment vertical="center"/>
    </xf>
    <xf numFmtId="177" fontId="8" fillId="2" borderId="23" xfId="0" applyNumberFormat="1" applyFont="1" applyFill="1" applyBorder="1" applyAlignment="1">
      <alignment vertical="center"/>
    </xf>
    <xf numFmtId="177" fontId="8" fillId="2" borderId="24" xfId="0" applyNumberFormat="1" applyFont="1" applyFill="1" applyBorder="1" applyAlignment="1">
      <alignment vertical="center"/>
    </xf>
    <xf numFmtId="177" fontId="8" fillId="3" borderId="4" xfId="0" applyNumberFormat="1" applyFont="1" applyFill="1" applyBorder="1" applyAlignment="1">
      <alignment vertical="center"/>
    </xf>
    <xf numFmtId="177" fontId="8" fillId="3" borderId="7" xfId="0" applyNumberFormat="1" applyFont="1" applyFill="1" applyBorder="1" applyAlignment="1">
      <alignment vertical="center"/>
    </xf>
    <xf numFmtId="177" fontId="8" fillId="0" borderId="17" xfId="0" applyNumberFormat="1" applyFont="1" applyBorder="1" applyAlignment="1">
      <alignment vertical="center"/>
    </xf>
    <xf numFmtId="179" fontId="6" fillId="0" borderId="29" xfId="0" applyNumberFormat="1" applyFont="1" applyBorder="1" applyAlignment="1">
      <alignment vertical="center"/>
    </xf>
    <xf numFmtId="177" fontId="8" fillId="2" borderId="7" xfId="87" applyNumberFormat="1" applyFont="1" applyFill="1" applyBorder="1">
      <alignment vertical="center"/>
    </xf>
    <xf numFmtId="177" fontId="8" fillId="2" borderId="4" xfId="87" applyNumberFormat="1" applyFont="1" applyFill="1" applyBorder="1">
      <alignment vertical="center"/>
    </xf>
    <xf numFmtId="177" fontId="8" fillId="3" borderId="7" xfId="87" applyNumberFormat="1" applyFont="1" applyFill="1" applyBorder="1">
      <alignment vertical="center"/>
    </xf>
    <xf numFmtId="176" fontId="6" fillId="3" borderId="3" xfId="87" applyNumberFormat="1" applyFont="1" applyFill="1" applyBorder="1">
      <alignment vertical="center"/>
    </xf>
    <xf numFmtId="176" fontId="6" fillId="3" borderId="6" xfId="87" applyNumberFormat="1" applyFont="1" applyFill="1" applyBorder="1">
      <alignment vertical="center"/>
    </xf>
    <xf numFmtId="179" fontId="6" fillId="0" borderId="25" xfId="0" applyNumberFormat="1" applyFont="1" applyBorder="1" applyAlignment="1">
      <alignment vertical="center"/>
    </xf>
    <xf numFmtId="179" fontId="6" fillId="0" borderId="26" xfId="0" applyNumberFormat="1" applyFont="1" applyBorder="1" applyAlignment="1">
      <alignment vertical="center"/>
    </xf>
    <xf numFmtId="179" fontId="6" fillId="0" borderId="27" xfId="0" applyNumberFormat="1" applyFont="1" applyBorder="1" applyAlignment="1">
      <alignment vertical="center"/>
    </xf>
    <xf numFmtId="179" fontId="6" fillId="0" borderId="31" xfId="0" applyNumberFormat="1" applyFont="1" applyBorder="1" applyAlignment="1">
      <alignment vertical="center"/>
    </xf>
    <xf numFmtId="179" fontId="6" fillId="0" borderId="24" xfId="0" applyNumberFormat="1" applyFont="1" applyBorder="1" applyAlignment="1">
      <alignment vertical="center"/>
    </xf>
    <xf numFmtId="179" fontId="6" fillId="0" borderId="21" xfId="0" applyNumberFormat="1" applyFont="1" applyBorder="1" applyAlignment="1">
      <alignment vertical="center"/>
    </xf>
    <xf numFmtId="179" fontId="6" fillId="2" borderId="7" xfId="0" applyNumberFormat="1" applyFont="1" applyFill="1" applyBorder="1" applyAlignment="1">
      <alignment vertical="center"/>
    </xf>
    <xf numFmtId="0" fontId="5" fillId="0" borderId="0" xfId="0" applyFont="1"/>
    <xf numFmtId="0" fontId="6" fillId="0" borderId="0" xfId="0" applyFont="1"/>
    <xf numFmtId="181" fontId="6" fillId="0" borderId="0" xfId="0" applyNumberFormat="1" applyFont="1"/>
    <xf numFmtId="181" fontId="5" fillId="0" borderId="0" xfId="0" applyNumberFormat="1" applyFont="1"/>
    <xf numFmtId="0" fontId="5" fillId="0" borderId="6" xfId="0" applyFont="1" applyBorder="1"/>
    <xf numFmtId="181" fontId="5" fillId="0" borderId="30" xfId="0" applyNumberFormat="1" applyFont="1" applyBorder="1"/>
    <xf numFmtId="0" fontId="11" fillId="0" borderId="0" xfId="0" applyFont="1"/>
    <xf numFmtId="0" fontId="5" fillId="0" borderId="28" xfId="0" applyFont="1" applyBorder="1"/>
    <xf numFmtId="181" fontId="5" fillId="0" borderId="28" xfId="0" applyNumberFormat="1" applyFont="1" applyBorder="1"/>
    <xf numFmtId="181" fontId="5" fillId="0" borderId="1" xfId="0" applyNumberFormat="1" applyFont="1" applyBorder="1"/>
  </cellXfs>
  <cellStyles count="88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標準" xfId="0" builtinId="0"/>
    <cellStyle name="標準 2" xfId="87" xr:uid="{B822918B-115E-2540-8680-65D73C7AAD00}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</cellStyles>
  <dxfs count="0"/>
  <tableStyles count="0" defaultTableStyle="TableStyleMedium9" defaultPivotStyle="PivotStyleMedium7"/>
  <colors>
    <mruColors>
      <color rgb="FF942092"/>
      <color rgb="FF521B93"/>
      <color rgb="FFAB7942"/>
      <color rgb="FF005493"/>
      <color rgb="FF009193"/>
      <color rgb="FFC04F49"/>
      <color rgb="FFC66BA5"/>
      <color rgb="FF5E5CE6"/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12700</xdr:colOff>
      <xdr:row>27</xdr:row>
      <xdr:rowOff>122534</xdr:rowOff>
    </xdr:from>
    <xdr:ext cx="4754880" cy="60362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C134422-7B0C-2A4C-98AC-1033ED67EB7F}"/>
            </a:ext>
          </a:extLst>
        </xdr:cNvPr>
        <xdr:cNvSpPr txBox="1"/>
      </xdr:nvSpPr>
      <xdr:spPr>
        <a:xfrm>
          <a:off x="4775200" y="5710534"/>
          <a:ext cx="4754880" cy="603627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The cost of EFS depends on the storage size and data access frequency. The monthly costs (billing amount) paid at the time of the benchmark run (February 2023)</a:t>
          </a: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 are</a:t>
          </a: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 used in the cost calculation.</a:t>
          </a:r>
        </a:p>
      </xdr:txBody>
    </xdr:sp>
    <xdr:clientData/>
  </xdr:oneCellAnchor>
  <xdr:oneCellAnchor>
    <xdr:from>
      <xdr:col>3</xdr:col>
      <xdr:colOff>12700</xdr:colOff>
      <xdr:row>15</xdr:row>
      <xdr:rowOff>12828</xdr:rowOff>
    </xdr:from>
    <xdr:ext cx="4754880" cy="433196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F967C17-2481-704E-8806-64189AFE1806}"/>
            </a:ext>
          </a:extLst>
        </xdr:cNvPr>
        <xdr:cNvSpPr txBox="1"/>
      </xdr:nvSpPr>
      <xdr:spPr>
        <a:xfrm>
          <a:off x="4775200" y="3137028"/>
          <a:ext cx="4754880" cy="43319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Excluded</a:t>
          </a:r>
          <a:r>
            <a:rPr lang="en-US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-US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the</a:t>
          </a: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S3 bucket cost because the</a:t>
          </a: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size</a:t>
          </a: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 of stored data </a:t>
          </a: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is small</a:t>
          </a: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 and </a:t>
          </a:r>
          <a:r>
            <a:rPr lang="en-US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t</a:t>
          </a: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he cost is negligible.</a:t>
          </a: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</xdr:txBody>
    </xdr:sp>
    <xdr:clientData/>
  </xdr:oneCellAnchor>
  <xdr:oneCellAnchor>
    <xdr:from>
      <xdr:col>3</xdr:col>
      <xdr:colOff>12700</xdr:colOff>
      <xdr:row>20</xdr:row>
      <xdr:rowOff>9143</xdr:rowOff>
    </xdr:from>
    <xdr:ext cx="4754880" cy="262764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45CECB1E-0215-134C-9638-8528CAC91E1F}"/>
            </a:ext>
          </a:extLst>
        </xdr:cNvPr>
        <xdr:cNvSpPr txBox="1"/>
      </xdr:nvSpPr>
      <xdr:spPr>
        <a:xfrm>
          <a:off x="4775200" y="4149343"/>
          <a:ext cx="4754880" cy="262764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The S3 bucket where input dataset</a:t>
          </a: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 is </a:t>
          </a: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uploaded.</a:t>
          </a:r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4754880" cy="262764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2B017031-9C1C-CB4B-A871-40399E4BEA7F}"/>
            </a:ext>
          </a:extLst>
        </xdr:cNvPr>
        <xdr:cNvSpPr txBox="1"/>
      </xdr:nvSpPr>
      <xdr:spPr>
        <a:xfrm>
          <a:off x="4762500" y="0"/>
          <a:ext cx="4754880" cy="262764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AWS Region where all resources exist except master of shared EFS 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31</xdr:col>
      <xdr:colOff>431798</xdr:colOff>
      <xdr:row>1</xdr:row>
      <xdr:rowOff>14339</xdr:rowOff>
    </xdr:from>
    <xdr:ext cx="5613402" cy="3160096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A906927-1CA2-DD18-B163-C79C2345FBBF}"/>
            </a:ext>
          </a:extLst>
        </xdr:cNvPr>
        <xdr:cNvSpPr txBox="1"/>
      </xdr:nvSpPr>
      <xdr:spPr>
        <a:xfrm>
          <a:off x="29324298" y="242939"/>
          <a:ext cx="5613402" cy="316009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RELION</a:t>
          </a: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 Input Parameter</a:t>
          </a: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 Settings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- Use paralle disc I/O?		:</a:t>
          </a: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  </a:t>
          </a: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Yes</a:t>
          </a:r>
          <a:b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- Number of pooled particles		:  4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- Skip padding?		:  Yes</a:t>
          </a:r>
          <a:b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- Pre-read all particles into RAM?	:  No</a:t>
          </a:r>
          <a:b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- Copy particles</a:t>
          </a: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to</a:t>
          </a: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 s</a:t>
          </a: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cratch directory	:</a:t>
          </a: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  /scratch</a:t>
          </a:r>
          <a:b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- Combine iterations through disc?	:  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- Use GPU acceleration?		:  Yes (G5,G4dn)  / No (C6i)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- Which GPUs to use		:  "Which GPUs to use"</a:t>
          </a: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 in table</a:t>
          </a:r>
          <a:endParaRPr lang="en" altLang="ja-JP" sz="1200" b="0" i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- Number</a:t>
          </a: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 of MPI procs		:  "MPIs"</a:t>
          </a:r>
          <a:r>
            <a:rPr lang="en-US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 in table</a:t>
          </a:r>
          <a:endParaRPr lang="en" altLang="ja-JP" sz="1200" b="0" i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- Number of threads		:  "Threads" </a:t>
          </a:r>
          <a:r>
            <a:rPr lang="en-US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in table</a:t>
          </a:r>
          <a:endParaRPr lang="en" altLang="ja-JP" sz="1200" b="0" i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- Submit to queue		:  Yes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- Queue name			:  Refine3D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- Queue submit command		:  sbatch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- Partition			:  "Partition" in table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- Standard submission script		:  </a:t>
          </a:r>
          <a:r>
            <a:rPr lang="en-US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/efs/em/aws_slurm_relion.sh</a:t>
          </a:r>
          <a:endParaRPr lang="en" altLang="ja-JP" sz="1200" b="0" i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- Minimum dedicated cores per node	:  "MPIs/Node" in table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- Additional arguments		:  Blank (G5,G4dn) / --cpu</a:t>
          </a: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(</a:t>
          </a: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C6i)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31</xdr:col>
      <xdr:colOff>406400</xdr:colOff>
      <xdr:row>1</xdr:row>
      <xdr:rowOff>12700</xdr:rowOff>
    </xdr:from>
    <xdr:ext cx="5613402" cy="3160096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52E2ADB5-C4D6-C842-8327-3824E89ACA20}"/>
            </a:ext>
          </a:extLst>
        </xdr:cNvPr>
        <xdr:cNvSpPr txBox="1"/>
      </xdr:nvSpPr>
      <xdr:spPr>
        <a:xfrm>
          <a:off x="29298900" y="241300"/>
          <a:ext cx="5613402" cy="316009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RELION</a:t>
          </a: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 Input Parameter</a:t>
          </a: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 Settings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- Use paralle disc I/O?		:</a:t>
          </a: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  </a:t>
          </a: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Yes</a:t>
          </a:r>
          <a:b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- Number of pooled particles		:  12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- Skip padding?		:  No</a:t>
          </a:r>
          <a:b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- Pre-read all particles into RAM?	:  No</a:t>
          </a:r>
          <a:b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- Copy particles</a:t>
          </a: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to</a:t>
          </a: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 s</a:t>
          </a: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cratch directory	:</a:t>
          </a: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  /scratch</a:t>
          </a:r>
          <a:b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- Combine iterations through disc?	:  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- Use GPU acceleration?		:  Yes (G5,G4dn)  / No (C6i)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- Which GPUs to use		:  "Which GPUs to use"</a:t>
          </a: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 in table</a:t>
          </a:r>
          <a:endParaRPr lang="en" altLang="ja-JP" sz="1200" b="0" i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- Number</a:t>
          </a: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 of MPI procs		:  "MPIs"</a:t>
          </a:r>
          <a:r>
            <a:rPr lang="en-US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 in table</a:t>
          </a:r>
          <a:endParaRPr lang="en" altLang="ja-JP" sz="1200" b="0" i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- Number of threads		:  "Threads" </a:t>
          </a:r>
          <a:r>
            <a:rPr lang="en-US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in table</a:t>
          </a:r>
          <a:endParaRPr lang="en" altLang="ja-JP" sz="1200" b="0" i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- Submit to queue		:  Yes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- Queue name			:  Class3D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- Queue submit command		:  sbatch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- Partition			:  "Partition" in table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- Standard submission script		:  </a:t>
          </a:r>
          <a:r>
            <a:rPr lang="en-US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/efs/em/aws_slurm_relion.sh</a:t>
          </a:r>
          <a:endParaRPr lang="en" altLang="ja-JP" sz="1200" b="0" i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- Minimum dedicated cores per node	:  "MPIs/Node" in table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- Additional arguments		:  Blank (G5,G4dn) / --cpu</a:t>
          </a: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(</a:t>
          </a: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C6i)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31</xdr:col>
      <xdr:colOff>330200</xdr:colOff>
      <xdr:row>1</xdr:row>
      <xdr:rowOff>9015</xdr:rowOff>
    </xdr:from>
    <xdr:ext cx="5613402" cy="2989665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73732C00-C11B-814A-A9C1-40FB42C378E2}"/>
            </a:ext>
          </a:extLst>
        </xdr:cNvPr>
        <xdr:cNvSpPr txBox="1"/>
      </xdr:nvSpPr>
      <xdr:spPr>
        <a:xfrm>
          <a:off x="29222700" y="237615"/>
          <a:ext cx="5613402" cy="298966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RELION</a:t>
          </a: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 Input Parameter</a:t>
          </a: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 Settings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- Use paralle disc I/O?		:</a:t>
          </a: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  </a:t>
          </a: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Yes</a:t>
          </a:r>
          <a:b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- Number of pooled particles		:  12</a:t>
          </a:r>
          <a:b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- Pre-read all particles into RAM?	:  No</a:t>
          </a:r>
          <a:b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- Copy particles</a:t>
          </a: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to</a:t>
          </a: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 s</a:t>
          </a: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cratch directory	:</a:t>
          </a: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  /scratch</a:t>
          </a:r>
          <a:b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- Combine iterations through disc?	:  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- Use GPU acceleration?		:  Yes (G5,G4dn)  / No (C6i)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- Which GPUs to use		:  "Which GPUs to use"</a:t>
          </a: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 in table</a:t>
          </a:r>
          <a:endParaRPr lang="en" altLang="ja-JP" sz="1200" b="0" i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- Number</a:t>
          </a: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 of MPI procs		:  "MPIs"</a:t>
          </a:r>
          <a:r>
            <a:rPr lang="en-US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 in table</a:t>
          </a:r>
          <a:endParaRPr lang="en" altLang="ja-JP" sz="1200" b="0" i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- Number of threads		:  "Threads" </a:t>
          </a:r>
          <a:r>
            <a:rPr lang="en-US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in table</a:t>
          </a:r>
          <a:endParaRPr lang="en" altLang="ja-JP" sz="1200" b="0" i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- Submit to queue		:  Yes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- Queue name			:  Class2D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- Queue submit command		:  sbatch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- Partition			:  "Partition" in table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- Standard submission script		:  </a:t>
          </a:r>
          <a:r>
            <a:rPr lang="en-US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/efs/em/aws_slurm_relion.sh</a:t>
          </a:r>
          <a:endParaRPr lang="en" altLang="ja-JP" sz="1200" b="0" i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- Minimum dedicated cores per node	:  "MPIs/Node" in table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- Additional arguments		:  Blank (G5,G4dn) / --cpu</a:t>
          </a: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(</a:t>
          </a: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C6i)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30</xdr:col>
      <xdr:colOff>342900</xdr:colOff>
      <xdr:row>0</xdr:row>
      <xdr:rowOff>126609</xdr:rowOff>
    </xdr:from>
    <xdr:ext cx="5613402" cy="1796646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DF1133B-6EDA-4D41-BA11-DCDBD5591374}"/>
            </a:ext>
          </a:extLst>
        </xdr:cNvPr>
        <xdr:cNvSpPr txBox="1"/>
      </xdr:nvSpPr>
      <xdr:spPr>
        <a:xfrm>
          <a:off x="21259800" y="126609"/>
          <a:ext cx="5613402" cy="179664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RELION</a:t>
          </a: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 Input Parameter</a:t>
          </a: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 Settings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- Number</a:t>
          </a: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 of MPI procs		:  "MPIs"</a:t>
          </a:r>
          <a:r>
            <a:rPr lang="en-US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 in table</a:t>
          </a:r>
          <a:endParaRPr lang="en" altLang="ja-JP" sz="1200" b="0" i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- Number of threads		:  "Threads" </a:t>
          </a:r>
          <a:r>
            <a:rPr lang="en-US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in table</a:t>
          </a:r>
          <a:endParaRPr lang="en" altLang="ja-JP" sz="1200" b="0" i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- Submit to queue		:  Yes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- Queue name			:  Polish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- Queue submit command		:  sbatch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- Partition			:  "Partition" in table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- Standard submission script		:  </a:t>
          </a:r>
          <a:r>
            <a:rPr lang="en-US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/efs/em/aws_slurm_relion.sh</a:t>
          </a:r>
          <a:endParaRPr lang="en" altLang="ja-JP" sz="1200" b="0" i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- Minimum dedicated cores per node	:  "MPIs/Node" in table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- Additional arguments		:  Blank</a:t>
          </a:r>
          <a:endParaRPr lang="en" altLang="ja-JP" sz="1200" b="0" i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368300</xdr:colOff>
      <xdr:row>1</xdr:row>
      <xdr:rowOff>0</xdr:rowOff>
    </xdr:from>
    <xdr:ext cx="5613402" cy="298966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3F9EBD1-0C5C-FE40-9B9E-C4620CF4655E}"/>
            </a:ext>
          </a:extLst>
        </xdr:cNvPr>
        <xdr:cNvSpPr txBox="1"/>
      </xdr:nvSpPr>
      <xdr:spPr>
        <a:xfrm>
          <a:off x="15608300" y="228600"/>
          <a:ext cx="5613402" cy="298966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RELION</a:t>
          </a: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 Input Parameter</a:t>
          </a: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 Settings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- Use paralle disc I/O?		:</a:t>
          </a: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  </a:t>
          </a: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Yes</a:t>
          </a:r>
          <a:b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- Number of pooled particles		:  12</a:t>
          </a:r>
          <a:b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- Pre-read all particles into RAM?	:  No</a:t>
          </a:r>
          <a:b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- Copy particles</a:t>
          </a: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to</a:t>
          </a: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 s</a:t>
          </a: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cratch directory	:</a:t>
          </a: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  /scratch</a:t>
          </a:r>
          <a:b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- Combine iterations through disc?	:  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- Use GPU acceleration?		:  Yes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- Which GPUs to use		:  "Which GPUs to use"</a:t>
          </a: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 in table</a:t>
          </a:r>
          <a:endParaRPr lang="en" altLang="ja-JP" sz="1200" b="0" i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- Number</a:t>
          </a: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 of MPI procs		:  "MPIs"</a:t>
          </a:r>
          <a:r>
            <a:rPr lang="en-US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 in table</a:t>
          </a:r>
          <a:endParaRPr lang="en" altLang="ja-JP" sz="1200" b="0" i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- Number of threads		:  "Threads" </a:t>
          </a:r>
          <a:r>
            <a:rPr lang="en-US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in table</a:t>
          </a:r>
          <a:endParaRPr lang="en" altLang="ja-JP" sz="1200" b="0" i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- Submit to queue		:  Yes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- Queue name			:  Class2D_VDAM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- Queue submit command		:  sbatch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- Partition			:  "Partition" in table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- Standard submission script		:  </a:t>
          </a:r>
          <a:r>
            <a:rPr lang="en-US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/efs/em/aws_slurm_relion.sh</a:t>
          </a:r>
          <a:endParaRPr lang="en" altLang="ja-JP" sz="1200" b="0" i="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- Minimum dedicated cores per node	:  "MPIs/Node" in table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" altLang="ja-JP" sz="1200" b="0" i="0" baseline="0">
              <a:latin typeface="Times New Roman" panose="02020603050405020304" pitchFamily="18" charset="0"/>
              <a:cs typeface="Times New Roman" panose="02020603050405020304" pitchFamily="18" charset="0"/>
            </a:rPr>
            <a:t>- Additional arguments		:  Blank</a:t>
          </a:r>
          <a:endParaRPr lang="en" altLang="ja-JP" sz="1200" b="0" i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10F9C-A2D8-084E-9960-04795E0618C3}">
  <dimension ref="A1:C34"/>
  <sheetViews>
    <sheetView tabSelected="1" zoomScale="75" zoomScaleNormal="75" workbookViewId="0"/>
  </sheetViews>
  <sheetFormatPr baseColWidth="10" defaultRowHeight="16" x14ac:dyDescent="0.2"/>
  <cols>
    <col min="1" max="1" width="27.140625" style="212" customWidth="1"/>
    <col min="2" max="2" width="10.7109375" style="215"/>
    <col min="3" max="3" width="15.7109375" style="212" customWidth="1"/>
    <col min="4" max="16384" width="10.7109375" style="212"/>
  </cols>
  <sheetData>
    <row r="1" spans="1:3" x14ac:dyDescent="0.2">
      <c r="A1" s="213" t="s">
        <v>121</v>
      </c>
      <c r="B1" s="214"/>
    </row>
    <row r="3" spans="1:3" x14ac:dyDescent="0.2">
      <c r="A3" s="213" t="s">
        <v>120</v>
      </c>
    </row>
    <row r="4" spans="1:3" ht="17" thickBot="1" x14ac:dyDescent="0.25">
      <c r="A4" s="213" t="s">
        <v>124</v>
      </c>
      <c r="B4" s="212"/>
      <c r="C4" s="214"/>
    </row>
    <row r="5" spans="1:3" ht="17" thickBot="1" x14ac:dyDescent="0.25">
      <c r="A5" s="216" t="s">
        <v>130</v>
      </c>
      <c r="B5" s="217">
        <v>0.192</v>
      </c>
      <c r="C5" s="212" t="s">
        <v>105</v>
      </c>
    </row>
    <row r="8" spans="1:3" ht="18" x14ac:dyDescent="0.2">
      <c r="A8" s="213" t="s">
        <v>115</v>
      </c>
      <c r="C8" s="218"/>
    </row>
    <row r="9" spans="1:3" x14ac:dyDescent="0.2">
      <c r="A9" s="219" t="s">
        <v>111</v>
      </c>
      <c r="B9" s="220">
        <v>2.4</v>
      </c>
      <c r="C9" s="212" t="s">
        <v>106</v>
      </c>
    </row>
    <row r="10" spans="1:3" ht="17" thickBot="1" x14ac:dyDescent="0.25">
      <c r="A10" s="219" t="s">
        <v>112</v>
      </c>
      <c r="B10" s="220">
        <v>0.14000000000000001</v>
      </c>
      <c r="C10" s="212" t="s">
        <v>113</v>
      </c>
    </row>
    <row r="11" spans="1:3" ht="17" thickBot="1" x14ac:dyDescent="0.25">
      <c r="A11" s="216" t="s">
        <v>131</v>
      </c>
      <c r="B11" s="217">
        <f>B9*1000*B10/30/24</f>
        <v>0.46666666666666673</v>
      </c>
      <c r="C11" s="212" t="s">
        <v>105</v>
      </c>
    </row>
    <row r="14" spans="1:3" x14ac:dyDescent="0.2">
      <c r="A14" s="213" t="s">
        <v>118</v>
      </c>
    </row>
    <row r="15" spans="1:3" x14ac:dyDescent="0.2">
      <c r="A15" s="213" t="s">
        <v>123</v>
      </c>
    </row>
    <row r="16" spans="1:3" x14ac:dyDescent="0.2">
      <c r="A16" s="219" t="s">
        <v>114</v>
      </c>
      <c r="B16" s="220">
        <v>11.4</v>
      </c>
      <c r="C16" s="212" t="s">
        <v>116</v>
      </c>
    </row>
    <row r="17" spans="1:3" x14ac:dyDescent="0.2">
      <c r="A17" s="219" t="s">
        <v>112</v>
      </c>
      <c r="B17" s="221">
        <v>2.3E-2</v>
      </c>
      <c r="C17" s="212" t="s">
        <v>113</v>
      </c>
    </row>
    <row r="18" spans="1:3" x14ac:dyDescent="0.2">
      <c r="A18" s="216" t="s">
        <v>134</v>
      </c>
      <c r="B18" s="220">
        <f>B16/1000/1000*B17/30/24</f>
        <v>3.641666666666667E-10</v>
      </c>
      <c r="C18" s="212" t="s">
        <v>105</v>
      </c>
    </row>
    <row r="20" spans="1:3" x14ac:dyDescent="0.2">
      <c r="A20" s="213" t="s">
        <v>117</v>
      </c>
      <c r="B20" s="214"/>
      <c r="C20" s="214"/>
    </row>
    <row r="21" spans="1:3" x14ac:dyDescent="0.2">
      <c r="A21" s="219" t="s">
        <v>114</v>
      </c>
      <c r="B21" s="220">
        <v>1</v>
      </c>
      <c r="C21" s="212" t="s">
        <v>106</v>
      </c>
    </row>
    <row r="22" spans="1:3" ht="17" thickBot="1" x14ac:dyDescent="0.25">
      <c r="A22" s="219" t="s">
        <v>112</v>
      </c>
      <c r="B22" s="221">
        <v>2.3E-2</v>
      </c>
      <c r="C22" s="212" t="s">
        <v>113</v>
      </c>
    </row>
    <row r="23" spans="1:3" ht="17" thickBot="1" x14ac:dyDescent="0.25">
      <c r="A23" s="216" t="s">
        <v>132</v>
      </c>
      <c r="B23" s="217">
        <f>B21*1000*B22/30/24</f>
        <v>3.1944444444444449E-2</v>
      </c>
      <c r="C23" s="212" t="s">
        <v>105</v>
      </c>
    </row>
    <row r="26" spans="1:3" x14ac:dyDescent="0.2">
      <c r="A26" s="213" t="s">
        <v>119</v>
      </c>
    </row>
    <row r="27" spans="1:3" x14ac:dyDescent="0.2">
      <c r="A27" s="213" t="s">
        <v>125</v>
      </c>
      <c r="B27" s="214"/>
    </row>
    <row r="28" spans="1:3" x14ac:dyDescent="0.2">
      <c r="A28" s="219" t="s">
        <v>128</v>
      </c>
      <c r="B28" s="220">
        <v>4.806580799999999</v>
      </c>
      <c r="C28" s="212" t="s">
        <v>107</v>
      </c>
    </row>
    <row r="30" spans="1:3" x14ac:dyDescent="0.2">
      <c r="A30" s="213" t="s">
        <v>126</v>
      </c>
      <c r="B30" s="214"/>
    </row>
    <row r="31" spans="1:3" x14ac:dyDescent="0.2">
      <c r="A31" s="219" t="s">
        <v>127</v>
      </c>
      <c r="B31" s="220">
        <v>7.0859760000000005</v>
      </c>
      <c r="C31" s="212" t="s">
        <v>107</v>
      </c>
    </row>
    <row r="33" spans="1:3" ht="17" thickBot="1" x14ac:dyDescent="0.25">
      <c r="A33" s="216" t="s">
        <v>129</v>
      </c>
      <c r="B33" s="221">
        <f>B28+B31</f>
        <v>11.892556799999999</v>
      </c>
      <c r="C33" s="212" t="s">
        <v>107</v>
      </c>
    </row>
    <row r="34" spans="1:3" ht="17" thickBot="1" x14ac:dyDescent="0.25">
      <c r="A34" s="216" t="s">
        <v>133</v>
      </c>
      <c r="B34" s="217">
        <f>(B28+B31)/30/24</f>
        <v>1.6517439999999998E-2</v>
      </c>
      <c r="C34" s="212" t="s">
        <v>105</v>
      </c>
    </row>
  </sheetData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32C85-0BE0-C64B-8D08-CD10707A5AE5}">
  <dimension ref="A1:AH51"/>
  <sheetViews>
    <sheetView zoomScale="75" zoomScaleNormal="75" workbookViewId="0"/>
  </sheetViews>
  <sheetFormatPr baseColWidth="10" defaultRowHeight="18" customHeight="1" x14ac:dyDescent="0.25"/>
  <cols>
    <col min="1" max="3" width="10.7109375" style="1" customWidth="1"/>
    <col min="4" max="10" width="10.7109375" style="53" customWidth="1"/>
    <col min="11" max="11" width="90.7109375" style="59" customWidth="1"/>
    <col min="12" max="12" width="20.7109375" style="3" customWidth="1"/>
    <col min="13" max="13" width="10.7109375" style="4" customWidth="1"/>
    <col min="14" max="14" width="10.7109375" style="165" customWidth="1"/>
    <col min="15" max="15" width="10.7109375" style="47" customWidth="1"/>
    <col min="16" max="17" width="13.7109375" style="48" customWidth="1"/>
    <col min="18" max="20" width="10.7109375" style="48" customWidth="1"/>
    <col min="21" max="21" width="14.7109375" style="48" customWidth="1"/>
    <col min="22" max="22" width="20.7109375" style="21" customWidth="1"/>
    <col min="23" max="23" width="10.7109375" style="53" customWidth="1"/>
    <col min="24" max="24" width="10.7109375" style="157" customWidth="1"/>
    <col min="25" max="25" width="10.7109375" style="28" customWidth="1"/>
    <col min="26" max="27" width="13.7109375" style="28" customWidth="1"/>
    <col min="28" max="30" width="10.7109375" style="28" customWidth="1"/>
    <col min="31" max="31" width="14.7109375" style="28" customWidth="1"/>
    <col min="32" max="16384" width="10.7109375" style="1"/>
  </cols>
  <sheetData>
    <row r="1" spans="1:34" ht="18" customHeight="1" x14ac:dyDescent="0.25">
      <c r="L1" s="27" t="s">
        <v>35</v>
      </c>
      <c r="M1" s="61"/>
      <c r="N1" s="150"/>
      <c r="O1" s="29"/>
      <c r="P1" s="30"/>
      <c r="Q1" s="30"/>
      <c r="R1" s="30"/>
      <c r="S1" s="30"/>
      <c r="T1" s="30"/>
      <c r="U1" s="30"/>
      <c r="V1" s="68" t="s">
        <v>36</v>
      </c>
      <c r="W1" s="69"/>
      <c r="X1" s="158"/>
      <c r="Y1" s="73"/>
      <c r="Z1" s="73"/>
      <c r="AA1" s="73"/>
      <c r="AB1" s="73"/>
      <c r="AC1" s="73"/>
      <c r="AD1" s="73"/>
      <c r="AE1" s="73"/>
    </row>
    <row r="2" spans="1:34" ht="18" customHeight="1" x14ac:dyDescent="0.25">
      <c r="A2" s="25" t="s">
        <v>0</v>
      </c>
      <c r="B2" s="25" t="s">
        <v>1</v>
      </c>
      <c r="C2" s="25" t="s">
        <v>2</v>
      </c>
      <c r="D2" s="174" t="s">
        <v>3</v>
      </c>
      <c r="E2" s="174" t="s">
        <v>13</v>
      </c>
      <c r="F2" s="174" t="s">
        <v>11</v>
      </c>
      <c r="G2" s="174" t="s">
        <v>11</v>
      </c>
      <c r="H2" s="175" t="s">
        <v>5</v>
      </c>
      <c r="I2" s="174" t="s">
        <v>4</v>
      </c>
      <c r="J2" s="174" t="s">
        <v>4</v>
      </c>
      <c r="K2" s="26" t="s">
        <v>12</v>
      </c>
      <c r="L2" s="60" t="s">
        <v>37</v>
      </c>
      <c r="M2" s="85" t="s">
        <v>40</v>
      </c>
      <c r="N2" s="161" t="s">
        <v>6</v>
      </c>
      <c r="O2" s="31" t="s">
        <v>6</v>
      </c>
      <c r="P2" s="32" t="s">
        <v>104</v>
      </c>
      <c r="Q2" s="32" t="s">
        <v>122</v>
      </c>
      <c r="R2" s="32" t="s">
        <v>102</v>
      </c>
      <c r="S2" s="32" t="s">
        <v>108</v>
      </c>
      <c r="T2" s="32" t="s">
        <v>110</v>
      </c>
      <c r="U2" s="32" t="s">
        <v>109</v>
      </c>
      <c r="V2" s="60" t="s">
        <v>37</v>
      </c>
      <c r="W2" s="85" t="s">
        <v>40</v>
      </c>
      <c r="X2" s="161" t="s">
        <v>6</v>
      </c>
      <c r="Y2" s="31" t="s">
        <v>6</v>
      </c>
      <c r="Z2" s="32" t="s">
        <v>104</v>
      </c>
      <c r="AA2" s="32" t="s">
        <v>122</v>
      </c>
      <c r="AB2" s="32" t="s">
        <v>102</v>
      </c>
      <c r="AC2" s="32" t="s">
        <v>108</v>
      </c>
      <c r="AD2" s="32" t="s">
        <v>110</v>
      </c>
      <c r="AE2" s="32" t="s">
        <v>109</v>
      </c>
    </row>
    <row r="3" spans="1:34" s="21" customFormat="1" ht="18" customHeight="1" thickBot="1" x14ac:dyDescent="0.3">
      <c r="A3" s="7"/>
      <c r="B3" s="7"/>
      <c r="C3" s="8"/>
      <c r="D3" s="176"/>
      <c r="E3" s="176"/>
      <c r="F3" s="176" t="s">
        <v>38</v>
      </c>
      <c r="G3" s="176" t="s">
        <v>39</v>
      </c>
      <c r="H3" s="176"/>
      <c r="I3" s="177" t="s">
        <v>38</v>
      </c>
      <c r="J3" s="177" t="s">
        <v>39</v>
      </c>
      <c r="K3" s="105"/>
      <c r="L3" s="7"/>
      <c r="M3" s="86" t="s">
        <v>41</v>
      </c>
      <c r="N3" s="162" t="s">
        <v>8</v>
      </c>
      <c r="O3" s="33" t="s">
        <v>7</v>
      </c>
      <c r="P3" s="34" t="s">
        <v>9</v>
      </c>
      <c r="Q3" s="34" t="s">
        <v>103</v>
      </c>
      <c r="R3" s="34" t="s">
        <v>103</v>
      </c>
      <c r="S3" s="34" t="s">
        <v>103</v>
      </c>
      <c r="T3" s="34" t="s">
        <v>103</v>
      </c>
      <c r="U3" s="34" t="s">
        <v>9</v>
      </c>
      <c r="V3" s="7"/>
      <c r="W3" s="86" t="s">
        <v>41</v>
      </c>
      <c r="X3" s="162" t="s">
        <v>8</v>
      </c>
      <c r="Y3" s="33" t="s">
        <v>7</v>
      </c>
      <c r="Z3" s="34" t="s">
        <v>9</v>
      </c>
      <c r="AA3" s="34" t="s">
        <v>103</v>
      </c>
      <c r="AB3" s="34" t="s">
        <v>103</v>
      </c>
      <c r="AC3" s="34" t="s">
        <v>103</v>
      </c>
      <c r="AD3" s="34" t="s">
        <v>103</v>
      </c>
      <c r="AE3" s="34" t="s">
        <v>9</v>
      </c>
    </row>
    <row r="4" spans="1:34" s="21" customFormat="1" ht="18" customHeight="1" thickTop="1" x14ac:dyDescent="0.25">
      <c r="A4" s="97" t="s">
        <v>57</v>
      </c>
      <c r="B4" s="98"/>
      <c r="C4" s="98"/>
      <c r="D4" s="99"/>
      <c r="E4" s="99"/>
      <c r="F4" s="99"/>
      <c r="G4" s="99"/>
      <c r="H4" s="99"/>
      <c r="I4" s="99"/>
      <c r="J4" s="99"/>
      <c r="K4" s="100"/>
      <c r="L4" s="111"/>
      <c r="M4" s="62"/>
      <c r="N4" s="163"/>
      <c r="O4" s="35"/>
      <c r="P4" s="193"/>
      <c r="Q4" s="193"/>
      <c r="R4" s="194"/>
      <c r="S4" s="194"/>
      <c r="T4" s="194"/>
      <c r="U4" s="195"/>
      <c r="V4" s="14"/>
      <c r="W4" s="70"/>
      <c r="X4" s="158"/>
      <c r="Y4" s="74"/>
      <c r="Z4" s="196"/>
      <c r="AA4" s="196"/>
      <c r="AB4" s="196"/>
      <c r="AC4" s="196"/>
      <c r="AD4" s="196"/>
      <c r="AE4" s="75"/>
    </row>
    <row r="5" spans="1:34" s="21" customFormat="1" ht="18" customHeight="1" x14ac:dyDescent="0.25">
      <c r="A5" s="49">
        <v>9</v>
      </c>
      <c r="B5" s="49">
        <v>12</v>
      </c>
      <c r="C5" s="49">
        <v>9</v>
      </c>
      <c r="D5" s="54">
        <v>1</v>
      </c>
      <c r="E5" s="54">
        <v>192</v>
      </c>
      <c r="F5" s="55">
        <v>108</v>
      </c>
      <c r="G5" s="54">
        <v>192</v>
      </c>
      <c r="H5" s="54">
        <v>8</v>
      </c>
      <c r="I5" s="54">
        <v>8</v>
      </c>
      <c r="J5" s="54">
        <v>8</v>
      </c>
      <c r="K5" s="106" t="s">
        <v>19</v>
      </c>
      <c r="L5" s="11" t="s">
        <v>42</v>
      </c>
      <c r="M5" s="63">
        <v>16.288</v>
      </c>
      <c r="N5" s="152">
        <v>2.6022199074074076E-2</v>
      </c>
      <c r="O5" s="37">
        <v>0.62453276999999996</v>
      </c>
      <c r="P5" s="182">
        <v>10.172389750000001</v>
      </c>
      <c r="Q5" s="77">
        <f>Pricing!$B$5*Refine3D!$O5</f>
        <v>0.11991029183999999</v>
      </c>
      <c r="R5" s="77">
        <f>Pricing!$B$11*Refine3D!$O5</f>
        <v>0.29144862600000004</v>
      </c>
      <c r="S5" s="77">
        <f>Pricing!$B$23*Refine3D!$O5</f>
        <v>1.9950352375000001E-2</v>
      </c>
      <c r="T5" s="77">
        <f>Pricing!$B$34*Refine3D!$O5</f>
        <v>1.0315682556508799E-2</v>
      </c>
      <c r="U5" s="77">
        <f>SUM(P5:T5)</f>
        <v>10.614014702771509</v>
      </c>
      <c r="V5" s="205" t="s">
        <v>44</v>
      </c>
      <c r="W5" s="71">
        <v>5.3094000000000001</v>
      </c>
      <c r="X5" s="166">
        <v>2.6000243055555556E-2</v>
      </c>
      <c r="Y5" s="76">
        <v>0.62400582999999998</v>
      </c>
      <c r="Z5" s="77">
        <v>3.31309655</v>
      </c>
      <c r="AA5" s="77">
        <f>Pricing!$B$5*Refine3D!$Y5</f>
        <v>0.11980911935999999</v>
      </c>
      <c r="AB5" s="77">
        <f>Pricing!$B$11*Refine3D!$Y5</f>
        <v>0.29120272066666669</v>
      </c>
      <c r="AC5" s="77">
        <f>Pricing!$B$23*Refine3D!$Y5</f>
        <v>1.9933519569444447E-2</v>
      </c>
      <c r="AD5" s="77">
        <f>Pricing!$B$34*Refine3D!$Y5</f>
        <v>1.0306978856675199E-2</v>
      </c>
      <c r="AE5" s="77">
        <f>SUM(Z5:AD5)</f>
        <v>3.7543488884527862</v>
      </c>
    </row>
    <row r="6" spans="1:34" s="21" customFormat="1" ht="18" customHeight="1" x14ac:dyDescent="0.25">
      <c r="A6" s="50">
        <v>17</v>
      </c>
      <c r="B6" s="50">
        <v>12</v>
      </c>
      <c r="C6" s="50">
        <v>9</v>
      </c>
      <c r="D6" s="56">
        <v>2</v>
      </c>
      <c r="E6" s="56">
        <v>192</v>
      </c>
      <c r="F6" s="56">
        <v>204</v>
      </c>
      <c r="G6" s="56">
        <v>384</v>
      </c>
      <c r="H6" s="56">
        <v>8</v>
      </c>
      <c r="I6" s="56">
        <v>16</v>
      </c>
      <c r="J6" s="56">
        <v>16</v>
      </c>
      <c r="K6" s="107" t="s">
        <v>18</v>
      </c>
      <c r="L6" s="12" t="s">
        <v>42</v>
      </c>
      <c r="M6" s="64">
        <v>16.288</v>
      </c>
      <c r="N6" s="153">
        <v>2.0701539351851851E-2</v>
      </c>
      <c r="O6" s="38">
        <v>0.49683694</v>
      </c>
      <c r="P6" s="183">
        <v>16.184960140000001</v>
      </c>
      <c r="Q6" s="39">
        <f>Pricing!$B$5*Refine3D!$O6</f>
        <v>9.5392692479999999E-2</v>
      </c>
      <c r="R6" s="39">
        <f>Pricing!$B$11*Refine3D!$O6</f>
        <v>0.23185723866666669</v>
      </c>
      <c r="S6" s="39">
        <f>Pricing!$B$23*Refine3D!$O6</f>
        <v>1.5871180027777779E-2</v>
      </c>
      <c r="T6" s="39">
        <f>Pricing!$B$34*Refine3D!$O6</f>
        <v>8.2064743462335991E-3</v>
      </c>
      <c r="U6" s="39">
        <f t="shared" ref="U6:U51" si="0">SUM(P6:T6)</f>
        <v>16.53628772552068</v>
      </c>
      <c r="V6" s="206" t="s">
        <v>44</v>
      </c>
      <c r="W6" s="64">
        <v>5.3094000000000001</v>
      </c>
      <c r="X6" s="153">
        <v>1.7608206018518518E-2</v>
      </c>
      <c r="Y6" s="44">
        <v>0.42259693999999998</v>
      </c>
      <c r="Z6" s="39">
        <v>4.4874723799999998</v>
      </c>
      <c r="AA6" s="39">
        <f>Pricing!$B$5*Refine3D!$Y6</f>
        <v>8.1138612479999997E-2</v>
      </c>
      <c r="AB6" s="39">
        <f>Pricing!$B$11*Refine3D!$Y6</f>
        <v>0.19721190533333335</v>
      </c>
      <c r="AC6" s="39">
        <f>Pricing!$B$23*Refine3D!$Y6</f>
        <v>1.3499624472222223E-2</v>
      </c>
      <c r="AD6" s="39">
        <f>Pricing!$B$34*Refine3D!$Y6</f>
        <v>6.9802196006335986E-3</v>
      </c>
      <c r="AE6" s="39">
        <f t="shared" ref="AE6:AE42" si="1">SUM(Z6:AD6)</f>
        <v>4.7863027418861881</v>
      </c>
    </row>
    <row r="7" spans="1:34" s="21" customFormat="1" ht="18" customHeight="1" x14ac:dyDescent="0.25">
      <c r="A7" s="50">
        <v>31</v>
      </c>
      <c r="B7" s="50">
        <v>12</v>
      </c>
      <c r="C7" s="50">
        <v>8</v>
      </c>
      <c r="D7" s="56">
        <v>4</v>
      </c>
      <c r="E7" s="56">
        <v>192</v>
      </c>
      <c r="F7" s="56">
        <v>372</v>
      </c>
      <c r="G7" s="56">
        <v>768</v>
      </c>
      <c r="H7" s="56">
        <v>8</v>
      </c>
      <c r="I7" s="56">
        <v>30</v>
      </c>
      <c r="J7" s="56">
        <v>32</v>
      </c>
      <c r="K7" s="107" t="s">
        <v>15</v>
      </c>
      <c r="L7" s="12" t="s">
        <v>42</v>
      </c>
      <c r="M7" s="64">
        <v>16.288</v>
      </c>
      <c r="N7" s="153">
        <v>1.5978599537037036E-2</v>
      </c>
      <c r="O7" s="38">
        <v>0.38348638000000002</v>
      </c>
      <c r="P7" s="183">
        <v>24.9849046</v>
      </c>
      <c r="Q7" s="39">
        <f>Pricing!$B$5*Refine3D!$O7</f>
        <v>7.3629384960000002E-2</v>
      </c>
      <c r="R7" s="39">
        <f>Pricing!$B$11*Refine3D!$O7</f>
        <v>0.17896031066666671</v>
      </c>
      <c r="S7" s="39">
        <f>Pricing!$B$23*Refine3D!$O7</f>
        <v>1.2250259361111113E-2</v>
      </c>
      <c r="T7" s="39">
        <f>Pricing!$B$34*Refine3D!$O7</f>
        <v>6.3342132724671998E-3</v>
      </c>
      <c r="U7" s="39">
        <f t="shared" si="0"/>
        <v>25.256078768260245</v>
      </c>
      <c r="V7" s="206" t="s">
        <v>43</v>
      </c>
      <c r="W7" s="64">
        <v>5.3094000000000001</v>
      </c>
      <c r="X7" s="153">
        <v>1.5216620370370372E-2</v>
      </c>
      <c r="Y7" s="44">
        <v>0.36519888</v>
      </c>
      <c r="Z7" s="39">
        <v>7.75594772</v>
      </c>
      <c r="AA7" s="39">
        <f>Pricing!$B$5*Refine3D!$Y7</f>
        <v>7.0118184959999996E-2</v>
      </c>
      <c r="AB7" s="39">
        <f>Pricing!$B$11*Refine3D!$Y7</f>
        <v>0.17042614400000003</v>
      </c>
      <c r="AC7" s="39">
        <f>Pricing!$B$23*Refine3D!$Y7</f>
        <v>1.1666075333333335E-2</v>
      </c>
      <c r="AD7" s="39">
        <f>Pricing!$B$34*Refine3D!$Y7</f>
        <v>6.0321505884671995E-3</v>
      </c>
      <c r="AE7" s="39">
        <f t="shared" si="1"/>
        <v>8.0141902748818019</v>
      </c>
    </row>
    <row r="8" spans="1:34" s="21" customFormat="1" ht="18" customHeight="1" x14ac:dyDescent="0.25">
      <c r="A8" s="51">
        <v>63</v>
      </c>
      <c r="B8" s="51">
        <v>12</v>
      </c>
      <c r="C8" s="51">
        <v>8</v>
      </c>
      <c r="D8" s="57">
        <v>8</v>
      </c>
      <c r="E8" s="57">
        <v>192</v>
      </c>
      <c r="F8" s="58">
        <v>756</v>
      </c>
      <c r="G8" s="57">
        <v>1536</v>
      </c>
      <c r="H8" s="57">
        <v>8</v>
      </c>
      <c r="I8" s="57">
        <v>62</v>
      </c>
      <c r="J8" s="57">
        <v>64</v>
      </c>
      <c r="K8" s="108" t="s">
        <v>16</v>
      </c>
      <c r="L8" s="13" t="s">
        <v>42</v>
      </c>
      <c r="M8" s="65">
        <v>16.288</v>
      </c>
      <c r="N8" s="154">
        <v>1.4733935185185185E-2</v>
      </c>
      <c r="O8" s="40">
        <v>0.35361443999999997</v>
      </c>
      <c r="P8" s="198">
        <v>46.077375920000001</v>
      </c>
      <c r="Q8" s="39">
        <f>Pricing!$B$5*Refine3D!$O8</f>
        <v>6.7893972479999995E-2</v>
      </c>
      <c r="R8" s="39">
        <f>Pricing!$B$11*Refine3D!$O8</f>
        <v>0.16502007200000002</v>
      </c>
      <c r="S8" s="39">
        <f>Pricing!$B$23*Refine3D!$O8</f>
        <v>1.1296016833333334E-2</v>
      </c>
      <c r="T8" s="39">
        <f>Pricing!$B$34*Refine3D!$O8</f>
        <v>5.8408052958335991E-3</v>
      </c>
      <c r="U8" s="39">
        <f t="shared" si="0"/>
        <v>46.327426786609166</v>
      </c>
      <c r="V8" s="207" t="s">
        <v>43</v>
      </c>
      <c r="W8" s="67">
        <v>5.3094000000000001</v>
      </c>
      <c r="X8" s="156">
        <v>1.5514351851851854E-2</v>
      </c>
      <c r="Y8" s="45">
        <v>0.37234444</v>
      </c>
      <c r="Z8" s="46">
        <v>15.81540448</v>
      </c>
      <c r="AA8" s="39">
        <f>Pricing!$B$5*Refine3D!$Y8</f>
        <v>7.1490132479999996E-2</v>
      </c>
      <c r="AB8" s="39">
        <f>Pricing!$B$11*Refine3D!$Y8</f>
        <v>0.17376073866666669</v>
      </c>
      <c r="AC8" s="39">
        <f>Pricing!$B$23*Refine3D!$Y8</f>
        <v>1.189433627777778E-2</v>
      </c>
      <c r="AD8" s="39">
        <f>Pricing!$B$34*Refine3D!$Y8</f>
        <v>6.1501769470335994E-3</v>
      </c>
      <c r="AE8" s="39">
        <f t="shared" si="1"/>
        <v>16.078699864371476</v>
      </c>
    </row>
    <row r="9" spans="1:34" ht="18" customHeight="1" x14ac:dyDescent="0.25">
      <c r="A9" s="101" t="s">
        <v>58</v>
      </c>
      <c r="B9" s="102"/>
      <c r="C9" s="102"/>
      <c r="D9" s="103"/>
      <c r="E9" s="103"/>
      <c r="F9" s="103"/>
      <c r="G9" s="103"/>
      <c r="H9" s="103"/>
      <c r="I9" s="103"/>
      <c r="J9" s="103"/>
      <c r="K9" s="104"/>
      <c r="L9" s="112"/>
      <c r="M9" s="66"/>
      <c r="N9" s="164"/>
      <c r="O9" s="41"/>
      <c r="P9" s="181"/>
      <c r="Q9" s="66"/>
      <c r="R9" s="164"/>
      <c r="S9" s="41"/>
      <c r="T9" s="181"/>
      <c r="U9" s="42"/>
      <c r="V9" s="23"/>
      <c r="W9" s="72"/>
      <c r="X9" s="160"/>
      <c r="Y9" s="79"/>
      <c r="Z9" s="197"/>
      <c r="AA9" s="72"/>
      <c r="AB9" s="160"/>
      <c r="AC9" s="79"/>
      <c r="AD9" s="197"/>
      <c r="AE9" s="80"/>
    </row>
    <row r="10" spans="1:34" ht="18" customHeight="1" x14ac:dyDescent="0.25">
      <c r="A10" s="49">
        <v>5</v>
      </c>
      <c r="B10" s="49">
        <v>6</v>
      </c>
      <c r="C10" s="49">
        <v>5</v>
      </c>
      <c r="D10" s="54">
        <v>1</v>
      </c>
      <c r="E10" s="54">
        <v>48</v>
      </c>
      <c r="F10" s="55">
        <v>30</v>
      </c>
      <c r="G10" s="54">
        <v>48</v>
      </c>
      <c r="H10" s="54">
        <v>4</v>
      </c>
      <c r="I10" s="54">
        <v>4</v>
      </c>
      <c r="J10" s="54">
        <v>4</v>
      </c>
      <c r="K10" s="106" t="s">
        <v>25</v>
      </c>
      <c r="L10" s="81" t="s">
        <v>46</v>
      </c>
      <c r="M10" s="63">
        <v>5.6719999999999997</v>
      </c>
      <c r="N10" s="152">
        <v>4.3902233796296299E-2</v>
      </c>
      <c r="O10" s="37">
        <v>1.05365361</v>
      </c>
      <c r="P10" s="182">
        <v>5.97632327</v>
      </c>
      <c r="Q10" s="39">
        <f>Pricing!$B$5*Refine3D!$O10</f>
        <v>0.20230149312000001</v>
      </c>
      <c r="R10" s="39">
        <f>Pricing!$B$11*Refine3D!$O10</f>
        <v>0.49170501800000005</v>
      </c>
      <c r="S10" s="39">
        <f>Pricing!$B$23*Refine3D!$O10</f>
        <v>3.3658379208333339E-2</v>
      </c>
      <c r="T10" s="39">
        <f>Pricing!$B$34*Refine3D!$O10</f>
        <v>1.7403660283958396E-2</v>
      </c>
      <c r="U10" s="39">
        <f t="shared" si="0"/>
        <v>6.7213918206122916</v>
      </c>
      <c r="V10" s="205" t="s">
        <v>48</v>
      </c>
      <c r="W10" s="71">
        <v>1.7016</v>
      </c>
      <c r="X10" s="166">
        <v>5.0871840277777775E-2</v>
      </c>
      <c r="Y10" s="76">
        <v>1.22092416</v>
      </c>
      <c r="Z10" s="77">
        <v>2.0775245500000001</v>
      </c>
      <c r="AA10" s="39">
        <f>Pricing!$B$5*Refine3D!$Y10</f>
        <v>0.23441743872000001</v>
      </c>
      <c r="AB10" s="39">
        <f>Pricing!$B$11*Refine3D!$Y10</f>
        <v>0.56976460800000006</v>
      </c>
      <c r="AC10" s="39">
        <f>Pricing!$B$23*Refine3D!$Y10</f>
        <v>3.9001744000000005E-2</v>
      </c>
      <c r="AD10" s="39">
        <f>Pricing!$B$34*Refine3D!$Y10</f>
        <v>2.0166541557350398E-2</v>
      </c>
      <c r="AE10" s="39">
        <f t="shared" si="1"/>
        <v>2.9408748822773503</v>
      </c>
    </row>
    <row r="11" spans="1:34" ht="18" customHeight="1" x14ac:dyDescent="0.25">
      <c r="A11" s="50">
        <v>9</v>
      </c>
      <c r="B11" s="50">
        <v>6</v>
      </c>
      <c r="C11" s="50">
        <v>5</v>
      </c>
      <c r="D11" s="56">
        <v>2</v>
      </c>
      <c r="E11" s="56">
        <v>48</v>
      </c>
      <c r="F11" s="56">
        <v>54</v>
      </c>
      <c r="G11" s="56">
        <v>96</v>
      </c>
      <c r="H11" s="56">
        <v>4</v>
      </c>
      <c r="I11" s="56">
        <v>8</v>
      </c>
      <c r="J11" s="56">
        <v>8</v>
      </c>
      <c r="K11" s="107" t="s">
        <v>23</v>
      </c>
      <c r="L11" s="82" t="s">
        <v>46</v>
      </c>
      <c r="M11" s="64">
        <v>5.6719999999999997</v>
      </c>
      <c r="N11" s="153">
        <v>2.7840868055555554E-2</v>
      </c>
      <c r="O11" s="38">
        <v>0.66818082999999995</v>
      </c>
      <c r="P11" s="183">
        <v>7.5798433200000002</v>
      </c>
      <c r="Q11" s="39">
        <f>Pricing!$B$5*Refine3D!$O11</f>
        <v>0.12829071936</v>
      </c>
      <c r="R11" s="39">
        <f>Pricing!$B$11*Refine3D!$O11</f>
        <v>0.31181772066666669</v>
      </c>
      <c r="S11" s="39">
        <f>Pricing!$B$23*Refine3D!$O11</f>
        <v>2.1344665402777779E-2</v>
      </c>
      <c r="T11" s="39">
        <f>Pricing!$B$34*Refine3D!$O11</f>
        <v>1.1036636768675197E-2</v>
      </c>
      <c r="U11" s="39">
        <f t="shared" si="0"/>
        <v>8.0523330621981195</v>
      </c>
      <c r="V11" s="206" t="s">
        <v>48</v>
      </c>
      <c r="W11" s="64">
        <v>1.7016</v>
      </c>
      <c r="X11" s="153">
        <v>3.0044525462962962E-2</v>
      </c>
      <c r="Y11" s="44">
        <v>0.72106861</v>
      </c>
      <c r="Z11" s="39">
        <v>2.4539406800000001</v>
      </c>
      <c r="AA11" s="39">
        <f>Pricing!$B$5*Refine3D!$Y11</f>
        <v>0.13844517312000001</v>
      </c>
      <c r="AB11" s="39">
        <f>Pricing!$B$11*Refine3D!$Y11</f>
        <v>0.33649868466666671</v>
      </c>
      <c r="AC11" s="39">
        <f>Pricing!$B$23*Refine3D!$Y11</f>
        <v>2.303413615277778E-2</v>
      </c>
      <c r="AD11" s="39">
        <f>Pricing!$B$34*Refine3D!$Y11</f>
        <v>1.1910207501558398E-2</v>
      </c>
      <c r="AE11" s="39">
        <f t="shared" si="1"/>
        <v>2.9638288814410032</v>
      </c>
    </row>
    <row r="12" spans="1:34" ht="18" customHeight="1" x14ac:dyDescent="0.25">
      <c r="A12" s="50">
        <v>15</v>
      </c>
      <c r="B12" s="50">
        <v>6</v>
      </c>
      <c r="C12" s="50">
        <v>4</v>
      </c>
      <c r="D12" s="56">
        <v>4</v>
      </c>
      <c r="E12" s="56">
        <v>48</v>
      </c>
      <c r="F12" s="56">
        <v>90</v>
      </c>
      <c r="G12" s="56">
        <v>192</v>
      </c>
      <c r="H12" s="56">
        <v>4</v>
      </c>
      <c r="I12" s="56">
        <v>14</v>
      </c>
      <c r="J12" s="56">
        <v>16</v>
      </c>
      <c r="K12" s="107" t="s">
        <v>22</v>
      </c>
      <c r="L12" s="82" t="s">
        <v>45</v>
      </c>
      <c r="M12" s="64">
        <v>5.6719999999999997</v>
      </c>
      <c r="N12" s="153">
        <v>2.3675162037037036E-2</v>
      </c>
      <c r="O12" s="38">
        <v>0.56820387999999999</v>
      </c>
      <c r="P12" s="183">
        <v>12.891409599999999</v>
      </c>
      <c r="Q12" s="39">
        <f>Pricing!$B$5*Refine3D!$O12</f>
        <v>0.10909514496</v>
      </c>
      <c r="R12" s="39">
        <f>Pricing!$B$11*Refine3D!$O12</f>
        <v>0.26516181066666672</v>
      </c>
      <c r="S12" s="39">
        <f>Pricing!$B$23*Refine3D!$O12</f>
        <v>1.8150957277777779E-2</v>
      </c>
      <c r="T12" s="39">
        <f>Pricing!$B$34*Refine3D!$O12</f>
        <v>9.3852734956671995E-3</v>
      </c>
      <c r="U12" s="39">
        <f t="shared" si="0"/>
        <v>13.29320278640011</v>
      </c>
      <c r="V12" s="206" t="s">
        <v>47</v>
      </c>
      <c r="W12" s="64">
        <v>1.7016</v>
      </c>
      <c r="X12" s="153">
        <v>2.4754548611111107E-2</v>
      </c>
      <c r="Y12" s="44">
        <v>0.59410916000000003</v>
      </c>
      <c r="Z12" s="39">
        <v>4.0437445600000004</v>
      </c>
      <c r="AA12" s="39">
        <f>Pricing!$B$5*Refine3D!$Y12</f>
        <v>0.11406895872</v>
      </c>
      <c r="AB12" s="39">
        <f>Pricing!$B$11*Refine3D!$Y12</f>
        <v>0.27725094133333339</v>
      </c>
      <c r="AC12" s="39">
        <f>Pricing!$B$23*Refine3D!$Y12</f>
        <v>1.8978487055555559E-2</v>
      </c>
      <c r="AD12" s="39">
        <f>Pricing!$B$34*Refine3D!$Y12</f>
        <v>9.8131624037503997E-3</v>
      </c>
      <c r="AE12" s="39">
        <f t="shared" si="1"/>
        <v>4.4638561095126397</v>
      </c>
      <c r="AH12" s="21"/>
    </row>
    <row r="13" spans="1:34" ht="18" customHeight="1" x14ac:dyDescent="0.25">
      <c r="A13" s="50">
        <v>31</v>
      </c>
      <c r="B13" s="50">
        <v>6</v>
      </c>
      <c r="C13" s="50">
        <v>4</v>
      </c>
      <c r="D13" s="56">
        <v>8</v>
      </c>
      <c r="E13" s="56">
        <v>48</v>
      </c>
      <c r="F13" s="56">
        <v>186</v>
      </c>
      <c r="G13" s="56">
        <v>384</v>
      </c>
      <c r="H13" s="56">
        <v>4</v>
      </c>
      <c r="I13" s="56">
        <v>30</v>
      </c>
      <c r="J13" s="56">
        <v>32</v>
      </c>
      <c r="K13" s="107" t="s">
        <v>21</v>
      </c>
      <c r="L13" s="82" t="s">
        <v>45</v>
      </c>
      <c r="M13" s="64">
        <v>5.6719999999999997</v>
      </c>
      <c r="N13" s="153">
        <v>1.7591655092592594E-2</v>
      </c>
      <c r="O13" s="38">
        <v>0.42219972</v>
      </c>
      <c r="P13" s="183">
        <v>19.157734479999998</v>
      </c>
      <c r="Q13" s="39">
        <f>Pricing!$B$5*Refine3D!$O13</f>
        <v>8.1062346239999999E-2</v>
      </c>
      <c r="R13" s="39">
        <f>Pricing!$B$11*Refine3D!$O13</f>
        <v>0.19702653600000003</v>
      </c>
      <c r="S13" s="39">
        <f>Pricing!$B$23*Refine3D!$O13</f>
        <v>1.3486935500000002E-2</v>
      </c>
      <c r="T13" s="39">
        <f>Pricing!$B$34*Refine3D!$O13</f>
        <v>6.9736585431167987E-3</v>
      </c>
      <c r="U13" s="39">
        <f t="shared" si="0"/>
        <v>19.456283956283116</v>
      </c>
      <c r="V13" s="206" t="s">
        <v>47</v>
      </c>
      <c r="W13" s="64">
        <v>1.7016</v>
      </c>
      <c r="X13" s="153">
        <v>1.7092685185185186E-2</v>
      </c>
      <c r="Y13" s="44">
        <v>0.41022444000000002</v>
      </c>
      <c r="Z13" s="39">
        <v>5.5843031999999999</v>
      </c>
      <c r="AA13" s="39">
        <f>Pricing!$B$5*Refine3D!$Y13</f>
        <v>7.8763092480000005E-2</v>
      </c>
      <c r="AB13" s="39">
        <f>Pricing!$B$11*Refine3D!$Y13</f>
        <v>0.19143807200000004</v>
      </c>
      <c r="AC13" s="39">
        <f>Pricing!$B$23*Refine3D!$Y13</f>
        <v>1.3104391833333336E-2</v>
      </c>
      <c r="AD13" s="39">
        <f>Pricing!$B$34*Refine3D!$Y13</f>
        <v>6.7758575742335996E-3</v>
      </c>
      <c r="AE13" s="39">
        <f t="shared" si="1"/>
        <v>5.8743846138875666</v>
      </c>
    </row>
    <row r="14" spans="1:34" ht="18" customHeight="1" x14ac:dyDescent="0.25">
      <c r="A14" s="51">
        <v>63</v>
      </c>
      <c r="B14" s="51">
        <v>6</v>
      </c>
      <c r="C14" s="51">
        <v>4</v>
      </c>
      <c r="D14" s="57">
        <v>16</v>
      </c>
      <c r="E14" s="57">
        <v>48</v>
      </c>
      <c r="F14" s="58">
        <v>378</v>
      </c>
      <c r="G14" s="57">
        <v>768</v>
      </c>
      <c r="H14" s="57">
        <v>4</v>
      </c>
      <c r="I14" s="57">
        <v>62</v>
      </c>
      <c r="J14" s="57">
        <v>64</v>
      </c>
      <c r="K14" s="108" t="s">
        <v>20</v>
      </c>
      <c r="L14" s="83" t="s">
        <v>45</v>
      </c>
      <c r="M14" s="65">
        <v>5.6719999999999997</v>
      </c>
      <c r="N14" s="154">
        <v>1.8890960648148148E-2</v>
      </c>
      <c r="O14" s="40">
        <v>0.45338305000000001</v>
      </c>
      <c r="P14" s="198">
        <v>41.145418399999997</v>
      </c>
      <c r="Q14" s="39">
        <f>Pricing!$B$5*Refine3D!$O14</f>
        <v>8.70495456E-2</v>
      </c>
      <c r="R14" s="39">
        <f>Pricing!$B$11*Refine3D!$O14</f>
        <v>0.2115787566666667</v>
      </c>
      <c r="S14" s="39">
        <f>Pricing!$B$23*Refine3D!$O14</f>
        <v>1.4483069652777781E-2</v>
      </c>
      <c r="T14" s="39">
        <f>Pricing!$B$34*Refine3D!$O14</f>
        <v>7.4887273253919995E-3</v>
      </c>
      <c r="U14" s="39">
        <f t="shared" si="0"/>
        <v>41.466018499244839</v>
      </c>
      <c r="V14" s="207" t="s">
        <v>47</v>
      </c>
      <c r="W14" s="67">
        <v>1.7016</v>
      </c>
      <c r="X14" s="156">
        <v>2.2531898148148152E-2</v>
      </c>
      <c r="Y14" s="45">
        <v>0.54076555000000004</v>
      </c>
      <c r="Z14" s="46">
        <v>14.7226664</v>
      </c>
      <c r="AA14" s="39">
        <f>Pricing!$B$5*Refine3D!$Y14</f>
        <v>0.1038269856</v>
      </c>
      <c r="AB14" s="39">
        <f>Pricing!$B$11*Refine3D!$Y14</f>
        <v>0.2523572566666667</v>
      </c>
      <c r="AC14" s="39">
        <f>Pricing!$B$23*Refine3D!$Y14</f>
        <v>1.7274455069444448E-2</v>
      </c>
      <c r="AD14" s="39">
        <f>Pricing!$B$34*Refine3D!$Y14</f>
        <v>8.932062526191999E-3</v>
      </c>
      <c r="AE14" s="39">
        <f t="shared" si="1"/>
        <v>15.105057159862302</v>
      </c>
    </row>
    <row r="15" spans="1:34" ht="18" customHeight="1" x14ac:dyDescent="0.25">
      <c r="A15" s="101" t="s">
        <v>59</v>
      </c>
      <c r="B15" s="102"/>
      <c r="C15" s="102"/>
      <c r="D15" s="103"/>
      <c r="E15" s="103"/>
      <c r="F15" s="103"/>
      <c r="G15" s="103"/>
      <c r="H15" s="103"/>
      <c r="I15" s="103"/>
      <c r="J15" s="103"/>
      <c r="K15" s="104"/>
      <c r="L15" s="112"/>
      <c r="M15" s="66"/>
      <c r="N15" s="164"/>
      <c r="O15" s="41"/>
      <c r="P15" s="181"/>
      <c r="Q15" s="66"/>
      <c r="R15" s="164"/>
      <c r="S15" s="41"/>
      <c r="T15" s="181"/>
      <c r="U15" s="42"/>
      <c r="V15" s="23"/>
      <c r="W15" s="72"/>
      <c r="X15" s="160"/>
      <c r="Y15" s="79"/>
      <c r="Z15" s="197"/>
      <c r="AA15" s="72"/>
      <c r="AB15" s="160"/>
      <c r="AC15" s="79"/>
      <c r="AD15" s="197"/>
      <c r="AE15" s="80"/>
    </row>
    <row r="16" spans="1:34" s="21" customFormat="1" ht="18" customHeight="1" x14ac:dyDescent="0.25">
      <c r="A16" s="49">
        <v>3</v>
      </c>
      <c r="B16" s="49">
        <v>4</v>
      </c>
      <c r="C16" s="49">
        <v>3</v>
      </c>
      <c r="D16" s="54">
        <v>1</v>
      </c>
      <c r="E16" s="54">
        <v>16</v>
      </c>
      <c r="F16" s="55">
        <v>12</v>
      </c>
      <c r="G16" s="55">
        <v>16</v>
      </c>
      <c r="H16" s="54">
        <v>1</v>
      </c>
      <c r="I16" s="54">
        <v>1</v>
      </c>
      <c r="J16" s="54">
        <v>1</v>
      </c>
      <c r="K16" s="106" t="s">
        <v>31</v>
      </c>
      <c r="L16" s="17" t="s">
        <v>56</v>
      </c>
      <c r="M16" s="63">
        <v>1.6240000000000001</v>
      </c>
      <c r="N16" s="152">
        <v>0.16181390046296296</v>
      </c>
      <c r="O16" s="37">
        <v>3.8835336100000002</v>
      </c>
      <c r="P16" s="182">
        <v>6.3068585800000001</v>
      </c>
      <c r="Q16" s="39">
        <f>Pricing!$B$5*Refine3D!$O16</f>
        <v>0.7456384531200001</v>
      </c>
      <c r="R16" s="39">
        <f>Pricing!$B$11*Refine3D!$O16</f>
        <v>1.812315684666667</v>
      </c>
      <c r="S16" s="39">
        <f>Pricing!$B$23*Refine3D!$O16</f>
        <v>0.1240573236527778</v>
      </c>
      <c r="T16" s="39">
        <f>Pricing!$B$34*Refine3D!$O16</f>
        <v>6.4146033391158389E-2</v>
      </c>
      <c r="U16" s="39">
        <f t="shared" si="0"/>
        <v>9.0530160748306034</v>
      </c>
      <c r="V16" s="205" t="s">
        <v>64</v>
      </c>
      <c r="W16" s="71">
        <v>0.55600000000000005</v>
      </c>
      <c r="X16" s="166">
        <v>0.17991435185185187</v>
      </c>
      <c r="Y16" s="76">
        <v>4.3179444399999998</v>
      </c>
      <c r="Z16" s="77">
        <v>2.4007771</v>
      </c>
      <c r="AA16" s="39">
        <f>Pricing!$B$5*Refine3D!$Y16</f>
        <v>0.82904533248000001</v>
      </c>
      <c r="AB16" s="39">
        <f>Pricing!$B$11*Refine3D!$Y16</f>
        <v>2.0150407386666669</v>
      </c>
      <c r="AC16" s="39">
        <f>Pricing!$B$23*Refine3D!$Y16</f>
        <v>0.13793433627777779</v>
      </c>
      <c r="AD16" s="39">
        <f>Pricing!$B$34*Refine3D!$Y16</f>
        <v>7.1321388211033593E-2</v>
      </c>
      <c r="AE16" s="39">
        <f t="shared" si="1"/>
        <v>5.454118895635478</v>
      </c>
    </row>
    <row r="17" spans="1:31" s="21" customFormat="1" ht="18" customHeight="1" x14ac:dyDescent="0.25">
      <c r="A17" s="50">
        <v>3</v>
      </c>
      <c r="B17" s="50">
        <v>8</v>
      </c>
      <c r="C17" s="50">
        <v>2</v>
      </c>
      <c r="D17" s="56">
        <v>2</v>
      </c>
      <c r="E17" s="56">
        <v>16</v>
      </c>
      <c r="F17" s="56">
        <v>24</v>
      </c>
      <c r="G17" s="56">
        <v>32</v>
      </c>
      <c r="H17" s="56">
        <v>1</v>
      </c>
      <c r="I17" s="56">
        <v>2</v>
      </c>
      <c r="J17" s="56">
        <v>2</v>
      </c>
      <c r="K17" s="107" t="s">
        <v>30</v>
      </c>
      <c r="L17" s="12" t="s">
        <v>56</v>
      </c>
      <c r="M17" s="64">
        <v>1.6240000000000001</v>
      </c>
      <c r="N17" s="153">
        <v>8.3852291666666676E-2</v>
      </c>
      <c r="O17" s="38">
        <v>2.0124550000000001</v>
      </c>
      <c r="P17" s="183">
        <v>6.5364538400000001</v>
      </c>
      <c r="Q17" s="39">
        <f>Pricing!$B$5*Refine3D!$O17</f>
        <v>0.38639136000000002</v>
      </c>
      <c r="R17" s="39">
        <f>Pricing!$B$11*Refine3D!$O17</f>
        <v>0.93914566666666688</v>
      </c>
      <c r="S17" s="39">
        <f>Pricing!$B$23*Refine3D!$O17</f>
        <v>6.4286756944444454E-2</v>
      </c>
      <c r="T17" s="39">
        <f>Pricing!$B$34*Refine3D!$O17</f>
        <v>3.3240604715199996E-2</v>
      </c>
      <c r="U17" s="39">
        <f t="shared" si="0"/>
        <v>7.9595182283263108</v>
      </c>
      <c r="V17" s="206" t="s">
        <v>64</v>
      </c>
      <c r="W17" s="64">
        <v>0.55600000000000005</v>
      </c>
      <c r="X17" s="153">
        <v>8.7818125000000011E-2</v>
      </c>
      <c r="Y17" s="44">
        <v>2.1076350000000001</v>
      </c>
      <c r="Z17" s="39">
        <v>2.3436901200000002</v>
      </c>
      <c r="AA17" s="39">
        <f>Pricing!$B$5*Refine3D!$Y17</f>
        <v>0.40466592000000001</v>
      </c>
      <c r="AB17" s="39">
        <f>Pricing!$B$11*Refine3D!$Y17</f>
        <v>0.98356300000000019</v>
      </c>
      <c r="AC17" s="39">
        <f>Pricing!$B$23*Refine3D!$Y17</f>
        <v>6.7327229166666683E-2</v>
      </c>
      <c r="AD17" s="39">
        <f>Pricing!$B$34*Refine3D!$Y17</f>
        <v>3.4812734654399997E-2</v>
      </c>
      <c r="AE17" s="39">
        <f t="shared" si="1"/>
        <v>3.8340590038210669</v>
      </c>
    </row>
    <row r="18" spans="1:31" s="21" customFormat="1" ht="18" customHeight="1" x14ac:dyDescent="0.25">
      <c r="A18" s="50">
        <v>5</v>
      </c>
      <c r="B18" s="50">
        <v>8</v>
      </c>
      <c r="C18" s="50">
        <v>1</v>
      </c>
      <c r="D18" s="56">
        <v>5</v>
      </c>
      <c r="E18" s="56">
        <v>16</v>
      </c>
      <c r="F18" s="56">
        <v>40</v>
      </c>
      <c r="G18" s="56">
        <v>80</v>
      </c>
      <c r="H18" s="56">
        <v>1</v>
      </c>
      <c r="I18" s="56">
        <v>4</v>
      </c>
      <c r="J18" s="56">
        <v>5</v>
      </c>
      <c r="K18" s="107" t="s">
        <v>29</v>
      </c>
      <c r="L18" s="12" t="s">
        <v>56</v>
      </c>
      <c r="M18" s="64">
        <v>1.6240000000000001</v>
      </c>
      <c r="N18" s="153">
        <v>4.5932546296296291E-2</v>
      </c>
      <c r="O18" s="38">
        <v>1.1023811100000001</v>
      </c>
      <c r="P18" s="183">
        <v>8.9513345999999991</v>
      </c>
      <c r="Q18" s="39">
        <f>Pricing!$B$5*Refine3D!$O18</f>
        <v>0.21165717312000001</v>
      </c>
      <c r="R18" s="39">
        <f>Pricing!$B$11*Refine3D!$O18</f>
        <v>0.51444451800000013</v>
      </c>
      <c r="S18" s="39">
        <f>Pricing!$B$23*Refine3D!$O18</f>
        <v>3.5214952125000004E-2</v>
      </c>
      <c r="T18" s="39">
        <f>Pricing!$B$34*Refine3D!$O18</f>
        <v>1.8208513841558398E-2</v>
      </c>
      <c r="U18" s="39">
        <f t="shared" si="0"/>
        <v>9.7308597570865576</v>
      </c>
      <c r="V18" s="206" t="s">
        <v>64</v>
      </c>
      <c r="W18" s="64">
        <v>0.55600000000000005</v>
      </c>
      <c r="X18" s="153">
        <v>4.5951909722222219E-2</v>
      </c>
      <c r="Y18" s="44">
        <v>1.1028458299999999</v>
      </c>
      <c r="Z18" s="39">
        <v>3.0659114000000001</v>
      </c>
      <c r="AA18" s="39">
        <f>Pricing!$B$5*Refine3D!$Y18</f>
        <v>0.21174639935999998</v>
      </c>
      <c r="AB18" s="39">
        <f>Pricing!$B$11*Refine3D!$Y18</f>
        <v>0.51466138733333333</v>
      </c>
      <c r="AC18" s="39">
        <f>Pricing!$B$23*Refine3D!$Y18</f>
        <v>3.5229797347222223E-2</v>
      </c>
      <c r="AD18" s="39">
        <f>Pricing!$B$34*Refine3D!$Y18</f>
        <v>1.8216189826275195E-2</v>
      </c>
      <c r="AE18" s="39">
        <f t="shared" si="1"/>
        <v>3.8457651738668308</v>
      </c>
    </row>
    <row r="19" spans="1:31" s="21" customFormat="1" ht="18" customHeight="1" x14ac:dyDescent="0.25">
      <c r="A19" s="50">
        <v>9</v>
      </c>
      <c r="B19" s="50">
        <v>8</v>
      </c>
      <c r="C19" s="50">
        <v>1</v>
      </c>
      <c r="D19" s="56">
        <v>9</v>
      </c>
      <c r="E19" s="56">
        <v>16</v>
      </c>
      <c r="F19" s="56">
        <v>72</v>
      </c>
      <c r="G19" s="56">
        <v>144</v>
      </c>
      <c r="H19" s="56">
        <v>1</v>
      </c>
      <c r="I19" s="56">
        <v>8</v>
      </c>
      <c r="J19" s="56">
        <v>9</v>
      </c>
      <c r="K19" s="107" t="s">
        <v>28</v>
      </c>
      <c r="L19" s="12" t="s">
        <v>56</v>
      </c>
      <c r="M19" s="64">
        <v>1.6240000000000001</v>
      </c>
      <c r="N19" s="153">
        <v>3.0822847222222224E-2</v>
      </c>
      <c r="O19" s="38">
        <v>0.73974832999999995</v>
      </c>
      <c r="P19" s="183">
        <v>10.81216152</v>
      </c>
      <c r="Q19" s="39">
        <f>Pricing!$B$5*Refine3D!$O19</f>
        <v>0.14203167936</v>
      </c>
      <c r="R19" s="39">
        <f>Pricing!$B$11*Refine3D!$O19</f>
        <v>0.34521588733333336</v>
      </c>
      <c r="S19" s="39">
        <f>Pricing!$B$23*Refine3D!$O19</f>
        <v>2.3630849430555559E-2</v>
      </c>
      <c r="T19" s="39">
        <f>Pricing!$B$34*Refine3D!$O19</f>
        <v>1.2218748655875198E-2</v>
      </c>
      <c r="U19" s="39">
        <f t="shared" si="0"/>
        <v>11.335258684779765</v>
      </c>
      <c r="V19" s="206" t="s">
        <v>64</v>
      </c>
      <c r="W19" s="64">
        <v>0.55600000000000005</v>
      </c>
      <c r="X19" s="153">
        <v>3.6542962962962965E-2</v>
      </c>
      <c r="Y19" s="44">
        <v>0.87703111</v>
      </c>
      <c r="Z19" s="39">
        <v>4.38866361</v>
      </c>
      <c r="AA19" s="39">
        <f>Pricing!$B$5*Refine3D!$Y19</f>
        <v>0.16838997312000001</v>
      </c>
      <c r="AB19" s="39">
        <f>Pricing!$B$11*Refine3D!$Y19</f>
        <v>0.40928118466666674</v>
      </c>
      <c r="AC19" s="39">
        <f>Pricing!$B$23*Refine3D!$Y19</f>
        <v>2.8016271569444449E-2</v>
      </c>
      <c r="AD19" s="39">
        <f>Pricing!$B$34*Refine3D!$Y19</f>
        <v>1.4486308737558398E-2</v>
      </c>
      <c r="AE19" s="39">
        <f t="shared" si="1"/>
        <v>5.0088373480936692</v>
      </c>
    </row>
    <row r="20" spans="1:31" s="21" customFormat="1" ht="18" customHeight="1" x14ac:dyDescent="0.25">
      <c r="A20" s="51">
        <v>17</v>
      </c>
      <c r="B20" s="51">
        <v>8</v>
      </c>
      <c r="C20" s="51">
        <v>1</v>
      </c>
      <c r="D20" s="57">
        <v>17</v>
      </c>
      <c r="E20" s="57">
        <v>16</v>
      </c>
      <c r="F20" s="58">
        <v>136</v>
      </c>
      <c r="G20" s="58">
        <v>272</v>
      </c>
      <c r="H20" s="57">
        <v>1</v>
      </c>
      <c r="I20" s="57">
        <v>16</v>
      </c>
      <c r="J20" s="57">
        <v>17</v>
      </c>
      <c r="K20" s="108" t="s">
        <v>27</v>
      </c>
      <c r="L20" s="18" t="s">
        <v>56</v>
      </c>
      <c r="M20" s="65">
        <v>1.6240000000000001</v>
      </c>
      <c r="N20" s="154">
        <v>2.1207118055555557E-2</v>
      </c>
      <c r="O20" s="40">
        <v>0.50897082999999999</v>
      </c>
      <c r="P20" s="198">
        <v>14.051666539999999</v>
      </c>
      <c r="Q20" s="39">
        <f>Pricing!$B$5*Refine3D!$O20</f>
        <v>9.7722399360000003E-2</v>
      </c>
      <c r="R20" s="39">
        <f>Pricing!$B$11*Refine3D!$O20</f>
        <v>0.23751972066666668</v>
      </c>
      <c r="S20" s="39">
        <f>Pricing!$B$23*Refine3D!$O20</f>
        <v>1.6258790402777779E-2</v>
      </c>
      <c r="T20" s="39">
        <f>Pricing!$B$34*Refine3D!$O20</f>
        <v>8.4068951462751978E-3</v>
      </c>
      <c r="U20" s="39">
        <f t="shared" si="0"/>
        <v>14.411574345575719</v>
      </c>
      <c r="V20" s="207" t="s">
        <v>64</v>
      </c>
      <c r="W20" s="67">
        <v>0.55600000000000005</v>
      </c>
      <c r="X20" s="156">
        <v>2.2494444444444445E-2</v>
      </c>
      <c r="Y20" s="45">
        <v>0.53986666000000005</v>
      </c>
      <c r="Z20" s="46">
        <v>5.10281962</v>
      </c>
      <c r="AA20" s="39">
        <f>Pricing!$B$5*Refine3D!$Y20</f>
        <v>0.10365439872000001</v>
      </c>
      <c r="AB20" s="39">
        <f>Pricing!$B$11*Refine3D!$Y20</f>
        <v>0.25193777466666673</v>
      </c>
      <c r="AC20" s="39">
        <f>Pricing!$B$23*Refine3D!$Y20</f>
        <v>1.7245740527777782E-2</v>
      </c>
      <c r="AD20" s="39">
        <f>Pricing!$B$34*Refine3D!$Y20</f>
        <v>8.9172151645504003E-3</v>
      </c>
      <c r="AE20" s="39">
        <f t="shared" si="1"/>
        <v>5.4845747490789947</v>
      </c>
    </row>
    <row r="21" spans="1:31" ht="18" customHeight="1" x14ac:dyDescent="0.25">
      <c r="A21" s="101" t="s">
        <v>60</v>
      </c>
      <c r="B21" s="102"/>
      <c r="C21" s="102"/>
      <c r="D21" s="103"/>
      <c r="E21" s="103"/>
      <c r="F21" s="103"/>
      <c r="G21" s="103"/>
      <c r="H21" s="103"/>
      <c r="I21" s="103"/>
      <c r="J21" s="103"/>
      <c r="K21" s="104"/>
      <c r="L21" s="112"/>
      <c r="M21" s="66"/>
      <c r="N21" s="164"/>
      <c r="O21" s="41"/>
      <c r="P21" s="181"/>
      <c r="Q21" s="66"/>
      <c r="R21" s="164"/>
      <c r="S21" s="41"/>
      <c r="T21" s="181"/>
      <c r="U21" s="42"/>
      <c r="V21" s="23"/>
      <c r="W21" s="72"/>
      <c r="X21" s="160"/>
      <c r="Y21" s="79"/>
      <c r="Z21" s="197"/>
      <c r="AA21" s="72"/>
      <c r="AB21" s="160"/>
      <c r="AC21" s="79"/>
      <c r="AD21" s="197"/>
      <c r="AE21" s="80"/>
    </row>
    <row r="22" spans="1:31" ht="18" customHeight="1" x14ac:dyDescent="0.25">
      <c r="A22" s="49">
        <v>9</v>
      </c>
      <c r="B22" s="49">
        <v>6</v>
      </c>
      <c r="C22" s="49">
        <v>9</v>
      </c>
      <c r="D22" s="54">
        <v>1</v>
      </c>
      <c r="E22" s="54">
        <v>96</v>
      </c>
      <c r="F22" s="55">
        <v>54</v>
      </c>
      <c r="G22" s="55">
        <v>96</v>
      </c>
      <c r="H22" s="54">
        <v>8</v>
      </c>
      <c r="I22" s="54">
        <v>8</v>
      </c>
      <c r="J22" s="54">
        <v>8</v>
      </c>
      <c r="K22" s="106" t="s">
        <v>19</v>
      </c>
      <c r="L22" s="11" t="s">
        <v>49</v>
      </c>
      <c r="M22" s="63">
        <v>7.8239999999999998</v>
      </c>
      <c r="N22" s="152">
        <v>4.7353020833333336E-2</v>
      </c>
      <c r="O22" s="37">
        <v>1.1364725</v>
      </c>
      <c r="P22" s="182">
        <v>8.8917608399999999</v>
      </c>
      <c r="Q22" s="39">
        <f>Pricing!$B$5*Refine3D!$O22</f>
        <v>0.21820272000000002</v>
      </c>
      <c r="R22" s="39">
        <f>Pricing!$B$11*Refine3D!$O22</f>
        <v>0.53035383333333341</v>
      </c>
      <c r="S22" s="39">
        <f>Pricing!$B$23*Refine3D!$O22</f>
        <v>3.6303982638888892E-2</v>
      </c>
      <c r="T22" s="39">
        <f>Pricing!$B$34*Refine3D!$O22</f>
        <v>1.8771616330399997E-2</v>
      </c>
      <c r="U22" s="39">
        <f t="shared" si="0"/>
        <v>9.6953929923026223</v>
      </c>
      <c r="V22" s="205" t="s">
        <v>51</v>
      </c>
      <c r="W22" s="71">
        <v>2.4645999999999999</v>
      </c>
      <c r="X22" s="166">
        <v>4.2057233796296299E-2</v>
      </c>
      <c r="Y22" s="76">
        <v>1.0093736099999999</v>
      </c>
      <c r="Z22" s="77">
        <v>2.4877021899999998</v>
      </c>
      <c r="AA22" s="39">
        <f>Pricing!$B$5*Refine3D!$Y22</f>
        <v>0.19379973311999998</v>
      </c>
      <c r="AB22" s="39">
        <f>Pricing!$B$11*Refine3D!$Y22</f>
        <v>0.47104101800000003</v>
      </c>
      <c r="AC22" s="39">
        <f>Pricing!$B$23*Refine3D!$Y22</f>
        <v>3.2243879208333333E-2</v>
      </c>
      <c r="AD22" s="39">
        <f>Pricing!$B$34*Refine3D!$Y22</f>
        <v>1.6672268040758397E-2</v>
      </c>
      <c r="AE22" s="39">
        <f t="shared" si="1"/>
        <v>3.2014590883690919</v>
      </c>
    </row>
    <row r="23" spans="1:31" ht="18" customHeight="1" x14ac:dyDescent="0.25">
      <c r="A23" s="50">
        <v>17</v>
      </c>
      <c r="B23" s="50">
        <v>6</v>
      </c>
      <c r="C23" s="50">
        <v>9</v>
      </c>
      <c r="D23" s="56">
        <v>2</v>
      </c>
      <c r="E23" s="56">
        <v>96</v>
      </c>
      <c r="F23" s="56">
        <v>102</v>
      </c>
      <c r="G23" s="56">
        <v>192</v>
      </c>
      <c r="H23" s="56">
        <v>8</v>
      </c>
      <c r="I23" s="56">
        <v>16</v>
      </c>
      <c r="J23" s="56">
        <v>16</v>
      </c>
      <c r="K23" s="107" t="s">
        <v>17</v>
      </c>
      <c r="L23" s="12" t="s">
        <v>49</v>
      </c>
      <c r="M23" s="64">
        <v>7.8239999999999998</v>
      </c>
      <c r="N23" s="153">
        <v>2.4523888888888887E-2</v>
      </c>
      <c r="O23" s="38">
        <v>0.58857333000000001</v>
      </c>
      <c r="P23" s="183">
        <v>9.20999546</v>
      </c>
      <c r="Q23" s="39">
        <f>Pricing!$B$5*Refine3D!$O23</f>
        <v>0.11300607936</v>
      </c>
      <c r="R23" s="39">
        <f>Pricing!$B$11*Refine3D!$O23</f>
        <v>0.27466755400000004</v>
      </c>
      <c r="S23" s="39">
        <f>Pricing!$B$23*Refine3D!$O23</f>
        <v>1.8801648041666671E-2</v>
      </c>
      <c r="T23" s="39">
        <f>Pricing!$B$34*Refine3D!$O23</f>
        <v>9.7217246638751989E-3</v>
      </c>
      <c r="U23" s="39">
        <f t="shared" si="0"/>
        <v>9.6261924660655414</v>
      </c>
      <c r="V23" s="208" t="s">
        <v>51</v>
      </c>
      <c r="W23" s="64">
        <v>2.4645999999999999</v>
      </c>
      <c r="X23" s="153">
        <v>2.8814317129629629E-2</v>
      </c>
      <c r="Y23" s="44">
        <v>0.69154360999999998</v>
      </c>
      <c r="Z23" s="39">
        <v>3.4087567600000002</v>
      </c>
      <c r="AA23" s="39">
        <f>Pricing!$B$5*Refine3D!$Y23</f>
        <v>0.13277637311999999</v>
      </c>
      <c r="AB23" s="39">
        <f>Pricing!$B$11*Refine3D!$Y23</f>
        <v>0.32272035133333338</v>
      </c>
      <c r="AC23" s="39">
        <f>Pricing!$B$23*Refine3D!$Y23</f>
        <v>2.2090976430555558E-2</v>
      </c>
      <c r="AD23" s="39">
        <f>Pricing!$B$34*Refine3D!$Y23</f>
        <v>1.1422530085558397E-2</v>
      </c>
      <c r="AE23" s="39">
        <f t="shared" si="1"/>
        <v>3.8977669909694477</v>
      </c>
    </row>
    <row r="24" spans="1:31" ht="18" customHeight="1" x14ac:dyDescent="0.25">
      <c r="A24" s="50">
        <v>31</v>
      </c>
      <c r="B24" s="50">
        <v>6</v>
      </c>
      <c r="C24" s="50">
        <v>8</v>
      </c>
      <c r="D24" s="56">
        <v>4</v>
      </c>
      <c r="E24" s="56">
        <v>96</v>
      </c>
      <c r="F24" s="56">
        <v>186</v>
      </c>
      <c r="G24" s="56">
        <v>384</v>
      </c>
      <c r="H24" s="56">
        <v>8</v>
      </c>
      <c r="I24" s="56">
        <v>30</v>
      </c>
      <c r="J24" s="56">
        <v>32</v>
      </c>
      <c r="K24" s="107" t="s">
        <v>14</v>
      </c>
      <c r="L24" s="12" t="s">
        <v>50</v>
      </c>
      <c r="M24" s="64">
        <v>7.8239999999999998</v>
      </c>
      <c r="N24" s="153">
        <v>1.922738425925926E-2</v>
      </c>
      <c r="O24" s="38">
        <v>0.46145722</v>
      </c>
      <c r="P24" s="183">
        <v>14.441765119999999</v>
      </c>
      <c r="Q24" s="39">
        <f>Pricing!$B$5*Refine3D!$O24</f>
        <v>8.8599786240000006E-2</v>
      </c>
      <c r="R24" s="39">
        <f>Pricing!$B$11*Refine3D!$O24</f>
        <v>0.2153467026666667</v>
      </c>
      <c r="S24" s="39">
        <f>Pricing!$B$23*Refine3D!$O24</f>
        <v>1.474099452777778E-2</v>
      </c>
      <c r="T24" s="39">
        <f>Pricing!$B$34*Refine3D!$O24</f>
        <v>7.622091943916799E-3</v>
      </c>
      <c r="U24" s="39">
        <f t="shared" si="0"/>
        <v>14.76807469537836</v>
      </c>
      <c r="V24" s="208" t="s">
        <v>52</v>
      </c>
      <c r="W24" s="64">
        <v>2.4645999999999999</v>
      </c>
      <c r="X24" s="153">
        <v>2.1090104166666665E-2</v>
      </c>
      <c r="Y24" s="44">
        <v>0.50616249999999996</v>
      </c>
      <c r="Z24" s="39">
        <v>4.9899523600000002</v>
      </c>
      <c r="AA24" s="39">
        <f>Pricing!$B$5*Refine3D!$Y24</f>
        <v>9.7183199999999997E-2</v>
      </c>
      <c r="AB24" s="39">
        <f>Pricing!$B$11*Refine3D!$Y24</f>
        <v>0.23620916666666669</v>
      </c>
      <c r="AC24" s="39">
        <f>Pricing!$B$23*Refine3D!$Y24</f>
        <v>1.6169079861111112E-2</v>
      </c>
      <c r="AD24" s="39">
        <f>Pricing!$B$34*Refine3D!$Y24</f>
        <v>8.360508723999998E-3</v>
      </c>
      <c r="AE24" s="39">
        <f t="shared" si="1"/>
        <v>5.3478743152517785</v>
      </c>
    </row>
    <row r="25" spans="1:31" ht="18" customHeight="1" x14ac:dyDescent="0.25">
      <c r="A25" s="51">
        <v>63</v>
      </c>
      <c r="B25" s="51">
        <v>6</v>
      </c>
      <c r="C25" s="51">
        <v>8</v>
      </c>
      <c r="D25" s="57">
        <v>8</v>
      </c>
      <c r="E25" s="57">
        <v>96</v>
      </c>
      <c r="F25" s="56">
        <v>378</v>
      </c>
      <c r="G25" s="58">
        <v>768</v>
      </c>
      <c r="H25" s="57">
        <v>8</v>
      </c>
      <c r="I25" s="57">
        <v>62</v>
      </c>
      <c r="J25" s="57">
        <v>64</v>
      </c>
      <c r="K25" s="108" t="s">
        <v>16</v>
      </c>
      <c r="L25" s="13" t="s">
        <v>50</v>
      </c>
      <c r="M25" s="65">
        <v>7.8239999999999998</v>
      </c>
      <c r="N25" s="154">
        <v>1.7080636574074073E-2</v>
      </c>
      <c r="O25" s="40">
        <v>0.40993527000000002</v>
      </c>
      <c r="P25" s="198">
        <v>25.6586684</v>
      </c>
      <c r="Q25" s="39">
        <f>Pricing!$B$5*Refine3D!$O25</f>
        <v>7.8707571840000004E-2</v>
      </c>
      <c r="R25" s="39">
        <f>Pricing!$B$11*Refine3D!$O25</f>
        <v>0.19130312600000005</v>
      </c>
      <c r="S25" s="39">
        <f>Pricing!$B$23*Refine3D!$O25</f>
        <v>1.3095154458333336E-2</v>
      </c>
      <c r="T25" s="39">
        <f>Pricing!$B$34*Refine3D!$O25</f>
        <v>6.7710812261087992E-3</v>
      </c>
      <c r="U25" s="39">
        <f t="shared" si="0"/>
        <v>25.948545333524443</v>
      </c>
      <c r="V25" s="209" t="s">
        <v>52</v>
      </c>
      <c r="W25" s="67">
        <v>2.4645999999999999</v>
      </c>
      <c r="X25" s="156">
        <v>1.9682430555555557E-2</v>
      </c>
      <c r="Y25" s="45">
        <v>0.47237833000000001</v>
      </c>
      <c r="Z25" s="46">
        <v>9.3137890399999996</v>
      </c>
      <c r="AA25" s="39">
        <f>Pricing!$B$5*Refine3D!$Y25</f>
        <v>9.0696639359999998E-2</v>
      </c>
      <c r="AB25" s="39">
        <f>Pricing!$B$11*Refine3D!$Y25</f>
        <v>0.22044322066666669</v>
      </c>
      <c r="AC25" s="39">
        <f>Pricing!$B$23*Refine3D!$Y25</f>
        <v>1.5089863319444447E-2</v>
      </c>
      <c r="AD25" s="39">
        <f>Pricing!$B$34*Refine3D!$Y25</f>
        <v>7.8024807230751992E-3</v>
      </c>
      <c r="AE25" s="39">
        <f t="shared" si="1"/>
        <v>9.6478212440691866</v>
      </c>
    </row>
    <row r="26" spans="1:31" ht="18" customHeight="1" x14ac:dyDescent="0.25">
      <c r="A26" s="101" t="s">
        <v>61</v>
      </c>
      <c r="B26" s="102"/>
      <c r="C26" s="102"/>
      <c r="D26" s="103"/>
      <c r="E26" s="103"/>
      <c r="F26" s="103"/>
      <c r="G26" s="103"/>
      <c r="H26" s="103"/>
      <c r="I26" s="103"/>
      <c r="J26" s="103"/>
      <c r="K26" s="104"/>
      <c r="L26" s="112"/>
      <c r="M26" s="66"/>
      <c r="N26" s="164"/>
      <c r="O26" s="41"/>
      <c r="P26" s="181"/>
      <c r="Q26" s="66"/>
      <c r="R26" s="164"/>
      <c r="S26" s="41"/>
      <c r="T26" s="181"/>
      <c r="U26" s="42"/>
      <c r="V26" s="23"/>
      <c r="W26" s="72"/>
      <c r="X26" s="160"/>
      <c r="Y26" s="79"/>
      <c r="Z26" s="197"/>
      <c r="AA26" s="72"/>
      <c r="AB26" s="160"/>
      <c r="AC26" s="79"/>
      <c r="AD26" s="197"/>
      <c r="AE26" s="80"/>
    </row>
    <row r="27" spans="1:31" ht="18" customHeight="1" x14ac:dyDescent="0.25">
      <c r="A27" s="49">
        <v>5</v>
      </c>
      <c r="B27" s="49">
        <v>6</v>
      </c>
      <c r="C27" s="49">
        <v>5</v>
      </c>
      <c r="D27" s="54">
        <v>1</v>
      </c>
      <c r="E27" s="54">
        <v>48</v>
      </c>
      <c r="F27" s="55">
        <v>30</v>
      </c>
      <c r="G27" s="55">
        <v>48</v>
      </c>
      <c r="H27" s="54">
        <v>4</v>
      </c>
      <c r="I27" s="54">
        <v>4</v>
      </c>
      <c r="J27" s="54">
        <v>4</v>
      </c>
      <c r="K27" s="106" t="s">
        <v>24</v>
      </c>
      <c r="L27" s="11" t="s">
        <v>67</v>
      </c>
      <c r="M27" s="63">
        <v>3.9119999999999999</v>
      </c>
      <c r="N27" s="152">
        <v>8.0658587962962963E-2</v>
      </c>
      <c r="O27" s="37">
        <v>1.9358061099999999</v>
      </c>
      <c r="P27" s="182">
        <v>7.5728735</v>
      </c>
      <c r="Q27" s="39">
        <f>Pricing!$B$5*Refine3D!$O27</f>
        <v>0.37167477311999997</v>
      </c>
      <c r="R27" s="39">
        <f>Pricing!$B$11*Refine3D!$O27</f>
        <v>0.90337618466666669</v>
      </c>
      <c r="S27" s="39">
        <f>Pricing!$B$23*Refine3D!$O27</f>
        <v>6.1838250736111114E-2</v>
      </c>
      <c r="T27" s="39">
        <f>Pricing!$B$34*Refine3D!$O27</f>
        <v>3.1974561273558397E-2</v>
      </c>
      <c r="U27" s="39">
        <f t="shared" si="0"/>
        <v>8.9417372697963362</v>
      </c>
      <c r="V27" s="205" t="s">
        <v>69</v>
      </c>
      <c r="W27" s="71">
        <v>1.181</v>
      </c>
      <c r="X27" s="166">
        <v>7.6334004629629623E-2</v>
      </c>
      <c r="Y27" s="76">
        <v>1.8320161100000001</v>
      </c>
      <c r="Z27" s="77">
        <v>2.1636110199999998</v>
      </c>
      <c r="AA27" s="39">
        <f>Pricing!$B$5*Refine3D!$Y27</f>
        <v>0.35174709312000002</v>
      </c>
      <c r="AB27" s="39">
        <f>Pricing!$B$11*Refine3D!$Y27</f>
        <v>0.85494085133333353</v>
      </c>
      <c r="AC27" s="39">
        <f>Pricing!$B$23*Refine3D!$Y27</f>
        <v>5.8522736847222236E-2</v>
      </c>
      <c r="AD27" s="39">
        <f>Pricing!$B$34*Refine3D!$Y27</f>
        <v>3.0260216175958397E-2</v>
      </c>
      <c r="AE27" s="39">
        <f t="shared" si="1"/>
        <v>3.4590819174765142</v>
      </c>
    </row>
    <row r="28" spans="1:31" ht="18" customHeight="1" x14ac:dyDescent="0.25">
      <c r="A28" s="50">
        <v>9</v>
      </c>
      <c r="B28" s="50">
        <v>6</v>
      </c>
      <c r="C28" s="50">
        <v>5</v>
      </c>
      <c r="D28" s="56">
        <v>2</v>
      </c>
      <c r="E28" s="56">
        <v>48</v>
      </c>
      <c r="F28" s="56">
        <v>54</v>
      </c>
      <c r="G28" s="56">
        <v>96</v>
      </c>
      <c r="H28" s="56">
        <v>4</v>
      </c>
      <c r="I28" s="56">
        <v>8</v>
      </c>
      <c r="J28" s="56">
        <v>8</v>
      </c>
      <c r="K28" s="107" t="s">
        <v>23</v>
      </c>
      <c r="L28" s="12" t="s">
        <v>67</v>
      </c>
      <c r="M28" s="64">
        <v>3.9119999999999999</v>
      </c>
      <c r="N28" s="153">
        <v>4.0232314814814811E-2</v>
      </c>
      <c r="O28" s="38">
        <v>0.96557554999999995</v>
      </c>
      <c r="P28" s="183">
        <v>7.5546631</v>
      </c>
      <c r="Q28" s="39">
        <f>Pricing!$B$5*Refine3D!$O28</f>
        <v>0.18539050560000001</v>
      </c>
      <c r="R28" s="39">
        <f>Pricing!$B$11*Refine3D!$O28</f>
        <v>0.45060192333333338</v>
      </c>
      <c r="S28" s="39">
        <f>Pricing!$B$23*Refine3D!$O28</f>
        <v>3.0844774513888892E-2</v>
      </c>
      <c r="T28" s="39">
        <f>Pricing!$B$34*Refine3D!$O28</f>
        <v>1.5948836212591997E-2</v>
      </c>
      <c r="U28" s="39">
        <f t="shared" si="0"/>
        <v>8.237449139659816</v>
      </c>
      <c r="V28" s="206" t="s">
        <v>69</v>
      </c>
      <c r="W28" s="64">
        <v>1.181</v>
      </c>
      <c r="X28" s="153">
        <v>4.2790682870370376E-2</v>
      </c>
      <c r="Y28" s="44">
        <v>1.02697638</v>
      </c>
      <c r="Z28" s="39">
        <v>2.4257181999999999</v>
      </c>
      <c r="AA28" s="39">
        <f>Pricing!$B$5*Refine3D!$Y28</f>
        <v>0.19717946495999999</v>
      </c>
      <c r="AB28" s="39">
        <f>Pricing!$B$11*Refine3D!$Y28</f>
        <v>0.47925564400000009</v>
      </c>
      <c r="AC28" s="39">
        <f>Pricing!$B$23*Refine3D!$Y28</f>
        <v>3.2806189916666673E-2</v>
      </c>
      <c r="AD28" s="39">
        <f>Pricing!$B$34*Refine3D!$Y28</f>
        <v>1.6963020738067196E-2</v>
      </c>
      <c r="AE28" s="39">
        <f t="shared" si="1"/>
        <v>3.1519225196147342</v>
      </c>
    </row>
    <row r="29" spans="1:31" ht="18" customHeight="1" x14ac:dyDescent="0.25">
      <c r="A29" s="50">
        <v>15</v>
      </c>
      <c r="B29" s="50">
        <v>6</v>
      </c>
      <c r="C29" s="50">
        <v>4</v>
      </c>
      <c r="D29" s="56">
        <v>4</v>
      </c>
      <c r="E29" s="56">
        <v>48</v>
      </c>
      <c r="F29" s="56">
        <v>90</v>
      </c>
      <c r="G29" s="56">
        <v>192</v>
      </c>
      <c r="H29" s="56">
        <v>4</v>
      </c>
      <c r="I29" s="56">
        <v>14</v>
      </c>
      <c r="J29" s="56">
        <v>16</v>
      </c>
      <c r="K29" s="107" t="s">
        <v>26</v>
      </c>
      <c r="L29" s="12" t="s">
        <v>70</v>
      </c>
      <c r="M29" s="64">
        <v>3.9119999999999999</v>
      </c>
      <c r="N29" s="153">
        <v>3.0825659722222221E-2</v>
      </c>
      <c r="O29" s="38">
        <v>0.73981582999999995</v>
      </c>
      <c r="P29" s="183">
        <v>11.57663808</v>
      </c>
      <c r="Q29" s="39">
        <f>Pricing!$B$5*Refine3D!$O29</f>
        <v>0.14204463936</v>
      </c>
      <c r="R29" s="39">
        <f>Pricing!$B$11*Refine3D!$O29</f>
        <v>0.34524738733333338</v>
      </c>
      <c r="S29" s="39">
        <f>Pricing!$B$23*Refine3D!$O29</f>
        <v>2.3633005680555558E-2</v>
      </c>
      <c r="T29" s="39">
        <f>Pricing!$B$34*Refine3D!$O29</f>
        <v>1.2219863583075198E-2</v>
      </c>
      <c r="U29" s="39">
        <f t="shared" si="0"/>
        <v>12.099782975956964</v>
      </c>
      <c r="V29" s="206" t="s">
        <v>68</v>
      </c>
      <c r="W29" s="64">
        <v>1.181</v>
      </c>
      <c r="X29" s="153">
        <v>2.6503622685185187E-2</v>
      </c>
      <c r="Y29" s="44">
        <v>0.63608693999999999</v>
      </c>
      <c r="Z29" s="39">
        <v>3.0048746799999999</v>
      </c>
      <c r="AA29" s="39">
        <f>Pricing!$B$5*Refine3D!$Y29</f>
        <v>0.12212869248</v>
      </c>
      <c r="AB29" s="39">
        <f>Pricing!$B$11*Refine3D!$Y29</f>
        <v>0.29684057200000002</v>
      </c>
      <c r="AC29" s="39">
        <f>Pricing!$B$23*Refine3D!$Y29</f>
        <v>2.0319443916666669E-2</v>
      </c>
      <c r="AD29" s="39">
        <f>Pricing!$B$34*Refine3D!$Y29</f>
        <v>1.0506527866233599E-2</v>
      </c>
      <c r="AE29" s="39">
        <f t="shared" si="1"/>
        <v>3.4546699162629002</v>
      </c>
    </row>
    <row r="30" spans="1:31" ht="18" customHeight="1" x14ac:dyDescent="0.25">
      <c r="A30" s="50">
        <v>31</v>
      </c>
      <c r="B30" s="50">
        <v>6</v>
      </c>
      <c r="C30" s="50">
        <v>4</v>
      </c>
      <c r="D30" s="56">
        <v>8</v>
      </c>
      <c r="E30" s="56">
        <v>48</v>
      </c>
      <c r="F30" s="56">
        <v>186</v>
      </c>
      <c r="G30" s="56">
        <v>384</v>
      </c>
      <c r="H30" s="56">
        <v>4</v>
      </c>
      <c r="I30" s="56">
        <v>30</v>
      </c>
      <c r="J30" s="56">
        <v>32</v>
      </c>
      <c r="K30" s="107" t="s">
        <v>21</v>
      </c>
      <c r="L30" s="12" t="s">
        <v>70</v>
      </c>
      <c r="M30" s="64">
        <v>3.9119999999999999</v>
      </c>
      <c r="N30" s="153">
        <v>2.1758206018518519E-2</v>
      </c>
      <c r="O30" s="38">
        <v>0.52219694000000005</v>
      </c>
      <c r="P30" s="183">
        <v>16.342675360000001</v>
      </c>
      <c r="Q30" s="39">
        <f>Pricing!$B$5*Refine3D!$O30</f>
        <v>0.10026181248000002</v>
      </c>
      <c r="R30" s="39">
        <f>Pricing!$B$11*Refine3D!$O30</f>
        <v>0.2436919053333334</v>
      </c>
      <c r="S30" s="39">
        <f>Pricing!$B$23*Refine3D!$O30</f>
        <v>1.6681291138888894E-2</v>
      </c>
      <c r="T30" s="39">
        <f>Pricing!$B$34*Refine3D!$O30</f>
        <v>8.625356624633599E-3</v>
      </c>
      <c r="U30" s="39">
        <f t="shared" si="0"/>
        <v>16.711935725576854</v>
      </c>
      <c r="V30" s="206" t="s">
        <v>68</v>
      </c>
      <c r="W30" s="64">
        <v>1.181</v>
      </c>
      <c r="X30" s="153">
        <v>2.3974988425925926E-2</v>
      </c>
      <c r="Y30" s="44">
        <v>0.57539971999999995</v>
      </c>
      <c r="Z30" s="39">
        <v>5.4363764799999998</v>
      </c>
      <c r="AA30" s="39">
        <f>Pricing!$B$5*Refine3D!$Y30</f>
        <v>0.11047674623999999</v>
      </c>
      <c r="AB30" s="39">
        <f>Pricing!$B$11*Refine3D!$Y30</f>
        <v>0.26851986933333333</v>
      </c>
      <c r="AC30" s="39">
        <f>Pricing!$B$23*Refine3D!$Y30</f>
        <v>1.838082438888889E-2</v>
      </c>
      <c r="AD30" s="39">
        <f>Pricing!$B$34*Refine3D!$Y30</f>
        <v>9.5041303511167984E-3</v>
      </c>
      <c r="AE30" s="39">
        <f t="shared" si="1"/>
        <v>5.8432580503133398</v>
      </c>
    </row>
    <row r="31" spans="1:31" ht="18" customHeight="1" x14ac:dyDescent="0.25">
      <c r="A31" s="51">
        <v>63</v>
      </c>
      <c r="B31" s="51">
        <v>6</v>
      </c>
      <c r="C31" s="51">
        <v>4</v>
      </c>
      <c r="D31" s="57">
        <v>16</v>
      </c>
      <c r="E31" s="57">
        <v>48</v>
      </c>
      <c r="F31" s="58">
        <v>378</v>
      </c>
      <c r="G31" s="58">
        <v>768</v>
      </c>
      <c r="H31" s="57">
        <v>4</v>
      </c>
      <c r="I31" s="57">
        <v>62</v>
      </c>
      <c r="J31" s="57">
        <v>64</v>
      </c>
      <c r="K31" s="108" t="s">
        <v>20</v>
      </c>
      <c r="L31" s="13" t="s">
        <v>70</v>
      </c>
      <c r="M31" s="65">
        <v>3.9119999999999999</v>
      </c>
      <c r="N31" s="154">
        <v>2.215033564814815E-2</v>
      </c>
      <c r="O31" s="40">
        <v>0.53160805</v>
      </c>
      <c r="P31" s="198">
        <v>33.274411039999997</v>
      </c>
      <c r="Q31" s="39">
        <f>Pricing!$B$5*Refine3D!$O31</f>
        <v>0.1020687456</v>
      </c>
      <c r="R31" s="39">
        <f>Pricing!$B$11*Refine3D!$O31</f>
        <v>0.24808375666666671</v>
      </c>
      <c r="S31" s="39">
        <f>Pricing!$B$23*Refine3D!$O31</f>
        <v>1.6981923819444446E-2</v>
      </c>
      <c r="T31" s="39">
        <f>Pricing!$B$34*Refine3D!$O31</f>
        <v>8.7808040693919988E-3</v>
      </c>
      <c r="U31" s="39">
        <f t="shared" si="0"/>
        <v>33.650326270155496</v>
      </c>
      <c r="V31" s="207" t="s">
        <v>68</v>
      </c>
      <c r="W31" s="67">
        <v>1.181</v>
      </c>
      <c r="X31" s="156">
        <v>1.9567256944444448E-2</v>
      </c>
      <c r="Y31" s="45">
        <v>0.46961416</v>
      </c>
      <c r="Z31" s="46">
        <v>8.8738291199999999</v>
      </c>
      <c r="AA31" s="39">
        <f>Pricing!$B$5*Refine3D!$Y31</f>
        <v>9.0165918720000002E-2</v>
      </c>
      <c r="AB31" s="39">
        <f>Pricing!$B$11*Refine3D!$Y31</f>
        <v>0.2191532746666667</v>
      </c>
      <c r="AC31" s="39">
        <f>Pricing!$B$23*Refine3D!$Y31</f>
        <v>1.5001563444444447E-2</v>
      </c>
      <c r="AD31" s="39">
        <f>Pricing!$B$34*Refine3D!$Y31</f>
        <v>7.7568237109503987E-3</v>
      </c>
      <c r="AE31" s="39">
        <f t="shared" si="1"/>
        <v>9.2059067005420623</v>
      </c>
    </row>
    <row r="32" spans="1:31" ht="18" customHeight="1" x14ac:dyDescent="0.25">
      <c r="A32" s="101" t="s">
        <v>62</v>
      </c>
      <c r="B32" s="102"/>
      <c r="C32" s="102"/>
      <c r="D32" s="103"/>
      <c r="E32" s="103"/>
      <c r="F32" s="103"/>
      <c r="G32" s="103"/>
      <c r="H32" s="103"/>
      <c r="I32" s="103"/>
      <c r="J32" s="103"/>
      <c r="K32" s="104"/>
      <c r="L32" s="112"/>
      <c r="M32" s="66"/>
      <c r="N32" s="164"/>
      <c r="O32" s="41"/>
      <c r="P32" s="181"/>
      <c r="Q32" s="66"/>
      <c r="R32" s="164"/>
      <c r="S32" s="41"/>
      <c r="T32" s="181"/>
      <c r="U32" s="42"/>
      <c r="V32" s="23"/>
      <c r="W32" s="72"/>
      <c r="X32" s="160"/>
      <c r="Y32" s="79"/>
      <c r="Z32" s="197"/>
      <c r="AA32" s="72"/>
      <c r="AB32" s="160"/>
      <c r="AC32" s="79"/>
      <c r="AD32" s="197"/>
      <c r="AE32" s="80"/>
    </row>
    <row r="33" spans="1:31" ht="18" customHeight="1" x14ac:dyDescent="0.25">
      <c r="A33" s="49">
        <v>3</v>
      </c>
      <c r="B33" s="49">
        <v>4</v>
      </c>
      <c r="C33" s="49">
        <v>3</v>
      </c>
      <c r="D33" s="54">
        <v>1</v>
      </c>
      <c r="E33" s="54">
        <v>16</v>
      </c>
      <c r="F33" s="55">
        <v>12</v>
      </c>
      <c r="G33" s="55">
        <v>16</v>
      </c>
      <c r="H33" s="54">
        <v>1</v>
      </c>
      <c r="I33" s="54">
        <v>1</v>
      </c>
      <c r="J33" s="54">
        <v>1</v>
      </c>
      <c r="K33" s="106" t="s">
        <v>33</v>
      </c>
      <c r="L33" s="11" t="s">
        <v>65</v>
      </c>
      <c r="M33" s="63">
        <v>1.204</v>
      </c>
      <c r="N33" s="152">
        <v>0.30924050925925928</v>
      </c>
      <c r="O33" s="37">
        <v>7.4217722200000003</v>
      </c>
      <c r="P33" s="182">
        <v>8.9358137499999994</v>
      </c>
      <c r="Q33" s="39">
        <f>Pricing!$B$5*Refine3D!$O33</f>
        <v>1.4249802662400002</v>
      </c>
      <c r="R33" s="39">
        <f>Pricing!$B$11*Refine3D!$O33</f>
        <v>3.4634937026666672</v>
      </c>
      <c r="S33" s="39">
        <f>Pricing!$B$23*Refine3D!$O33</f>
        <v>0.23708439036111115</v>
      </c>
      <c r="T33" s="39">
        <f>Pricing!$B$34*Refine3D!$O33</f>
        <v>0.12258867733751679</v>
      </c>
      <c r="U33" s="39">
        <f t="shared" si="0"/>
        <v>14.183960786605295</v>
      </c>
      <c r="V33" s="205" t="s">
        <v>66</v>
      </c>
      <c r="W33" s="71">
        <v>0.36549999999999999</v>
      </c>
      <c r="X33" s="166">
        <v>0.26324162037037035</v>
      </c>
      <c r="Y33" s="76">
        <v>6.3177988799999998</v>
      </c>
      <c r="Z33" s="77">
        <v>2.3091554900000002</v>
      </c>
      <c r="AA33" s="39">
        <f>Pricing!$B$5*Refine3D!$Y33</f>
        <v>1.2130173849599999</v>
      </c>
      <c r="AB33" s="39">
        <f>Pricing!$B$11*Refine3D!$Y33</f>
        <v>2.9483061440000005</v>
      </c>
      <c r="AC33" s="39">
        <f>Pricing!$B$23*Refine3D!$Y33</f>
        <v>0.20181857533333336</v>
      </c>
      <c r="AD33" s="39">
        <f>Pricing!$B$34*Refine3D!$Y33</f>
        <v>0.10435386393246718</v>
      </c>
      <c r="AE33" s="39">
        <f t="shared" si="1"/>
        <v>6.7766514582258015</v>
      </c>
    </row>
    <row r="34" spans="1:31" ht="18" customHeight="1" x14ac:dyDescent="0.25">
      <c r="A34" s="50">
        <v>3</v>
      </c>
      <c r="B34" s="50">
        <v>8</v>
      </c>
      <c r="C34" s="50">
        <v>2</v>
      </c>
      <c r="D34" s="56">
        <v>2</v>
      </c>
      <c r="E34" s="56">
        <v>16</v>
      </c>
      <c r="F34" s="56">
        <v>24</v>
      </c>
      <c r="G34" s="56">
        <v>32</v>
      </c>
      <c r="H34" s="56">
        <v>1</v>
      </c>
      <c r="I34" s="56">
        <v>2</v>
      </c>
      <c r="J34" s="56">
        <v>2</v>
      </c>
      <c r="K34" s="107" t="s">
        <v>32</v>
      </c>
      <c r="L34" s="12" t="s">
        <v>65</v>
      </c>
      <c r="M34" s="64">
        <v>1.204</v>
      </c>
      <c r="N34" s="153">
        <v>0.13313796296296296</v>
      </c>
      <c r="O34" s="38">
        <v>3.19531111</v>
      </c>
      <c r="P34" s="183">
        <v>7.6943091399999997</v>
      </c>
      <c r="Q34" s="39">
        <f>Pricing!$B$5*Refine3D!$O34</f>
        <v>0.61349973312000006</v>
      </c>
      <c r="R34" s="39">
        <f>Pricing!$B$11*Refine3D!$O34</f>
        <v>1.4911451846666668</v>
      </c>
      <c r="S34" s="39">
        <f>Pricing!$B$23*Refine3D!$O34</f>
        <v>0.10207243823611113</v>
      </c>
      <c r="T34" s="39">
        <f>Pricing!$B$34*Refine3D!$O34</f>
        <v>5.2778359540758393E-2</v>
      </c>
      <c r="U34" s="39">
        <f t="shared" si="0"/>
        <v>9.9538048555635363</v>
      </c>
      <c r="V34" s="206" t="s">
        <v>66</v>
      </c>
      <c r="W34" s="64">
        <v>0.36549999999999999</v>
      </c>
      <c r="X34" s="153">
        <v>0.13367542824074075</v>
      </c>
      <c r="Y34" s="44">
        <v>3.2082102699999999</v>
      </c>
      <c r="Z34" s="39">
        <v>2.3452017000000001</v>
      </c>
      <c r="AA34" s="39">
        <f>Pricing!$B$5*Refine3D!$Y34</f>
        <v>0.61597637183999998</v>
      </c>
      <c r="AB34" s="39">
        <f>Pricing!$B$11*Refine3D!$Y34</f>
        <v>1.4971647926666669</v>
      </c>
      <c r="AC34" s="39">
        <f>Pricing!$B$23*Refine3D!$Y34</f>
        <v>0.10248449473611113</v>
      </c>
      <c r="AD34" s="39">
        <f>Pricing!$B$34*Refine3D!$Y34</f>
        <v>5.2991420642108794E-2</v>
      </c>
      <c r="AE34" s="39">
        <f t="shared" si="1"/>
        <v>4.6138187798848875</v>
      </c>
    </row>
    <row r="35" spans="1:31" ht="18" customHeight="1" x14ac:dyDescent="0.25">
      <c r="A35" s="50">
        <v>5</v>
      </c>
      <c r="B35" s="50">
        <v>8</v>
      </c>
      <c r="C35" s="50">
        <v>1</v>
      </c>
      <c r="D35" s="56">
        <v>5</v>
      </c>
      <c r="E35" s="56">
        <v>16</v>
      </c>
      <c r="F35" s="56">
        <v>40</v>
      </c>
      <c r="G35" s="56">
        <v>80</v>
      </c>
      <c r="H35" s="56">
        <v>1</v>
      </c>
      <c r="I35" s="56">
        <v>4</v>
      </c>
      <c r="J35" s="56">
        <v>5</v>
      </c>
      <c r="K35" s="107" t="s">
        <v>29</v>
      </c>
      <c r="L35" s="12" t="s">
        <v>65</v>
      </c>
      <c r="M35" s="64">
        <v>1.204</v>
      </c>
      <c r="N35" s="153">
        <v>7.5306365740740747E-2</v>
      </c>
      <c r="O35" s="38">
        <v>1.8073527700000001</v>
      </c>
      <c r="P35" s="183">
        <v>10.88026365</v>
      </c>
      <c r="Q35" s="39">
        <f>Pricing!$B$5*Refine3D!$O35</f>
        <v>0.34701173184</v>
      </c>
      <c r="R35" s="39">
        <f>Pricing!$B$11*Refine3D!$O35</f>
        <v>0.84343129266666683</v>
      </c>
      <c r="S35" s="39">
        <f>Pricing!$B$23*Refine3D!$O35</f>
        <v>5.7734880152777786E-2</v>
      </c>
      <c r="T35" s="39">
        <f>Pricing!$B$34*Refine3D!$O35</f>
        <v>2.9852840937308799E-2</v>
      </c>
      <c r="U35" s="39">
        <f t="shared" si="0"/>
        <v>12.158294395596753</v>
      </c>
      <c r="V35" s="206" t="s">
        <v>66</v>
      </c>
      <c r="W35" s="64">
        <v>0.36549999999999999</v>
      </c>
      <c r="X35" s="153">
        <v>7.2441909722222211E-2</v>
      </c>
      <c r="Y35" s="44">
        <v>1.73860583</v>
      </c>
      <c r="Z35" s="39">
        <v>3.17730215</v>
      </c>
      <c r="AA35" s="39">
        <f>Pricing!$B$5*Refine3D!$Y35</f>
        <v>0.33381231936</v>
      </c>
      <c r="AB35" s="39">
        <f>Pricing!$B$11*Refine3D!$Y35</f>
        <v>0.8113493873333335</v>
      </c>
      <c r="AC35" s="39">
        <f>Pricing!$B$23*Refine3D!$Y35</f>
        <v>5.5538797347222231E-2</v>
      </c>
      <c r="AD35" s="39">
        <f>Pricing!$B$34*Refine3D!$Y35</f>
        <v>2.8717317480675197E-2</v>
      </c>
      <c r="AE35" s="39">
        <f t="shared" si="1"/>
        <v>4.4067199715212304</v>
      </c>
    </row>
    <row r="36" spans="1:31" ht="18" customHeight="1" x14ac:dyDescent="0.25">
      <c r="A36" s="51">
        <v>9</v>
      </c>
      <c r="B36" s="51">
        <v>8</v>
      </c>
      <c r="C36" s="51">
        <v>1</v>
      </c>
      <c r="D36" s="57">
        <v>9</v>
      </c>
      <c r="E36" s="57">
        <v>16</v>
      </c>
      <c r="F36" s="56">
        <v>72</v>
      </c>
      <c r="G36" s="58">
        <v>144</v>
      </c>
      <c r="H36" s="57">
        <v>1</v>
      </c>
      <c r="I36" s="57">
        <v>8</v>
      </c>
      <c r="J36" s="57">
        <v>9</v>
      </c>
      <c r="K36" s="108" t="s">
        <v>28</v>
      </c>
      <c r="L36" s="13" t="s">
        <v>65</v>
      </c>
      <c r="M36" s="65">
        <v>1.204</v>
      </c>
      <c r="N36" s="154">
        <v>4.6796921296296291E-2</v>
      </c>
      <c r="O36" s="40">
        <v>1.1231261100000001</v>
      </c>
      <c r="P36" s="198">
        <v>12.17019447</v>
      </c>
      <c r="Q36" s="39">
        <f>Pricing!$B$5*Refine3D!$O36</f>
        <v>0.21564021312000001</v>
      </c>
      <c r="R36" s="39">
        <f>Pricing!$B$11*Refine3D!$O36</f>
        <v>0.52412551800000007</v>
      </c>
      <c r="S36" s="39">
        <f>Pricing!$B$23*Refine3D!$O36</f>
        <v>3.5877639625000006E-2</v>
      </c>
      <c r="T36" s="39">
        <f>Pricing!$B$34*Refine3D!$O36</f>
        <v>1.8551168134358399E-2</v>
      </c>
      <c r="U36" s="39">
        <f t="shared" si="0"/>
        <v>12.964389008879358</v>
      </c>
      <c r="V36" s="207" t="s">
        <v>66</v>
      </c>
      <c r="W36" s="67">
        <v>0.36549999999999999</v>
      </c>
      <c r="X36" s="156">
        <v>4.2987233796296292E-2</v>
      </c>
      <c r="Y36" s="45">
        <v>1.03169361</v>
      </c>
      <c r="Z36" s="46">
        <v>3.3937560900000001</v>
      </c>
      <c r="AA36" s="39">
        <f>Pricing!$B$5*Refine3D!$Y36</f>
        <v>0.19808517312000001</v>
      </c>
      <c r="AB36" s="39">
        <f>Pricing!$B$11*Refine3D!$Y36</f>
        <v>0.48145701800000007</v>
      </c>
      <c r="AC36" s="39">
        <f>Pricing!$B$23*Refine3D!$Y36</f>
        <v>3.2956879208333338E-2</v>
      </c>
      <c r="AD36" s="39">
        <f>Pricing!$B$34*Refine3D!$Y36</f>
        <v>1.7040937301558399E-2</v>
      </c>
      <c r="AE36" s="39">
        <f t="shared" si="1"/>
        <v>4.1232960976298925</v>
      </c>
    </row>
    <row r="37" spans="1:31" ht="18" customHeight="1" x14ac:dyDescent="0.25">
      <c r="A37" s="101" t="s">
        <v>63</v>
      </c>
      <c r="B37" s="102"/>
      <c r="C37" s="102"/>
      <c r="D37" s="103"/>
      <c r="E37" s="103"/>
      <c r="F37" s="103"/>
      <c r="G37" s="103"/>
      <c r="H37" s="103"/>
      <c r="I37" s="103"/>
      <c r="J37" s="103"/>
      <c r="K37" s="104"/>
      <c r="L37" s="112"/>
      <c r="M37" s="66"/>
      <c r="N37" s="164"/>
      <c r="O37" s="41"/>
      <c r="P37" s="181"/>
      <c r="Q37" s="66"/>
      <c r="R37" s="164"/>
      <c r="S37" s="41"/>
      <c r="T37" s="181"/>
      <c r="U37" s="42"/>
      <c r="V37" s="23"/>
      <c r="W37" s="72"/>
      <c r="X37" s="160"/>
      <c r="Y37" s="79"/>
      <c r="Z37" s="197"/>
      <c r="AA37" s="72"/>
      <c r="AB37" s="160"/>
      <c r="AC37" s="79"/>
      <c r="AD37" s="197"/>
      <c r="AE37" s="80"/>
    </row>
    <row r="38" spans="1:31" ht="18" customHeight="1" x14ac:dyDescent="0.25">
      <c r="A38" s="49">
        <v>7</v>
      </c>
      <c r="B38" s="49">
        <v>16</v>
      </c>
      <c r="C38" s="49">
        <v>8</v>
      </c>
      <c r="D38" s="54">
        <v>1</v>
      </c>
      <c r="E38" s="54">
        <v>128</v>
      </c>
      <c r="F38" s="55">
        <v>112</v>
      </c>
      <c r="G38" s="55">
        <v>128</v>
      </c>
      <c r="H38" s="54">
        <v>0</v>
      </c>
      <c r="I38" s="54">
        <v>0</v>
      </c>
      <c r="J38" s="54">
        <v>0</v>
      </c>
      <c r="K38" s="109" t="s">
        <v>34</v>
      </c>
      <c r="L38" s="84" t="s">
        <v>53</v>
      </c>
      <c r="M38" s="63">
        <v>5.44</v>
      </c>
      <c r="N38" s="152">
        <v>0.19229844907407409</v>
      </c>
      <c r="O38" s="43">
        <v>4.6151627700000004</v>
      </c>
      <c r="P38" s="182">
        <v>25.106485459999998</v>
      </c>
      <c r="Q38" s="39">
        <f>Pricing!$B$5*Refine3D!$O38</f>
        <v>0.88611125184000006</v>
      </c>
      <c r="R38" s="39">
        <f>Pricing!$B$11*Refine3D!$O38</f>
        <v>2.1537426260000005</v>
      </c>
      <c r="S38" s="39">
        <f>Pricing!$B$23*Refine3D!$O38</f>
        <v>0.14742881070833336</v>
      </c>
      <c r="T38" s="39">
        <f>Pricing!$B$34*Refine3D!$O38</f>
        <v>7.6230674143708793E-2</v>
      </c>
      <c r="U38" s="39">
        <f t="shared" si="0"/>
        <v>28.36999882269204</v>
      </c>
      <c r="V38" s="205" t="s">
        <v>55</v>
      </c>
      <c r="W38" s="71">
        <v>2.2012</v>
      </c>
      <c r="X38" s="166">
        <v>0.15333193287037036</v>
      </c>
      <c r="Y38" s="76">
        <v>3.6799663800000002</v>
      </c>
      <c r="Z38" s="77">
        <v>8.1003419900000004</v>
      </c>
      <c r="AA38" s="39">
        <f>Pricing!$B$5*Refine3D!$Y38</f>
        <v>0.70655354496</v>
      </c>
      <c r="AB38" s="39">
        <f>Pricing!$B$11*Refine3D!$Y38</f>
        <v>1.7173176440000004</v>
      </c>
      <c r="AC38" s="39">
        <f>Pricing!$B$23*Refine3D!$Y38</f>
        <v>0.11755448158333336</v>
      </c>
      <c r="AD38" s="39">
        <f>Pricing!$B$34*Refine3D!$Y38</f>
        <v>6.0783623883667197E-2</v>
      </c>
      <c r="AE38" s="39">
        <f t="shared" si="1"/>
        <v>10.702551284427001</v>
      </c>
    </row>
    <row r="39" spans="1:31" ht="18" customHeight="1" x14ac:dyDescent="0.25">
      <c r="A39" s="50">
        <v>15</v>
      </c>
      <c r="B39" s="50">
        <v>16</v>
      </c>
      <c r="C39" s="50">
        <v>8</v>
      </c>
      <c r="D39" s="56">
        <v>2</v>
      </c>
      <c r="E39" s="56">
        <v>128</v>
      </c>
      <c r="F39" s="56">
        <v>240</v>
      </c>
      <c r="G39" s="56">
        <v>256</v>
      </c>
      <c r="H39" s="56">
        <v>0</v>
      </c>
      <c r="I39" s="56">
        <v>0</v>
      </c>
      <c r="J39" s="56">
        <v>0</v>
      </c>
      <c r="K39" s="107" t="s">
        <v>34</v>
      </c>
      <c r="L39" s="50" t="s">
        <v>53</v>
      </c>
      <c r="M39" s="64">
        <v>5.44</v>
      </c>
      <c r="N39" s="153">
        <v>7.1369953703703706E-2</v>
      </c>
      <c r="O39" s="44">
        <v>1.7128788800000001</v>
      </c>
      <c r="P39" s="183">
        <v>18.636122199999999</v>
      </c>
      <c r="Q39" s="39">
        <f>Pricing!$B$5*Refine3D!$O39</f>
        <v>0.32887274496000002</v>
      </c>
      <c r="R39" s="39">
        <f>Pricing!$B$11*Refine3D!$O39</f>
        <v>0.79934347733333344</v>
      </c>
      <c r="S39" s="39">
        <f>Pricing!$B$23*Refine3D!$O39</f>
        <v>5.4716964222222234E-2</v>
      </c>
      <c r="T39" s="39">
        <f>Pricing!$B$34*Refine3D!$O39</f>
        <v>2.8292374127667198E-2</v>
      </c>
      <c r="U39" s="39">
        <f>SUM(P39:T39)</f>
        <v>19.847347760643224</v>
      </c>
      <c r="V39" s="206" t="s">
        <v>55</v>
      </c>
      <c r="W39" s="64">
        <v>2.2012</v>
      </c>
      <c r="X39" s="153">
        <v>7.8900671296296299E-2</v>
      </c>
      <c r="Y39" s="44">
        <v>1.89361611</v>
      </c>
      <c r="Z39" s="39">
        <v>8.3364555599999992</v>
      </c>
      <c r="AA39" s="39">
        <f>Pricing!$B$5*Refine3D!$Y39</f>
        <v>0.36357429312</v>
      </c>
      <c r="AB39" s="39">
        <f>Pricing!$B$11*Refine3D!$Y39</f>
        <v>0.88368751800000012</v>
      </c>
      <c r="AC39" s="39">
        <f>Pricing!$B$23*Refine3D!$Y39</f>
        <v>6.0490514625000005E-2</v>
      </c>
      <c r="AD39" s="39">
        <f>Pricing!$B$34*Refine3D!$Y39</f>
        <v>3.1277690479958396E-2</v>
      </c>
      <c r="AE39" s="39">
        <f>SUM(Z39:AD39)</f>
        <v>9.6754855762249576</v>
      </c>
    </row>
    <row r="40" spans="1:31" ht="18" customHeight="1" x14ac:dyDescent="0.25">
      <c r="A40" s="50">
        <v>31</v>
      </c>
      <c r="B40" s="50">
        <v>16</v>
      </c>
      <c r="C40" s="50">
        <v>8</v>
      </c>
      <c r="D40" s="56">
        <v>4</v>
      </c>
      <c r="E40" s="56">
        <v>128</v>
      </c>
      <c r="F40" s="56">
        <v>496</v>
      </c>
      <c r="G40" s="56">
        <v>512</v>
      </c>
      <c r="H40" s="56">
        <v>0</v>
      </c>
      <c r="I40" s="56">
        <v>0</v>
      </c>
      <c r="J40" s="56">
        <v>0</v>
      </c>
      <c r="K40" s="107" t="s">
        <v>34</v>
      </c>
      <c r="L40" s="50" t="s">
        <v>53</v>
      </c>
      <c r="M40" s="64">
        <v>5.44</v>
      </c>
      <c r="N40" s="153">
        <v>4.3278414351851847E-2</v>
      </c>
      <c r="O40" s="44">
        <v>1.03868194</v>
      </c>
      <c r="P40" s="183">
        <v>22.601718999999999</v>
      </c>
      <c r="Q40" s="39">
        <f>Pricing!$B$5*Refine3D!$O40</f>
        <v>0.19942693248000001</v>
      </c>
      <c r="R40" s="39">
        <f>Pricing!$B$11*Refine3D!$O40</f>
        <v>0.48471823866666675</v>
      </c>
      <c r="S40" s="39">
        <f>Pricing!$B$23*Refine3D!$O40</f>
        <v>3.3180117527777782E-2</v>
      </c>
      <c r="T40" s="39">
        <f>Pricing!$B$34*Refine3D!$O40</f>
        <v>1.71563666230336E-2</v>
      </c>
      <c r="U40" s="39">
        <f t="shared" si="0"/>
        <v>23.336200655297478</v>
      </c>
      <c r="V40" s="206" t="s">
        <v>54</v>
      </c>
      <c r="W40" s="64">
        <v>2.2012</v>
      </c>
      <c r="X40" s="153">
        <v>5.3869409722222227E-2</v>
      </c>
      <c r="Y40" s="44">
        <v>1.29286583</v>
      </c>
      <c r="Z40" s="39">
        <v>11.383425040000001</v>
      </c>
      <c r="AA40" s="39">
        <f>Pricing!$B$5*Refine3D!$Y40</f>
        <v>0.24823023935999999</v>
      </c>
      <c r="AB40" s="39">
        <f>Pricing!$B$11*Refine3D!$Y40</f>
        <v>0.60333738733333342</v>
      </c>
      <c r="AC40" s="39">
        <f>Pricing!$B$23*Refine3D!$Y40</f>
        <v>4.129988068055556E-2</v>
      </c>
      <c r="AD40" s="39">
        <f>Pricing!$B$34*Refine3D!$Y40</f>
        <v>2.1354833775075199E-2</v>
      </c>
      <c r="AE40" s="39">
        <f t="shared" si="1"/>
        <v>12.297647381148963</v>
      </c>
    </row>
    <row r="41" spans="1:31" ht="18" customHeight="1" x14ac:dyDescent="0.25">
      <c r="A41" s="50">
        <v>63</v>
      </c>
      <c r="B41" s="50">
        <v>16</v>
      </c>
      <c r="C41" s="50">
        <v>8</v>
      </c>
      <c r="D41" s="56">
        <v>8</v>
      </c>
      <c r="E41" s="56">
        <v>128</v>
      </c>
      <c r="F41" s="56">
        <v>1008</v>
      </c>
      <c r="G41" s="56">
        <v>1024</v>
      </c>
      <c r="H41" s="56">
        <v>0</v>
      </c>
      <c r="I41" s="56">
        <v>0</v>
      </c>
      <c r="J41" s="56">
        <v>0</v>
      </c>
      <c r="K41" s="107" t="s">
        <v>34</v>
      </c>
      <c r="L41" s="50" t="s">
        <v>53</v>
      </c>
      <c r="M41" s="64">
        <v>5.44</v>
      </c>
      <c r="N41" s="153">
        <v>2.8492789351851854E-2</v>
      </c>
      <c r="O41" s="44">
        <v>0.68382693999999999</v>
      </c>
      <c r="P41" s="183">
        <v>29.760148399999999</v>
      </c>
      <c r="Q41" s="39">
        <f>Pricing!$B$5*Refine3D!$O41</f>
        <v>0.13129477247999999</v>
      </c>
      <c r="R41" s="39">
        <f>Pricing!$B$11*Refine3D!$O41</f>
        <v>0.31911923866666669</v>
      </c>
      <c r="S41" s="39">
        <f>Pricing!$B$23*Refine3D!$O41</f>
        <v>2.1844471694444447E-2</v>
      </c>
      <c r="T41" s="39">
        <f>Pricing!$B$34*Refine3D!$O41</f>
        <v>1.1295070451833599E-2</v>
      </c>
      <c r="U41" s="39">
        <f>SUM(P41:T41)</f>
        <v>30.243701953292941</v>
      </c>
      <c r="V41" s="206" t="s">
        <v>54</v>
      </c>
      <c r="W41" s="64">
        <v>2.2012</v>
      </c>
      <c r="X41" s="153">
        <v>2.9579178240740741E-2</v>
      </c>
      <c r="Y41" s="44">
        <v>0.70990027</v>
      </c>
      <c r="Z41" s="39">
        <v>12.50105976</v>
      </c>
      <c r="AA41" s="39">
        <f>Pricing!$B$5*Refine3D!$Y41</f>
        <v>0.13630085184000001</v>
      </c>
      <c r="AB41" s="39">
        <f>Pricing!$B$11*Refine3D!$Y41</f>
        <v>0.33128679266666672</v>
      </c>
      <c r="AC41" s="39">
        <f>Pricing!$B$23*Refine3D!$Y41</f>
        <v>2.2677369736111116E-2</v>
      </c>
      <c r="AD41" s="39">
        <f>Pricing!$B$34*Refine3D!$Y41</f>
        <v>1.1725735115708798E-2</v>
      </c>
      <c r="AE41" s="39">
        <f t="shared" si="1"/>
        <v>13.003050509358488</v>
      </c>
    </row>
    <row r="42" spans="1:31" ht="18" customHeight="1" x14ac:dyDescent="0.25">
      <c r="A42" s="51">
        <v>127</v>
      </c>
      <c r="B42" s="51">
        <v>16</v>
      </c>
      <c r="C42" s="51">
        <v>8</v>
      </c>
      <c r="D42" s="57">
        <v>16</v>
      </c>
      <c r="E42" s="57">
        <v>128</v>
      </c>
      <c r="F42" s="57">
        <v>2032</v>
      </c>
      <c r="G42" s="57">
        <v>2048</v>
      </c>
      <c r="H42" s="57">
        <v>0</v>
      </c>
      <c r="I42" s="57">
        <v>0</v>
      </c>
      <c r="J42" s="57">
        <v>0</v>
      </c>
      <c r="K42" s="108" t="s">
        <v>34</v>
      </c>
      <c r="L42" s="51" t="s">
        <v>53</v>
      </c>
      <c r="M42" s="65">
        <v>5.44</v>
      </c>
      <c r="N42" s="154">
        <v>2.7077881944444448E-2</v>
      </c>
      <c r="O42" s="78">
        <v>0.64986915999999995</v>
      </c>
      <c r="P42" s="198">
        <v>56.564611679999999</v>
      </c>
      <c r="Q42" s="39">
        <f>Pricing!$B$5*Refine3D!$O42</f>
        <v>0.12477487872</v>
      </c>
      <c r="R42" s="39">
        <f>Pricing!$B$11*Refine3D!$O42</f>
        <v>0.30327227466666667</v>
      </c>
      <c r="S42" s="39">
        <f>Pricing!$B$23*Refine3D!$O42</f>
        <v>2.0759709277777778E-2</v>
      </c>
      <c r="T42" s="39">
        <f>Pricing!$B$34*Refine3D!$O42</f>
        <v>1.0734174858150397E-2</v>
      </c>
      <c r="U42" s="39">
        <f t="shared" si="0"/>
        <v>57.02415271752259</v>
      </c>
      <c r="V42" s="207" t="s">
        <v>54</v>
      </c>
      <c r="W42" s="67">
        <v>2.2012</v>
      </c>
      <c r="X42" s="156">
        <v>2.9133101851851851E-2</v>
      </c>
      <c r="Y42" s="45">
        <v>0.69919443999999997</v>
      </c>
      <c r="Z42" s="46">
        <v>24.625068800000001</v>
      </c>
      <c r="AA42" s="46">
        <f>Pricing!$B$5*Refine3D!$Y42</f>
        <v>0.13424533248000001</v>
      </c>
      <c r="AB42" s="46">
        <f>Pricing!$B$11*Refine3D!$Y42</f>
        <v>0.32629073866666669</v>
      </c>
      <c r="AC42" s="46">
        <f>Pricing!$B$23*Refine3D!$Y42</f>
        <v>2.2335377944444446E-2</v>
      </c>
      <c r="AD42" s="46">
        <f>Pricing!$B$34*Refine3D!$Y42</f>
        <v>1.1548902211033598E-2</v>
      </c>
      <c r="AE42" s="46">
        <f t="shared" si="1"/>
        <v>25.119489151302144</v>
      </c>
    </row>
    <row r="43" spans="1:31" ht="18" customHeight="1" x14ac:dyDescent="0.25">
      <c r="A43" s="101" t="s">
        <v>94</v>
      </c>
      <c r="B43" s="102"/>
      <c r="C43" s="102"/>
      <c r="D43" s="103"/>
      <c r="E43" s="103"/>
      <c r="F43" s="103"/>
      <c r="G43" s="103"/>
      <c r="H43" s="103"/>
      <c r="I43" s="103"/>
      <c r="J43" s="103"/>
      <c r="K43" s="104"/>
      <c r="L43" s="112"/>
      <c r="M43" s="66"/>
      <c r="N43" s="164"/>
      <c r="O43" s="41"/>
      <c r="P43" s="181"/>
      <c r="Q43" s="66"/>
      <c r="R43" s="164"/>
      <c r="S43" s="41"/>
      <c r="T43" s="181"/>
      <c r="U43" s="42"/>
      <c r="V43" s="210"/>
      <c r="W43" s="186"/>
      <c r="X43" s="187"/>
      <c r="Y43" s="192"/>
      <c r="Z43" s="189"/>
      <c r="AA43" s="189"/>
      <c r="AB43" s="189"/>
      <c r="AC43" s="189"/>
      <c r="AD43" s="189"/>
      <c r="AE43" s="189"/>
    </row>
    <row r="44" spans="1:31" ht="18" customHeight="1" x14ac:dyDescent="0.25">
      <c r="A44" s="49">
        <v>9</v>
      </c>
      <c r="B44" s="49">
        <v>12</v>
      </c>
      <c r="C44" s="49">
        <v>9</v>
      </c>
      <c r="D44" s="54">
        <v>1</v>
      </c>
      <c r="E44" s="54">
        <v>192</v>
      </c>
      <c r="F44" s="55">
        <v>108</v>
      </c>
      <c r="G44" s="54">
        <v>192</v>
      </c>
      <c r="H44" s="54">
        <v>8</v>
      </c>
      <c r="I44" s="54">
        <v>8</v>
      </c>
      <c r="J44" s="54">
        <v>8</v>
      </c>
      <c r="K44" s="106" t="s">
        <v>96</v>
      </c>
      <c r="L44" s="11" t="s">
        <v>42</v>
      </c>
      <c r="M44" s="63">
        <v>16.288</v>
      </c>
      <c r="N44" s="152">
        <v>2.4314166666666668E-2</v>
      </c>
      <c r="O44" s="37">
        <v>0.58399999999999996</v>
      </c>
      <c r="P44" s="182">
        <v>9.5050000000000008</v>
      </c>
      <c r="Q44" s="39">
        <f>Pricing!$B$5*Refine3D!$O44</f>
        <v>0.11212799999999999</v>
      </c>
      <c r="R44" s="39">
        <f>Pricing!$B$11*Refine3D!$O44</f>
        <v>0.27253333333333335</v>
      </c>
      <c r="S44" s="39">
        <f>Pricing!$B$23*Refine3D!$O44</f>
        <v>1.8655555555555557E-2</v>
      </c>
      <c r="T44" s="39">
        <f>Pricing!$B$34*Refine3D!$O44</f>
        <v>9.6461849599999983E-3</v>
      </c>
      <c r="U44" s="39">
        <f t="shared" si="0"/>
        <v>9.91796307384889</v>
      </c>
      <c r="V44" s="3"/>
      <c r="W44" s="90"/>
      <c r="Y44" s="47"/>
      <c r="Z44" s="48"/>
      <c r="AA44" s="48"/>
      <c r="AB44" s="48"/>
      <c r="AC44" s="48"/>
      <c r="AD44" s="48"/>
      <c r="AE44" s="48"/>
    </row>
    <row r="45" spans="1:31" ht="18" customHeight="1" x14ac:dyDescent="0.25">
      <c r="A45" s="50">
        <v>17</v>
      </c>
      <c r="B45" s="50">
        <v>12</v>
      </c>
      <c r="C45" s="50">
        <v>9</v>
      </c>
      <c r="D45" s="56">
        <v>2</v>
      </c>
      <c r="E45" s="56">
        <v>192</v>
      </c>
      <c r="F45" s="56">
        <v>204</v>
      </c>
      <c r="G45" s="56">
        <v>384</v>
      </c>
      <c r="H45" s="56">
        <v>8</v>
      </c>
      <c r="I45" s="56">
        <v>16</v>
      </c>
      <c r="J45" s="56">
        <v>16</v>
      </c>
      <c r="K45" s="107" t="s">
        <v>18</v>
      </c>
      <c r="L45" s="12" t="s">
        <v>42</v>
      </c>
      <c r="M45" s="64">
        <v>16.288</v>
      </c>
      <c r="N45" s="153">
        <v>1.7881597222222222E-2</v>
      </c>
      <c r="O45" s="38">
        <v>0.42899999999999999</v>
      </c>
      <c r="P45" s="183">
        <v>13.98</v>
      </c>
      <c r="Q45" s="39">
        <f>Pricing!$B$5*Refine3D!$O45</f>
        <v>8.2367999999999997E-2</v>
      </c>
      <c r="R45" s="39">
        <f>Pricing!$B$11*Refine3D!$O45</f>
        <v>0.20020000000000002</v>
      </c>
      <c r="S45" s="39">
        <f>Pricing!$B$23*Refine3D!$O45</f>
        <v>1.3704166666666668E-2</v>
      </c>
      <c r="T45" s="39">
        <f>Pricing!$B$34*Refine3D!$O45</f>
        <v>7.0859817599999986E-3</v>
      </c>
      <c r="U45" s="39">
        <f t="shared" si="0"/>
        <v>14.283358148426668</v>
      </c>
      <c r="V45" s="3"/>
      <c r="W45" s="90"/>
      <c r="Y45" s="47"/>
      <c r="Z45" s="48"/>
      <c r="AA45" s="48"/>
      <c r="AB45" s="48"/>
      <c r="AC45" s="48"/>
      <c r="AD45" s="48"/>
      <c r="AE45" s="48"/>
    </row>
    <row r="46" spans="1:31" ht="18" customHeight="1" x14ac:dyDescent="0.25">
      <c r="A46" s="50">
        <v>31</v>
      </c>
      <c r="B46" s="50">
        <v>12</v>
      </c>
      <c r="C46" s="50">
        <v>8</v>
      </c>
      <c r="D46" s="56">
        <v>4</v>
      </c>
      <c r="E46" s="56">
        <v>192</v>
      </c>
      <c r="F46" s="56">
        <v>372</v>
      </c>
      <c r="G46" s="56">
        <v>768</v>
      </c>
      <c r="H46" s="56">
        <v>8</v>
      </c>
      <c r="I46" s="56">
        <v>30</v>
      </c>
      <c r="J46" s="56">
        <v>32</v>
      </c>
      <c r="K46" s="107" t="s">
        <v>99</v>
      </c>
      <c r="L46" s="12" t="s">
        <v>42</v>
      </c>
      <c r="M46" s="64">
        <v>16.288</v>
      </c>
      <c r="N46" s="153">
        <v>1.3997928240740741E-2</v>
      </c>
      <c r="O46" s="38">
        <v>0.33600000000000002</v>
      </c>
      <c r="P46" s="183">
        <v>21.888000000000002</v>
      </c>
      <c r="Q46" s="39">
        <f>Pricing!$B$5*Refine3D!$O46</f>
        <v>6.4512E-2</v>
      </c>
      <c r="R46" s="39">
        <f>Pricing!$B$11*Refine3D!$O46</f>
        <v>0.15680000000000002</v>
      </c>
      <c r="S46" s="39">
        <f>Pricing!$B$23*Refine3D!$O46</f>
        <v>1.0733333333333336E-2</v>
      </c>
      <c r="T46" s="39">
        <f>Pricing!$B$34*Refine3D!$O46</f>
        <v>5.54985984E-3</v>
      </c>
      <c r="U46" s="39">
        <f t="shared" si="0"/>
        <v>22.125595193173336</v>
      </c>
      <c r="V46" s="3"/>
      <c r="W46" s="90"/>
      <c r="Y46" s="47"/>
      <c r="Z46" s="48"/>
      <c r="AA46" s="48"/>
      <c r="AB46" s="48"/>
      <c r="AC46" s="48"/>
      <c r="AD46" s="48"/>
      <c r="AE46" s="48"/>
    </row>
    <row r="47" spans="1:31" ht="18" customHeight="1" x14ac:dyDescent="0.25">
      <c r="A47" s="101" t="s">
        <v>95</v>
      </c>
      <c r="B47" s="102"/>
      <c r="C47" s="102"/>
      <c r="D47" s="103"/>
      <c r="E47" s="103"/>
      <c r="F47" s="103"/>
      <c r="G47" s="103"/>
      <c r="H47" s="103"/>
      <c r="I47" s="103"/>
      <c r="J47" s="103"/>
      <c r="K47" s="104"/>
      <c r="L47" s="112"/>
      <c r="M47" s="66"/>
      <c r="N47" s="164"/>
      <c r="O47" s="41"/>
      <c r="P47" s="181"/>
      <c r="Q47" s="66"/>
      <c r="R47" s="164"/>
      <c r="S47" s="41"/>
      <c r="T47" s="181"/>
      <c r="U47" s="42"/>
      <c r="V47" s="3"/>
      <c r="W47" s="90"/>
      <c r="Y47" s="47"/>
      <c r="Z47" s="48"/>
      <c r="AA47" s="48"/>
      <c r="AB47" s="48"/>
      <c r="AC47" s="48"/>
      <c r="AD47" s="48"/>
      <c r="AE47" s="48"/>
    </row>
    <row r="48" spans="1:31" ht="18" customHeight="1" x14ac:dyDescent="0.25">
      <c r="A48" s="84">
        <v>5</v>
      </c>
      <c r="B48" s="84">
        <v>6</v>
      </c>
      <c r="C48" s="84">
        <v>5</v>
      </c>
      <c r="D48" s="55">
        <v>1</v>
      </c>
      <c r="E48" s="55">
        <v>48</v>
      </c>
      <c r="F48" s="55">
        <v>30</v>
      </c>
      <c r="G48" s="55">
        <v>48</v>
      </c>
      <c r="H48" s="55">
        <v>4</v>
      </c>
      <c r="I48" s="55">
        <v>4</v>
      </c>
      <c r="J48" s="55">
        <v>4</v>
      </c>
      <c r="K48" s="109" t="s">
        <v>25</v>
      </c>
      <c r="L48" s="81" t="s">
        <v>46</v>
      </c>
      <c r="M48" s="71">
        <v>5.6719999999999997</v>
      </c>
      <c r="N48" s="166">
        <v>4.8502303240740743E-2</v>
      </c>
      <c r="O48" s="96">
        <v>1.1639999999999999</v>
      </c>
      <c r="P48" s="191">
        <v>6.6029999999999998</v>
      </c>
      <c r="Q48" s="77">
        <f>Pricing!$B$5*Refine3D!$O48</f>
        <v>0.22348799999999999</v>
      </c>
      <c r="R48" s="77">
        <f>Pricing!$B$11*Refine3D!$O48</f>
        <v>0.54320000000000002</v>
      </c>
      <c r="S48" s="77">
        <f>Pricing!$B$23*Refine3D!$O48</f>
        <v>3.7183333333333339E-2</v>
      </c>
      <c r="T48" s="77">
        <f>Pricing!$B$34*Refine3D!$O48</f>
        <v>1.9226300159999998E-2</v>
      </c>
      <c r="U48" s="77">
        <f t="shared" si="0"/>
        <v>7.426097633493332</v>
      </c>
      <c r="V48" s="3"/>
      <c r="W48" s="90"/>
      <c r="Y48" s="47"/>
      <c r="Z48" s="48"/>
      <c r="AA48" s="48"/>
      <c r="AB48" s="48"/>
      <c r="AC48" s="48"/>
      <c r="AD48" s="48"/>
      <c r="AE48" s="48"/>
    </row>
    <row r="49" spans="1:31" ht="18" customHeight="1" x14ac:dyDescent="0.25">
      <c r="A49" s="50">
        <v>9</v>
      </c>
      <c r="B49" s="50">
        <v>6</v>
      </c>
      <c r="C49" s="50">
        <v>5</v>
      </c>
      <c r="D49" s="56">
        <v>2</v>
      </c>
      <c r="E49" s="56">
        <v>48</v>
      </c>
      <c r="F49" s="56">
        <v>54</v>
      </c>
      <c r="G49" s="56">
        <v>96</v>
      </c>
      <c r="H49" s="56">
        <v>4</v>
      </c>
      <c r="I49" s="56">
        <v>8</v>
      </c>
      <c r="J49" s="56">
        <v>8</v>
      </c>
      <c r="K49" s="107" t="s">
        <v>97</v>
      </c>
      <c r="L49" s="82" t="s">
        <v>46</v>
      </c>
      <c r="M49" s="64">
        <v>5.6719999999999997</v>
      </c>
      <c r="N49" s="153">
        <v>2.5981296296296297E-2</v>
      </c>
      <c r="O49" s="38">
        <v>0.624</v>
      </c>
      <c r="P49" s="183">
        <v>7.0739999999999998</v>
      </c>
      <c r="Q49" s="39">
        <f>Pricing!$B$5*Refine3D!$O49</f>
        <v>0.119808</v>
      </c>
      <c r="R49" s="39">
        <f>Pricing!$B$11*Refine3D!$O49</f>
        <v>0.29120000000000001</v>
      </c>
      <c r="S49" s="39">
        <f>Pricing!$B$23*Refine3D!$O49</f>
        <v>1.9933333333333338E-2</v>
      </c>
      <c r="T49" s="39">
        <f>Pricing!$B$34*Refine3D!$O49</f>
        <v>1.0306882559999999E-2</v>
      </c>
      <c r="U49" s="39">
        <f t="shared" si="0"/>
        <v>7.5152482158933331</v>
      </c>
      <c r="V49" s="3"/>
      <c r="W49" s="90"/>
      <c r="Y49" s="47"/>
      <c r="Z49" s="48"/>
      <c r="AA49" s="48"/>
      <c r="AB49" s="48"/>
      <c r="AC49" s="48"/>
      <c r="AD49" s="48"/>
      <c r="AE49" s="48"/>
    </row>
    <row r="50" spans="1:31" ht="18" customHeight="1" x14ac:dyDescent="0.25">
      <c r="A50" s="50">
        <v>15</v>
      </c>
      <c r="B50" s="50">
        <v>6</v>
      </c>
      <c r="C50" s="50">
        <v>4</v>
      </c>
      <c r="D50" s="56">
        <v>4</v>
      </c>
      <c r="E50" s="56">
        <v>48</v>
      </c>
      <c r="F50" s="56">
        <v>90</v>
      </c>
      <c r="G50" s="56">
        <v>192</v>
      </c>
      <c r="H50" s="56">
        <v>4</v>
      </c>
      <c r="I50" s="56">
        <v>14</v>
      </c>
      <c r="J50" s="56">
        <v>16</v>
      </c>
      <c r="K50" s="107" t="s">
        <v>98</v>
      </c>
      <c r="L50" s="82" t="s">
        <v>46</v>
      </c>
      <c r="M50" s="64">
        <v>5.6719999999999997</v>
      </c>
      <c r="N50" s="153">
        <v>1.8579363425925928E-2</v>
      </c>
      <c r="O50" s="38">
        <v>0.44600000000000001</v>
      </c>
      <c r="P50" s="183">
        <v>10.117000000000001</v>
      </c>
      <c r="Q50" s="39">
        <f>Pricing!$B$5*Refine3D!$O50</f>
        <v>8.5632E-2</v>
      </c>
      <c r="R50" s="39">
        <f>Pricing!$B$11*Refine3D!$O50</f>
        <v>0.20813333333333336</v>
      </c>
      <c r="S50" s="39">
        <f>Pricing!$B$23*Refine3D!$O50</f>
        <v>1.4247222222222224E-2</v>
      </c>
      <c r="T50" s="39">
        <f>Pricing!$B$34*Refine3D!$O50</f>
        <v>7.3667782399999991E-3</v>
      </c>
      <c r="U50" s="39">
        <f t="shared" si="0"/>
        <v>10.432379333795556</v>
      </c>
      <c r="V50" s="3"/>
      <c r="W50" s="90"/>
      <c r="Y50" s="47"/>
      <c r="Z50" s="48"/>
      <c r="AA50" s="48"/>
      <c r="AB50" s="48"/>
      <c r="AC50" s="48"/>
      <c r="AD50" s="48"/>
      <c r="AE50" s="48"/>
    </row>
    <row r="51" spans="1:31" ht="18" customHeight="1" x14ac:dyDescent="0.25">
      <c r="A51" s="52">
        <v>31</v>
      </c>
      <c r="B51" s="52">
        <v>6</v>
      </c>
      <c r="C51" s="52">
        <v>4</v>
      </c>
      <c r="D51" s="58">
        <v>8</v>
      </c>
      <c r="E51" s="58">
        <v>48</v>
      </c>
      <c r="F51" s="58">
        <v>186</v>
      </c>
      <c r="G51" s="58">
        <v>384</v>
      </c>
      <c r="H51" s="58">
        <v>4</v>
      </c>
      <c r="I51" s="58">
        <v>30</v>
      </c>
      <c r="J51" s="58">
        <v>32</v>
      </c>
      <c r="K51" s="110" t="s">
        <v>100</v>
      </c>
      <c r="L51" s="83" t="s">
        <v>46</v>
      </c>
      <c r="M51" s="67">
        <v>5.6719999999999997</v>
      </c>
      <c r="N51" s="156">
        <v>1.4584374999999998E-2</v>
      </c>
      <c r="O51" s="93">
        <v>0.35</v>
      </c>
      <c r="P51" s="184">
        <v>15.882999999999999</v>
      </c>
      <c r="Q51" s="46">
        <f>Pricing!$B$5*Refine3D!$O51</f>
        <v>6.7199999999999996E-2</v>
      </c>
      <c r="R51" s="46">
        <f>Pricing!$B$11*Refine3D!$O51</f>
        <v>0.16333333333333336</v>
      </c>
      <c r="S51" s="46">
        <f>Pricing!$B$23*Refine3D!$O51</f>
        <v>1.1180555555555556E-2</v>
      </c>
      <c r="T51" s="46">
        <f>Pricing!$B$34*Refine3D!$O51</f>
        <v>5.7811039999999987E-3</v>
      </c>
      <c r="U51" s="46">
        <f t="shared" si="0"/>
        <v>16.130494992888888</v>
      </c>
      <c r="V51" s="3"/>
      <c r="W51" s="90"/>
      <c r="Y51" s="47"/>
      <c r="Z51" s="48"/>
      <c r="AA51" s="48"/>
      <c r="AB51" s="48"/>
      <c r="AC51" s="48"/>
      <c r="AD51" s="48"/>
      <c r="AE51" s="48"/>
    </row>
  </sheetData>
  <phoneticPr fontId="1"/>
  <pageMargins left="0.7" right="0.7" top="0.75" bottom="0.75" header="0.3" footer="0.3"/>
  <pageSetup paperSize="9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646DA-F53D-5A49-9EF1-2696EFFA8025}">
  <dimension ref="A1:AE51"/>
  <sheetViews>
    <sheetView zoomScale="75" zoomScaleNormal="75" workbookViewId="0"/>
  </sheetViews>
  <sheetFormatPr baseColWidth="10" defaultColWidth="14.7109375" defaultRowHeight="18" customHeight="1" x14ac:dyDescent="0.25"/>
  <cols>
    <col min="1" max="3" width="10.7109375" style="21" customWidth="1"/>
    <col min="4" max="10" width="10.7109375" style="53" customWidth="1"/>
    <col min="11" max="11" width="90.7109375" style="21" customWidth="1"/>
    <col min="12" max="12" width="20.7109375" style="5" customWidth="1"/>
    <col min="13" max="13" width="10.7109375" style="90" customWidth="1"/>
    <col min="14" max="14" width="10.7109375" style="157" customWidth="1"/>
    <col min="15" max="15" width="10.7109375" style="87" customWidth="1"/>
    <col min="16" max="17" width="13.7109375" style="48" customWidth="1"/>
    <col min="18" max="20" width="10.7109375" style="48" customWidth="1"/>
    <col min="21" max="21" width="14.7109375" style="48" customWidth="1"/>
    <col min="22" max="22" width="20.7109375" style="21" customWidth="1"/>
    <col min="23" max="23" width="10.7109375" style="53" customWidth="1"/>
    <col min="24" max="24" width="10.7109375" style="157" customWidth="1"/>
    <col min="25" max="25" width="10.7109375" style="28" customWidth="1"/>
    <col min="26" max="27" width="13.7109375" style="28" customWidth="1"/>
    <col min="28" max="30" width="10.7109375" style="28" customWidth="1"/>
    <col min="31" max="31" width="14.7109375" style="28" customWidth="1"/>
    <col min="32" max="16384" width="14.7109375" style="1"/>
  </cols>
  <sheetData>
    <row r="1" spans="1:31" ht="18" customHeight="1" x14ac:dyDescent="0.25">
      <c r="L1" s="27" t="s">
        <v>35</v>
      </c>
      <c r="M1" s="61"/>
      <c r="N1" s="150"/>
      <c r="O1" s="29"/>
      <c r="P1" s="30"/>
      <c r="Q1" s="30"/>
      <c r="R1" s="30"/>
      <c r="S1" s="30"/>
      <c r="T1" s="30"/>
      <c r="U1" s="30"/>
      <c r="V1" s="68" t="s">
        <v>36</v>
      </c>
      <c r="W1" s="69"/>
      <c r="X1" s="158"/>
      <c r="Y1" s="73"/>
      <c r="Z1" s="73"/>
      <c r="AA1" s="73"/>
      <c r="AB1" s="73"/>
      <c r="AC1" s="73"/>
      <c r="AD1" s="73"/>
      <c r="AE1" s="73"/>
    </row>
    <row r="2" spans="1:31" ht="18" customHeight="1" x14ac:dyDescent="0.25">
      <c r="A2" s="25" t="s">
        <v>0</v>
      </c>
      <c r="B2" s="25" t="s">
        <v>1</v>
      </c>
      <c r="C2" s="25" t="s">
        <v>2</v>
      </c>
      <c r="D2" s="174" t="s">
        <v>3</v>
      </c>
      <c r="E2" s="174" t="s">
        <v>13</v>
      </c>
      <c r="F2" s="174" t="s">
        <v>11</v>
      </c>
      <c r="G2" s="174" t="s">
        <v>11</v>
      </c>
      <c r="H2" s="175" t="s">
        <v>5</v>
      </c>
      <c r="I2" s="174" t="s">
        <v>4</v>
      </c>
      <c r="J2" s="174" t="s">
        <v>4</v>
      </c>
      <c r="K2" s="113" t="s">
        <v>12</v>
      </c>
      <c r="L2" s="60" t="s">
        <v>37</v>
      </c>
      <c r="M2" s="85" t="s">
        <v>40</v>
      </c>
      <c r="N2" s="161" t="s">
        <v>6</v>
      </c>
      <c r="O2" s="31" t="s">
        <v>6</v>
      </c>
      <c r="P2" s="32" t="s">
        <v>104</v>
      </c>
      <c r="Q2" s="32" t="s">
        <v>122</v>
      </c>
      <c r="R2" s="32" t="s">
        <v>102</v>
      </c>
      <c r="S2" s="32" t="s">
        <v>108</v>
      </c>
      <c r="T2" s="32" t="s">
        <v>110</v>
      </c>
      <c r="U2" s="32" t="s">
        <v>109</v>
      </c>
      <c r="V2" s="60" t="s">
        <v>37</v>
      </c>
      <c r="W2" s="85" t="s">
        <v>40</v>
      </c>
      <c r="X2" s="161" t="s">
        <v>6</v>
      </c>
      <c r="Y2" s="31" t="s">
        <v>6</v>
      </c>
      <c r="Z2" s="32" t="s">
        <v>104</v>
      </c>
      <c r="AA2" s="32" t="s">
        <v>122</v>
      </c>
      <c r="AB2" s="32" t="s">
        <v>102</v>
      </c>
      <c r="AC2" s="32" t="s">
        <v>108</v>
      </c>
      <c r="AD2" s="32" t="s">
        <v>110</v>
      </c>
      <c r="AE2" s="32" t="s">
        <v>109</v>
      </c>
    </row>
    <row r="3" spans="1:31" s="21" customFormat="1" ht="18" customHeight="1" thickBot="1" x14ac:dyDescent="0.3">
      <c r="A3" s="7"/>
      <c r="B3" s="7"/>
      <c r="C3" s="8"/>
      <c r="D3" s="176"/>
      <c r="E3" s="176"/>
      <c r="F3" s="176" t="s">
        <v>38</v>
      </c>
      <c r="G3" s="176" t="s">
        <v>39</v>
      </c>
      <c r="H3" s="176"/>
      <c r="I3" s="177" t="s">
        <v>38</v>
      </c>
      <c r="J3" s="177" t="s">
        <v>39</v>
      </c>
      <c r="K3" s="105"/>
      <c r="L3" s="7"/>
      <c r="M3" s="86" t="s">
        <v>41</v>
      </c>
      <c r="N3" s="162" t="s">
        <v>8</v>
      </c>
      <c r="O3" s="33" t="s">
        <v>7</v>
      </c>
      <c r="P3" s="34" t="s">
        <v>9</v>
      </c>
      <c r="Q3" s="34" t="s">
        <v>103</v>
      </c>
      <c r="R3" s="34" t="s">
        <v>103</v>
      </c>
      <c r="S3" s="34" t="s">
        <v>103</v>
      </c>
      <c r="T3" s="34" t="s">
        <v>103</v>
      </c>
      <c r="U3" s="34" t="s">
        <v>9</v>
      </c>
      <c r="V3" s="7"/>
      <c r="W3" s="86" t="s">
        <v>41</v>
      </c>
      <c r="X3" s="162" t="s">
        <v>8</v>
      </c>
      <c r="Y3" s="33" t="s">
        <v>7</v>
      </c>
      <c r="Z3" s="34" t="s">
        <v>9</v>
      </c>
      <c r="AA3" s="34" t="s">
        <v>103</v>
      </c>
      <c r="AB3" s="34" t="s">
        <v>103</v>
      </c>
      <c r="AC3" s="34" t="s">
        <v>103</v>
      </c>
      <c r="AD3" s="34" t="s">
        <v>103</v>
      </c>
      <c r="AE3" s="34" t="s">
        <v>9</v>
      </c>
    </row>
    <row r="4" spans="1:31" s="21" customFormat="1" ht="18" customHeight="1" thickTop="1" x14ac:dyDescent="0.25">
      <c r="A4" s="97" t="s">
        <v>71</v>
      </c>
      <c r="B4" s="98"/>
      <c r="C4" s="98"/>
      <c r="D4" s="99"/>
      <c r="E4" s="99"/>
      <c r="F4" s="99"/>
      <c r="G4" s="99"/>
      <c r="H4" s="99"/>
      <c r="I4" s="99"/>
      <c r="J4" s="99"/>
      <c r="K4" s="98"/>
      <c r="L4" s="114"/>
      <c r="M4" s="62"/>
      <c r="N4" s="151"/>
      <c r="O4" s="88"/>
      <c r="P4" s="193"/>
      <c r="Q4" s="193"/>
      <c r="R4" s="193"/>
      <c r="S4" s="193"/>
      <c r="T4" s="193"/>
      <c r="U4" s="36"/>
      <c r="V4" s="24"/>
      <c r="W4" s="94"/>
      <c r="X4" s="159"/>
      <c r="Y4" s="91"/>
      <c r="Z4" s="196"/>
      <c r="AA4" s="196"/>
      <c r="AB4" s="196"/>
      <c r="AC4" s="196"/>
      <c r="AD4" s="196"/>
      <c r="AE4" s="75"/>
    </row>
    <row r="5" spans="1:31" s="21" customFormat="1" ht="18" customHeight="1" x14ac:dyDescent="0.25">
      <c r="A5" s="49">
        <v>9</v>
      </c>
      <c r="B5" s="49">
        <v>12</v>
      </c>
      <c r="C5" s="49">
        <v>9</v>
      </c>
      <c r="D5" s="54">
        <v>1</v>
      </c>
      <c r="E5" s="54">
        <v>192</v>
      </c>
      <c r="F5" s="55">
        <v>108</v>
      </c>
      <c r="G5" s="55">
        <v>192</v>
      </c>
      <c r="H5" s="54">
        <v>8</v>
      </c>
      <c r="I5" s="54">
        <v>8</v>
      </c>
      <c r="J5" s="55">
        <v>8</v>
      </c>
      <c r="K5" s="106" t="s">
        <v>19</v>
      </c>
      <c r="L5" s="11" t="s">
        <v>42</v>
      </c>
      <c r="M5" s="63">
        <v>16.288</v>
      </c>
      <c r="N5" s="152">
        <v>2.4869699074074075E-2</v>
      </c>
      <c r="O5" s="37">
        <v>0.59687277000000005</v>
      </c>
      <c r="P5" s="182">
        <v>9.7218636699999994</v>
      </c>
      <c r="Q5" s="77">
        <f>Pricing!$B$5*Class3D!$O5</f>
        <v>0.11459957184000001</v>
      </c>
      <c r="R5" s="77">
        <f>Pricing!$B$11*Class3D!$O5</f>
        <v>0.27854062600000007</v>
      </c>
      <c r="S5" s="77">
        <f>Pricing!$B$23*Class3D!$O5</f>
        <v>1.9066769041666671E-2</v>
      </c>
      <c r="T5" s="77">
        <f>Pricing!$B$34*Class3D!$O5</f>
        <v>9.8588101661087994E-3</v>
      </c>
      <c r="U5" s="77">
        <f>SUM(P5:T5)</f>
        <v>10.143929447047775</v>
      </c>
      <c r="V5" s="22" t="s">
        <v>44</v>
      </c>
      <c r="W5" s="71">
        <v>5.3094000000000001</v>
      </c>
      <c r="X5" s="166">
        <v>2.5044872685185186E-2</v>
      </c>
      <c r="Y5" s="96">
        <v>0.60107694</v>
      </c>
      <c r="Z5" s="77">
        <v>3.1913578999999999</v>
      </c>
      <c r="AA5" s="77">
        <f>Pricing!$B$5*Class3D!$Y5</f>
        <v>0.11540677248</v>
      </c>
      <c r="AB5" s="77">
        <f>Pricing!$B$11*Class3D!$Y5</f>
        <v>0.28050257200000006</v>
      </c>
      <c r="AC5" s="77">
        <f>Pricing!$B$23*Class3D!$Y5</f>
        <v>1.9201068916666668E-2</v>
      </c>
      <c r="AD5" s="77">
        <f>Pricing!$B$34*Class3D!$Y5</f>
        <v>9.9282522918335992E-3</v>
      </c>
      <c r="AE5" s="77">
        <f>SUM(Z5:AD5)</f>
        <v>3.6163965656885004</v>
      </c>
    </row>
    <row r="6" spans="1:31" s="21" customFormat="1" ht="18" customHeight="1" x14ac:dyDescent="0.25">
      <c r="A6" s="50">
        <v>17</v>
      </c>
      <c r="B6" s="50">
        <v>12</v>
      </c>
      <c r="C6" s="50">
        <v>9</v>
      </c>
      <c r="D6" s="56">
        <v>2</v>
      </c>
      <c r="E6" s="56">
        <v>192</v>
      </c>
      <c r="F6" s="56">
        <v>204</v>
      </c>
      <c r="G6" s="56">
        <v>384</v>
      </c>
      <c r="H6" s="56">
        <v>8</v>
      </c>
      <c r="I6" s="56">
        <v>16</v>
      </c>
      <c r="J6" s="56">
        <v>16</v>
      </c>
      <c r="K6" s="107" t="s">
        <v>18</v>
      </c>
      <c r="L6" s="12" t="s">
        <v>42</v>
      </c>
      <c r="M6" s="64">
        <v>16.288</v>
      </c>
      <c r="N6" s="153">
        <v>1.4420416666666666E-2</v>
      </c>
      <c r="O6" s="38">
        <v>0.34609000000000001</v>
      </c>
      <c r="P6" s="183">
        <v>11.27422784</v>
      </c>
      <c r="Q6" s="39">
        <f>Pricing!$B$5*Class3D!$O6</f>
        <v>6.6449279999999999E-2</v>
      </c>
      <c r="R6" s="39">
        <f>Pricing!$B$11*Class3D!$O6</f>
        <v>0.16150866666666669</v>
      </c>
      <c r="S6" s="39">
        <f>Pricing!$B$23*Class3D!$O6</f>
        <v>1.1055652777777779E-2</v>
      </c>
      <c r="T6" s="39">
        <f>Pricing!$B$34*Class3D!$O6</f>
        <v>5.7165208095999991E-3</v>
      </c>
      <c r="U6" s="39">
        <f t="shared" ref="U6:U49" si="0">SUM(P6:T6)</f>
        <v>11.518957960254044</v>
      </c>
      <c r="V6" s="15" t="s">
        <v>44</v>
      </c>
      <c r="W6" s="64">
        <v>5.3094000000000001</v>
      </c>
      <c r="X6" s="153">
        <v>1.4596759259259259E-2</v>
      </c>
      <c r="Y6" s="38">
        <v>0.35032222000000002</v>
      </c>
      <c r="Z6" s="39">
        <v>3.7200015799999999</v>
      </c>
      <c r="AA6" s="39">
        <f>Pricing!$B$5*Class3D!$Y6</f>
        <v>6.7261866240000009E-2</v>
      </c>
      <c r="AB6" s="39">
        <f>Pricing!$B$11*Class3D!$Y6</f>
        <v>0.1634837026666667</v>
      </c>
      <c r="AC6" s="39">
        <f>Pricing!$B$23*Class3D!$Y6</f>
        <v>1.1190848694444446E-2</v>
      </c>
      <c r="AD6" s="39">
        <f>Pricing!$B$34*Class3D!$Y6</f>
        <v>5.7864262495167995E-3</v>
      </c>
      <c r="AE6" s="39">
        <f t="shared" ref="AE6:AE42" si="1">SUM(Z6:AD6)</f>
        <v>3.967724423850628</v>
      </c>
    </row>
    <row r="7" spans="1:31" s="21" customFormat="1" ht="18" customHeight="1" x14ac:dyDescent="0.25">
      <c r="A7" s="50">
        <v>31</v>
      </c>
      <c r="B7" s="50">
        <v>12</v>
      </c>
      <c r="C7" s="50">
        <v>8</v>
      </c>
      <c r="D7" s="56">
        <v>4</v>
      </c>
      <c r="E7" s="56">
        <v>192</v>
      </c>
      <c r="F7" s="56">
        <v>372</v>
      </c>
      <c r="G7" s="56">
        <v>768</v>
      </c>
      <c r="H7" s="56">
        <v>8</v>
      </c>
      <c r="I7" s="56">
        <v>30</v>
      </c>
      <c r="J7" s="56">
        <v>32</v>
      </c>
      <c r="K7" s="107" t="s">
        <v>15</v>
      </c>
      <c r="L7" s="12" t="s">
        <v>42</v>
      </c>
      <c r="M7" s="64">
        <v>16.288</v>
      </c>
      <c r="N7" s="153">
        <v>9.088703703703703E-3</v>
      </c>
      <c r="O7" s="38">
        <v>0.21812888</v>
      </c>
      <c r="P7" s="183">
        <v>14.211532760000001</v>
      </c>
      <c r="Q7" s="39">
        <f>Pricing!$B$5*Class3D!$O7</f>
        <v>4.1880744960000001E-2</v>
      </c>
      <c r="R7" s="39">
        <f>Pricing!$B$11*Class3D!$O7</f>
        <v>0.10179347733333334</v>
      </c>
      <c r="S7" s="39">
        <f>Pricing!$B$23*Class3D!$O7</f>
        <v>6.9680058888888898E-3</v>
      </c>
      <c r="T7" s="39">
        <f>Pricing!$B$34*Class3D!$O7</f>
        <v>3.6029306876671995E-3</v>
      </c>
      <c r="U7" s="39">
        <f t="shared" si="0"/>
        <v>14.365777918869888</v>
      </c>
      <c r="V7" s="15" t="s">
        <v>43</v>
      </c>
      <c r="W7" s="64">
        <v>5.3094000000000001</v>
      </c>
      <c r="X7" s="153">
        <v>8.7840277777777778E-3</v>
      </c>
      <c r="Y7" s="38">
        <v>0.21081665999999999</v>
      </c>
      <c r="Z7" s="39">
        <v>4.4772398799999999</v>
      </c>
      <c r="AA7" s="39">
        <f>Pricing!$B$5*Class3D!$Y7</f>
        <v>4.0476798719999998E-2</v>
      </c>
      <c r="AB7" s="39">
        <f>Pricing!$B$11*Class3D!$Y7</f>
        <v>9.8381108000000009E-2</v>
      </c>
      <c r="AC7" s="39">
        <f>Pricing!$B$23*Class3D!$Y7</f>
        <v>6.7344210833333341E-3</v>
      </c>
      <c r="AD7" s="39">
        <f>Pricing!$B$34*Class3D!$Y7</f>
        <v>3.4821515325503993E-3</v>
      </c>
      <c r="AE7" s="39">
        <f t="shared" si="1"/>
        <v>4.6263143593358835</v>
      </c>
    </row>
    <row r="8" spans="1:31" s="21" customFormat="1" ht="18" customHeight="1" x14ac:dyDescent="0.25">
      <c r="A8" s="51">
        <v>63</v>
      </c>
      <c r="B8" s="51">
        <v>12</v>
      </c>
      <c r="C8" s="51">
        <v>8</v>
      </c>
      <c r="D8" s="57">
        <v>8</v>
      </c>
      <c r="E8" s="57">
        <v>192</v>
      </c>
      <c r="F8" s="58">
        <v>756</v>
      </c>
      <c r="G8" s="58">
        <v>1536</v>
      </c>
      <c r="H8" s="57">
        <v>8</v>
      </c>
      <c r="I8" s="57">
        <v>62</v>
      </c>
      <c r="J8" s="58">
        <v>64</v>
      </c>
      <c r="K8" s="108" t="s">
        <v>16</v>
      </c>
      <c r="L8" s="13" t="s">
        <v>42</v>
      </c>
      <c r="M8" s="65">
        <v>16.288</v>
      </c>
      <c r="N8" s="154">
        <v>6.5394560185185191E-3</v>
      </c>
      <c r="O8" s="40">
        <v>0.15694694000000001</v>
      </c>
      <c r="P8" s="198">
        <v>20.450814000000001</v>
      </c>
      <c r="Q8" s="39">
        <f>Pricing!$B$5*Class3D!$O8</f>
        <v>3.0133812480000001E-2</v>
      </c>
      <c r="R8" s="39">
        <f>Pricing!$B$11*Class3D!$O8</f>
        <v>7.3241905333333343E-2</v>
      </c>
      <c r="S8" s="39">
        <f>Pricing!$B$23*Class3D!$O8</f>
        <v>5.0135828055555562E-3</v>
      </c>
      <c r="T8" s="39">
        <f>Pricing!$B$34*Class3D!$O8</f>
        <v>2.5923616646335999E-3</v>
      </c>
      <c r="U8" s="39">
        <f t="shared" si="0"/>
        <v>20.561795662283522</v>
      </c>
      <c r="V8" s="16" t="s">
        <v>43</v>
      </c>
      <c r="W8" s="67">
        <v>5.3094000000000001</v>
      </c>
      <c r="X8" s="156">
        <v>6.344571759259259E-3</v>
      </c>
      <c r="Y8" s="93">
        <v>0.15226972</v>
      </c>
      <c r="Z8" s="46">
        <v>6.4676868000000001</v>
      </c>
      <c r="AA8" s="39">
        <f>Pricing!$B$5*Class3D!$Y8</f>
        <v>2.9235786239999999E-2</v>
      </c>
      <c r="AB8" s="39">
        <f>Pricing!$B$11*Class3D!$Y8</f>
        <v>7.1059202666666668E-2</v>
      </c>
      <c r="AC8" s="39">
        <f>Pricing!$B$23*Class3D!$Y8</f>
        <v>4.8641716111111118E-3</v>
      </c>
      <c r="AD8" s="39">
        <f>Pricing!$B$34*Class3D!$Y8</f>
        <v>2.5151059639167998E-3</v>
      </c>
      <c r="AE8" s="39">
        <f t="shared" si="1"/>
        <v>6.5753610664816948</v>
      </c>
    </row>
    <row r="9" spans="1:31" ht="18" customHeight="1" x14ac:dyDescent="0.25">
      <c r="A9" s="101" t="s">
        <v>58</v>
      </c>
      <c r="B9" s="102"/>
      <c r="C9" s="102"/>
      <c r="D9" s="103"/>
      <c r="E9" s="103"/>
      <c r="F9" s="103"/>
      <c r="G9" s="103"/>
      <c r="H9" s="103"/>
      <c r="I9" s="103"/>
      <c r="J9" s="103"/>
      <c r="K9" s="104"/>
      <c r="L9" s="112"/>
      <c r="M9" s="66"/>
      <c r="N9" s="155"/>
      <c r="O9" s="89"/>
      <c r="P9" s="181"/>
      <c r="Q9" s="66"/>
      <c r="R9" s="155"/>
      <c r="S9" s="89"/>
      <c r="T9" s="181"/>
      <c r="U9" s="42"/>
      <c r="V9" s="23"/>
      <c r="W9" s="72"/>
      <c r="X9" s="160"/>
      <c r="Y9" s="92"/>
      <c r="Z9" s="197"/>
      <c r="AA9" s="72"/>
      <c r="AB9" s="160"/>
      <c r="AC9" s="92"/>
      <c r="AD9" s="197"/>
      <c r="AE9" s="80"/>
    </row>
    <row r="10" spans="1:31" ht="18" customHeight="1" x14ac:dyDescent="0.25">
      <c r="A10" s="49">
        <v>5</v>
      </c>
      <c r="B10" s="49">
        <v>6</v>
      </c>
      <c r="C10" s="49">
        <v>5</v>
      </c>
      <c r="D10" s="54">
        <v>1</v>
      </c>
      <c r="E10" s="54">
        <v>48</v>
      </c>
      <c r="F10" s="55">
        <v>30</v>
      </c>
      <c r="G10" s="55">
        <v>48</v>
      </c>
      <c r="H10" s="54">
        <v>4</v>
      </c>
      <c r="I10" s="54">
        <v>4</v>
      </c>
      <c r="J10" s="55">
        <v>4</v>
      </c>
      <c r="K10" s="106" t="s">
        <v>25</v>
      </c>
      <c r="L10" s="81" t="s">
        <v>46</v>
      </c>
      <c r="M10" s="63">
        <v>5.6719999999999997</v>
      </c>
      <c r="N10" s="152">
        <v>5.6673703703703705E-2</v>
      </c>
      <c r="O10" s="37">
        <v>1.36016888</v>
      </c>
      <c r="P10" s="182">
        <v>7.7148778800000004</v>
      </c>
      <c r="Q10" s="39">
        <f>Pricing!$B$5*Class3D!$O10</f>
        <v>0.26115242496000002</v>
      </c>
      <c r="R10" s="39">
        <f>Pricing!$B$11*Class3D!$O10</f>
        <v>0.63474547733333342</v>
      </c>
      <c r="S10" s="39">
        <f>Pricing!$B$23*Class3D!$O10</f>
        <v>4.3449839222222231E-2</v>
      </c>
      <c r="T10" s="39">
        <f>Pricing!$B$34*Class3D!$O10</f>
        <v>2.2466507865267198E-2</v>
      </c>
      <c r="U10" s="39">
        <f t="shared" si="0"/>
        <v>8.6766921293808252</v>
      </c>
      <c r="V10" s="22" t="s">
        <v>48</v>
      </c>
      <c r="W10" s="63">
        <v>1.7016</v>
      </c>
      <c r="X10" s="152">
        <v>5.6570740740740734E-2</v>
      </c>
      <c r="Y10" s="37">
        <v>1.3576977699999999</v>
      </c>
      <c r="Z10" s="182">
        <v>2.3102585200000001</v>
      </c>
      <c r="AA10" s="39">
        <f>Pricing!$B$5*Class3D!$Y10</f>
        <v>0.26067797183999997</v>
      </c>
      <c r="AB10" s="39">
        <f>Pricing!$B$11*Class3D!$Y10</f>
        <v>0.63359229266666672</v>
      </c>
      <c r="AC10" s="39">
        <f>Pricing!$B$23*Class3D!$Y10</f>
        <v>4.3370900986111113E-2</v>
      </c>
      <c r="AD10" s="39">
        <f>Pricing!$B$34*Class3D!$Y10</f>
        <v>2.2425691454108797E-2</v>
      </c>
      <c r="AE10" s="39">
        <f t="shared" si="1"/>
        <v>3.2703253769468863</v>
      </c>
    </row>
    <row r="11" spans="1:31" ht="18" customHeight="1" x14ac:dyDescent="0.25">
      <c r="A11" s="50">
        <v>9</v>
      </c>
      <c r="B11" s="50">
        <v>6</v>
      </c>
      <c r="C11" s="50">
        <v>5</v>
      </c>
      <c r="D11" s="56">
        <v>2</v>
      </c>
      <c r="E11" s="56">
        <v>48</v>
      </c>
      <c r="F11" s="56">
        <v>54</v>
      </c>
      <c r="G11" s="56">
        <v>96</v>
      </c>
      <c r="H11" s="56">
        <v>4</v>
      </c>
      <c r="I11" s="56">
        <v>8</v>
      </c>
      <c r="J11" s="56">
        <v>8</v>
      </c>
      <c r="K11" s="107" t="s">
        <v>23</v>
      </c>
      <c r="L11" s="82" t="s">
        <v>46</v>
      </c>
      <c r="M11" s="64">
        <v>5.6719999999999997</v>
      </c>
      <c r="N11" s="153">
        <v>2.9003321759259262E-2</v>
      </c>
      <c r="O11" s="38">
        <v>0.69607971999999996</v>
      </c>
      <c r="P11" s="183">
        <v>7.8963283400000002</v>
      </c>
      <c r="Q11" s="39">
        <f>Pricing!$B$5*Class3D!$O11</f>
        <v>0.13364730623999999</v>
      </c>
      <c r="R11" s="39">
        <f>Pricing!$B$11*Class3D!$O11</f>
        <v>0.32483720266666671</v>
      </c>
      <c r="S11" s="39">
        <f>Pricing!$B$23*Class3D!$O11</f>
        <v>2.2235879944444446E-2</v>
      </c>
      <c r="T11" s="39">
        <f>Pricing!$B$34*Class3D!$O11</f>
        <v>1.1497455010316798E-2</v>
      </c>
      <c r="U11" s="39">
        <f t="shared" si="0"/>
        <v>8.3885461838614273</v>
      </c>
      <c r="V11" s="15" t="s">
        <v>48</v>
      </c>
      <c r="W11" s="64">
        <v>1.7016</v>
      </c>
      <c r="X11" s="153">
        <v>2.9303969907407409E-2</v>
      </c>
      <c r="Y11" s="38">
        <v>0.70329527000000003</v>
      </c>
      <c r="Z11" s="183">
        <v>2.3934544600000001</v>
      </c>
      <c r="AA11" s="39">
        <f>Pricing!$B$5*Class3D!$Y11</f>
        <v>0.13503269184</v>
      </c>
      <c r="AB11" s="39">
        <f>Pricing!$B$11*Class3D!$Y11</f>
        <v>0.32820445933333336</v>
      </c>
      <c r="AC11" s="39">
        <f>Pricing!$B$23*Class3D!$Y11</f>
        <v>2.246637668055556E-2</v>
      </c>
      <c r="AD11" s="39">
        <f>Pricing!$B$34*Class3D!$Y11</f>
        <v>1.1616637424508799E-2</v>
      </c>
      <c r="AE11" s="39">
        <f t="shared" si="1"/>
        <v>2.8907746252783983</v>
      </c>
    </row>
    <row r="12" spans="1:31" ht="18" customHeight="1" x14ac:dyDescent="0.25">
      <c r="A12" s="50">
        <v>15</v>
      </c>
      <c r="B12" s="50">
        <v>6</v>
      </c>
      <c r="C12" s="50">
        <v>4</v>
      </c>
      <c r="D12" s="56">
        <v>4</v>
      </c>
      <c r="E12" s="56">
        <v>48</v>
      </c>
      <c r="F12" s="56">
        <v>90</v>
      </c>
      <c r="G12" s="56">
        <v>192</v>
      </c>
      <c r="H12" s="56">
        <v>4</v>
      </c>
      <c r="I12" s="56">
        <v>14</v>
      </c>
      <c r="J12" s="56">
        <v>16</v>
      </c>
      <c r="K12" s="107" t="s">
        <v>22</v>
      </c>
      <c r="L12" s="82" t="s">
        <v>45</v>
      </c>
      <c r="M12" s="64">
        <v>5.6719999999999997</v>
      </c>
      <c r="N12" s="153">
        <v>1.7686307870370368E-2</v>
      </c>
      <c r="O12" s="38">
        <v>0.42447138000000001</v>
      </c>
      <c r="P12" s="183">
        <v>9.6304066400000004</v>
      </c>
      <c r="Q12" s="39">
        <f>Pricing!$B$5*Class3D!$O12</f>
        <v>8.1498504960000009E-2</v>
      </c>
      <c r="R12" s="39">
        <f>Pricing!$B$11*Class3D!$O12</f>
        <v>0.19808664400000003</v>
      </c>
      <c r="S12" s="39">
        <f>Pricing!$B$23*Class3D!$O12</f>
        <v>1.3559502416666669E-2</v>
      </c>
      <c r="T12" s="39">
        <f>Pricing!$B$34*Class3D!$O12</f>
        <v>7.0111805508671996E-3</v>
      </c>
      <c r="U12" s="39">
        <f t="shared" si="0"/>
        <v>9.9305624719275354</v>
      </c>
      <c r="V12" s="15" t="s">
        <v>47</v>
      </c>
      <c r="W12" s="64">
        <v>1.7016</v>
      </c>
      <c r="X12" s="153">
        <v>1.7850648148148147E-2</v>
      </c>
      <c r="Y12" s="38">
        <v>0.42841554999999998</v>
      </c>
      <c r="Z12" s="183">
        <v>2.9159675599999999</v>
      </c>
      <c r="AA12" s="39">
        <f>Pricing!$B$5*Class3D!$Y12</f>
        <v>8.2255785599999992E-2</v>
      </c>
      <c r="AB12" s="39">
        <f>Pricing!$B$11*Class3D!$Y12</f>
        <v>0.19992725666666669</v>
      </c>
      <c r="AC12" s="39">
        <f>Pricing!$B$23*Class3D!$Y12</f>
        <v>1.3685496736111113E-2</v>
      </c>
      <c r="AD12" s="39">
        <f>Pricing!$B$34*Class3D!$Y12</f>
        <v>7.0763281421919984E-3</v>
      </c>
      <c r="AE12" s="39">
        <f t="shared" si="1"/>
        <v>3.2189124271449701</v>
      </c>
    </row>
    <row r="13" spans="1:31" ht="18" customHeight="1" x14ac:dyDescent="0.25">
      <c r="A13" s="50">
        <v>31</v>
      </c>
      <c r="B13" s="50">
        <v>6</v>
      </c>
      <c r="C13" s="50">
        <v>4</v>
      </c>
      <c r="D13" s="56">
        <v>8</v>
      </c>
      <c r="E13" s="56">
        <v>48</v>
      </c>
      <c r="F13" s="56">
        <v>186</v>
      </c>
      <c r="G13" s="56">
        <v>384</v>
      </c>
      <c r="H13" s="56">
        <v>4</v>
      </c>
      <c r="I13" s="56">
        <v>30</v>
      </c>
      <c r="J13" s="56">
        <v>32</v>
      </c>
      <c r="K13" s="107" t="s">
        <v>21</v>
      </c>
      <c r="L13" s="82" t="s">
        <v>45</v>
      </c>
      <c r="M13" s="64">
        <v>5.6719999999999997</v>
      </c>
      <c r="N13" s="153">
        <v>1.0160868055555555E-2</v>
      </c>
      <c r="O13" s="38">
        <v>0.24386083</v>
      </c>
      <c r="P13" s="183">
        <v>11.06542896</v>
      </c>
      <c r="Q13" s="39">
        <f>Pricing!$B$5*Class3D!$O13</f>
        <v>4.6821279360000002E-2</v>
      </c>
      <c r="R13" s="39">
        <f>Pricing!$B$11*Class3D!$O13</f>
        <v>0.11380172066666669</v>
      </c>
      <c r="S13" s="39">
        <f>Pricing!$B$23*Class3D!$O13</f>
        <v>7.7899987361111124E-3</v>
      </c>
      <c r="T13" s="39">
        <f>Pricing!$B$34*Class3D!$O13</f>
        <v>4.0279566278751998E-3</v>
      </c>
      <c r="U13" s="39">
        <f t="shared" si="0"/>
        <v>11.237869915390652</v>
      </c>
      <c r="V13" s="15" t="s">
        <v>47</v>
      </c>
      <c r="W13" s="64">
        <v>1.7016</v>
      </c>
      <c r="X13" s="153">
        <v>1.0093819444444445E-2</v>
      </c>
      <c r="Y13" s="38">
        <v>0.24225166000000001</v>
      </c>
      <c r="Z13" s="183">
        <v>3.29772336</v>
      </c>
      <c r="AA13" s="39">
        <f>Pricing!$B$5*Class3D!$Y13</f>
        <v>4.6512318720000001E-2</v>
      </c>
      <c r="AB13" s="39">
        <f>Pricing!$B$11*Class3D!$Y13</f>
        <v>0.11305077466666669</v>
      </c>
      <c r="AC13" s="39">
        <f>Pricing!$B$23*Class3D!$Y13</f>
        <v>7.7385946944444461E-3</v>
      </c>
      <c r="AD13" s="39">
        <f>Pricing!$B$34*Class3D!$Y13</f>
        <v>4.0013772589503997E-3</v>
      </c>
      <c r="AE13" s="39">
        <f t="shared" si="1"/>
        <v>3.4690264253400618</v>
      </c>
    </row>
    <row r="14" spans="1:31" ht="18" customHeight="1" x14ac:dyDescent="0.25">
      <c r="A14" s="51">
        <v>63</v>
      </c>
      <c r="B14" s="51">
        <v>6</v>
      </c>
      <c r="C14" s="51">
        <v>4</v>
      </c>
      <c r="D14" s="57">
        <v>16</v>
      </c>
      <c r="E14" s="57">
        <v>48</v>
      </c>
      <c r="F14" s="58">
        <v>378</v>
      </c>
      <c r="G14" s="58">
        <v>768</v>
      </c>
      <c r="H14" s="57">
        <v>4</v>
      </c>
      <c r="I14" s="57">
        <v>62</v>
      </c>
      <c r="J14" s="58">
        <v>64</v>
      </c>
      <c r="K14" s="108" t="s">
        <v>20</v>
      </c>
      <c r="L14" s="83" t="s">
        <v>45</v>
      </c>
      <c r="M14" s="65">
        <v>5.6719999999999997</v>
      </c>
      <c r="N14" s="154">
        <v>7.2405671296296298E-3</v>
      </c>
      <c r="O14" s="40">
        <v>0.17377361</v>
      </c>
      <c r="P14" s="198">
        <v>15.770302559999999</v>
      </c>
      <c r="Q14" s="39">
        <f>Pricing!$B$5*Class3D!$O14</f>
        <v>3.3364533119999998E-2</v>
      </c>
      <c r="R14" s="39">
        <f>Pricing!$B$11*Class3D!$O14</f>
        <v>8.1094351333333342E-2</v>
      </c>
      <c r="S14" s="39">
        <f>Pricing!$B$23*Class3D!$O14</f>
        <v>5.5511014305555557E-3</v>
      </c>
      <c r="T14" s="39">
        <f>Pricing!$B$34*Class3D!$O14</f>
        <v>2.8702951767583997E-3</v>
      </c>
      <c r="U14" s="39">
        <f t="shared" si="0"/>
        <v>15.893182841060648</v>
      </c>
      <c r="V14" s="16" t="s">
        <v>47</v>
      </c>
      <c r="W14" s="65">
        <v>1.7016</v>
      </c>
      <c r="X14" s="154">
        <v>7.1521296296296298E-3</v>
      </c>
      <c r="Y14" s="40">
        <v>0.17165111</v>
      </c>
      <c r="Z14" s="198">
        <v>4.6733043199999997</v>
      </c>
      <c r="AA14" s="39">
        <f>Pricing!$B$5*Class3D!$Y14</f>
        <v>3.2957013120000003E-2</v>
      </c>
      <c r="AB14" s="39">
        <f>Pricing!$B$11*Class3D!$Y14</f>
        <v>8.0103851333333337E-2</v>
      </c>
      <c r="AC14" s="39">
        <f>Pricing!$B$23*Class3D!$Y14</f>
        <v>5.4832993472222228E-3</v>
      </c>
      <c r="AD14" s="39">
        <f>Pricing!$B$34*Class3D!$Y14</f>
        <v>2.8352369103583994E-3</v>
      </c>
      <c r="AE14" s="39">
        <f t="shared" si="1"/>
        <v>4.7946837207109132</v>
      </c>
    </row>
    <row r="15" spans="1:31" ht="18" customHeight="1" x14ac:dyDescent="0.25">
      <c r="A15" s="101" t="s">
        <v>72</v>
      </c>
      <c r="B15" s="102"/>
      <c r="C15" s="102"/>
      <c r="D15" s="103"/>
      <c r="E15" s="103"/>
      <c r="F15" s="103"/>
      <c r="G15" s="103"/>
      <c r="H15" s="103"/>
      <c r="I15" s="103"/>
      <c r="J15" s="103"/>
      <c r="K15" s="104"/>
      <c r="L15" s="112"/>
      <c r="M15" s="66"/>
      <c r="N15" s="155"/>
      <c r="O15" s="89"/>
      <c r="P15" s="181"/>
      <c r="Q15" s="66"/>
      <c r="R15" s="155"/>
      <c r="S15" s="89"/>
      <c r="T15" s="181"/>
      <c r="U15" s="42"/>
      <c r="V15" s="23"/>
      <c r="W15" s="72"/>
      <c r="X15" s="160"/>
      <c r="Y15" s="92"/>
      <c r="Z15" s="197"/>
      <c r="AA15" s="72"/>
      <c r="AB15" s="160"/>
      <c r="AC15" s="92"/>
      <c r="AD15" s="197"/>
      <c r="AE15" s="80"/>
    </row>
    <row r="16" spans="1:31" s="21" customFormat="1" ht="18" customHeight="1" x14ac:dyDescent="0.25">
      <c r="A16" s="49">
        <v>3</v>
      </c>
      <c r="B16" s="49">
        <v>4</v>
      </c>
      <c r="C16" s="49">
        <v>3</v>
      </c>
      <c r="D16" s="54">
        <v>1</v>
      </c>
      <c r="E16" s="54">
        <v>16</v>
      </c>
      <c r="F16" s="55">
        <v>12</v>
      </c>
      <c r="G16" s="55">
        <v>16</v>
      </c>
      <c r="H16" s="54">
        <v>1</v>
      </c>
      <c r="I16" s="54">
        <v>1</v>
      </c>
      <c r="J16" s="55">
        <v>1</v>
      </c>
      <c r="K16" s="106" t="s">
        <v>31</v>
      </c>
      <c r="L16" s="17" t="s">
        <v>56</v>
      </c>
      <c r="M16" s="63">
        <v>1.6240000000000001</v>
      </c>
      <c r="N16" s="152">
        <v>0.17531708333333332</v>
      </c>
      <c r="O16" s="37">
        <v>4.2076099999999999</v>
      </c>
      <c r="P16" s="182">
        <v>6.8331586399999997</v>
      </c>
      <c r="Q16" s="39">
        <f>Pricing!$B$5*Class3D!$O16</f>
        <v>0.80786111999999999</v>
      </c>
      <c r="R16" s="39">
        <f>Pricing!$B$11*Class3D!$O16</f>
        <v>1.9635513333333334</v>
      </c>
      <c r="S16" s="39">
        <f>Pricing!$B$23*Class3D!$O16</f>
        <v>0.13440976388888889</v>
      </c>
      <c r="T16" s="39">
        <f>Pricing!$B$34*Class3D!$O16</f>
        <v>6.9498945718399985E-2</v>
      </c>
      <c r="U16" s="39">
        <f t="shared" si="0"/>
        <v>9.8084798029406244</v>
      </c>
      <c r="V16" s="22" t="s">
        <v>64</v>
      </c>
      <c r="W16" s="71">
        <v>0.55600000000000005</v>
      </c>
      <c r="X16" s="166">
        <v>0.1728947800925926</v>
      </c>
      <c r="Y16" s="96">
        <v>4.1494747199999997</v>
      </c>
      <c r="Z16" s="77">
        <v>2.3071079399999999</v>
      </c>
      <c r="AA16" s="39">
        <f>Pricing!$B$5*Class3D!$Y16</f>
        <v>0.79669914623999993</v>
      </c>
      <c r="AB16" s="39">
        <f>Pricing!$B$11*Class3D!$Y16</f>
        <v>1.9364215360000001</v>
      </c>
      <c r="AC16" s="39">
        <f>Pricing!$B$23*Class3D!$Y16</f>
        <v>0.13255266466666668</v>
      </c>
      <c r="AD16" s="39">
        <f>Pricing!$B$34*Class3D!$Y16</f>
        <v>6.8538699719116788E-2</v>
      </c>
      <c r="AE16" s="39">
        <f t="shared" si="1"/>
        <v>5.2413199866257836</v>
      </c>
    </row>
    <row r="17" spans="1:31" s="21" customFormat="1" ht="18" customHeight="1" x14ac:dyDescent="0.25">
      <c r="A17" s="50">
        <v>3</v>
      </c>
      <c r="B17" s="50">
        <v>8</v>
      </c>
      <c r="C17" s="50">
        <v>2</v>
      </c>
      <c r="D17" s="56">
        <v>2</v>
      </c>
      <c r="E17" s="56">
        <v>16</v>
      </c>
      <c r="F17" s="56">
        <v>24</v>
      </c>
      <c r="G17" s="56">
        <v>32</v>
      </c>
      <c r="H17" s="56">
        <v>1</v>
      </c>
      <c r="I17" s="56">
        <v>2</v>
      </c>
      <c r="J17" s="56">
        <v>2</v>
      </c>
      <c r="K17" s="107" t="s">
        <v>30</v>
      </c>
      <c r="L17" s="12" t="s">
        <v>56</v>
      </c>
      <c r="M17" s="64">
        <v>1.6240000000000001</v>
      </c>
      <c r="N17" s="153">
        <v>0.1003134837962963</v>
      </c>
      <c r="O17" s="38">
        <v>2.4075236100000001</v>
      </c>
      <c r="P17" s="183">
        <v>7.8196366800000003</v>
      </c>
      <c r="Q17" s="39">
        <f>Pricing!$B$5*Class3D!$O17</f>
        <v>0.46224453312000002</v>
      </c>
      <c r="R17" s="39">
        <f>Pricing!$B$11*Class3D!$O17</f>
        <v>1.1235110180000003</v>
      </c>
      <c r="S17" s="39">
        <f>Pricing!$B$23*Class3D!$O17</f>
        <v>7.6907004208333352E-2</v>
      </c>
      <c r="T17" s="39">
        <f>Pricing!$B$34*Class3D!$O17</f>
        <v>3.97661267767584E-2</v>
      </c>
      <c r="U17" s="39">
        <f t="shared" si="0"/>
        <v>9.5220653621050921</v>
      </c>
      <c r="V17" s="15" t="s">
        <v>64</v>
      </c>
      <c r="W17" s="64">
        <v>0.55600000000000005</v>
      </c>
      <c r="X17" s="153">
        <v>9.6688645833333323E-2</v>
      </c>
      <c r="Y17" s="38">
        <v>2.3205274999999999</v>
      </c>
      <c r="Z17" s="39">
        <v>2.5804265800000001</v>
      </c>
      <c r="AA17" s="39">
        <f>Pricing!$B$5*Class3D!$Y17</f>
        <v>0.44554127999999998</v>
      </c>
      <c r="AB17" s="39">
        <f>Pricing!$B$11*Class3D!$Y17</f>
        <v>1.0829128333333333</v>
      </c>
      <c r="AC17" s="39">
        <f>Pricing!$B$23*Class3D!$Y17</f>
        <v>7.4127961805555559E-2</v>
      </c>
      <c r="AD17" s="39">
        <f>Pricing!$B$34*Class3D!$Y17</f>
        <v>3.8329173749599994E-2</v>
      </c>
      <c r="AE17" s="39">
        <f t="shared" si="1"/>
        <v>4.2213378288884886</v>
      </c>
    </row>
    <row r="18" spans="1:31" s="21" customFormat="1" ht="18" customHeight="1" x14ac:dyDescent="0.25">
      <c r="A18" s="50">
        <v>5</v>
      </c>
      <c r="B18" s="50">
        <v>8</v>
      </c>
      <c r="C18" s="50">
        <v>1</v>
      </c>
      <c r="D18" s="56">
        <v>5</v>
      </c>
      <c r="E18" s="56">
        <v>16</v>
      </c>
      <c r="F18" s="56">
        <v>40</v>
      </c>
      <c r="G18" s="56">
        <v>80</v>
      </c>
      <c r="H18" s="56">
        <v>1</v>
      </c>
      <c r="I18" s="56">
        <v>4</v>
      </c>
      <c r="J18" s="56">
        <v>5</v>
      </c>
      <c r="K18" s="107" t="s">
        <v>29</v>
      </c>
      <c r="L18" s="12" t="s">
        <v>56</v>
      </c>
      <c r="M18" s="64">
        <v>1.6240000000000001</v>
      </c>
      <c r="N18" s="153">
        <v>5.113328703703704E-2</v>
      </c>
      <c r="O18" s="38">
        <v>1.22719888</v>
      </c>
      <c r="P18" s="183">
        <v>9.9648549000000006</v>
      </c>
      <c r="Q18" s="39">
        <f>Pricing!$B$5*Class3D!$O18</f>
        <v>0.23562218496000001</v>
      </c>
      <c r="R18" s="39">
        <f>Pricing!$B$11*Class3D!$O18</f>
        <v>0.57269281066666677</v>
      </c>
      <c r="S18" s="39">
        <f>Pricing!$B$23*Class3D!$O18</f>
        <v>3.9202186444444447E-2</v>
      </c>
      <c r="T18" s="39">
        <f>Pricing!$B$34*Class3D!$O18</f>
        <v>2.0270183868467198E-2</v>
      </c>
      <c r="U18" s="39">
        <f t="shared" si="0"/>
        <v>10.83264226593958</v>
      </c>
      <c r="V18" s="15" t="s">
        <v>64</v>
      </c>
      <c r="W18" s="64">
        <v>0.55600000000000005</v>
      </c>
      <c r="X18" s="153">
        <v>5.0727037037037036E-2</v>
      </c>
      <c r="Y18" s="38">
        <v>1.2174488800000001</v>
      </c>
      <c r="Z18" s="39">
        <v>3.3845078499999999</v>
      </c>
      <c r="AA18" s="39">
        <f>Pricing!$B$5*Class3D!$Y18</f>
        <v>0.23375018496000002</v>
      </c>
      <c r="AB18" s="39">
        <f>Pricing!$B$11*Class3D!$Y18</f>
        <v>0.56814281066666672</v>
      </c>
      <c r="AC18" s="39">
        <f>Pricing!$B$23*Class3D!$Y18</f>
        <v>3.889072811111112E-2</v>
      </c>
      <c r="AD18" s="39">
        <f>Pricing!$B$34*Class3D!$Y18</f>
        <v>2.01091388284672E-2</v>
      </c>
      <c r="AE18" s="39">
        <f t="shared" si="1"/>
        <v>4.2454007125662452</v>
      </c>
    </row>
    <row r="19" spans="1:31" s="21" customFormat="1" ht="18" customHeight="1" x14ac:dyDescent="0.25">
      <c r="A19" s="50">
        <v>9</v>
      </c>
      <c r="B19" s="50">
        <v>8</v>
      </c>
      <c r="C19" s="50">
        <v>1</v>
      </c>
      <c r="D19" s="56">
        <v>9</v>
      </c>
      <c r="E19" s="56">
        <v>16</v>
      </c>
      <c r="F19" s="56">
        <v>72</v>
      </c>
      <c r="G19" s="56">
        <v>144</v>
      </c>
      <c r="H19" s="56">
        <v>1</v>
      </c>
      <c r="I19" s="56">
        <v>8</v>
      </c>
      <c r="J19" s="56">
        <v>9</v>
      </c>
      <c r="K19" s="107" t="s">
        <v>28</v>
      </c>
      <c r="L19" s="12" t="s">
        <v>56</v>
      </c>
      <c r="M19" s="64">
        <v>1.6240000000000001</v>
      </c>
      <c r="N19" s="153">
        <v>2.7141967592592593E-2</v>
      </c>
      <c r="O19" s="38">
        <v>0.65140721999999995</v>
      </c>
      <c r="P19" s="183">
        <v>9.5209678800000006</v>
      </c>
      <c r="Q19" s="39">
        <f>Pricing!$B$5*Class3D!$O19</f>
        <v>0.12507018623999999</v>
      </c>
      <c r="R19" s="39">
        <f>Pricing!$B$11*Class3D!$O19</f>
        <v>0.30399003600000002</v>
      </c>
      <c r="S19" s="39">
        <f>Pricing!$B$23*Class3D!$O19</f>
        <v>2.0808841750000001E-2</v>
      </c>
      <c r="T19" s="39">
        <f>Pricing!$B$34*Class3D!$O19</f>
        <v>1.0759579671916798E-2</v>
      </c>
      <c r="U19" s="39">
        <f t="shared" si="0"/>
        <v>9.9815965236619171</v>
      </c>
      <c r="V19" s="15" t="s">
        <v>64</v>
      </c>
      <c r="W19" s="64">
        <v>0.55600000000000005</v>
      </c>
      <c r="X19" s="153">
        <v>2.8447083333333331E-2</v>
      </c>
      <c r="Y19" s="38">
        <v>0.68272999999999995</v>
      </c>
      <c r="Z19" s="39">
        <v>3.4163809199999999</v>
      </c>
      <c r="AA19" s="39">
        <f>Pricing!$B$5*Class3D!$Y19</f>
        <v>0.13108416000000001</v>
      </c>
      <c r="AB19" s="39">
        <f>Pricing!$B$11*Class3D!$Y19</f>
        <v>0.31860733333333335</v>
      </c>
      <c r="AC19" s="39">
        <f>Pricing!$B$23*Class3D!$Y19</f>
        <v>2.1809430555555558E-2</v>
      </c>
      <c r="AD19" s="39">
        <f>Pricing!$B$34*Class3D!$Y19</f>
        <v>1.1276951811199998E-2</v>
      </c>
      <c r="AE19" s="39">
        <f t="shared" si="1"/>
        <v>3.8991587957000888</v>
      </c>
    </row>
    <row r="20" spans="1:31" s="21" customFormat="1" ht="18" customHeight="1" x14ac:dyDescent="0.25">
      <c r="A20" s="51">
        <v>17</v>
      </c>
      <c r="B20" s="51">
        <v>8</v>
      </c>
      <c r="C20" s="51">
        <v>1</v>
      </c>
      <c r="D20" s="57">
        <v>17</v>
      </c>
      <c r="E20" s="57">
        <v>16</v>
      </c>
      <c r="F20" s="58">
        <v>136</v>
      </c>
      <c r="G20" s="58">
        <v>272</v>
      </c>
      <c r="H20" s="57">
        <v>1</v>
      </c>
      <c r="I20" s="57">
        <v>16</v>
      </c>
      <c r="J20" s="58">
        <v>17</v>
      </c>
      <c r="K20" s="108" t="s">
        <v>27</v>
      </c>
      <c r="L20" s="18" t="s">
        <v>56</v>
      </c>
      <c r="M20" s="65">
        <v>1.6240000000000001</v>
      </c>
      <c r="N20" s="154">
        <v>1.5152083333333332E-2</v>
      </c>
      <c r="O20" s="40">
        <v>0.36364999999999997</v>
      </c>
      <c r="P20" s="198">
        <v>10.039649199999999</v>
      </c>
      <c r="Q20" s="39">
        <f>Pricing!$B$5*Class3D!$O20</f>
        <v>6.9820800000000002E-2</v>
      </c>
      <c r="R20" s="39">
        <f>Pricing!$B$11*Class3D!$O20</f>
        <v>0.16970333333333334</v>
      </c>
      <c r="S20" s="39">
        <f>Pricing!$B$23*Class3D!$O20</f>
        <v>1.1616597222222223E-2</v>
      </c>
      <c r="T20" s="39">
        <f>Pricing!$B$34*Class3D!$O20</f>
        <v>6.0065670559999989E-3</v>
      </c>
      <c r="U20" s="39">
        <f t="shared" si="0"/>
        <v>10.296796497611554</v>
      </c>
      <c r="V20" s="16" t="s">
        <v>64</v>
      </c>
      <c r="W20" s="67">
        <v>0.55600000000000005</v>
      </c>
      <c r="X20" s="156">
        <v>1.6183194444444444E-2</v>
      </c>
      <c r="Y20" s="93">
        <v>0.38839666</v>
      </c>
      <c r="Z20" s="46">
        <v>3.6711251800000002</v>
      </c>
      <c r="AA20" s="39">
        <f>Pricing!$B$5*Class3D!$Y20</f>
        <v>7.4572158720000004E-2</v>
      </c>
      <c r="AB20" s="39">
        <f>Pricing!$B$11*Class3D!$Y20</f>
        <v>0.1812517746666667</v>
      </c>
      <c r="AC20" s="39">
        <f>Pricing!$B$23*Class3D!$Y20</f>
        <v>1.240711552777778E-2</v>
      </c>
      <c r="AD20" s="39">
        <f>Pricing!$B$34*Class3D!$Y20</f>
        <v>6.4153185277503995E-3</v>
      </c>
      <c r="AE20" s="39">
        <f t="shared" si="1"/>
        <v>3.9457715474421953</v>
      </c>
    </row>
    <row r="21" spans="1:31" ht="18" customHeight="1" x14ac:dyDescent="0.25">
      <c r="A21" s="101" t="s">
        <v>73</v>
      </c>
      <c r="B21" s="102"/>
      <c r="C21" s="102"/>
      <c r="D21" s="103"/>
      <c r="E21" s="103"/>
      <c r="F21" s="103"/>
      <c r="G21" s="103"/>
      <c r="H21" s="103"/>
      <c r="I21" s="103"/>
      <c r="J21" s="103"/>
      <c r="K21" s="102"/>
      <c r="L21" s="112"/>
      <c r="M21" s="66"/>
      <c r="N21" s="155"/>
      <c r="O21" s="89"/>
      <c r="P21" s="181"/>
      <c r="Q21" s="66"/>
      <c r="R21" s="155"/>
      <c r="S21" s="89"/>
      <c r="T21" s="181"/>
      <c r="U21" s="42"/>
      <c r="V21" s="23"/>
      <c r="W21" s="72"/>
      <c r="X21" s="160"/>
      <c r="Y21" s="92"/>
      <c r="Z21" s="197"/>
      <c r="AA21" s="72"/>
      <c r="AB21" s="160"/>
      <c r="AC21" s="92"/>
      <c r="AD21" s="197"/>
      <c r="AE21" s="80"/>
    </row>
    <row r="22" spans="1:31" ht="18" customHeight="1" x14ac:dyDescent="0.25">
      <c r="A22" s="49">
        <v>9</v>
      </c>
      <c r="B22" s="49">
        <v>6</v>
      </c>
      <c r="C22" s="49">
        <v>9</v>
      </c>
      <c r="D22" s="54">
        <v>1</v>
      </c>
      <c r="E22" s="54">
        <v>96</v>
      </c>
      <c r="F22" s="55">
        <v>54</v>
      </c>
      <c r="G22" s="55">
        <v>96</v>
      </c>
      <c r="H22" s="54">
        <v>8</v>
      </c>
      <c r="I22" s="54">
        <v>8</v>
      </c>
      <c r="J22" s="55">
        <v>8</v>
      </c>
      <c r="K22" s="106" t="s">
        <v>19</v>
      </c>
      <c r="L22" s="11" t="s">
        <v>49</v>
      </c>
      <c r="M22" s="63">
        <v>7.8239999999999998</v>
      </c>
      <c r="N22" s="152">
        <v>4.2624699074074075E-2</v>
      </c>
      <c r="O22" s="37">
        <v>1.0229927700000001</v>
      </c>
      <c r="P22" s="182">
        <v>8.00389543</v>
      </c>
      <c r="Q22" s="39">
        <f>Pricing!$B$5*Class3D!$O22</f>
        <v>0.19641461184000003</v>
      </c>
      <c r="R22" s="39">
        <f>Pricing!$B$11*Class3D!$O22</f>
        <v>0.4773966260000001</v>
      </c>
      <c r="S22" s="39">
        <f>Pricing!$B$23*Class3D!$O22</f>
        <v>3.2678935708333343E-2</v>
      </c>
      <c r="T22" s="39">
        <f>Pricing!$B$34*Class3D!$O22</f>
        <v>1.6897221698908799E-2</v>
      </c>
      <c r="U22" s="39">
        <f t="shared" si="0"/>
        <v>8.7272828252472419</v>
      </c>
      <c r="V22" s="22" t="s">
        <v>51</v>
      </c>
      <c r="W22" s="71">
        <v>2.4645999999999999</v>
      </c>
      <c r="X22" s="166">
        <v>4.2967361111111109E-2</v>
      </c>
      <c r="Y22" s="96">
        <v>1.0312166599999999</v>
      </c>
      <c r="Z22" s="77">
        <v>2.5415365799999998</v>
      </c>
      <c r="AA22" s="39">
        <f>Pricing!$B$5*Class3D!$Y22</f>
        <v>0.19799359872</v>
      </c>
      <c r="AB22" s="39">
        <f>Pricing!$B$11*Class3D!$Y22</f>
        <v>0.48123444133333337</v>
      </c>
      <c r="AC22" s="39">
        <f>Pricing!$B$23*Class3D!$Y22</f>
        <v>3.294164330555556E-2</v>
      </c>
      <c r="AD22" s="39">
        <f>Pricing!$B$34*Class3D!$Y22</f>
        <v>1.7033059308550397E-2</v>
      </c>
      <c r="AE22" s="39">
        <f t="shared" si="1"/>
        <v>3.2707393226674393</v>
      </c>
    </row>
    <row r="23" spans="1:31" ht="18" customHeight="1" x14ac:dyDescent="0.25">
      <c r="A23" s="50">
        <v>17</v>
      </c>
      <c r="B23" s="50">
        <v>6</v>
      </c>
      <c r="C23" s="50">
        <v>9</v>
      </c>
      <c r="D23" s="56">
        <v>2</v>
      </c>
      <c r="E23" s="56">
        <v>96</v>
      </c>
      <c r="F23" s="56">
        <v>102</v>
      </c>
      <c r="G23" s="56">
        <v>192</v>
      </c>
      <c r="H23" s="56">
        <v>8</v>
      </c>
      <c r="I23" s="56">
        <v>16</v>
      </c>
      <c r="J23" s="56">
        <v>16</v>
      </c>
      <c r="K23" s="107" t="s">
        <v>17</v>
      </c>
      <c r="L23" s="12" t="s">
        <v>49</v>
      </c>
      <c r="M23" s="64">
        <v>7.8239999999999998</v>
      </c>
      <c r="N23" s="153">
        <v>2.3309398148148152E-2</v>
      </c>
      <c r="O23" s="38">
        <v>0.55942555000000005</v>
      </c>
      <c r="P23" s="183">
        <v>8.7538909999999994</v>
      </c>
      <c r="Q23" s="39">
        <f>Pricing!$B$5*Class3D!$O23</f>
        <v>0.10740970560000002</v>
      </c>
      <c r="R23" s="39">
        <f>Pricing!$B$11*Class3D!$O23</f>
        <v>0.26106525666666675</v>
      </c>
      <c r="S23" s="39">
        <f>Pricing!$B$23*Class3D!$O23</f>
        <v>1.7870538402777782E-2</v>
      </c>
      <c r="T23" s="39">
        <f>Pricing!$B$34*Class3D!$O23</f>
        <v>9.2402779565919999E-3</v>
      </c>
      <c r="U23" s="39">
        <f t="shared" si="0"/>
        <v>9.1494767786260365</v>
      </c>
      <c r="V23" s="20" t="s">
        <v>51</v>
      </c>
      <c r="W23" s="64">
        <v>2.4645999999999999</v>
      </c>
      <c r="X23" s="153">
        <v>2.3444490740740741E-2</v>
      </c>
      <c r="Y23" s="38">
        <v>0.56266777000000001</v>
      </c>
      <c r="Z23" s="39">
        <v>2.7735019599999999</v>
      </c>
      <c r="AA23" s="39">
        <f>Pricing!$B$5*Class3D!$Y23</f>
        <v>0.10803221184</v>
      </c>
      <c r="AB23" s="39">
        <f>Pricing!$B$11*Class3D!$Y23</f>
        <v>0.26257829266666671</v>
      </c>
      <c r="AC23" s="39">
        <f>Pricing!$B$23*Class3D!$Y23</f>
        <v>1.7974109319444449E-2</v>
      </c>
      <c r="AD23" s="39">
        <f>Pricing!$B$34*Class3D!$Y23</f>
        <v>9.2938311309087984E-3</v>
      </c>
      <c r="AE23" s="39">
        <f t="shared" si="1"/>
        <v>3.17138040495702</v>
      </c>
    </row>
    <row r="24" spans="1:31" ht="18" customHeight="1" x14ac:dyDescent="0.25">
      <c r="A24" s="50">
        <v>31</v>
      </c>
      <c r="B24" s="50">
        <v>6</v>
      </c>
      <c r="C24" s="50">
        <v>8</v>
      </c>
      <c r="D24" s="56">
        <v>4</v>
      </c>
      <c r="E24" s="56">
        <v>96</v>
      </c>
      <c r="F24" s="56">
        <v>186</v>
      </c>
      <c r="G24" s="56">
        <v>384</v>
      </c>
      <c r="H24" s="56">
        <v>8</v>
      </c>
      <c r="I24" s="56">
        <v>30</v>
      </c>
      <c r="J24" s="56">
        <v>32</v>
      </c>
      <c r="K24" s="107" t="s">
        <v>14</v>
      </c>
      <c r="L24" s="12" t="s">
        <v>50</v>
      </c>
      <c r="M24" s="64">
        <v>7.8239999999999998</v>
      </c>
      <c r="N24" s="153">
        <v>1.4076018518518517E-2</v>
      </c>
      <c r="O24" s="38">
        <v>0.33782444</v>
      </c>
      <c r="P24" s="183">
        <v>10.572553640000001</v>
      </c>
      <c r="Q24" s="39">
        <f>Pricing!$B$5*Class3D!$O24</f>
        <v>6.486229248E-2</v>
      </c>
      <c r="R24" s="39">
        <f>Pricing!$B$11*Class3D!$O24</f>
        <v>0.15765140533333336</v>
      </c>
      <c r="S24" s="39">
        <f>Pricing!$B$23*Class3D!$O24</f>
        <v>1.0791614055555556E-2</v>
      </c>
      <c r="T24" s="39">
        <f>Pricing!$B$34*Class3D!$O24</f>
        <v>5.579994918233599E-3</v>
      </c>
      <c r="U24" s="39">
        <f t="shared" si="0"/>
        <v>10.811438946787124</v>
      </c>
      <c r="V24" s="20" t="s">
        <v>52</v>
      </c>
      <c r="W24" s="64">
        <v>2.4645999999999999</v>
      </c>
      <c r="X24" s="153">
        <v>1.41509375E-2</v>
      </c>
      <c r="Y24" s="38">
        <v>0.33962249999999999</v>
      </c>
      <c r="Z24" s="39">
        <v>3.3481344399999999</v>
      </c>
      <c r="AA24" s="39">
        <f>Pricing!$B$5*Class3D!$Y24</f>
        <v>6.5207520000000005E-2</v>
      </c>
      <c r="AB24" s="39">
        <f>Pricing!$B$11*Class3D!$Y24</f>
        <v>0.15849050000000001</v>
      </c>
      <c r="AC24" s="39">
        <f>Pricing!$B$23*Class3D!$Y24</f>
        <v>1.0849052083333335E-2</v>
      </c>
      <c r="AD24" s="39">
        <f>Pricing!$B$34*Class3D!$Y24</f>
        <v>5.6096942663999994E-3</v>
      </c>
      <c r="AE24" s="39">
        <f t="shared" si="1"/>
        <v>3.5882912063497336</v>
      </c>
    </row>
    <row r="25" spans="1:31" ht="18" customHeight="1" x14ac:dyDescent="0.25">
      <c r="A25" s="51">
        <v>63</v>
      </c>
      <c r="B25" s="51">
        <v>6</v>
      </c>
      <c r="C25" s="51">
        <v>8</v>
      </c>
      <c r="D25" s="57">
        <v>8</v>
      </c>
      <c r="E25" s="57">
        <v>96</v>
      </c>
      <c r="F25" s="58">
        <v>378</v>
      </c>
      <c r="G25" s="58">
        <v>768</v>
      </c>
      <c r="H25" s="57">
        <v>8</v>
      </c>
      <c r="I25" s="57">
        <v>62</v>
      </c>
      <c r="J25" s="58">
        <v>64</v>
      </c>
      <c r="K25" s="108" t="s">
        <v>16</v>
      </c>
      <c r="L25" s="13" t="s">
        <v>50</v>
      </c>
      <c r="M25" s="65">
        <v>7.8239999999999998</v>
      </c>
      <c r="N25" s="154">
        <v>9.2403240740740727E-3</v>
      </c>
      <c r="O25" s="40">
        <v>0.22176777</v>
      </c>
      <c r="P25" s="198">
        <v>13.880888240000001</v>
      </c>
      <c r="Q25" s="39">
        <f>Pricing!$B$5*Class3D!$O25</f>
        <v>4.2579411840000005E-2</v>
      </c>
      <c r="R25" s="39">
        <f>Pricing!$B$11*Class3D!$O25</f>
        <v>0.10349162600000002</v>
      </c>
      <c r="S25" s="39">
        <f>Pricing!$B$23*Class3D!$O25</f>
        <v>7.0842482083333345E-3</v>
      </c>
      <c r="T25" s="39">
        <f>Pricing!$B$34*Class3D!$O25</f>
        <v>3.6630358349087995E-3</v>
      </c>
      <c r="U25" s="39">
        <f t="shared" si="0"/>
        <v>14.037706561883244</v>
      </c>
      <c r="V25" s="199" t="s">
        <v>52</v>
      </c>
      <c r="W25" s="67">
        <v>2.4645999999999999</v>
      </c>
      <c r="X25" s="156">
        <v>9.2223379629629617E-3</v>
      </c>
      <c r="Y25" s="93">
        <v>0.22133611</v>
      </c>
      <c r="Z25" s="46">
        <v>4.3640397599999998</v>
      </c>
      <c r="AA25" s="39">
        <f>Pricing!$B$5*Class3D!$Y25</f>
        <v>4.2496533119999999E-2</v>
      </c>
      <c r="AB25" s="39">
        <f>Pricing!$B$11*Class3D!$Y25</f>
        <v>0.10329018466666669</v>
      </c>
      <c r="AC25" s="39">
        <f>Pricing!$B$23*Class3D!$Y25</f>
        <v>7.0704590694444453E-3</v>
      </c>
      <c r="AD25" s="39">
        <f>Pricing!$B$34*Class3D!$Y25</f>
        <v>3.6559059167583998E-3</v>
      </c>
      <c r="AE25" s="39">
        <f t="shared" si="1"/>
        <v>4.5205528427728687</v>
      </c>
    </row>
    <row r="26" spans="1:31" ht="18" customHeight="1" x14ac:dyDescent="0.25">
      <c r="A26" s="101" t="s">
        <v>61</v>
      </c>
      <c r="B26" s="102"/>
      <c r="C26" s="102"/>
      <c r="D26" s="103"/>
      <c r="E26" s="103"/>
      <c r="F26" s="103"/>
      <c r="G26" s="103"/>
      <c r="H26" s="103"/>
      <c r="I26" s="103"/>
      <c r="J26" s="103"/>
      <c r="K26" s="104"/>
      <c r="L26" s="112"/>
      <c r="M26" s="66"/>
      <c r="N26" s="155"/>
      <c r="O26" s="89"/>
      <c r="P26" s="181"/>
      <c r="Q26" s="66"/>
      <c r="R26" s="155"/>
      <c r="S26" s="89"/>
      <c r="T26" s="181"/>
      <c r="U26" s="42"/>
      <c r="V26" s="23"/>
      <c r="W26" s="72"/>
      <c r="X26" s="160"/>
      <c r="Y26" s="92"/>
      <c r="Z26" s="197"/>
      <c r="AA26" s="72"/>
      <c r="AB26" s="160"/>
      <c r="AC26" s="92"/>
      <c r="AD26" s="197"/>
      <c r="AE26" s="80"/>
    </row>
    <row r="27" spans="1:31" ht="18" customHeight="1" x14ac:dyDescent="0.25">
      <c r="A27" s="49">
        <v>5</v>
      </c>
      <c r="B27" s="49">
        <v>6</v>
      </c>
      <c r="C27" s="49">
        <v>5</v>
      </c>
      <c r="D27" s="54">
        <v>1</v>
      </c>
      <c r="E27" s="54">
        <v>48</v>
      </c>
      <c r="F27" s="55">
        <v>30</v>
      </c>
      <c r="G27" s="55">
        <v>48</v>
      </c>
      <c r="H27" s="54">
        <v>4</v>
      </c>
      <c r="I27" s="54">
        <v>4</v>
      </c>
      <c r="J27" s="55">
        <v>4</v>
      </c>
      <c r="K27" s="106" t="s">
        <v>24</v>
      </c>
      <c r="L27" s="11" t="s">
        <v>67</v>
      </c>
      <c r="M27" s="63">
        <v>3.9119999999999999</v>
      </c>
      <c r="N27" s="152">
        <v>8.8987708333333346E-2</v>
      </c>
      <c r="O27" s="37">
        <v>2.1357050000000002</v>
      </c>
      <c r="P27" s="182">
        <v>8.3548779599999996</v>
      </c>
      <c r="Q27" s="39">
        <f>Pricing!$B$5*Class3D!$O27</f>
        <v>0.41005536000000004</v>
      </c>
      <c r="R27" s="39">
        <f>Pricing!$B$11*Class3D!$O27</f>
        <v>0.99666233333333354</v>
      </c>
      <c r="S27" s="39">
        <f>Pricing!$B$23*Class3D!$O27</f>
        <v>6.822390972222224E-2</v>
      </c>
      <c r="T27" s="39">
        <f>Pricing!$B$34*Class3D!$O27</f>
        <v>3.5276379195199999E-2</v>
      </c>
      <c r="U27" s="39">
        <f t="shared" si="0"/>
        <v>9.865095942250754</v>
      </c>
      <c r="V27" s="22" t="s">
        <v>69</v>
      </c>
      <c r="W27" s="71">
        <v>1.181</v>
      </c>
      <c r="X27" s="166">
        <v>8.5562569444444445E-2</v>
      </c>
      <c r="Y27" s="96">
        <v>2.0535016599999998</v>
      </c>
      <c r="Z27" s="77">
        <v>2.4251854599999998</v>
      </c>
      <c r="AA27" s="39">
        <f>Pricing!$B$5*Class3D!$Y27</f>
        <v>0.39427231871999996</v>
      </c>
      <c r="AB27" s="39">
        <f>Pricing!$B$11*Class3D!$Y27</f>
        <v>0.95830077466666674</v>
      </c>
      <c r="AC27" s="39">
        <f>Pricing!$B$23*Class3D!$Y27</f>
        <v>6.5597969694444452E-2</v>
      </c>
      <c r="AD27" s="39">
        <f>Pricing!$B$34*Class3D!$Y27</f>
        <v>3.391859045895039E-2</v>
      </c>
      <c r="AE27" s="39">
        <f t="shared" si="1"/>
        <v>3.8772751135400618</v>
      </c>
    </row>
    <row r="28" spans="1:31" ht="18" customHeight="1" x14ac:dyDescent="0.25">
      <c r="A28" s="50">
        <v>9</v>
      </c>
      <c r="B28" s="50">
        <v>6</v>
      </c>
      <c r="C28" s="50">
        <v>5</v>
      </c>
      <c r="D28" s="56">
        <v>2</v>
      </c>
      <c r="E28" s="56">
        <v>48</v>
      </c>
      <c r="F28" s="56">
        <v>54</v>
      </c>
      <c r="G28" s="56">
        <v>96</v>
      </c>
      <c r="H28" s="56">
        <v>4</v>
      </c>
      <c r="I28" s="56">
        <v>8</v>
      </c>
      <c r="J28" s="56">
        <v>8</v>
      </c>
      <c r="K28" s="107" t="s">
        <v>23</v>
      </c>
      <c r="L28" s="12" t="s">
        <v>67</v>
      </c>
      <c r="M28" s="64">
        <v>3.9119999999999999</v>
      </c>
      <c r="N28" s="153">
        <v>4.5874837962962961E-2</v>
      </c>
      <c r="O28" s="38">
        <v>1.1009961100000001</v>
      </c>
      <c r="P28" s="183">
        <v>8.6141935600000004</v>
      </c>
      <c r="Q28" s="39">
        <f>Pricing!$B$5*Class3D!$O28</f>
        <v>0.21139125312000001</v>
      </c>
      <c r="R28" s="39">
        <f>Pricing!$B$11*Class3D!$O28</f>
        <v>0.51379818466666682</v>
      </c>
      <c r="S28" s="39">
        <f>Pricing!$B$23*Class3D!$O28</f>
        <v>3.5170709069444452E-2</v>
      </c>
      <c r="T28" s="39">
        <f>Pricing!$B$34*Class3D!$O28</f>
        <v>1.8185637187158397E-2</v>
      </c>
      <c r="U28" s="39">
        <f t="shared" si="0"/>
        <v>9.3927393440432709</v>
      </c>
      <c r="V28" s="15" t="s">
        <v>69</v>
      </c>
      <c r="W28" s="64">
        <v>1.181</v>
      </c>
      <c r="X28" s="153">
        <v>4.4949930555555552E-2</v>
      </c>
      <c r="Y28" s="38">
        <v>1.0787983299999999</v>
      </c>
      <c r="Z28" s="39">
        <v>2.5481216400000002</v>
      </c>
      <c r="AA28" s="39">
        <f>Pricing!$B$5*Class3D!$Y28</f>
        <v>0.20712927936</v>
      </c>
      <c r="AB28" s="39">
        <f>Pricing!$B$11*Class3D!$Y28</f>
        <v>0.50343922066666669</v>
      </c>
      <c r="AC28" s="39">
        <f>Pricing!$B$23*Class3D!$Y28</f>
        <v>3.4461613319444445E-2</v>
      </c>
      <c r="AD28" s="39">
        <f>Pricing!$B$34*Class3D!$Y28</f>
        <v>1.7818986687875196E-2</v>
      </c>
      <c r="AE28" s="39">
        <f t="shared" si="1"/>
        <v>3.3109707400339867</v>
      </c>
    </row>
    <row r="29" spans="1:31" ht="18" customHeight="1" x14ac:dyDescent="0.25">
      <c r="A29" s="50">
        <v>15</v>
      </c>
      <c r="B29" s="50">
        <v>6</v>
      </c>
      <c r="C29" s="50">
        <v>4</v>
      </c>
      <c r="D29" s="56">
        <v>4</v>
      </c>
      <c r="E29" s="56">
        <v>48</v>
      </c>
      <c r="F29" s="56">
        <v>90</v>
      </c>
      <c r="G29" s="56">
        <v>192</v>
      </c>
      <c r="H29" s="56">
        <v>4</v>
      </c>
      <c r="I29" s="56">
        <v>14</v>
      </c>
      <c r="J29" s="56">
        <v>16</v>
      </c>
      <c r="K29" s="107" t="s">
        <v>26</v>
      </c>
      <c r="L29" s="12" t="s">
        <v>70</v>
      </c>
      <c r="M29" s="64">
        <v>3.9119999999999999</v>
      </c>
      <c r="N29" s="153">
        <v>2.7544537037037034E-2</v>
      </c>
      <c r="O29" s="38">
        <v>0.66106887999999997</v>
      </c>
      <c r="P29" s="183">
        <v>10.344405800000001</v>
      </c>
      <c r="Q29" s="39">
        <f>Pricing!$B$5*Class3D!$O29</f>
        <v>0.12692522496</v>
      </c>
      <c r="R29" s="39">
        <f>Pricing!$B$11*Class3D!$O29</f>
        <v>0.30849881066666668</v>
      </c>
      <c r="S29" s="39">
        <f>Pricing!$B$23*Class3D!$O29</f>
        <v>2.1117478111111112E-2</v>
      </c>
      <c r="T29" s="39">
        <f>Pricing!$B$34*Class3D!$O29</f>
        <v>1.0919165561267197E-2</v>
      </c>
      <c r="U29" s="39">
        <f t="shared" si="0"/>
        <v>10.811866479299047</v>
      </c>
      <c r="V29" s="15" t="s">
        <v>68</v>
      </c>
      <c r="W29" s="64">
        <v>1.181</v>
      </c>
      <c r="X29" s="153">
        <v>2.7080763888888887E-2</v>
      </c>
      <c r="Y29" s="38">
        <v>0.64993833000000001</v>
      </c>
      <c r="Z29" s="39">
        <v>3.0703086399999999</v>
      </c>
      <c r="AA29" s="39">
        <f>Pricing!$B$5*Class3D!$Y29</f>
        <v>0.12478815936</v>
      </c>
      <c r="AB29" s="39">
        <f>Pricing!$B$11*Class3D!$Y29</f>
        <v>0.30330455400000006</v>
      </c>
      <c r="AC29" s="39">
        <f>Pricing!$B$23*Class3D!$Y29</f>
        <v>2.0761918875000004E-2</v>
      </c>
      <c r="AD29" s="39">
        <f>Pricing!$B$34*Class3D!$Y29</f>
        <v>1.0735317369475198E-2</v>
      </c>
      <c r="AE29" s="39">
        <f t="shared" si="1"/>
        <v>3.5298985896044748</v>
      </c>
    </row>
    <row r="30" spans="1:31" ht="18" customHeight="1" x14ac:dyDescent="0.25">
      <c r="A30" s="50">
        <v>31</v>
      </c>
      <c r="B30" s="50">
        <v>6</v>
      </c>
      <c r="C30" s="50">
        <v>4</v>
      </c>
      <c r="D30" s="56">
        <v>8</v>
      </c>
      <c r="E30" s="56">
        <v>48</v>
      </c>
      <c r="F30" s="56">
        <v>186</v>
      </c>
      <c r="G30" s="56">
        <v>384</v>
      </c>
      <c r="H30" s="56">
        <v>4</v>
      </c>
      <c r="I30" s="56">
        <v>30</v>
      </c>
      <c r="J30" s="56">
        <v>32</v>
      </c>
      <c r="K30" s="107" t="s">
        <v>21</v>
      </c>
      <c r="L30" s="12" t="s">
        <v>70</v>
      </c>
      <c r="M30" s="64">
        <v>3.9119999999999999</v>
      </c>
      <c r="N30" s="153">
        <v>1.4780439814814814E-2</v>
      </c>
      <c r="O30" s="38">
        <v>0.35473054999999998</v>
      </c>
      <c r="P30" s="183">
        <v>11.10164728</v>
      </c>
      <c r="Q30" s="39">
        <f>Pricing!$B$5*Class3D!$O30</f>
        <v>6.8108265599999995E-2</v>
      </c>
      <c r="R30" s="39">
        <f>Pricing!$B$11*Class3D!$O30</f>
        <v>0.16554092333333334</v>
      </c>
      <c r="S30" s="39">
        <f>Pricing!$B$23*Class3D!$O30</f>
        <v>1.1331670347222223E-2</v>
      </c>
      <c r="T30" s="39">
        <f>Pricing!$B$34*Class3D!$O30</f>
        <v>5.8592405757919991E-3</v>
      </c>
      <c r="U30" s="39">
        <f t="shared" si="0"/>
        <v>11.352487379856345</v>
      </c>
      <c r="V30" s="15" t="s">
        <v>68</v>
      </c>
      <c r="W30" s="64">
        <v>1.181</v>
      </c>
      <c r="X30" s="153">
        <v>1.4748599537037036E-2</v>
      </c>
      <c r="Y30" s="38">
        <v>0.35396638000000002</v>
      </c>
      <c r="Z30" s="39">
        <v>3.3442743199999998</v>
      </c>
      <c r="AA30" s="39">
        <f>Pricing!$B$5*Class3D!$Y30</f>
        <v>6.7961544960000009E-2</v>
      </c>
      <c r="AB30" s="39">
        <f>Pricing!$B$11*Class3D!$Y30</f>
        <v>0.16518431066666669</v>
      </c>
      <c r="AC30" s="39">
        <f>Pricing!$B$23*Class3D!$Y30</f>
        <v>1.1307259361111113E-2</v>
      </c>
      <c r="AD30" s="39">
        <f>Pricing!$B$34*Class3D!$Y30</f>
        <v>5.8466184436671998E-3</v>
      </c>
      <c r="AE30" s="39">
        <f t="shared" si="1"/>
        <v>3.5945740534314452</v>
      </c>
    </row>
    <row r="31" spans="1:31" ht="18" customHeight="1" x14ac:dyDescent="0.25">
      <c r="A31" s="51">
        <v>63</v>
      </c>
      <c r="B31" s="51">
        <v>6</v>
      </c>
      <c r="C31" s="51">
        <v>4</v>
      </c>
      <c r="D31" s="57">
        <v>16</v>
      </c>
      <c r="E31" s="57">
        <v>48</v>
      </c>
      <c r="F31" s="58">
        <v>378</v>
      </c>
      <c r="G31" s="58">
        <v>768</v>
      </c>
      <c r="H31" s="57">
        <v>4</v>
      </c>
      <c r="I31" s="57">
        <v>62</v>
      </c>
      <c r="J31" s="58">
        <v>64</v>
      </c>
      <c r="K31" s="108" t="s">
        <v>20</v>
      </c>
      <c r="L31" s="13" t="s">
        <v>70</v>
      </c>
      <c r="M31" s="65">
        <v>3.9119999999999999</v>
      </c>
      <c r="N31" s="154">
        <v>9.6163310185185188E-3</v>
      </c>
      <c r="O31" s="40">
        <v>0.23079194</v>
      </c>
      <c r="P31" s="198">
        <v>14.44572896</v>
      </c>
      <c r="Q31" s="39">
        <f>Pricing!$B$5*Class3D!$O31</f>
        <v>4.4312052480000003E-2</v>
      </c>
      <c r="R31" s="39">
        <f>Pricing!$B$11*Class3D!$O31</f>
        <v>0.10770290533333335</v>
      </c>
      <c r="S31" s="39">
        <f>Pricing!$B$23*Class3D!$O31</f>
        <v>7.372520305555557E-3</v>
      </c>
      <c r="T31" s="39">
        <f>Pricing!$B$34*Class3D!$O31</f>
        <v>3.8120920214335997E-3</v>
      </c>
      <c r="U31" s="39">
        <f t="shared" si="0"/>
        <v>14.608928530140323</v>
      </c>
      <c r="V31" s="16" t="s">
        <v>68</v>
      </c>
      <c r="W31" s="67">
        <v>1.181</v>
      </c>
      <c r="X31" s="156">
        <v>9.4753240740740735E-3</v>
      </c>
      <c r="Y31" s="93">
        <v>0.22740777000000001</v>
      </c>
      <c r="Z31" s="46">
        <v>4.2970971200000001</v>
      </c>
      <c r="AA31" s="39">
        <f>Pricing!$B$5*Class3D!$Y31</f>
        <v>4.3662291840000006E-2</v>
      </c>
      <c r="AB31" s="39">
        <f>Pricing!$B$11*Class3D!$Y31</f>
        <v>0.10612362600000001</v>
      </c>
      <c r="AC31" s="39">
        <f>Pricing!$B$23*Class3D!$Y31</f>
        <v>7.2644148750000016E-3</v>
      </c>
      <c r="AD31" s="39">
        <f>Pricing!$B$34*Class3D!$Y31</f>
        <v>3.7561941965087997E-3</v>
      </c>
      <c r="AE31" s="39">
        <f t="shared" si="1"/>
        <v>4.4579036469115083</v>
      </c>
    </row>
    <row r="32" spans="1:31" ht="18" customHeight="1" x14ac:dyDescent="0.25">
      <c r="A32" s="101" t="s">
        <v>74</v>
      </c>
      <c r="B32" s="102"/>
      <c r="C32" s="102"/>
      <c r="D32" s="103"/>
      <c r="E32" s="103"/>
      <c r="F32" s="103"/>
      <c r="G32" s="103"/>
      <c r="H32" s="103"/>
      <c r="I32" s="103"/>
      <c r="J32" s="103"/>
      <c r="K32" s="104"/>
      <c r="L32" s="19"/>
      <c r="M32" s="66"/>
      <c r="N32" s="155"/>
      <c r="O32" s="89"/>
      <c r="P32" s="181"/>
      <c r="Q32" s="66"/>
      <c r="R32" s="155"/>
      <c r="S32" s="89"/>
      <c r="T32" s="181"/>
      <c r="U32" s="42"/>
      <c r="V32" s="10"/>
      <c r="W32" s="72"/>
      <c r="X32" s="160"/>
      <c r="Y32" s="92"/>
      <c r="Z32" s="197"/>
      <c r="AA32" s="72"/>
      <c r="AB32" s="160"/>
      <c r="AC32" s="92"/>
      <c r="AD32" s="197"/>
      <c r="AE32" s="80"/>
    </row>
    <row r="33" spans="1:31" ht="18" customHeight="1" x14ac:dyDescent="0.25">
      <c r="A33" s="49">
        <v>3</v>
      </c>
      <c r="B33" s="49">
        <v>2</v>
      </c>
      <c r="C33" s="49">
        <v>3</v>
      </c>
      <c r="D33" s="54">
        <v>1</v>
      </c>
      <c r="E33" s="54">
        <v>8</v>
      </c>
      <c r="F33" s="55">
        <v>6</v>
      </c>
      <c r="G33" s="55">
        <v>8</v>
      </c>
      <c r="H33" s="54">
        <v>1</v>
      </c>
      <c r="I33" s="54">
        <v>1</v>
      </c>
      <c r="J33" s="55">
        <v>1</v>
      </c>
      <c r="K33" s="106" t="s">
        <v>33</v>
      </c>
      <c r="L33" s="17" t="s">
        <v>76</v>
      </c>
      <c r="M33" s="63">
        <v>0.752</v>
      </c>
      <c r="N33" s="152">
        <v>0.3360534722222222</v>
      </c>
      <c r="O33" s="37">
        <v>8.0652833299999998</v>
      </c>
      <c r="P33" s="182">
        <v>6.0650930599999997</v>
      </c>
      <c r="Q33" s="39">
        <f>Pricing!$B$5*Class3D!$O33</f>
        <v>1.54853439936</v>
      </c>
      <c r="R33" s="39">
        <f>Pricing!$B$11*Class3D!$O33</f>
        <v>3.7637988873333339</v>
      </c>
      <c r="S33" s="39">
        <f>Pricing!$B$23*Class3D!$O33</f>
        <v>0.25764099526388889</v>
      </c>
      <c r="T33" s="39">
        <f>Pricing!$B$34*Class3D!$O33</f>
        <v>0.13321783348627517</v>
      </c>
      <c r="U33" s="39">
        <f t="shared" si="0"/>
        <v>11.768285175443499</v>
      </c>
      <c r="V33" s="11" t="s">
        <v>78</v>
      </c>
      <c r="W33" s="71">
        <v>0.22559999999999999</v>
      </c>
      <c r="X33" s="166">
        <v>0.35419793981481479</v>
      </c>
      <c r="Y33" s="96">
        <v>8.5007505499999994</v>
      </c>
      <c r="Z33" s="77">
        <v>1.9177693200000001</v>
      </c>
      <c r="AA33" s="39">
        <f>Pricing!$B$5*Class3D!$Y33</f>
        <v>1.6321441055999999</v>
      </c>
      <c r="AB33" s="39">
        <f>Pricing!$B$11*Class3D!$Y33</f>
        <v>3.9670169233333334</v>
      </c>
      <c r="AC33" s="39">
        <f>Pricing!$B$23*Class3D!$Y33</f>
        <v>0.27155175368055556</v>
      </c>
      <c r="AD33" s="39">
        <f>Pricing!$B$34*Class3D!$Y33</f>
        <v>0.14041063716459198</v>
      </c>
      <c r="AE33" s="39">
        <f t="shared" si="1"/>
        <v>7.9288927397784814</v>
      </c>
    </row>
    <row r="34" spans="1:31" ht="18" customHeight="1" x14ac:dyDescent="0.25">
      <c r="A34" s="50">
        <v>3</v>
      </c>
      <c r="B34" s="50">
        <v>4</v>
      </c>
      <c r="C34" s="50">
        <v>2</v>
      </c>
      <c r="D34" s="56">
        <v>2</v>
      </c>
      <c r="E34" s="56">
        <v>8</v>
      </c>
      <c r="F34" s="56">
        <v>12</v>
      </c>
      <c r="G34" s="56">
        <v>16</v>
      </c>
      <c r="H34" s="56">
        <v>1</v>
      </c>
      <c r="I34" s="56">
        <v>2</v>
      </c>
      <c r="J34" s="56">
        <v>2</v>
      </c>
      <c r="K34" s="107" t="s">
        <v>32</v>
      </c>
      <c r="L34" s="12" t="s">
        <v>76</v>
      </c>
      <c r="M34" s="64">
        <v>0.752</v>
      </c>
      <c r="N34" s="153">
        <v>0.17862336805555556</v>
      </c>
      <c r="O34" s="38">
        <v>4.2869608299999999</v>
      </c>
      <c r="P34" s="183">
        <v>6.4475890800000002</v>
      </c>
      <c r="Q34" s="39">
        <f>Pricing!$B$5*Class3D!$O34</f>
        <v>0.82309647935999997</v>
      </c>
      <c r="R34" s="39">
        <f>Pricing!$B$11*Class3D!$O34</f>
        <v>2.0005817206666667</v>
      </c>
      <c r="S34" s="39">
        <f>Pricing!$B$23*Class3D!$O34</f>
        <v>0.13694458206944446</v>
      </c>
      <c r="T34" s="39">
        <f>Pricing!$B$34*Class3D!$O34</f>
        <v>7.0809618291875195E-2</v>
      </c>
      <c r="U34" s="39">
        <f t="shared" si="0"/>
        <v>9.4790214803879866</v>
      </c>
      <c r="V34" s="12" t="s">
        <v>77</v>
      </c>
      <c r="W34" s="64">
        <v>0.22559999999999999</v>
      </c>
      <c r="X34" s="153">
        <v>0.18256417824074075</v>
      </c>
      <c r="Y34" s="38">
        <v>4.3815402700000003</v>
      </c>
      <c r="Z34" s="39">
        <v>1.9769509599999999</v>
      </c>
      <c r="AA34" s="39">
        <f>Pricing!$B$5*Class3D!$Y34</f>
        <v>0.84125573184000013</v>
      </c>
      <c r="AB34" s="39">
        <f>Pricing!$B$11*Class3D!$Y34</f>
        <v>2.044718792666667</v>
      </c>
      <c r="AC34" s="39">
        <f>Pricing!$B$23*Class3D!$Y34</f>
        <v>0.13996586973611114</v>
      </c>
      <c r="AD34" s="39">
        <f>Pricing!$B$34*Class3D!$Y34</f>
        <v>7.2371828517308792E-2</v>
      </c>
      <c r="AE34" s="39">
        <f t="shared" si="1"/>
        <v>5.0752631827600858</v>
      </c>
    </row>
    <row r="35" spans="1:31" ht="18" customHeight="1" x14ac:dyDescent="0.25">
      <c r="A35" s="50">
        <v>5</v>
      </c>
      <c r="B35" s="50">
        <v>4</v>
      </c>
      <c r="C35" s="50">
        <v>1</v>
      </c>
      <c r="D35" s="56">
        <v>5</v>
      </c>
      <c r="E35" s="56">
        <v>8</v>
      </c>
      <c r="F35" s="56">
        <v>20</v>
      </c>
      <c r="G35" s="56">
        <v>40</v>
      </c>
      <c r="H35" s="56">
        <v>1</v>
      </c>
      <c r="I35" s="56">
        <v>4</v>
      </c>
      <c r="J35" s="56">
        <v>5</v>
      </c>
      <c r="K35" s="107" t="s">
        <v>29</v>
      </c>
      <c r="L35" s="12" t="s">
        <v>75</v>
      </c>
      <c r="M35" s="64">
        <v>0.752</v>
      </c>
      <c r="N35" s="153">
        <v>9.4708854166666676E-2</v>
      </c>
      <c r="O35" s="38">
        <v>2.2730125000000001</v>
      </c>
      <c r="P35" s="183">
        <v>8.5465269999999993</v>
      </c>
      <c r="Q35" s="39">
        <f>Pricing!$B$5*Class3D!$O35</f>
        <v>0.43641840000000004</v>
      </c>
      <c r="R35" s="39">
        <f>Pricing!$B$11*Class3D!$O35</f>
        <v>1.0607391666666668</v>
      </c>
      <c r="S35" s="39">
        <f>Pricing!$B$23*Class3D!$O35</f>
        <v>7.2610121527777793E-2</v>
      </c>
      <c r="T35" s="39">
        <f>Pricing!$B$34*Class3D!$O35</f>
        <v>3.7544347587999995E-2</v>
      </c>
      <c r="U35" s="39">
        <f t="shared" si="0"/>
        <v>10.153839035782443</v>
      </c>
      <c r="V35" s="12" t="s">
        <v>77</v>
      </c>
      <c r="W35" s="64">
        <v>0.22559999999999999</v>
      </c>
      <c r="X35" s="153">
        <v>9.5073807870370383E-2</v>
      </c>
      <c r="Y35" s="38">
        <v>2.2817713799999999</v>
      </c>
      <c r="Z35" s="39">
        <v>2.5738381000000001</v>
      </c>
      <c r="AA35" s="39">
        <f>Pricing!$B$5*Class3D!$Y35</f>
        <v>0.43810010496000001</v>
      </c>
      <c r="AB35" s="39">
        <f>Pricing!$B$11*Class3D!$Y35</f>
        <v>1.064826644</v>
      </c>
      <c r="AC35" s="39">
        <f>Pricing!$B$23*Class3D!$Y35</f>
        <v>7.2889919083333338E-2</v>
      </c>
      <c r="AD35" s="39">
        <f>Pricing!$B$34*Class3D!$Y35</f>
        <v>3.7689021862867191E-2</v>
      </c>
      <c r="AE35" s="39">
        <f t="shared" si="1"/>
        <v>4.1873437899062003</v>
      </c>
    </row>
    <row r="36" spans="1:31" ht="18" customHeight="1" x14ac:dyDescent="0.25">
      <c r="A36" s="51">
        <v>9</v>
      </c>
      <c r="B36" s="51">
        <v>4</v>
      </c>
      <c r="C36" s="51">
        <v>1</v>
      </c>
      <c r="D36" s="57">
        <v>9</v>
      </c>
      <c r="E36" s="57">
        <v>8</v>
      </c>
      <c r="F36" s="58">
        <v>36</v>
      </c>
      <c r="G36" s="58">
        <v>72</v>
      </c>
      <c r="H36" s="57">
        <v>1</v>
      </c>
      <c r="I36" s="57">
        <v>8</v>
      </c>
      <c r="J36" s="58">
        <v>9</v>
      </c>
      <c r="K36" s="108" t="s">
        <v>28</v>
      </c>
      <c r="L36" s="18" t="s">
        <v>75</v>
      </c>
      <c r="M36" s="65">
        <v>0.752</v>
      </c>
      <c r="N36" s="154">
        <v>4.9479537037037037E-2</v>
      </c>
      <c r="O36" s="40">
        <v>1.18750888</v>
      </c>
      <c r="P36" s="198">
        <v>8.0370600299999992</v>
      </c>
      <c r="Q36" s="39">
        <f>Pricing!$B$5*Class3D!$O36</f>
        <v>0.22800170496</v>
      </c>
      <c r="R36" s="39">
        <f>Pricing!$B$11*Class3D!$O36</f>
        <v>0.55417081066666674</v>
      </c>
      <c r="S36" s="39">
        <f>Pricing!$B$23*Class3D!$O36</f>
        <v>3.7934311444444452E-2</v>
      </c>
      <c r="T36" s="39">
        <f>Pricing!$B$34*Class3D!$O36</f>
        <v>1.9614606674867197E-2</v>
      </c>
      <c r="U36" s="39">
        <f t="shared" si="0"/>
        <v>8.8767814637459797</v>
      </c>
      <c r="V36" s="13" t="s">
        <v>77</v>
      </c>
      <c r="W36" s="67">
        <v>0.22559999999999999</v>
      </c>
      <c r="X36" s="156">
        <v>5.078741898148148E-2</v>
      </c>
      <c r="Y36" s="93">
        <v>1.21889805</v>
      </c>
      <c r="Z36" s="46">
        <v>2.4748505999999999</v>
      </c>
      <c r="AA36" s="39">
        <f>Pricing!$B$5*Class3D!$Y36</f>
        <v>0.23402842560000001</v>
      </c>
      <c r="AB36" s="39">
        <f>Pricing!$B$11*Class3D!$Y36</f>
        <v>0.56881909000000008</v>
      </c>
      <c r="AC36" s="39">
        <f>Pricing!$B$23*Class3D!$Y36</f>
        <v>3.8937021041666672E-2</v>
      </c>
      <c r="AD36" s="39">
        <f>Pricing!$B$34*Class3D!$Y36</f>
        <v>2.0133075406991996E-2</v>
      </c>
      <c r="AE36" s="39">
        <f t="shared" si="1"/>
        <v>3.3367682120486588</v>
      </c>
    </row>
    <row r="37" spans="1:31" ht="18" customHeight="1" x14ac:dyDescent="0.25">
      <c r="A37" s="101" t="s">
        <v>63</v>
      </c>
      <c r="B37" s="102"/>
      <c r="C37" s="102"/>
      <c r="D37" s="103"/>
      <c r="E37" s="103"/>
      <c r="F37" s="103"/>
      <c r="G37" s="103"/>
      <c r="H37" s="103"/>
      <c r="I37" s="103"/>
      <c r="J37" s="103"/>
      <c r="K37" s="102"/>
      <c r="L37" s="112"/>
      <c r="M37" s="66"/>
      <c r="N37" s="155"/>
      <c r="O37" s="89"/>
      <c r="P37" s="181"/>
      <c r="Q37" s="66"/>
      <c r="R37" s="155"/>
      <c r="S37" s="89"/>
      <c r="T37" s="181"/>
      <c r="U37" s="42"/>
      <c r="V37" s="23"/>
      <c r="W37" s="72"/>
      <c r="X37" s="160"/>
      <c r="Y37" s="92"/>
      <c r="Z37" s="197"/>
      <c r="AA37" s="72"/>
      <c r="AB37" s="160"/>
      <c r="AC37" s="92"/>
      <c r="AD37" s="197"/>
      <c r="AE37" s="80"/>
    </row>
    <row r="38" spans="1:31" ht="18" customHeight="1" x14ac:dyDescent="0.25">
      <c r="A38" s="49">
        <v>7</v>
      </c>
      <c r="B38" s="49">
        <v>16</v>
      </c>
      <c r="C38" s="49">
        <v>8</v>
      </c>
      <c r="D38" s="54">
        <v>1</v>
      </c>
      <c r="E38" s="54">
        <v>128</v>
      </c>
      <c r="F38" s="55">
        <v>112</v>
      </c>
      <c r="G38" s="55">
        <v>128</v>
      </c>
      <c r="H38" s="54">
        <v>0</v>
      </c>
      <c r="I38" s="54">
        <v>0</v>
      </c>
      <c r="J38" s="55">
        <v>0</v>
      </c>
      <c r="K38" s="109" t="s">
        <v>34</v>
      </c>
      <c r="L38" s="84" t="s">
        <v>53</v>
      </c>
      <c r="M38" s="63">
        <v>5.44</v>
      </c>
      <c r="N38" s="152">
        <v>0.21835939814814817</v>
      </c>
      <c r="O38" s="43">
        <v>5.2406255499999999</v>
      </c>
      <c r="P38" s="182">
        <v>28.509002989999999</v>
      </c>
      <c r="Q38" s="39">
        <f>Pricing!$B$5*Class3D!$O38</f>
        <v>1.0062001056000001</v>
      </c>
      <c r="R38" s="39">
        <f>Pricing!$B$11*Class3D!$O38</f>
        <v>2.4456252566666667</v>
      </c>
      <c r="S38" s="39">
        <f>Pricing!$B$23*Class3D!$O38</f>
        <v>0.16740887173611113</v>
      </c>
      <c r="T38" s="39">
        <f>Pricing!$B$34*Class3D!$O38</f>
        <v>8.6561718084591982E-2</v>
      </c>
      <c r="U38" s="39">
        <f t="shared" si="0"/>
        <v>32.21479894208737</v>
      </c>
      <c r="V38" s="22" t="s">
        <v>55</v>
      </c>
      <c r="W38" s="71">
        <v>2.2012</v>
      </c>
      <c r="X38" s="166">
        <v>0.21691564814814815</v>
      </c>
      <c r="Y38" s="96">
        <v>5.2059755499999998</v>
      </c>
      <c r="Z38" s="77">
        <v>11.45939338</v>
      </c>
      <c r="AA38" s="39">
        <f>Pricing!$B$5*Class3D!$Y38</f>
        <v>0.99954730559999994</v>
      </c>
      <c r="AB38" s="39">
        <f>Pricing!$B$11*Class3D!$Y38</f>
        <v>2.429455256666667</v>
      </c>
      <c r="AC38" s="39">
        <f>Pricing!$B$23*Class3D!$Y38</f>
        <v>0.16630199673611112</v>
      </c>
      <c r="AD38" s="39">
        <f>Pricing!$B$34*Class3D!$Y38</f>
        <v>8.5989388788591983E-2</v>
      </c>
      <c r="AE38" s="39">
        <f t="shared" si="1"/>
        <v>15.140687327791371</v>
      </c>
    </row>
    <row r="39" spans="1:31" ht="18" customHeight="1" x14ac:dyDescent="0.25">
      <c r="A39" s="50">
        <v>15</v>
      </c>
      <c r="B39" s="50">
        <v>16</v>
      </c>
      <c r="C39" s="50">
        <v>8</v>
      </c>
      <c r="D39" s="56">
        <v>2</v>
      </c>
      <c r="E39" s="56">
        <v>128</v>
      </c>
      <c r="F39" s="56">
        <v>240</v>
      </c>
      <c r="G39" s="56">
        <v>256</v>
      </c>
      <c r="H39" s="56">
        <v>0</v>
      </c>
      <c r="I39" s="56">
        <v>0</v>
      </c>
      <c r="J39" s="56">
        <v>0</v>
      </c>
      <c r="K39" s="107" t="s">
        <v>34</v>
      </c>
      <c r="L39" s="50" t="s">
        <v>53</v>
      </c>
      <c r="M39" s="64">
        <v>5.44</v>
      </c>
      <c r="N39" s="153">
        <v>9.9684363425925918E-2</v>
      </c>
      <c r="O39" s="44">
        <v>2.3924247200000002</v>
      </c>
      <c r="P39" s="183">
        <v>26.029580939999999</v>
      </c>
      <c r="Q39" s="39">
        <f>Pricing!$B$5*Class3D!$O39</f>
        <v>0.45934554624000007</v>
      </c>
      <c r="R39" s="39">
        <f>Pricing!$B$11*Class3D!$O39</f>
        <v>1.1164648693333337</v>
      </c>
      <c r="S39" s="39">
        <f>Pricing!$B$23*Class3D!$O39</f>
        <v>7.642467855555557E-2</v>
      </c>
      <c r="T39" s="39">
        <f>Pricing!$B$34*Class3D!$O39</f>
        <v>3.95167317671168E-2</v>
      </c>
      <c r="U39" s="39">
        <f t="shared" si="0"/>
        <v>27.721332765896005</v>
      </c>
      <c r="V39" s="15" t="s">
        <v>55</v>
      </c>
      <c r="W39" s="64">
        <v>2.2012</v>
      </c>
      <c r="X39" s="153">
        <v>9.6680821759259253E-2</v>
      </c>
      <c r="Y39" s="38">
        <v>2.3203397200000002</v>
      </c>
      <c r="Z39" s="39">
        <v>10.215063580000001</v>
      </c>
      <c r="AA39" s="39">
        <f>Pricing!$B$5*Class3D!$Y39</f>
        <v>0.44550522624000005</v>
      </c>
      <c r="AB39" s="39">
        <f>Pricing!$B$11*Class3D!$Y39</f>
        <v>1.0828252026666669</v>
      </c>
      <c r="AC39" s="39">
        <f>Pricing!$B$23*Class3D!$Y39</f>
        <v>7.41219632777778E-2</v>
      </c>
      <c r="AD39" s="39">
        <f>Pricing!$B$34*Class3D!$Y39</f>
        <v>3.83260721047168E-2</v>
      </c>
      <c r="AE39" s="39">
        <f>SUM(Z39:AD39)</f>
        <v>11.855842044289162</v>
      </c>
    </row>
    <row r="40" spans="1:31" ht="18" customHeight="1" x14ac:dyDescent="0.25">
      <c r="A40" s="50">
        <v>31</v>
      </c>
      <c r="B40" s="50">
        <v>16</v>
      </c>
      <c r="C40" s="50">
        <v>8</v>
      </c>
      <c r="D40" s="56">
        <v>4</v>
      </c>
      <c r="E40" s="56">
        <v>128</v>
      </c>
      <c r="F40" s="56">
        <v>496</v>
      </c>
      <c r="G40" s="56">
        <v>512</v>
      </c>
      <c r="H40" s="56">
        <v>0</v>
      </c>
      <c r="I40" s="56">
        <v>0</v>
      </c>
      <c r="J40" s="56">
        <v>0</v>
      </c>
      <c r="K40" s="107" t="s">
        <v>34</v>
      </c>
      <c r="L40" s="50" t="s">
        <v>53</v>
      </c>
      <c r="M40" s="64">
        <v>5.44</v>
      </c>
      <c r="N40" s="153">
        <v>4.8489236111111111E-2</v>
      </c>
      <c r="O40" s="44">
        <v>1.1637416599999999</v>
      </c>
      <c r="P40" s="183">
        <v>25.323018520000002</v>
      </c>
      <c r="Q40" s="39">
        <f>Pricing!$B$5*Class3D!$O40</f>
        <v>0.22343839871999999</v>
      </c>
      <c r="R40" s="39">
        <f>Pricing!$B$11*Class3D!$O40</f>
        <v>0.54307944133333341</v>
      </c>
      <c r="S40" s="39">
        <f>Pricing!$B$23*Class3D!$O40</f>
        <v>3.7175080805555559E-2</v>
      </c>
      <c r="T40" s="39">
        <f>Pricing!$B$34*Class3D!$O40</f>
        <v>1.9222033044550394E-2</v>
      </c>
      <c r="U40" s="39">
        <f>SUM(P40:T40)</f>
        <v>26.14593347390344</v>
      </c>
      <c r="V40" s="15" t="s">
        <v>54</v>
      </c>
      <c r="W40" s="64">
        <v>2.2012</v>
      </c>
      <c r="X40" s="153">
        <v>4.8633761574074071E-2</v>
      </c>
      <c r="Y40" s="38">
        <v>1.16721027</v>
      </c>
      <c r="Z40" s="39">
        <v>10.277052960000001</v>
      </c>
      <c r="AA40" s="39">
        <f>Pricing!$B$5*Class3D!$Y40</f>
        <v>0.22410437184000001</v>
      </c>
      <c r="AB40" s="39">
        <f>Pricing!$B$11*Class3D!$Y40</f>
        <v>0.54469812600000012</v>
      </c>
      <c r="AC40" s="39">
        <f>Pricing!$B$23*Class3D!$Y40</f>
        <v>3.7285883625000002E-2</v>
      </c>
      <c r="AD40" s="39">
        <f>Pricing!$B$34*Class3D!$Y40</f>
        <v>1.9279325602108797E-2</v>
      </c>
      <c r="AE40" s="39">
        <f>SUM(Z40:AD40)</f>
        <v>11.102420667067108</v>
      </c>
    </row>
    <row r="41" spans="1:31" ht="18" customHeight="1" x14ac:dyDescent="0.25">
      <c r="A41" s="50">
        <v>63</v>
      </c>
      <c r="B41" s="50">
        <v>16</v>
      </c>
      <c r="C41" s="50">
        <v>8</v>
      </c>
      <c r="D41" s="56">
        <v>8</v>
      </c>
      <c r="E41" s="56">
        <v>128</v>
      </c>
      <c r="F41" s="56">
        <v>1008</v>
      </c>
      <c r="G41" s="56">
        <v>1024</v>
      </c>
      <c r="H41" s="56">
        <v>0</v>
      </c>
      <c r="I41" s="56">
        <v>0</v>
      </c>
      <c r="J41" s="56">
        <v>0</v>
      </c>
      <c r="K41" s="107" t="s">
        <v>34</v>
      </c>
      <c r="L41" s="50" t="s">
        <v>53</v>
      </c>
      <c r="M41" s="64">
        <v>5.44</v>
      </c>
      <c r="N41" s="153">
        <v>2.5971157407407405E-2</v>
      </c>
      <c r="O41" s="44">
        <v>0.62330777000000004</v>
      </c>
      <c r="P41" s="183">
        <v>27.126354079999999</v>
      </c>
      <c r="Q41" s="39">
        <f>Pricing!$B$5*Class3D!$O41</f>
        <v>0.11967509184000001</v>
      </c>
      <c r="R41" s="39">
        <f>Pricing!$B$11*Class3D!$O41</f>
        <v>0.29087695933333341</v>
      </c>
      <c r="S41" s="39">
        <f>Pricing!$B$23*Class3D!$O41</f>
        <v>1.991122043055556E-2</v>
      </c>
      <c r="T41" s="39">
        <f>Pricing!$B$34*Class3D!$O41</f>
        <v>1.0295448692508799E-2</v>
      </c>
      <c r="U41" s="39">
        <f t="shared" si="0"/>
        <v>27.567112800296396</v>
      </c>
      <c r="V41" s="15" t="s">
        <v>54</v>
      </c>
      <c r="W41" s="64">
        <v>2.2012</v>
      </c>
      <c r="X41" s="153">
        <v>2.5521793981481484E-2</v>
      </c>
      <c r="Y41" s="38">
        <v>0.61252304999999996</v>
      </c>
      <c r="Z41" s="39">
        <v>10.78628584</v>
      </c>
      <c r="AA41" s="39">
        <f>Pricing!$B$5*Class3D!$Y41</f>
        <v>0.11760442559999999</v>
      </c>
      <c r="AB41" s="39">
        <f>Pricing!$B$11*Class3D!$Y41</f>
        <v>0.28584409</v>
      </c>
      <c r="AC41" s="39">
        <f>Pricing!$B$23*Class3D!$Y41</f>
        <v>1.9566708541666668E-2</v>
      </c>
      <c r="AD41" s="39">
        <f>Pricing!$B$34*Class3D!$Y41</f>
        <v>1.0117312726991998E-2</v>
      </c>
      <c r="AE41" s="39">
        <f t="shared" si="1"/>
        <v>11.219418376868658</v>
      </c>
    </row>
    <row r="42" spans="1:31" ht="18" customHeight="1" x14ac:dyDescent="0.25">
      <c r="A42" s="51">
        <v>127</v>
      </c>
      <c r="B42" s="51">
        <v>16</v>
      </c>
      <c r="C42" s="51">
        <v>8</v>
      </c>
      <c r="D42" s="57">
        <v>16</v>
      </c>
      <c r="E42" s="57">
        <v>128</v>
      </c>
      <c r="F42" s="57">
        <v>2032</v>
      </c>
      <c r="G42" s="57">
        <v>2048</v>
      </c>
      <c r="H42" s="57">
        <v>0</v>
      </c>
      <c r="I42" s="57">
        <v>0</v>
      </c>
      <c r="J42" s="57">
        <v>0</v>
      </c>
      <c r="K42" s="108" t="s">
        <v>34</v>
      </c>
      <c r="L42" s="51" t="s">
        <v>53</v>
      </c>
      <c r="M42" s="65">
        <v>5.44</v>
      </c>
      <c r="N42" s="154">
        <v>1.6612291666666668E-2</v>
      </c>
      <c r="O42" s="78">
        <v>0.39869500000000002</v>
      </c>
      <c r="P42" s="198">
        <v>34.702412799999998</v>
      </c>
      <c r="Q42" s="39">
        <f>Pricing!$B$5*Class3D!$O42</f>
        <v>7.654944000000001E-2</v>
      </c>
      <c r="R42" s="39">
        <f>Pricing!$B$11*Class3D!$O42</f>
        <v>0.1860576666666667</v>
      </c>
      <c r="S42" s="39">
        <f>Pricing!$B$23*Class3D!$O42</f>
        <v>1.273609027777778E-2</v>
      </c>
      <c r="T42" s="39">
        <f>Pricing!$B$34*Class3D!$O42</f>
        <v>6.5854207407999993E-3</v>
      </c>
      <c r="U42" s="39">
        <f t="shared" si="0"/>
        <v>34.984341417685243</v>
      </c>
      <c r="V42" s="16" t="s">
        <v>54</v>
      </c>
      <c r="W42" s="67">
        <v>2.2012</v>
      </c>
      <c r="X42" s="156">
        <v>1.6108506944444444E-2</v>
      </c>
      <c r="Y42" s="93">
        <v>0.38660415999999997</v>
      </c>
      <c r="Z42" s="46">
        <v>13.61588912</v>
      </c>
      <c r="AA42" s="46">
        <f>Pricing!$B$5*Class3D!$Y42</f>
        <v>7.4227998719999994E-2</v>
      </c>
      <c r="AB42" s="46">
        <f>Pricing!$B$11*Class3D!$Y42</f>
        <v>0.18041527466666668</v>
      </c>
      <c r="AC42" s="46">
        <f>Pricing!$B$23*Class3D!$Y42</f>
        <v>1.2349855111111111E-2</v>
      </c>
      <c r="AD42" s="46">
        <f>Pricing!$B$34*Class3D!$Y42</f>
        <v>6.3857110165503987E-3</v>
      </c>
      <c r="AE42" s="46">
        <f t="shared" si="1"/>
        <v>13.889267959514328</v>
      </c>
    </row>
    <row r="43" spans="1:31" ht="18" customHeight="1" x14ac:dyDescent="0.25">
      <c r="A43" s="101" t="s">
        <v>94</v>
      </c>
      <c r="B43" s="102"/>
      <c r="C43" s="102"/>
      <c r="D43" s="103"/>
      <c r="E43" s="103"/>
      <c r="F43" s="103"/>
      <c r="G43" s="103"/>
      <c r="H43" s="103"/>
      <c r="I43" s="103"/>
      <c r="J43" s="103"/>
      <c r="K43" s="102"/>
      <c r="L43" s="180"/>
      <c r="M43" s="66"/>
      <c r="N43" s="155"/>
      <c r="O43" s="89"/>
      <c r="P43" s="181"/>
      <c r="Q43" s="66"/>
      <c r="R43" s="155"/>
      <c r="S43" s="89"/>
      <c r="T43" s="181"/>
      <c r="U43" s="42"/>
      <c r="V43" s="185"/>
      <c r="W43" s="186"/>
      <c r="X43" s="187"/>
      <c r="Y43" s="188"/>
      <c r="Z43" s="189"/>
      <c r="AA43" s="189"/>
      <c r="AB43" s="189"/>
      <c r="AC43" s="189"/>
      <c r="AD43" s="189"/>
      <c r="AE43" s="189"/>
    </row>
    <row r="44" spans="1:31" ht="18" customHeight="1" x14ac:dyDescent="0.25">
      <c r="A44" s="49">
        <v>9</v>
      </c>
      <c r="B44" s="49">
        <v>12</v>
      </c>
      <c r="C44" s="49">
        <v>9</v>
      </c>
      <c r="D44" s="54">
        <v>1</v>
      </c>
      <c r="E44" s="54">
        <v>192</v>
      </c>
      <c r="F44" s="55">
        <v>108</v>
      </c>
      <c r="G44" s="55">
        <v>192</v>
      </c>
      <c r="H44" s="54">
        <v>8</v>
      </c>
      <c r="I44" s="54">
        <v>8</v>
      </c>
      <c r="J44" s="55">
        <v>8</v>
      </c>
      <c r="K44" s="106" t="s">
        <v>19</v>
      </c>
      <c r="L44" s="11" t="s">
        <v>42</v>
      </c>
      <c r="M44" s="63">
        <v>16.288</v>
      </c>
      <c r="N44" s="152">
        <v>2.3834166666666667E-2</v>
      </c>
      <c r="O44" s="37">
        <v>0.57199999999999995</v>
      </c>
      <c r="P44" s="182">
        <v>9.3170000000000002</v>
      </c>
      <c r="Q44" s="39">
        <f>Pricing!$B$5*Class3D!$O44</f>
        <v>0.10982399999999999</v>
      </c>
      <c r="R44" s="39">
        <f>Pricing!$B$11*Class3D!$O44</f>
        <v>0.26693333333333336</v>
      </c>
      <c r="S44" s="39">
        <f>Pricing!$B$23*Class3D!$O44</f>
        <v>1.8272222222222224E-2</v>
      </c>
      <c r="T44" s="39">
        <f>Pricing!$B$34*Class3D!$O44</f>
        <v>9.4479756799999981E-3</v>
      </c>
      <c r="U44" s="39">
        <f t="shared" si="0"/>
        <v>9.721477531235557</v>
      </c>
      <c r="V44" s="190"/>
      <c r="W44" s="90"/>
      <c r="Y44" s="87"/>
      <c r="Z44" s="48"/>
      <c r="AA44" s="48"/>
      <c r="AB44" s="48"/>
      <c r="AC44" s="48"/>
      <c r="AD44" s="48"/>
      <c r="AE44" s="48"/>
    </row>
    <row r="45" spans="1:31" ht="18" customHeight="1" x14ac:dyDescent="0.25">
      <c r="A45" s="50">
        <v>17</v>
      </c>
      <c r="B45" s="50">
        <v>12</v>
      </c>
      <c r="C45" s="50">
        <v>9</v>
      </c>
      <c r="D45" s="56">
        <v>2</v>
      </c>
      <c r="E45" s="56">
        <v>192</v>
      </c>
      <c r="F45" s="56">
        <v>204</v>
      </c>
      <c r="G45" s="56">
        <v>384</v>
      </c>
      <c r="H45" s="56">
        <v>8</v>
      </c>
      <c r="I45" s="56">
        <v>16</v>
      </c>
      <c r="J45" s="56">
        <v>16</v>
      </c>
      <c r="K45" s="107" t="s">
        <v>101</v>
      </c>
      <c r="L45" s="12" t="s">
        <v>42</v>
      </c>
      <c r="M45" s="64">
        <v>16.288</v>
      </c>
      <c r="N45" s="153">
        <v>1.3319942129629631E-2</v>
      </c>
      <c r="O45" s="38">
        <v>0.32</v>
      </c>
      <c r="P45" s="183">
        <v>10.414</v>
      </c>
      <c r="Q45" s="39">
        <f>Pricing!$B$5*Class3D!$O45</f>
        <v>6.1440000000000002E-2</v>
      </c>
      <c r="R45" s="39">
        <f>Pricing!$B$11*Class3D!$O45</f>
        <v>0.14933333333333335</v>
      </c>
      <c r="S45" s="39">
        <f>Pricing!$B$23*Class3D!$O45</f>
        <v>1.0222222222222225E-2</v>
      </c>
      <c r="T45" s="39">
        <f>Pricing!$B$34*Class3D!$O45</f>
        <v>5.2855807999999992E-3</v>
      </c>
      <c r="U45" s="39">
        <f>SUM(P45:T45)</f>
        <v>10.640281136355554</v>
      </c>
      <c r="V45" s="190"/>
      <c r="W45" s="90"/>
      <c r="Y45" s="87"/>
      <c r="Z45" s="48"/>
      <c r="AA45" s="48"/>
      <c r="AB45" s="48"/>
      <c r="AC45" s="48"/>
      <c r="AD45" s="48"/>
      <c r="AE45" s="48"/>
    </row>
    <row r="46" spans="1:31" ht="18" customHeight="1" x14ac:dyDescent="0.25">
      <c r="A46" s="50">
        <v>31</v>
      </c>
      <c r="B46" s="50">
        <v>12</v>
      </c>
      <c r="C46" s="50">
        <v>8</v>
      </c>
      <c r="D46" s="56">
        <v>4</v>
      </c>
      <c r="E46" s="56">
        <v>192</v>
      </c>
      <c r="F46" s="56">
        <v>372</v>
      </c>
      <c r="G46" s="56">
        <v>768</v>
      </c>
      <c r="H46" s="56">
        <v>8</v>
      </c>
      <c r="I46" s="56">
        <v>30</v>
      </c>
      <c r="J46" s="56">
        <v>32</v>
      </c>
      <c r="K46" s="107" t="s">
        <v>14</v>
      </c>
      <c r="L46" s="12" t="s">
        <v>42</v>
      </c>
      <c r="M46" s="64">
        <v>16.288</v>
      </c>
      <c r="N46" s="153">
        <v>8.4008680555555555E-3</v>
      </c>
      <c r="O46" s="38">
        <v>0.20200000000000001</v>
      </c>
      <c r="P46" s="183">
        <v>13.135999999999999</v>
      </c>
      <c r="Q46" s="39">
        <f>Pricing!$B$5*Class3D!$O46</f>
        <v>3.8784000000000006E-2</v>
      </c>
      <c r="R46" s="39">
        <f>Pricing!$B$11*Class3D!$O46</f>
        <v>9.4266666666666679E-2</v>
      </c>
      <c r="S46" s="39">
        <f>Pricing!$B$23*Class3D!$O46</f>
        <v>6.4527777777777795E-3</v>
      </c>
      <c r="T46" s="39">
        <f>Pricing!$B$34*Class3D!$O46</f>
        <v>3.3365228799999997E-3</v>
      </c>
      <c r="U46" s="39">
        <f t="shared" si="0"/>
        <v>13.278839967324442</v>
      </c>
      <c r="V46" s="190"/>
      <c r="W46" s="90"/>
      <c r="Y46" s="87"/>
      <c r="Z46" s="48"/>
      <c r="AA46" s="48"/>
      <c r="AB46" s="48"/>
      <c r="AC46" s="48"/>
      <c r="AD46" s="48"/>
      <c r="AE46" s="48"/>
    </row>
    <row r="47" spans="1:31" ht="18" customHeight="1" x14ac:dyDescent="0.25">
      <c r="A47" s="101" t="s">
        <v>95</v>
      </c>
      <c r="B47" s="102"/>
      <c r="C47" s="102"/>
      <c r="D47" s="103"/>
      <c r="E47" s="103"/>
      <c r="F47" s="103"/>
      <c r="G47" s="103"/>
      <c r="H47" s="103"/>
      <c r="I47" s="103"/>
      <c r="J47" s="103"/>
      <c r="K47" s="104"/>
      <c r="L47" s="112"/>
      <c r="M47" s="66"/>
      <c r="N47" s="155"/>
      <c r="O47" s="89"/>
      <c r="P47" s="181"/>
      <c r="Q47" s="66"/>
      <c r="R47" s="155"/>
      <c r="S47" s="89"/>
      <c r="T47" s="181"/>
      <c r="U47" s="42"/>
      <c r="V47" s="190"/>
      <c r="W47" s="90"/>
      <c r="Y47" s="87"/>
      <c r="Z47" s="48"/>
      <c r="AA47" s="48"/>
      <c r="AB47" s="48"/>
      <c r="AC47" s="48"/>
      <c r="AD47" s="48"/>
      <c r="AE47" s="48"/>
    </row>
    <row r="48" spans="1:31" ht="18" customHeight="1" x14ac:dyDescent="0.25">
      <c r="A48" s="49">
        <v>15</v>
      </c>
      <c r="B48" s="49">
        <v>6</v>
      </c>
      <c r="C48" s="49">
        <v>4</v>
      </c>
      <c r="D48" s="54">
        <v>4</v>
      </c>
      <c r="E48" s="54">
        <v>48</v>
      </c>
      <c r="F48" s="55">
        <v>90</v>
      </c>
      <c r="G48" s="55">
        <v>192</v>
      </c>
      <c r="H48" s="54">
        <v>4</v>
      </c>
      <c r="I48" s="54">
        <v>14</v>
      </c>
      <c r="J48" s="55">
        <v>16</v>
      </c>
      <c r="K48" s="106" t="s">
        <v>26</v>
      </c>
      <c r="L48" s="81" t="s">
        <v>46</v>
      </c>
      <c r="M48" s="63">
        <v>5.6719999999999997</v>
      </c>
      <c r="N48" s="152">
        <v>1.6738101851851851E-2</v>
      </c>
      <c r="O48" s="37">
        <v>0.40200000000000002</v>
      </c>
      <c r="P48" s="182">
        <v>9.1140000000000008</v>
      </c>
      <c r="Q48" s="39">
        <f>Pricing!$B$5*Class3D!$O48</f>
        <v>7.7184000000000003E-2</v>
      </c>
      <c r="R48" s="39">
        <f>Pricing!$B$11*Class3D!$O48</f>
        <v>0.18760000000000004</v>
      </c>
      <c r="S48" s="39">
        <f>Pricing!$B$23*Class3D!$O48</f>
        <v>1.284166666666667E-2</v>
      </c>
      <c r="T48" s="39">
        <f>Pricing!$B$34*Class3D!$O48</f>
        <v>6.6400108799999991E-3</v>
      </c>
      <c r="U48" s="39">
        <f t="shared" si="0"/>
        <v>9.398265677546668</v>
      </c>
      <c r="V48" s="190"/>
      <c r="W48" s="90"/>
      <c r="Y48" s="87"/>
      <c r="Z48" s="48"/>
      <c r="AA48" s="48"/>
      <c r="AB48" s="48"/>
      <c r="AC48" s="48"/>
      <c r="AD48" s="48"/>
      <c r="AE48" s="48"/>
    </row>
    <row r="49" spans="1:31" ht="18" customHeight="1" x14ac:dyDescent="0.25">
      <c r="A49" s="50">
        <v>31</v>
      </c>
      <c r="B49" s="50">
        <v>6</v>
      </c>
      <c r="C49" s="50">
        <v>4</v>
      </c>
      <c r="D49" s="56">
        <v>8</v>
      </c>
      <c r="E49" s="56">
        <v>48</v>
      </c>
      <c r="F49" s="56">
        <v>186</v>
      </c>
      <c r="G49" s="56">
        <v>384</v>
      </c>
      <c r="H49" s="56">
        <v>4</v>
      </c>
      <c r="I49" s="56">
        <v>30</v>
      </c>
      <c r="J49" s="56">
        <v>32</v>
      </c>
      <c r="K49" s="107" t="s">
        <v>21</v>
      </c>
      <c r="L49" s="82" t="s">
        <v>46</v>
      </c>
      <c r="M49" s="64">
        <v>5.6719999999999997</v>
      </c>
      <c r="N49" s="153">
        <v>9.0804398148148138E-3</v>
      </c>
      <c r="O49" s="38">
        <v>0.218</v>
      </c>
      <c r="P49" s="183">
        <v>9.8889999999999993</v>
      </c>
      <c r="Q49" s="39">
        <f>Pricing!$B$5*Class3D!$O49</f>
        <v>4.1855999999999997E-2</v>
      </c>
      <c r="R49" s="39">
        <f>Pricing!$B$11*Class3D!$O49</f>
        <v>0.10173333333333334</v>
      </c>
      <c r="S49" s="39">
        <f>Pricing!$B$23*Class3D!$O49</f>
        <v>6.9638888888888901E-3</v>
      </c>
      <c r="T49" s="39">
        <f>Pricing!$B$34*Class3D!$O49</f>
        <v>3.6008019199999996E-3</v>
      </c>
      <c r="U49" s="39">
        <f t="shared" si="0"/>
        <v>10.04315402414222</v>
      </c>
      <c r="V49" s="190"/>
      <c r="W49" s="90"/>
      <c r="Y49" s="87"/>
      <c r="Z49" s="48"/>
      <c r="AA49" s="48"/>
      <c r="AB49" s="48"/>
      <c r="AC49" s="48"/>
      <c r="AD49" s="48"/>
      <c r="AE49" s="48"/>
    </row>
    <row r="50" spans="1:31" ht="18" customHeight="1" x14ac:dyDescent="0.25">
      <c r="A50" s="52">
        <v>63</v>
      </c>
      <c r="B50" s="52">
        <v>6</v>
      </c>
      <c r="C50" s="52">
        <v>4</v>
      </c>
      <c r="D50" s="58">
        <v>16</v>
      </c>
      <c r="E50" s="58">
        <v>48</v>
      </c>
      <c r="F50" s="58">
        <v>378</v>
      </c>
      <c r="G50" s="58">
        <v>768</v>
      </c>
      <c r="H50" s="58">
        <v>4</v>
      </c>
      <c r="I50" s="58">
        <v>62</v>
      </c>
      <c r="J50" s="58">
        <v>64</v>
      </c>
      <c r="K50" s="110" t="s">
        <v>20</v>
      </c>
      <c r="L50" s="83" t="s">
        <v>46</v>
      </c>
      <c r="M50" s="67">
        <v>5.6719999999999997</v>
      </c>
      <c r="N50" s="156">
        <v>6.093587962962963E-3</v>
      </c>
      <c r="O50" s="93">
        <v>0.14599999999999999</v>
      </c>
      <c r="P50" s="184">
        <v>13.272</v>
      </c>
      <c r="Q50" s="46">
        <f>Pricing!$B$5*Class3D!$O50</f>
        <v>2.8031999999999998E-2</v>
      </c>
      <c r="R50" s="46">
        <f>Pricing!$B$11*Class3D!$O50</f>
        <v>6.8133333333333337E-2</v>
      </c>
      <c r="S50" s="46">
        <f>Pricing!$B$23*Class3D!$O50</f>
        <v>4.6638888888888893E-3</v>
      </c>
      <c r="T50" s="46">
        <f>Pricing!$B$34*Class3D!$O50</f>
        <v>2.4115462399999996E-3</v>
      </c>
      <c r="U50" s="46">
        <f>SUM(P50:T50)</f>
        <v>13.375240768462222</v>
      </c>
      <c r="V50" s="190"/>
      <c r="W50" s="90"/>
      <c r="Y50" s="87"/>
      <c r="Z50" s="48"/>
      <c r="AA50" s="48"/>
      <c r="AB50" s="48"/>
      <c r="AC50" s="48"/>
      <c r="AD50" s="48"/>
      <c r="AE50" s="48"/>
    </row>
    <row r="51" spans="1:31" ht="18" customHeight="1" x14ac:dyDescent="0.25">
      <c r="AA51" s="48"/>
      <c r="AB51" s="48"/>
      <c r="AC51" s="48"/>
      <c r="AD51" s="48"/>
      <c r="AE51" s="48"/>
    </row>
  </sheetData>
  <phoneticPr fontId="1"/>
  <pageMargins left="0.7" right="0.7" top="0.75" bottom="0.75" header="0.3" footer="0.3"/>
  <pageSetup paperSize="9" orientation="portrait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F9FEC-F48D-7E4A-81C7-4C88737E0218}">
  <dimension ref="A1:AE51"/>
  <sheetViews>
    <sheetView zoomScale="75" zoomScaleNormal="75" workbookViewId="0"/>
  </sheetViews>
  <sheetFormatPr baseColWidth="10" defaultColWidth="14.7109375" defaultRowHeight="18" customHeight="1" x14ac:dyDescent="0.25"/>
  <cols>
    <col min="1" max="3" width="10.7109375" style="21" customWidth="1"/>
    <col min="4" max="10" width="10.7109375" style="53" customWidth="1"/>
    <col min="11" max="11" width="90.7109375" style="21" customWidth="1"/>
    <col min="12" max="12" width="20.7109375" style="5" customWidth="1"/>
    <col min="13" max="13" width="10.7109375" style="90" customWidth="1"/>
    <col min="14" max="14" width="10.7109375" style="157" customWidth="1"/>
    <col min="15" max="15" width="10.7109375" style="87" customWidth="1"/>
    <col min="16" max="17" width="13.7109375" style="48" customWidth="1"/>
    <col min="18" max="20" width="10.7109375" style="48" customWidth="1"/>
    <col min="21" max="21" width="14.7109375" style="48" customWidth="1"/>
    <col min="22" max="22" width="20.7109375" style="21" customWidth="1"/>
    <col min="23" max="23" width="10.7109375" style="53" customWidth="1"/>
    <col min="24" max="24" width="10.7109375" style="157" customWidth="1"/>
    <col min="25" max="25" width="10.7109375" style="95" customWidth="1"/>
    <col min="26" max="26" width="13.7109375" style="95" customWidth="1"/>
    <col min="27" max="27" width="13.7109375" style="28" customWidth="1"/>
    <col min="28" max="30" width="10.7109375" style="28" customWidth="1"/>
    <col min="31" max="31" width="14.7109375" style="28" customWidth="1"/>
    <col min="32" max="16384" width="14.7109375" style="1"/>
  </cols>
  <sheetData>
    <row r="1" spans="1:31" ht="18" customHeight="1" x14ac:dyDescent="0.25">
      <c r="L1" s="27" t="s">
        <v>35</v>
      </c>
      <c r="M1" s="61"/>
      <c r="N1" s="150"/>
      <c r="O1" s="29"/>
      <c r="P1" s="30"/>
      <c r="Q1" s="30"/>
      <c r="R1" s="30"/>
      <c r="S1" s="30"/>
      <c r="T1" s="30"/>
      <c r="U1" s="30"/>
      <c r="V1" s="68" t="s">
        <v>36</v>
      </c>
      <c r="W1" s="69"/>
      <c r="X1" s="158"/>
      <c r="Y1" s="73"/>
      <c r="Z1" s="73"/>
      <c r="AA1" s="73"/>
      <c r="AB1" s="73"/>
      <c r="AC1" s="73"/>
      <c r="AD1" s="73"/>
      <c r="AE1" s="73"/>
    </row>
    <row r="2" spans="1:31" ht="18" customHeight="1" x14ac:dyDescent="0.25">
      <c r="A2" s="25" t="s">
        <v>0</v>
      </c>
      <c r="B2" s="25" t="s">
        <v>1</v>
      </c>
      <c r="C2" s="25" t="s">
        <v>2</v>
      </c>
      <c r="D2" s="174" t="s">
        <v>3</v>
      </c>
      <c r="E2" s="174" t="s">
        <v>13</v>
      </c>
      <c r="F2" s="174" t="s">
        <v>11</v>
      </c>
      <c r="G2" s="174" t="s">
        <v>11</v>
      </c>
      <c r="H2" s="175" t="s">
        <v>5</v>
      </c>
      <c r="I2" s="174" t="s">
        <v>4</v>
      </c>
      <c r="J2" s="174" t="s">
        <v>4</v>
      </c>
      <c r="K2" s="113" t="s">
        <v>12</v>
      </c>
      <c r="L2" s="60" t="s">
        <v>37</v>
      </c>
      <c r="M2" s="85" t="s">
        <v>40</v>
      </c>
      <c r="N2" s="161" t="s">
        <v>6</v>
      </c>
      <c r="O2" s="31" t="s">
        <v>6</v>
      </c>
      <c r="P2" s="32" t="s">
        <v>104</v>
      </c>
      <c r="Q2" s="32" t="s">
        <v>122</v>
      </c>
      <c r="R2" s="32" t="s">
        <v>102</v>
      </c>
      <c r="S2" s="32" t="s">
        <v>108</v>
      </c>
      <c r="T2" s="32" t="s">
        <v>110</v>
      </c>
      <c r="U2" s="32" t="s">
        <v>109</v>
      </c>
      <c r="V2" s="60" t="s">
        <v>37</v>
      </c>
      <c r="W2" s="85" t="s">
        <v>40</v>
      </c>
      <c r="X2" s="161" t="s">
        <v>6</v>
      </c>
      <c r="Y2" s="31" t="s">
        <v>6</v>
      </c>
      <c r="Z2" s="32" t="s">
        <v>104</v>
      </c>
      <c r="AA2" s="32" t="s">
        <v>122</v>
      </c>
      <c r="AB2" s="32" t="s">
        <v>102</v>
      </c>
      <c r="AC2" s="32" t="s">
        <v>108</v>
      </c>
      <c r="AD2" s="32" t="s">
        <v>110</v>
      </c>
      <c r="AE2" s="32" t="s">
        <v>109</v>
      </c>
    </row>
    <row r="3" spans="1:31" s="21" customFormat="1" ht="18" customHeight="1" thickBot="1" x14ac:dyDescent="0.3">
      <c r="A3" s="7"/>
      <c r="B3" s="7"/>
      <c r="C3" s="8"/>
      <c r="D3" s="176"/>
      <c r="E3" s="176"/>
      <c r="F3" s="176" t="s">
        <v>38</v>
      </c>
      <c r="G3" s="176" t="s">
        <v>39</v>
      </c>
      <c r="H3" s="176"/>
      <c r="I3" s="177" t="s">
        <v>38</v>
      </c>
      <c r="J3" s="177" t="s">
        <v>39</v>
      </c>
      <c r="K3" s="105"/>
      <c r="L3" s="7"/>
      <c r="M3" s="86" t="s">
        <v>41</v>
      </c>
      <c r="N3" s="162" t="s">
        <v>8</v>
      </c>
      <c r="O3" s="33" t="s">
        <v>7</v>
      </c>
      <c r="P3" s="34" t="s">
        <v>9</v>
      </c>
      <c r="Q3" s="34" t="s">
        <v>103</v>
      </c>
      <c r="R3" s="34" t="s">
        <v>103</v>
      </c>
      <c r="S3" s="34" t="s">
        <v>103</v>
      </c>
      <c r="T3" s="34" t="s">
        <v>103</v>
      </c>
      <c r="U3" s="34" t="s">
        <v>9</v>
      </c>
      <c r="V3" s="7"/>
      <c r="W3" s="86" t="s">
        <v>41</v>
      </c>
      <c r="X3" s="162" t="s">
        <v>8</v>
      </c>
      <c r="Y3" s="33" t="s">
        <v>7</v>
      </c>
      <c r="Z3" s="34" t="s">
        <v>9</v>
      </c>
      <c r="AA3" s="34" t="s">
        <v>103</v>
      </c>
      <c r="AB3" s="34" t="s">
        <v>103</v>
      </c>
      <c r="AC3" s="34" t="s">
        <v>103</v>
      </c>
      <c r="AD3" s="34" t="s">
        <v>103</v>
      </c>
      <c r="AE3" s="34" t="s">
        <v>9</v>
      </c>
    </row>
    <row r="4" spans="1:31" s="21" customFormat="1" ht="18" customHeight="1" thickTop="1" x14ac:dyDescent="0.25">
      <c r="A4" s="97" t="s">
        <v>57</v>
      </c>
      <c r="B4" s="102"/>
      <c r="C4" s="102"/>
      <c r="D4" s="103"/>
      <c r="E4" s="103"/>
      <c r="F4" s="103"/>
      <c r="G4" s="103"/>
      <c r="H4" s="103"/>
      <c r="I4" s="103"/>
      <c r="J4" s="103"/>
      <c r="K4" s="102"/>
      <c r="L4" s="114"/>
      <c r="M4" s="66"/>
      <c r="N4" s="164"/>
      <c r="O4" s="89"/>
      <c r="P4" s="181"/>
      <c r="Q4" s="193"/>
      <c r="R4" s="193"/>
      <c r="S4" s="193"/>
      <c r="T4" s="193"/>
      <c r="U4" s="36"/>
      <c r="V4" s="24"/>
      <c r="W4" s="94"/>
      <c r="X4" s="159"/>
      <c r="Y4" s="91"/>
      <c r="Z4" s="196"/>
      <c r="AA4" s="196"/>
      <c r="AB4" s="196"/>
      <c r="AC4" s="196"/>
      <c r="AD4" s="196"/>
      <c r="AE4" s="75"/>
    </row>
    <row r="5" spans="1:31" s="21" customFormat="1" ht="18" customHeight="1" x14ac:dyDescent="0.25">
      <c r="A5" s="49">
        <v>9</v>
      </c>
      <c r="B5" s="49">
        <v>12</v>
      </c>
      <c r="C5" s="49">
        <v>9</v>
      </c>
      <c r="D5" s="54">
        <v>1</v>
      </c>
      <c r="E5" s="54">
        <v>192</v>
      </c>
      <c r="F5" s="55">
        <v>108</v>
      </c>
      <c r="G5" s="55">
        <v>192</v>
      </c>
      <c r="H5" s="55">
        <v>8</v>
      </c>
      <c r="I5" s="55">
        <v>8</v>
      </c>
      <c r="J5" s="55">
        <v>8</v>
      </c>
      <c r="K5" s="106" t="s">
        <v>19</v>
      </c>
      <c r="L5" s="11" t="s">
        <v>42</v>
      </c>
      <c r="M5" s="63">
        <v>16.288</v>
      </c>
      <c r="N5" s="152">
        <v>4.0497175925925923E-2</v>
      </c>
      <c r="O5" s="37">
        <v>0.97193222000000001</v>
      </c>
      <c r="P5" s="182">
        <v>15.83083199</v>
      </c>
      <c r="Q5" s="77">
        <f>Pricing!$B$5*Class2D!$O5</f>
        <v>0.18661098624</v>
      </c>
      <c r="R5" s="77">
        <f>Pricing!$B$11*Class2D!$O5</f>
        <v>0.45356836933333339</v>
      </c>
      <c r="S5" s="77">
        <f>Pricing!$B$23*Class2D!$O5</f>
        <v>3.104783480555556E-2</v>
      </c>
      <c r="T5" s="77">
        <f>Pricing!$B$34*Class2D!$O5</f>
        <v>1.6053832127916799E-2</v>
      </c>
      <c r="U5" s="77">
        <f>SUM(P5:T5)</f>
        <v>16.518113012506806</v>
      </c>
      <c r="V5" s="22" t="s">
        <v>44</v>
      </c>
      <c r="W5" s="71">
        <v>5.3094000000000001</v>
      </c>
      <c r="X5" s="166">
        <v>4.0783715277777778E-2</v>
      </c>
      <c r="Y5" s="96">
        <v>0.97880915999999996</v>
      </c>
      <c r="Z5" s="77">
        <v>5.1968893500000002</v>
      </c>
      <c r="AA5" s="77">
        <f>Pricing!$B$5*Class2D!$Y5</f>
        <v>0.18793135872</v>
      </c>
      <c r="AB5" s="77">
        <f>Pricing!$B$11*Class2D!$Y5</f>
        <v>0.45677760800000006</v>
      </c>
      <c r="AC5" s="77">
        <f>Pricing!$B$23*Class2D!$Y5</f>
        <v>3.1267514833333336E-2</v>
      </c>
      <c r="AD5" s="77">
        <f>Pricing!$B$34*Class2D!$Y5</f>
        <v>1.6167421571750398E-2</v>
      </c>
      <c r="AE5" s="77">
        <f>SUM(Z5:AD5)</f>
        <v>5.889033253125084</v>
      </c>
    </row>
    <row r="6" spans="1:31" s="21" customFormat="1" ht="18" customHeight="1" x14ac:dyDescent="0.25">
      <c r="A6" s="50">
        <v>17</v>
      </c>
      <c r="B6" s="50">
        <v>12</v>
      </c>
      <c r="C6" s="50">
        <v>9</v>
      </c>
      <c r="D6" s="56">
        <v>2</v>
      </c>
      <c r="E6" s="56">
        <v>192</v>
      </c>
      <c r="F6" s="56">
        <v>204</v>
      </c>
      <c r="G6" s="56">
        <v>384</v>
      </c>
      <c r="H6" s="56">
        <v>8</v>
      </c>
      <c r="I6" s="56">
        <v>16</v>
      </c>
      <c r="J6" s="56">
        <v>16</v>
      </c>
      <c r="K6" s="107" t="s">
        <v>18</v>
      </c>
      <c r="L6" s="12" t="s">
        <v>42</v>
      </c>
      <c r="M6" s="64">
        <v>16.288</v>
      </c>
      <c r="N6" s="153">
        <v>2.3126875000000002E-2</v>
      </c>
      <c r="O6" s="38">
        <v>0.55504500000000001</v>
      </c>
      <c r="P6" s="183">
        <v>18.081145920000001</v>
      </c>
      <c r="Q6" s="39">
        <f>Pricing!$B$5*Class2D!$O6</f>
        <v>0.10656864000000001</v>
      </c>
      <c r="R6" s="39">
        <f>Pricing!$B$11*Class2D!$O6</f>
        <v>0.25902100000000006</v>
      </c>
      <c r="S6" s="39">
        <f>Pricing!$B$23*Class2D!$O6</f>
        <v>1.7730604166666671E-2</v>
      </c>
      <c r="T6" s="39">
        <f>Pricing!$B$34*Class2D!$O6</f>
        <v>9.167922484799999E-3</v>
      </c>
      <c r="U6" s="39">
        <f t="shared" ref="U6:U50" si="0">SUM(P6:T6)</f>
        <v>18.473634086651465</v>
      </c>
      <c r="V6" s="15" t="s">
        <v>44</v>
      </c>
      <c r="W6" s="64">
        <v>5.3094000000000001</v>
      </c>
      <c r="X6" s="153">
        <v>2.3454259259259258E-2</v>
      </c>
      <c r="Y6" s="38">
        <v>0.56290222000000001</v>
      </c>
      <c r="Z6" s="39">
        <v>5.9773460800000002</v>
      </c>
      <c r="AA6" s="39">
        <f>Pricing!$B$5*Class2D!$Y6</f>
        <v>0.10807722624</v>
      </c>
      <c r="AB6" s="39">
        <f>Pricing!$B$11*Class2D!$Y6</f>
        <v>0.26268770266666669</v>
      </c>
      <c r="AC6" s="39">
        <f>Pricing!$B$23*Class2D!$Y6</f>
        <v>1.7981598694444448E-2</v>
      </c>
      <c r="AD6" s="39">
        <f>Pricing!$B$34*Class2D!$Y6</f>
        <v>9.2977036447167982E-3</v>
      </c>
      <c r="AE6" s="39">
        <f t="shared" ref="AE6:AE42" si="1">SUM(Z6:AD6)</f>
        <v>6.3753903112458277</v>
      </c>
    </row>
    <row r="7" spans="1:31" s="21" customFormat="1" ht="18" customHeight="1" x14ac:dyDescent="0.25">
      <c r="A7" s="50">
        <v>31</v>
      </c>
      <c r="B7" s="50">
        <v>12</v>
      </c>
      <c r="C7" s="50">
        <v>8</v>
      </c>
      <c r="D7" s="56">
        <v>4</v>
      </c>
      <c r="E7" s="56">
        <v>192</v>
      </c>
      <c r="F7" s="56">
        <v>372</v>
      </c>
      <c r="G7" s="56">
        <v>768</v>
      </c>
      <c r="H7" s="56">
        <v>8</v>
      </c>
      <c r="I7" s="56">
        <v>30</v>
      </c>
      <c r="J7" s="56">
        <v>32</v>
      </c>
      <c r="K7" s="107" t="s">
        <v>15</v>
      </c>
      <c r="L7" s="12" t="s">
        <v>42</v>
      </c>
      <c r="M7" s="64">
        <v>16.288</v>
      </c>
      <c r="N7" s="153">
        <v>1.3258796296296296E-2</v>
      </c>
      <c r="O7" s="38">
        <v>0.31821111000000002</v>
      </c>
      <c r="P7" s="183">
        <v>20.732090199999998</v>
      </c>
      <c r="Q7" s="39">
        <f>Pricing!$B$5*Class2D!$O7</f>
        <v>6.1096533120000004E-2</v>
      </c>
      <c r="R7" s="39">
        <f>Pricing!$B$11*Class2D!$O7</f>
        <v>0.14849851800000002</v>
      </c>
      <c r="S7" s="39">
        <f>Pricing!$B$23*Class2D!$O7</f>
        <v>1.0165077125000001E-2</v>
      </c>
      <c r="T7" s="39">
        <f>Pricing!$B$34*Class2D!$O7</f>
        <v>5.2560329167584E-3</v>
      </c>
      <c r="U7" s="39">
        <f t="shared" si="0"/>
        <v>20.957106361161756</v>
      </c>
      <c r="V7" s="15" t="s">
        <v>43</v>
      </c>
      <c r="W7" s="64">
        <v>5.3094000000000001</v>
      </c>
      <c r="X7" s="153">
        <v>1.3077361111111109E-2</v>
      </c>
      <c r="Y7" s="38">
        <v>0.31385666000000001</v>
      </c>
      <c r="Z7" s="39">
        <v>6.6655622000000001</v>
      </c>
      <c r="AA7" s="39">
        <f>Pricing!$B$5*Class2D!$Y7</f>
        <v>6.0260478720000003E-2</v>
      </c>
      <c r="AB7" s="39">
        <f>Pricing!$B$11*Class2D!$Y7</f>
        <v>0.14646644133333336</v>
      </c>
      <c r="AC7" s="39">
        <f>Pricing!$B$23*Class2D!$Y7</f>
        <v>1.002597663888889E-2</v>
      </c>
      <c r="AD7" s="39">
        <f>Pricing!$B$34*Class2D!$Y7</f>
        <v>5.1841085501503998E-3</v>
      </c>
      <c r="AE7" s="39">
        <f t="shared" si="1"/>
        <v>6.8874992052423725</v>
      </c>
    </row>
    <row r="8" spans="1:31" s="21" customFormat="1" ht="18" customHeight="1" x14ac:dyDescent="0.25">
      <c r="A8" s="51">
        <v>63</v>
      </c>
      <c r="B8" s="51">
        <v>12</v>
      </c>
      <c r="C8" s="51">
        <v>8</v>
      </c>
      <c r="D8" s="57">
        <v>8</v>
      </c>
      <c r="E8" s="57">
        <v>192</v>
      </c>
      <c r="F8" s="58">
        <v>756</v>
      </c>
      <c r="G8" s="58">
        <v>1536</v>
      </c>
      <c r="H8" s="58">
        <v>8</v>
      </c>
      <c r="I8" s="58">
        <v>62</v>
      </c>
      <c r="J8" s="58">
        <v>64</v>
      </c>
      <c r="K8" s="108" t="s">
        <v>16</v>
      </c>
      <c r="L8" s="13" t="s">
        <v>42</v>
      </c>
      <c r="M8" s="65">
        <v>16.288</v>
      </c>
      <c r="N8" s="154">
        <v>8.2610995370370373E-3</v>
      </c>
      <c r="O8" s="40">
        <v>0.19826637999999999</v>
      </c>
      <c r="P8" s="198">
        <v>25.834902320000001</v>
      </c>
      <c r="Q8" s="39">
        <f>Pricing!$B$5*Class2D!$O8</f>
        <v>3.806714496E-2</v>
      </c>
      <c r="R8" s="39">
        <f>Pricing!$B$11*Class2D!$O8</f>
        <v>9.2524310666666679E-2</v>
      </c>
      <c r="S8" s="39">
        <f>Pricing!$B$23*Class2D!$O8</f>
        <v>6.3335093611111117E-3</v>
      </c>
      <c r="T8" s="39">
        <f>Pricing!$B$34*Class2D!$O8</f>
        <v>3.2748530356671995E-3</v>
      </c>
      <c r="U8" s="39">
        <f t="shared" si="0"/>
        <v>25.975102138023445</v>
      </c>
      <c r="V8" s="16" t="s">
        <v>43</v>
      </c>
      <c r="W8" s="67">
        <v>5.3094000000000001</v>
      </c>
      <c r="X8" s="156">
        <v>8.3499652777777773E-3</v>
      </c>
      <c r="Y8" s="93">
        <v>0.20039915999999999</v>
      </c>
      <c r="Z8" s="46">
        <v>8.5119944000000007</v>
      </c>
      <c r="AA8" s="39">
        <f>Pricing!$B$5*Class2D!$Y8</f>
        <v>3.8476638719999998E-2</v>
      </c>
      <c r="AB8" s="39">
        <f>Pricing!$B$11*Class2D!$Y8</f>
        <v>9.3519608000000004E-2</v>
      </c>
      <c r="AC8" s="39">
        <f>Pricing!$B$23*Class2D!$Y8</f>
        <v>6.4016398333333344E-3</v>
      </c>
      <c r="AD8" s="39">
        <f>Pricing!$B$34*Class2D!$Y8</f>
        <v>3.3100811013503993E-3</v>
      </c>
      <c r="AE8" s="39">
        <f t="shared" si="1"/>
        <v>8.6537023676546845</v>
      </c>
    </row>
    <row r="9" spans="1:31" ht="18" customHeight="1" x14ac:dyDescent="0.25">
      <c r="A9" s="101" t="s">
        <v>79</v>
      </c>
      <c r="B9" s="102"/>
      <c r="C9" s="102"/>
      <c r="D9" s="103"/>
      <c r="E9" s="103"/>
      <c r="F9" s="103"/>
      <c r="G9" s="103"/>
      <c r="H9" s="103"/>
      <c r="I9" s="103"/>
      <c r="J9" s="103"/>
      <c r="K9" s="104"/>
      <c r="L9" s="112"/>
      <c r="M9" s="66"/>
      <c r="N9" s="155"/>
      <c r="O9" s="89"/>
      <c r="P9" s="181"/>
      <c r="Q9" s="211"/>
      <c r="R9" s="66"/>
      <c r="S9" s="155"/>
      <c r="T9" s="89"/>
      <c r="U9" s="42"/>
      <c r="V9" s="23"/>
      <c r="W9" s="72"/>
      <c r="X9" s="160"/>
      <c r="Y9" s="92"/>
      <c r="Z9" s="197"/>
      <c r="AA9" s="72"/>
      <c r="AB9" s="160"/>
      <c r="AC9" s="92"/>
      <c r="AD9" s="197"/>
      <c r="AE9" s="80"/>
    </row>
    <row r="10" spans="1:31" ht="18" customHeight="1" x14ac:dyDescent="0.25">
      <c r="A10" s="49">
        <v>5</v>
      </c>
      <c r="B10" s="49">
        <v>6</v>
      </c>
      <c r="C10" s="49">
        <v>5</v>
      </c>
      <c r="D10" s="54">
        <v>1</v>
      </c>
      <c r="E10" s="54">
        <v>48</v>
      </c>
      <c r="F10" s="55">
        <v>30</v>
      </c>
      <c r="G10" s="55">
        <v>48</v>
      </c>
      <c r="H10" s="55">
        <v>4</v>
      </c>
      <c r="I10" s="55">
        <v>4</v>
      </c>
      <c r="J10" s="55">
        <v>4</v>
      </c>
      <c r="K10" s="106" t="s">
        <v>25</v>
      </c>
      <c r="L10" s="81" t="s">
        <v>46</v>
      </c>
      <c r="M10" s="63">
        <v>5.6719999999999997</v>
      </c>
      <c r="N10" s="152">
        <v>0.11405884259259259</v>
      </c>
      <c r="O10" s="37">
        <v>2.73741222</v>
      </c>
      <c r="P10" s="182">
        <v>15.526602110000001</v>
      </c>
      <c r="Q10" s="39">
        <f>Pricing!$B$5*Class2D!$O10</f>
        <v>0.52558314624000002</v>
      </c>
      <c r="R10" s="39">
        <f>Pricing!$B$11*Class2D!$O10</f>
        <v>1.2774590360000002</v>
      </c>
      <c r="S10" s="39">
        <f>Pricing!$B$23*Class2D!$O10</f>
        <v>8.7445112583333345E-2</v>
      </c>
      <c r="T10" s="39">
        <f>Pricing!$B$34*Class2D!$O10</f>
        <v>4.5215042099116795E-2</v>
      </c>
      <c r="U10" s="39">
        <f t="shared" si="0"/>
        <v>17.462304446922449</v>
      </c>
      <c r="V10" s="22" t="s">
        <v>48</v>
      </c>
      <c r="W10" s="71">
        <v>1.7016</v>
      </c>
      <c r="X10" s="166">
        <v>0.11497424768518517</v>
      </c>
      <c r="Y10" s="96">
        <v>2.7593819399999999</v>
      </c>
      <c r="Z10" s="77">
        <v>4.6953642999999996</v>
      </c>
      <c r="AA10" s="39">
        <f>Pricing!$B$5*Class2D!$Y10</f>
        <v>0.52980133247999994</v>
      </c>
      <c r="AB10" s="39">
        <f>Pricing!$B$11*Class2D!$Y10</f>
        <v>1.2877115720000001</v>
      </c>
      <c r="AC10" s="39">
        <f>Pricing!$B$23*Class2D!$Y10</f>
        <v>8.8146923083333342E-2</v>
      </c>
      <c r="AD10" s="39">
        <f>Pricing!$B$34*Class2D!$Y10</f>
        <v>4.5577925631033592E-2</v>
      </c>
      <c r="AE10" s="39">
        <f t="shared" si="1"/>
        <v>6.6466020531943668</v>
      </c>
    </row>
    <row r="11" spans="1:31" ht="18" customHeight="1" x14ac:dyDescent="0.25">
      <c r="A11" s="50">
        <v>9</v>
      </c>
      <c r="B11" s="50">
        <v>6</v>
      </c>
      <c r="C11" s="50">
        <v>5</v>
      </c>
      <c r="D11" s="56">
        <v>2</v>
      </c>
      <c r="E11" s="56">
        <v>48</v>
      </c>
      <c r="F11" s="56">
        <v>54</v>
      </c>
      <c r="G11" s="56">
        <v>96</v>
      </c>
      <c r="H11" s="56">
        <v>4</v>
      </c>
      <c r="I11" s="56">
        <v>8</v>
      </c>
      <c r="J11" s="56">
        <v>8</v>
      </c>
      <c r="K11" s="107" t="s">
        <v>23</v>
      </c>
      <c r="L11" s="82" t="s">
        <v>46</v>
      </c>
      <c r="M11" s="64">
        <v>5.6719999999999997</v>
      </c>
      <c r="N11" s="153">
        <v>5.9133460648148145E-2</v>
      </c>
      <c r="O11" s="38">
        <v>1.4192030499999999</v>
      </c>
      <c r="P11" s="183">
        <v>16.09943938</v>
      </c>
      <c r="Q11" s="39">
        <f>Pricing!$B$5*Class2D!$O11</f>
        <v>0.27248698560000001</v>
      </c>
      <c r="R11" s="39">
        <f>Pricing!$B$11*Class2D!$O11</f>
        <v>0.66229475666666671</v>
      </c>
      <c r="S11" s="39">
        <f>Pricing!$B$23*Class2D!$O11</f>
        <v>4.5335652986111113E-2</v>
      </c>
      <c r="T11" s="39">
        <f>Pricing!$B$34*Class2D!$O11</f>
        <v>2.3441601226191995E-2</v>
      </c>
      <c r="U11" s="39">
        <f t="shared" si="0"/>
        <v>17.102998376478972</v>
      </c>
      <c r="V11" s="15" t="s">
        <v>48</v>
      </c>
      <c r="W11" s="64">
        <v>1.7016</v>
      </c>
      <c r="X11" s="153">
        <v>5.876829861111111E-2</v>
      </c>
      <c r="Y11" s="38">
        <v>1.4104391599999999</v>
      </c>
      <c r="Z11" s="39">
        <v>4.80000654</v>
      </c>
      <c r="AA11" s="39">
        <f>Pricing!$B$5*Class2D!$Y11</f>
        <v>0.27080431871999999</v>
      </c>
      <c r="AB11" s="39">
        <f>Pricing!$B$11*Class2D!$Y11</f>
        <v>0.6582049413333334</v>
      </c>
      <c r="AC11" s="39">
        <f>Pricing!$B$23*Class2D!$Y11</f>
        <v>4.5055695388888893E-2</v>
      </c>
      <c r="AD11" s="39">
        <f>Pricing!$B$34*Class2D!$Y11</f>
        <v>2.3296844198950395E-2</v>
      </c>
      <c r="AE11" s="39">
        <f t="shared" si="1"/>
        <v>5.7973683396411726</v>
      </c>
    </row>
    <row r="12" spans="1:31" ht="18" customHeight="1" x14ac:dyDescent="0.25">
      <c r="A12" s="50">
        <v>15</v>
      </c>
      <c r="B12" s="50">
        <v>6</v>
      </c>
      <c r="C12" s="50">
        <v>4</v>
      </c>
      <c r="D12" s="56">
        <v>4</v>
      </c>
      <c r="E12" s="56">
        <v>48</v>
      </c>
      <c r="F12" s="56">
        <v>90</v>
      </c>
      <c r="G12" s="56">
        <v>192</v>
      </c>
      <c r="H12" s="56">
        <v>4</v>
      </c>
      <c r="I12" s="56">
        <v>14</v>
      </c>
      <c r="J12" s="56">
        <v>16</v>
      </c>
      <c r="K12" s="107" t="s">
        <v>22</v>
      </c>
      <c r="L12" s="82" t="s">
        <v>45</v>
      </c>
      <c r="M12" s="64">
        <v>5.6719999999999997</v>
      </c>
      <c r="N12" s="153">
        <v>3.420386574074074E-2</v>
      </c>
      <c r="O12" s="38">
        <v>0.82089277000000005</v>
      </c>
      <c r="P12" s="183">
        <v>18.624415160000002</v>
      </c>
      <c r="Q12" s="39">
        <f>Pricing!$B$5*Class2D!$O12</f>
        <v>0.15761141184000002</v>
      </c>
      <c r="R12" s="39">
        <f>Pricing!$B$11*Class2D!$O12</f>
        <v>0.38308329266666674</v>
      </c>
      <c r="S12" s="39">
        <f>Pricing!$B$23*Class2D!$O12</f>
        <v>2.6222963486111115E-2</v>
      </c>
      <c r="T12" s="39">
        <f>Pricing!$B$34*Class2D!$O12</f>
        <v>1.3559047074908799E-2</v>
      </c>
      <c r="U12" s="39">
        <f t="shared" si="0"/>
        <v>19.204891875067691</v>
      </c>
      <c r="V12" s="15" t="s">
        <v>47</v>
      </c>
      <c r="W12" s="64">
        <v>1.7016</v>
      </c>
      <c r="X12" s="153">
        <v>3.4004432870370367E-2</v>
      </c>
      <c r="Y12" s="38">
        <v>0.81610638000000002</v>
      </c>
      <c r="Z12" s="39">
        <v>5.5547464399999997</v>
      </c>
      <c r="AA12" s="39">
        <f>Pricing!$B$5*Class2D!$Y12</f>
        <v>0.15669242496000002</v>
      </c>
      <c r="AB12" s="39">
        <f>Pricing!$B$11*Class2D!$Y12</f>
        <v>0.38084964400000004</v>
      </c>
      <c r="AC12" s="39">
        <f>Pricing!$B$23*Class2D!$Y12</f>
        <v>2.607006491666667E-2</v>
      </c>
      <c r="AD12" s="39">
        <f>Pricing!$B$34*Class2D!$Y12</f>
        <v>1.3479988165267199E-2</v>
      </c>
      <c r="AE12" s="39">
        <f t="shared" si="1"/>
        <v>6.131838562041934</v>
      </c>
    </row>
    <row r="13" spans="1:31" ht="18" customHeight="1" x14ac:dyDescent="0.25">
      <c r="A13" s="50">
        <v>31</v>
      </c>
      <c r="B13" s="50">
        <v>6</v>
      </c>
      <c r="C13" s="50">
        <v>4</v>
      </c>
      <c r="D13" s="56">
        <v>8</v>
      </c>
      <c r="E13" s="56">
        <v>48</v>
      </c>
      <c r="F13" s="56">
        <v>186</v>
      </c>
      <c r="G13" s="56">
        <v>384</v>
      </c>
      <c r="H13" s="56">
        <v>4</v>
      </c>
      <c r="I13" s="56">
        <v>30</v>
      </c>
      <c r="J13" s="56">
        <v>32</v>
      </c>
      <c r="K13" s="107" t="s">
        <v>21</v>
      </c>
      <c r="L13" s="82" t="s">
        <v>45</v>
      </c>
      <c r="M13" s="64">
        <v>5.6719999999999997</v>
      </c>
      <c r="N13" s="153">
        <v>1.7088923611111109E-2</v>
      </c>
      <c r="O13" s="38">
        <v>0.41013416000000003</v>
      </c>
      <c r="P13" s="183">
        <v>18.610247600000001</v>
      </c>
      <c r="Q13" s="39">
        <f>Pricing!$B$5*Class2D!$O13</f>
        <v>7.8745758720000003E-2</v>
      </c>
      <c r="R13" s="39">
        <f>Pricing!$B$11*Class2D!$O13</f>
        <v>0.19139594133333337</v>
      </c>
      <c r="S13" s="39">
        <f>Pricing!$B$23*Class2D!$O13</f>
        <v>1.3101507888888891E-2</v>
      </c>
      <c r="T13" s="39">
        <f>Pricing!$B$34*Class2D!$O13</f>
        <v>6.7743663797503999E-3</v>
      </c>
      <c r="U13" s="39">
        <f t="shared" si="0"/>
        <v>18.900265174321973</v>
      </c>
      <c r="V13" s="15" t="s">
        <v>47</v>
      </c>
      <c r="W13" s="64">
        <v>1.7016</v>
      </c>
      <c r="X13" s="153">
        <v>1.7127175925925928E-2</v>
      </c>
      <c r="Y13" s="38">
        <v>0.41105222000000002</v>
      </c>
      <c r="Z13" s="39">
        <v>5.5955716000000004</v>
      </c>
      <c r="AA13" s="39">
        <f>Pricing!$B$5*Class2D!$Y13</f>
        <v>7.8922026240000012E-2</v>
      </c>
      <c r="AB13" s="39">
        <f>Pricing!$B$11*Class2D!$Y13</f>
        <v>0.19182436933333338</v>
      </c>
      <c r="AC13" s="39">
        <f>Pricing!$B$23*Class2D!$Y13</f>
        <v>1.3130834805555559E-2</v>
      </c>
      <c r="AD13" s="39">
        <f>Pricing!$B$34*Class2D!$Y13</f>
        <v>6.7895303807167995E-3</v>
      </c>
      <c r="AE13" s="39">
        <f t="shared" si="1"/>
        <v>5.8862383607596058</v>
      </c>
    </row>
    <row r="14" spans="1:31" ht="18" customHeight="1" x14ac:dyDescent="0.25">
      <c r="A14" s="51">
        <v>63</v>
      </c>
      <c r="B14" s="51">
        <v>6</v>
      </c>
      <c r="C14" s="51">
        <v>4</v>
      </c>
      <c r="D14" s="57">
        <v>16</v>
      </c>
      <c r="E14" s="57">
        <v>48</v>
      </c>
      <c r="F14" s="58">
        <v>378</v>
      </c>
      <c r="G14" s="58">
        <v>768</v>
      </c>
      <c r="H14" s="58">
        <v>4</v>
      </c>
      <c r="I14" s="58">
        <v>62</v>
      </c>
      <c r="J14" s="58">
        <v>64</v>
      </c>
      <c r="K14" s="108" t="s">
        <v>20</v>
      </c>
      <c r="L14" s="83" t="s">
        <v>45</v>
      </c>
      <c r="M14" s="65">
        <v>5.6719999999999997</v>
      </c>
      <c r="N14" s="154">
        <v>9.9813541666666662E-3</v>
      </c>
      <c r="O14" s="40">
        <v>0.2395525</v>
      </c>
      <c r="P14" s="198">
        <v>21.739868479999998</v>
      </c>
      <c r="Q14" s="39">
        <f>Pricing!$B$5*Class2D!$O14</f>
        <v>4.599408E-2</v>
      </c>
      <c r="R14" s="39">
        <f>Pricing!$B$11*Class2D!$O14</f>
        <v>0.11179116666666668</v>
      </c>
      <c r="S14" s="39">
        <f>Pricing!$B$23*Class2D!$O14</f>
        <v>7.6523715277777788E-3</v>
      </c>
      <c r="T14" s="39">
        <f>Pricing!$B$34*Class2D!$O14</f>
        <v>3.9567940455999999E-3</v>
      </c>
      <c r="U14" s="39">
        <f t="shared" si="0"/>
        <v>21.909262892240044</v>
      </c>
      <c r="V14" s="16" t="s">
        <v>47</v>
      </c>
      <c r="W14" s="67">
        <v>1.7016</v>
      </c>
      <c r="X14" s="156">
        <v>1.0046805555555555E-2</v>
      </c>
      <c r="Y14" s="93">
        <v>0.24112333</v>
      </c>
      <c r="Z14" s="46">
        <v>6.5647272000000001</v>
      </c>
      <c r="AA14" s="39">
        <f>Pricing!$B$5*Class2D!$Y14</f>
        <v>4.6295679360000001E-2</v>
      </c>
      <c r="AB14" s="39">
        <f>Pricing!$B$11*Class2D!$Y14</f>
        <v>0.11252422066666667</v>
      </c>
      <c r="AC14" s="39">
        <f>Pricing!$B$23*Class2D!$Y14</f>
        <v>7.7025508194444453E-3</v>
      </c>
      <c r="AD14" s="39">
        <f>Pricing!$B$34*Class2D!$Y14</f>
        <v>3.9827401358751994E-3</v>
      </c>
      <c r="AE14" s="39">
        <f t="shared" si="1"/>
        <v>6.7352323909819862</v>
      </c>
    </row>
    <row r="15" spans="1:31" ht="18" customHeight="1" x14ac:dyDescent="0.25">
      <c r="A15" s="101" t="s">
        <v>80</v>
      </c>
      <c r="B15" s="102"/>
      <c r="C15" s="102"/>
      <c r="D15" s="103"/>
      <c r="E15" s="103"/>
      <c r="F15" s="103"/>
      <c r="G15" s="103"/>
      <c r="H15" s="103"/>
      <c r="I15" s="103"/>
      <c r="J15" s="103"/>
      <c r="K15" s="104"/>
      <c r="L15" s="112"/>
      <c r="M15" s="66"/>
      <c r="N15" s="164"/>
      <c r="O15" s="89"/>
      <c r="P15" s="181"/>
      <c r="Q15" s="211"/>
      <c r="R15" s="66"/>
      <c r="S15" s="155"/>
      <c r="T15" s="89"/>
      <c r="U15" s="42"/>
      <c r="V15" s="23"/>
      <c r="W15" s="72"/>
      <c r="X15" s="160"/>
      <c r="Y15" s="92"/>
      <c r="Z15" s="197"/>
      <c r="AA15" s="72"/>
      <c r="AB15" s="160"/>
      <c r="AC15" s="92"/>
      <c r="AD15" s="197"/>
      <c r="AE15" s="80"/>
    </row>
    <row r="16" spans="1:31" s="21" customFormat="1" ht="18" customHeight="1" x14ac:dyDescent="0.25">
      <c r="A16" s="49">
        <v>3</v>
      </c>
      <c r="B16" s="49">
        <v>1</v>
      </c>
      <c r="C16" s="49">
        <v>3</v>
      </c>
      <c r="D16" s="54">
        <v>1</v>
      </c>
      <c r="E16" s="54">
        <v>4</v>
      </c>
      <c r="F16" s="55">
        <v>3</v>
      </c>
      <c r="G16" s="55">
        <v>4</v>
      </c>
      <c r="H16" s="55">
        <v>1</v>
      </c>
      <c r="I16" s="55">
        <v>1</v>
      </c>
      <c r="J16" s="55">
        <v>1</v>
      </c>
      <c r="K16" s="106" t="s">
        <v>31</v>
      </c>
      <c r="L16" s="11" t="s">
        <v>83</v>
      </c>
      <c r="M16" s="63">
        <v>1.006</v>
      </c>
      <c r="N16" s="152">
        <v>0.37882181712962965</v>
      </c>
      <c r="O16" s="37">
        <v>9.0917236100000007</v>
      </c>
      <c r="P16" s="182">
        <v>9.1462739499999994</v>
      </c>
      <c r="Q16" s="39">
        <f>Pricing!$B$5*Class2D!$O16</f>
        <v>1.7456109331200003</v>
      </c>
      <c r="R16" s="39">
        <f>Pricing!$B$11*Class2D!$O16</f>
        <v>4.2428043513333344</v>
      </c>
      <c r="S16" s="39">
        <f>Pricing!$B$23*Class2D!$O16</f>
        <v>0.29043005976388897</v>
      </c>
      <c r="T16" s="39">
        <f>Pricing!$B$34*Class2D!$O16</f>
        <v>0.15017199922475838</v>
      </c>
      <c r="U16" s="39">
        <f t="shared" si="0"/>
        <v>15.57529129344198</v>
      </c>
      <c r="V16" s="11" t="s">
        <v>84</v>
      </c>
      <c r="W16" s="71">
        <v>0.30180000000000001</v>
      </c>
      <c r="X16" s="166">
        <v>0.37146804398148148</v>
      </c>
      <c r="Y16" s="96">
        <v>8.9152330499999994</v>
      </c>
      <c r="Z16" s="77">
        <v>2.6906173299999998</v>
      </c>
      <c r="AA16" s="39">
        <f>Pricing!$B$5*Class2D!$Y16</f>
        <v>1.7117247456</v>
      </c>
      <c r="AB16" s="39">
        <f>Pricing!$B$11*Class2D!$Y16</f>
        <v>4.1604420900000001</v>
      </c>
      <c r="AC16" s="39">
        <f>Pricing!$B$23*Class2D!$Y16</f>
        <v>0.28479216687500003</v>
      </c>
      <c r="AD16" s="39">
        <f>Pricing!$B$34*Class2D!$Y16</f>
        <v>0.14725682698939196</v>
      </c>
      <c r="AE16" s="39">
        <f t="shared" si="1"/>
        <v>8.9948331594643918</v>
      </c>
    </row>
    <row r="17" spans="1:31" s="21" customFormat="1" ht="18" customHeight="1" x14ac:dyDescent="0.25">
      <c r="A17" s="50">
        <v>3</v>
      </c>
      <c r="B17" s="50">
        <v>2</v>
      </c>
      <c r="C17" s="50">
        <v>2</v>
      </c>
      <c r="D17" s="56">
        <v>2</v>
      </c>
      <c r="E17" s="56">
        <v>4</v>
      </c>
      <c r="F17" s="56">
        <v>6</v>
      </c>
      <c r="G17" s="56">
        <v>8</v>
      </c>
      <c r="H17" s="56">
        <v>1</v>
      </c>
      <c r="I17" s="56">
        <v>2</v>
      </c>
      <c r="J17" s="56">
        <v>2</v>
      </c>
      <c r="K17" s="107" t="s">
        <v>30</v>
      </c>
      <c r="L17" s="12" t="s">
        <v>83</v>
      </c>
      <c r="M17" s="64">
        <v>1.006</v>
      </c>
      <c r="N17" s="153">
        <v>0.19000796296296296</v>
      </c>
      <c r="O17" s="38">
        <v>4.5601911099999999</v>
      </c>
      <c r="P17" s="183">
        <v>9.1751044999999998</v>
      </c>
      <c r="Q17" s="39">
        <f>Pricing!$B$5*Class2D!$O17</f>
        <v>0.87555669311999995</v>
      </c>
      <c r="R17" s="39">
        <f>Pricing!$B$11*Class2D!$O17</f>
        <v>2.128089184666667</v>
      </c>
      <c r="S17" s="39">
        <f>Pricing!$B$23*Class2D!$O17</f>
        <v>0.14567277156944447</v>
      </c>
      <c r="T17" s="39">
        <f>Pricing!$B$34*Class2D!$O17</f>
        <v>7.5322683047958389E-2</v>
      </c>
      <c r="U17" s="39">
        <f t="shared" si="0"/>
        <v>12.399745832404069</v>
      </c>
      <c r="V17" s="12" t="s">
        <v>84</v>
      </c>
      <c r="W17" s="64">
        <v>0.30180000000000001</v>
      </c>
      <c r="X17" s="153">
        <v>0.19692824074074075</v>
      </c>
      <c r="Y17" s="38">
        <v>4.7262777700000003</v>
      </c>
      <c r="Z17" s="39">
        <v>2.85278126</v>
      </c>
      <c r="AA17" s="39">
        <f>Pricing!$B$5*Class2D!$Y17</f>
        <v>0.90744533184000009</v>
      </c>
      <c r="AB17" s="39">
        <f>Pricing!$B$11*Class2D!$Y17</f>
        <v>2.2055962926666672</v>
      </c>
      <c r="AC17" s="39">
        <f>Pricing!$B$23*Class2D!$Y17</f>
        <v>0.1509783176527778</v>
      </c>
      <c r="AD17" s="39">
        <f>Pricing!$B$34*Class2D!$Y17</f>
        <v>7.8066009489308794E-2</v>
      </c>
      <c r="AE17" s="39">
        <f t="shared" si="1"/>
        <v>6.194867211648754</v>
      </c>
    </row>
    <row r="18" spans="1:31" s="21" customFormat="1" ht="18" customHeight="1" x14ac:dyDescent="0.25">
      <c r="A18" s="50">
        <v>5</v>
      </c>
      <c r="B18" s="50">
        <v>2</v>
      </c>
      <c r="C18" s="50">
        <v>1</v>
      </c>
      <c r="D18" s="56">
        <v>5</v>
      </c>
      <c r="E18" s="56">
        <v>4</v>
      </c>
      <c r="F18" s="56">
        <v>10</v>
      </c>
      <c r="G18" s="56">
        <v>20</v>
      </c>
      <c r="H18" s="56">
        <v>1</v>
      </c>
      <c r="I18" s="56">
        <v>4</v>
      </c>
      <c r="J18" s="56">
        <v>5</v>
      </c>
      <c r="K18" s="107" t="s">
        <v>29</v>
      </c>
      <c r="L18" s="12" t="s">
        <v>82</v>
      </c>
      <c r="M18" s="64">
        <v>1.006</v>
      </c>
      <c r="N18" s="153">
        <v>0.10569244212962962</v>
      </c>
      <c r="O18" s="38">
        <v>2.5366186100000001</v>
      </c>
      <c r="P18" s="183">
        <v>12.759191599999999</v>
      </c>
      <c r="Q18" s="39">
        <f>Pricing!$B$5*Class2D!$O18</f>
        <v>0.48703077312000004</v>
      </c>
      <c r="R18" s="39">
        <f>Pricing!$B$11*Class2D!$O18</f>
        <v>1.1837553513333336</v>
      </c>
      <c r="S18" s="39">
        <f>Pricing!$B$23*Class2D!$O18</f>
        <v>8.1030872263888901E-2</v>
      </c>
      <c r="T18" s="39">
        <f>Pricing!$B$34*Class2D!$O18</f>
        <v>4.1898445693558398E-2</v>
      </c>
      <c r="U18" s="39">
        <f t="shared" si="0"/>
        <v>14.552907042410782</v>
      </c>
      <c r="V18" s="12" t="s">
        <v>85</v>
      </c>
      <c r="W18" s="64">
        <v>0.30180000000000001</v>
      </c>
      <c r="X18" s="153">
        <v>0.10635280092592592</v>
      </c>
      <c r="Y18" s="38">
        <v>2.55246722</v>
      </c>
      <c r="Z18" s="39">
        <v>3.8516729999999999</v>
      </c>
      <c r="AA18" s="39">
        <f>Pricing!$B$5*Class2D!$Y18</f>
        <v>0.49007370624000002</v>
      </c>
      <c r="AB18" s="39">
        <f>Pricing!$B$11*Class2D!$Y18</f>
        <v>1.1911513693333335</v>
      </c>
      <c r="AC18" s="39">
        <f>Pricing!$B$23*Class2D!$Y18</f>
        <v>8.1537147305555571E-2</v>
      </c>
      <c r="AD18" s="39">
        <f>Pricing!$B$34*Class2D!$Y18</f>
        <v>4.2160224158316793E-2</v>
      </c>
      <c r="AE18" s="39">
        <f t="shared" si="1"/>
        <v>5.6565954470372057</v>
      </c>
    </row>
    <row r="19" spans="1:31" s="21" customFormat="1" ht="18" customHeight="1" x14ac:dyDescent="0.25">
      <c r="A19" s="50">
        <v>9</v>
      </c>
      <c r="B19" s="50">
        <v>2</v>
      </c>
      <c r="C19" s="50">
        <v>1</v>
      </c>
      <c r="D19" s="56">
        <v>9</v>
      </c>
      <c r="E19" s="56">
        <v>4</v>
      </c>
      <c r="F19" s="56">
        <v>18</v>
      </c>
      <c r="G19" s="56">
        <v>36</v>
      </c>
      <c r="H19" s="56">
        <v>1</v>
      </c>
      <c r="I19" s="56">
        <v>8</v>
      </c>
      <c r="J19" s="56">
        <v>9</v>
      </c>
      <c r="K19" s="107" t="s">
        <v>28</v>
      </c>
      <c r="L19" s="12" t="s">
        <v>82</v>
      </c>
      <c r="M19" s="64">
        <v>1.006</v>
      </c>
      <c r="N19" s="153">
        <v>5.3795092592592596E-2</v>
      </c>
      <c r="O19" s="38">
        <v>1.2910822200000001</v>
      </c>
      <c r="P19" s="183">
        <v>11.68945839</v>
      </c>
      <c r="Q19" s="39">
        <f>Pricing!$B$5*Class2D!$O19</f>
        <v>0.24788778624000002</v>
      </c>
      <c r="R19" s="39">
        <f>Pricing!$B$11*Class2D!$O19</f>
        <v>0.60250503600000016</v>
      </c>
      <c r="S19" s="39">
        <f>Pricing!$B$23*Class2D!$O19</f>
        <v>4.1242904250000011E-2</v>
      </c>
      <c r="T19" s="39">
        <f>Pricing!$B$34*Class2D!$O19</f>
        <v>2.1325373103916797E-2</v>
      </c>
      <c r="U19" s="39">
        <f t="shared" si="0"/>
        <v>12.602419489593917</v>
      </c>
      <c r="V19" s="12" t="s">
        <v>84</v>
      </c>
      <c r="W19" s="64">
        <v>0.30180000000000001</v>
      </c>
      <c r="X19" s="153">
        <v>5.4374733796296294E-2</v>
      </c>
      <c r="Y19" s="38">
        <v>1.3049936099999999</v>
      </c>
      <c r="Z19" s="39">
        <v>3.5446236299999998</v>
      </c>
      <c r="AA19" s="39">
        <f>Pricing!$B$5*Class2D!$Y19</f>
        <v>0.25055877311999997</v>
      </c>
      <c r="AB19" s="39">
        <f>Pricing!$B$11*Class2D!$Y19</f>
        <v>0.60899701800000006</v>
      </c>
      <c r="AC19" s="39">
        <f>Pricing!$B$23*Class2D!$Y19</f>
        <v>4.1687295875000002E-2</v>
      </c>
      <c r="AD19" s="39">
        <f>Pricing!$B$34*Class2D!$Y19</f>
        <v>2.1555153653558395E-2</v>
      </c>
      <c r="AE19" s="39">
        <f t="shared" si="1"/>
        <v>4.4674218706485576</v>
      </c>
    </row>
    <row r="20" spans="1:31" s="21" customFormat="1" ht="18" customHeight="1" x14ac:dyDescent="0.25">
      <c r="A20" s="51">
        <v>17</v>
      </c>
      <c r="B20" s="51">
        <v>2</v>
      </c>
      <c r="C20" s="51">
        <v>1</v>
      </c>
      <c r="D20" s="57">
        <v>17</v>
      </c>
      <c r="E20" s="57">
        <v>4</v>
      </c>
      <c r="F20" s="58">
        <v>34</v>
      </c>
      <c r="G20" s="58">
        <v>68</v>
      </c>
      <c r="H20" s="58">
        <v>1</v>
      </c>
      <c r="I20" s="58">
        <v>16</v>
      </c>
      <c r="J20" s="58">
        <v>17</v>
      </c>
      <c r="K20" s="108" t="s">
        <v>27</v>
      </c>
      <c r="L20" s="13" t="s">
        <v>82</v>
      </c>
      <c r="M20" s="65">
        <v>1.006</v>
      </c>
      <c r="N20" s="154">
        <v>2.870417824074074E-2</v>
      </c>
      <c r="O20" s="40">
        <v>0.68890026999999998</v>
      </c>
      <c r="P20" s="198">
        <v>11.781572389999999</v>
      </c>
      <c r="Q20" s="39">
        <f>Pricing!$B$5*Class2D!$O20</f>
        <v>0.13226885184000001</v>
      </c>
      <c r="R20" s="39">
        <f>Pricing!$B$11*Class2D!$O20</f>
        <v>0.32148679266666669</v>
      </c>
      <c r="S20" s="39">
        <f>Pricing!$B$23*Class2D!$O20</f>
        <v>2.200653640277778E-2</v>
      </c>
      <c r="T20" s="39">
        <f>Pricing!$B$34*Class2D!$O20</f>
        <v>1.1378868875708797E-2</v>
      </c>
      <c r="U20" s="39">
        <f t="shared" si="0"/>
        <v>12.26871343978515</v>
      </c>
      <c r="V20" s="13" t="s">
        <v>84</v>
      </c>
      <c r="W20" s="67">
        <v>0.30180000000000001</v>
      </c>
      <c r="X20" s="156">
        <v>3.6953611111111111E-2</v>
      </c>
      <c r="Y20" s="93">
        <v>0.88688666000000005</v>
      </c>
      <c r="Z20" s="46">
        <v>4.5502606300000004</v>
      </c>
      <c r="AA20" s="39">
        <f>Pricing!$B$5*Class2D!$Y20</f>
        <v>0.17028223872000001</v>
      </c>
      <c r="AB20" s="39">
        <f>Pricing!$B$11*Class2D!$Y20</f>
        <v>0.4138804413333334</v>
      </c>
      <c r="AC20" s="39">
        <f>Pricing!$B$23*Class2D!$Y20</f>
        <v>2.8331101638888894E-2</v>
      </c>
      <c r="AD20" s="39">
        <f>Pricing!$B$34*Class2D!$Y20</f>
        <v>1.4649097193350398E-2</v>
      </c>
      <c r="AE20" s="39">
        <f t="shared" si="1"/>
        <v>5.1774035088855728</v>
      </c>
    </row>
    <row r="21" spans="1:31" ht="18" customHeight="1" x14ac:dyDescent="0.25">
      <c r="A21" s="101" t="s">
        <v>60</v>
      </c>
      <c r="B21" s="102"/>
      <c r="C21" s="102"/>
      <c r="D21" s="103"/>
      <c r="E21" s="103"/>
      <c r="F21" s="103"/>
      <c r="G21" s="103"/>
      <c r="H21" s="103"/>
      <c r="I21" s="103"/>
      <c r="J21" s="103"/>
      <c r="K21" s="102"/>
      <c r="L21" s="112"/>
      <c r="M21" s="66"/>
      <c r="N21" s="164"/>
      <c r="O21" s="89"/>
      <c r="P21" s="181"/>
      <c r="Q21" s="211"/>
      <c r="R21" s="66"/>
      <c r="S21" s="155"/>
      <c r="T21" s="89"/>
      <c r="U21" s="42"/>
      <c r="V21" s="23"/>
      <c r="W21" s="72"/>
      <c r="X21" s="160"/>
      <c r="Y21" s="92"/>
      <c r="Z21" s="197"/>
      <c r="AA21" s="72"/>
      <c r="AB21" s="160"/>
      <c r="AC21" s="92"/>
      <c r="AD21" s="197"/>
      <c r="AE21" s="80"/>
    </row>
    <row r="22" spans="1:31" ht="18" customHeight="1" x14ac:dyDescent="0.25">
      <c r="A22" s="49">
        <v>9</v>
      </c>
      <c r="B22" s="49">
        <v>6</v>
      </c>
      <c r="C22" s="49">
        <v>9</v>
      </c>
      <c r="D22" s="54">
        <v>1</v>
      </c>
      <c r="E22" s="54">
        <v>96</v>
      </c>
      <c r="F22" s="55">
        <v>54</v>
      </c>
      <c r="G22" s="55">
        <v>96</v>
      </c>
      <c r="H22" s="55">
        <v>8</v>
      </c>
      <c r="I22" s="55">
        <v>8</v>
      </c>
      <c r="J22" s="55">
        <v>8</v>
      </c>
      <c r="K22" s="106" t="s">
        <v>19</v>
      </c>
      <c r="L22" s="11" t="s">
        <v>49</v>
      </c>
      <c r="M22" s="63">
        <v>7.8239999999999998</v>
      </c>
      <c r="N22" s="152">
        <v>5.9637488425925922E-2</v>
      </c>
      <c r="O22" s="37">
        <v>1.4312997199999999</v>
      </c>
      <c r="P22" s="182">
        <v>11.198489</v>
      </c>
      <c r="Q22" s="39">
        <f>Pricing!$B$5*Class2D!$O22</f>
        <v>0.27480954623999998</v>
      </c>
      <c r="R22" s="39">
        <f>Pricing!$B$11*Class2D!$O22</f>
        <v>0.66793986933333338</v>
      </c>
      <c r="S22" s="39">
        <f>Pricing!$B$23*Class2D!$O22</f>
        <v>4.5722074388888895E-2</v>
      </c>
      <c r="T22" s="39">
        <f>Pricing!$B$34*Class2D!$O22</f>
        <v>2.3641407247116795E-2</v>
      </c>
      <c r="U22" s="39">
        <f t="shared" si="0"/>
        <v>12.21060189720934</v>
      </c>
      <c r="V22" s="22" t="s">
        <v>51</v>
      </c>
      <c r="W22" s="71">
        <v>2.4645999999999999</v>
      </c>
      <c r="X22" s="166">
        <v>6.2124664351851849E-2</v>
      </c>
      <c r="Y22" s="96">
        <v>1.49099194</v>
      </c>
      <c r="Z22" s="77">
        <v>3.6746987299999998</v>
      </c>
      <c r="AA22" s="39">
        <f>Pricing!$B$5*Class2D!$Y22</f>
        <v>0.28627045247999999</v>
      </c>
      <c r="AB22" s="39">
        <f>Pricing!$B$11*Class2D!$Y22</f>
        <v>0.69579623866666673</v>
      </c>
      <c r="AC22" s="39">
        <f>Pricing!$B$23*Class2D!$Y22</f>
        <v>4.7628909194444451E-2</v>
      </c>
      <c r="AD22" s="39">
        <f>Pricing!$B$34*Class2D!$Y22</f>
        <v>2.4627369909433598E-2</v>
      </c>
      <c r="AE22" s="39">
        <f t="shared" si="1"/>
        <v>4.729021700250545</v>
      </c>
    </row>
    <row r="23" spans="1:31" ht="18" customHeight="1" x14ac:dyDescent="0.25">
      <c r="A23" s="50">
        <v>17</v>
      </c>
      <c r="B23" s="50">
        <v>6</v>
      </c>
      <c r="C23" s="50">
        <v>9</v>
      </c>
      <c r="D23" s="56">
        <v>2</v>
      </c>
      <c r="E23" s="56">
        <v>96</v>
      </c>
      <c r="F23" s="56">
        <v>102</v>
      </c>
      <c r="G23" s="56">
        <v>192</v>
      </c>
      <c r="H23" s="56">
        <v>8</v>
      </c>
      <c r="I23" s="56">
        <v>16</v>
      </c>
      <c r="J23" s="56">
        <v>16</v>
      </c>
      <c r="K23" s="107" t="s">
        <v>17</v>
      </c>
      <c r="L23" s="12" t="s">
        <v>49</v>
      </c>
      <c r="M23" s="64">
        <v>7.8239999999999998</v>
      </c>
      <c r="N23" s="153">
        <v>3.3250277777777774E-2</v>
      </c>
      <c r="O23" s="38">
        <v>0.79800665999999998</v>
      </c>
      <c r="P23" s="183">
        <v>12.4872082</v>
      </c>
      <c r="Q23" s="39">
        <f>Pricing!$B$5*Class2D!$O23</f>
        <v>0.15321727871999999</v>
      </c>
      <c r="R23" s="39">
        <f>Pricing!$B$11*Class2D!$O23</f>
        <v>0.37240310800000004</v>
      </c>
      <c r="S23" s="39">
        <f>Pricing!$B$23*Class2D!$O23</f>
        <v>2.5491879416666668E-2</v>
      </c>
      <c r="T23" s="39">
        <f>Pricing!$B$34*Class2D!$O23</f>
        <v>1.3181027126150397E-2</v>
      </c>
      <c r="U23" s="39">
        <f t="shared" si="0"/>
        <v>13.051501493262816</v>
      </c>
      <c r="V23" s="20" t="s">
        <v>51</v>
      </c>
      <c r="W23" s="64">
        <v>2.4645999999999999</v>
      </c>
      <c r="X23" s="153">
        <v>3.1689803240740742E-2</v>
      </c>
      <c r="Y23" s="38">
        <v>0.76055527000000001</v>
      </c>
      <c r="Z23" s="39">
        <v>3.7489290199999998</v>
      </c>
      <c r="AA23" s="39">
        <f>Pricing!$B$5*Class2D!$Y23</f>
        <v>0.14602661184000001</v>
      </c>
      <c r="AB23" s="39">
        <f>Pricing!$B$11*Class2D!$Y23</f>
        <v>0.35492579266666674</v>
      </c>
      <c r="AC23" s="39">
        <f>Pricing!$B$23*Class2D!$Y23</f>
        <v>2.4295515569444447E-2</v>
      </c>
      <c r="AD23" s="39">
        <f>Pricing!$B$34*Class2D!$Y23</f>
        <v>1.2562426038908798E-2</v>
      </c>
      <c r="AE23" s="39">
        <f t="shared" si="1"/>
        <v>4.2867393661150199</v>
      </c>
    </row>
    <row r="24" spans="1:31" ht="18" customHeight="1" x14ac:dyDescent="0.25">
      <c r="A24" s="50">
        <v>31</v>
      </c>
      <c r="B24" s="50">
        <v>6</v>
      </c>
      <c r="C24" s="50">
        <v>8</v>
      </c>
      <c r="D24" s="56">
        <v>4</v>
      </c>
      <c r="E24" s="56">
        <v>96</v>
      </c>
      <c r="F24" s="56">
        <v>186</v>
      </c>
      <c r="G24" s="56">
        <v>384</v>
      </c>
      <c r="H24" s="56">
        <v>8</v>
      </c>
      <c r="I24" s="56">
        <v>30</v>
      </c>
      <c r="J24" s="56">
        <v>32</v>
      </c>
      <c r="K24" s="107" t="s">
        <v>14</v>
      </c>
      <c r="L24" s="12" t="s">
        <v>50</v>
      </c>
      <c r="M24" s="64">
        <v>7.8239999999999998</v>
      </c>
      <c r="N24" s="153">
        <v>1.8868483796296295E-2</v>
      </c>
      <c r="O24" s="38">
        <v>0.45284361000000001</v>
      </c>
      <c r="P24" s="183">
        <v>14.1721936</v>
      </c>
      <c r="Q24" s="39">
        <f>Pricing!$B$5*Class2D!$O24</f>
        <v>8.6945973120000006E-2</v>
      </c>
      <c r="R24" s="39">
        <f>Pricing!$B$11*Class2D!$O24</f>
        <v>0.21132701800000003</v>
      </c>
      <c r="S24" s="39">
        <f>Pricing!$B$23*Class2D!$O24</f>
        <v>1.4465837541666669E-2</v>
      </c>
      <c r="T24" s="39">
        <f>Pricing!$B$34*Class2D!$O24</f>
        <v>7.4798171575583992E-3</v>
      </c>
      <c r="U24" s="39">
        <f t="shared" si="0"/>
        <v>14.492412245819226</v>
      </c>
      <c r="V24" s="20" t="s">
        <v>52</v>
      </c>
      <c r="W24" s="64">
        <v>2.4645999999999999</v>
      </c>
      <c r="X24" s="153">
        <v>1.8414965277777778E-2</v>
      </c>
      <c r="Y24" s="38">
        <v>0.44195916000000002</v>
      </c>
      <c r="Z24" s="39">
        <v>4.3570101599999997</v>
      </c>
      <c r="AA24" s="39">
        <f>Pricing!$B$5*Class2D!$Y24</f>
        <v>8.4856158720000005E-2</v>
      </c>
      <c r="AB24" s="39">
        <f>Pricing!$B$11*Class2D!$Y24</f>
        <v>0.20624760800000003</v>
      </c>
      <c r="AC24" s="39">
        <f>Pricing!$B$23*Class2D!$Y24</f>
        <v>1.4118139833333336E-2</v>
      </c>
      <c r="AD24" s="39">
        <f>Pricing!$B$34*Class2D!$Y24</f>
        <v>7.3000339077503992E-3</v>
      </c>
      <c r="AE24" s="39">
        <f t="shared" si="1"/>
        <v>4.6695321004610832</v>
      </c>
    </row>
    <row r="25" spans="1:31" ht="18" customHeight="1" x14ac:dyDescent="0.25">
      <c r="A25" s="51">
        <v>63</v>
      </c>
      <c r="B25" s="51">
        <v>6</v>
      </c>
      <c r="C25" s="51">
        <v>8</v>
      </c>
      <c r="D25" s="57">
        <v>8</v>
      </c>
      <c r="E25" s="57">
        <v>96</v>
      </c>
      <c r="F25" s="58">
        <v>378</v>
      </c>
      <c r="G25" s="58">
        <v>768</v>
      </c>
      <c r="H25" s="58">
        <v>8</v>
      </c>
      <c r="I25" s="58">
        <v>62</v>
      </c>
      <c r="J25" s="58">
        <v>64</v>
      </c>
      <c r="K25" s="108" t="s">
        <v>16</v>
      </c>
      <c r="L25" s="13" t="s">
        <v>50</v>
      </c>
      <c r="M25" s="65">
        <v>7.8239999999999998</v>
      </c>
      <c r="N25" s="154">
        <v>1.0775729166666666E-2</v>
      </c>
      <c r="O25" s="40">
        <v>0.2586175</v>
      </c>
      <c r="P25" s="198">
        <v>16.18738656</v>
      </c>
      <c r="Q25" s="39">
        <f>Pricing!$B$5*Class2D!$O25</f>
        <v>4.965456E-2</v>
      </c>
      <c r="R25" s="39">
        <f>Pricing!$B$11*Class2D!$O25</f>
        <v>0.12068816666666668</v>
      </c>
      <c r="S25" s="39">
        <f>Pricing!$B$23*Class2D!$O25</f>
        <v>8.2613923611111126E-3</v>
      </c>
      <c r="T25" s="39">
        <f>Pricing!$B$34*Class2D!$O25</f>
        <v>4.2716990391999995E-3</v>
      </c>
      <c r="U25" s="39">
        <f t="shared" si="0"/>
        <v>16.370262378066979</v>
      </c>
      <c r="V25" s="199" t="s">
        <v>52</v>
      </c>
      <c r="W25" s="67">
        <v>2.4645999999999999</v>
      </c>
      <c r="X25" s="156">
        <v>1.0677754629629631E-2</v>
      </c>
      <c r="Y25" s="93">
        <v>0.25626610999999999</v>
      </c>
      <c r="Z25" s="46">
        <v>5.0527476</v>
      </c>
      <c r="AA25" s="39">
        <f>Pricing!$B$5*Class2D!$Y25</f>
        <v>4.9203093119999999E-2</v>
      </c>
      <c r="AB25" s="39">
        <f>Pricing!$B$11*Class2D!$Y25</f>
        <v>0.11959085133333335</v>
      </c>
      <c r="AC25" s="39">
        <f>Pricing!$B$23*Class2D!$Y25</f>
        <v>8.1862785138888897E-3</v>
      </c>
      <c r="AD25" s="39">
        <f>Pricing!$B$34*Class2D!$Y25</f>
        <v>4.232860095958399E-3</v>
      </c>
      <c r="AE25" s="39">
        <f t="shared" si="1"/>
        <v>5.23396068306318</v>
      </c>
    </row>
    <row r="26" spans="1:31" ht="18" customHeight="1" x14ac:dyDescent="0.25">
      <c r="A26" s="101" t="s">
        <v>61</v>
      </c>
      <c r="B26" s="102"/>
      <c r="C26" s="102"/>
      <c r="D26" s="103"/>
      <c r="E26" s="103"/>
      <c r="F26" s="103"/>
      <c r="G26" s="103"/>
      <c r="H26" s="103"/>
      <c r="I26" s="103"/>
      <c r="J26" s="103"/>
      <c r="K26" s="104"/>
      <c r="L26" s="112"/>
      <c r="M26" s="66"/>
      <c r="N26" s="164"/>
      <c r="O26" s="89"/>
      <c r="P26" s="181"/>
      <c r="Q26" s="211"/>
      <c r="R26" s="66"/>
      <c r="S26" s="155"/>
      <c r="T26" s="89"/>
      <c r="U26" s="42"/>
      <c r="V26" s="23"/>
      <c r="W26" s="72"/>
      <c r="X26" s="160"/>
      <c r="Y26" s="92"/>
      <c r="Z26" s="197"/>
      <c r="AA26" s="72"/>
      <c r="AB26" s="160"/>
      <c r="AC26" s="92"/>
      <c r="AD26" s="197"/>
      <c r="AE26" s="80"/>
    </row>
    <row r="27" spans="1:31" ht="18" customHeight="1" x14ac:dyDescent="0.25">
      <c r="A27" s="49">
        <v>5</v>
      </c>
      <c r="B27" s="49">
        <v>6</v>
      </c>
      <c r="C27" s="49">
        <v>5</v>
      </c>
      <c r="D27" s="54">
        <v>1</v>
      </c>
      <c r="E27" s="54">
        <v>48</v>
      </c>
      <c r="F27" s="55">
        <v>30</v>
      </c>
      <c r="G27" s="55">
        <v>48</v>
      </c>
      <c r="H27" s="55">
        <v>4</v>
      </c>
      <c r="I27" s="55">
        <v>4</v>
      </c>
      <c r="J27" s="55">
        <v>4</v>
      </c>
      <c r="K27" s="106" t="s">
        <v>24</v>
      </c>
      <c r="L27" s="11" t="s">
        <v>67</v>
      </c>
      <c r="M27" s="63">
        <v>3.9119999999999999</v>
      </c>
      <c r="N27" s="152">
        <v>0.11427809027777779</v>
      </c>
      <c r="O27" s="37">
        <v>2.74267416</v>
      </c>
      <c r="P27" s="182">
        <v>10.729341310000001</v>
      </c>
      <c r="Q27" s="39">
        <f>Pricing!$B$5*Class2D!$O27</f>
        <v>0.52659343871999997</v>
      </c>
      <c r="R27" s="39">
        <f>Pricing!$B$11*Class2D!$O27</f>
        <v>1.2799146080000001</v>
      </c>
      <c r="S27" s="39">
        <f>Pricing!$B$23*Class2D!$O27</f>
        <v>8.7613202333333348E-2</v>
      </c>
      <c r="T27" s="39">
        <f>Pricing!$B$34*Class2D!$O27</f>
        <v>4.5301955877350392E-2</v>
      </c>
      <c r="U27" s="39">
        <f t="shared" si="0"/>
        <v>12.668764514930686</v>
      </c>
      <c r="V27" s="22" t="s">
        <v>69</v>
      </c>
      <c r="W27" s="71">
        <v>1.181</v>
      </c>
      <c r="X27" s="166">
        <v>0.11334650462962963</v>
      </c>
      <c r="Y27" s="96">
        <v>2.7203161100000002</v>
      </c>
      <c r="Z27" s="77">
        <v>3.2126933200000001</v>
      </c>
      <c r="AA27" s="39">
        <f>Pricing!$B$5*Class2D!$Y27</f>
        <v>0.52230069312000005</v>
      </c>
      <c r="AB27" s="39">
        <f>Pricing!$B$11*Class2D!$Y27</f>
        <v>1.2694808513333335</v>
      </c>
      <c r="AC27" s="39">
        <f>Pricing!$B$23*Class2D!$Y27</f>
        <v>8.6898986847222234E-2</v>
      </c>
      <c r="AD27" s="39">
        <f>Pricing!$B$34*Class2D!$Y27</f>
        <v>4.4932658127958394E-2</v>
      </c>
      <c r="AE27" s="39">
        <f t="shared" si="1"/>
        <v>5.1363065094285147</v>
      </c>
    </row>
    <row r="28" spans="1:31" ht="18" customHeight="1" x14ac:dyDescent="0.25">
      <c r="A28" s="50">
        <v>9</v>
      </c>
      <c r="B28" s="50">
        <v>6</v>
      </c>
      <c r="C28" s="50">
        <v>5</v>
      </c>
      <c r="D28" s="56">
        <v>2</v>
      </c>
      <c r="E28" s="56">
        <v>48</v>
      </c>
      <c r="F28" s="56">
        <v>54</v>
      </c>
      <c r="G28" s="56">
        <v>96</v>
      </c>
      <c r="H28" s="56">
        <v>4</v>
      </c>
      <c r="I28" s="56">
        <v>8</v>
      </c>
      <c r="J28" s="56">
        <v>8</v>
      </c>
      <c r="K28" s="107" t="s">
        <v>23</v>
      </c>
      <c r="L28" s="12" t="s">
        <v>67</v>
      </c>
      <c r="M28" s="64">
        <v>3.9119999999999999</v>
      </c>
      <c r="N28" s="153">
        <v>5.8314965277777776E-2</v>
      </c>
      <c r="O28" s="38">
        <v>1.3995591599999999</v>
      </c>
      <c r="P28" s="183">
        <v>10.950150860000001</v>
      </c>
      <c r="Q28" s="39">
        <f>Pricing!$B$5*Class2D!$O28</f>
        <v>0.26871535871999996</v>
      </c>
      <c r="R28" s="39">
        <f>Pricing!$B$11*Class2D!$O28</f>
        <v>0.65312760800000003</v>
      </c>
      <c r="S28" s="39">
        <f>Pricing!$B$23*Class2D!$O28</f>
        <v>4.4708139833333334E-2</v>
      </c>
      <c r="T28" s="39">
        <f>Pricing!$B$34*Class2D!$O28</f>
        <v>2.3117134451750395E-2</v>
      </c>
      <c r="U28" s="39">
        <f t="shared" si="0"/>
        <v>11.939819101005085</v>
      </c>
      <c r="V28" s="15" t="s">
        <v>69</v>
      </c>
      <c r="W28" s="64">
        <v>1.181</v>
      </c>
      <c r="X28" s="153">
        <v>5.8837499999999994E-2</v>
      </c>
      <c r="Y28" s="38">
        <v>1.4120999999999999</v>
      </c>
      <c r="Z28" s="39">
        <v>3.3353801999999999</v>
      </c>
      <c r="AA28" s="39">
        <f>Pricing!$B$5*Class2D!$Y28</f>
        <v>0.27112320000000001</v>
      </c>
      <c r="AB28" s="39">
        <f>Pricing!$B$11*Class2D!$Y28</f>
        <v>0.65898000000000001</v>
      </c>
      <c r="AC28" s="39">
        <f>Pricing!$B$23*Class2D!$Y28</f>
        <v>4.5108750000000003E-2</v>
      </c>
      <c r="AD28" s="39">
        <f>Pricing!$B$34*Class2D!$Y28</f>
        <v>2.3324277023999994E-2</v>
      </c>
      <c r="AE28" s="39">
        <f t="shared" si="1"/>
        <v>4.3339164270239996</v>
      </c>
    </row>
    <row r="29" spans="1:31" ht="18" customHeight="1" x14ac:dyDescent="0.25">
      <c r="A29" s="50">
        <v>15</v>
      </c>
      <c r="B29" s="50">
        <v>6</v>
      </c>
      <c r="C29" s="50">
        <v>4</v>
      </c>
      <c r="D29" s="56">
        <v>4</v>
      </c>
      <c r="E29" s="56">
        <v>48</v>
      </c>
      <c r="F29" s="56">
        <v>90</v>
      </c>
      <c r="G29" s="56">
        <v>192</v>
      </c>
      <c r="H29" s="56">
        <v>4</v>
      </c>
      <c r="I29" s="56">
        <v>14</v>
      </c>
      <c r="J29" s="56">
        <v>16</v>
      </c>
      <c r="K29" s="107" t="s">
        <v>26</v>
      </c>
      <c r="L29" s="12" t="s">
        <v>70</v>
      </c>
      <c r="M29" s="64">
        <v>3.9119999999999999</v>
      </c>
      <c r="N29" s="153">
        <v>3.4549293981481481E-2</v>
      </c>
      <c r="O29" s="38">
        <v>0.82918305000000003</v>
      </c>
      <c r="P29" s="183">
        <v>12.97505636</v>
      </c>
      <c r="Q29" s="39">
        <f>Pricing!$B$5*Class2D!$O29</f>
        <v>0.15920314560000001</v>
      </c>
      <c r="R29" s="39">
        <f>Pricing!$B$11*Class2D!$O29</f>
        <v>0.38695209000000008</v>
      </c>
      <c r="S29" s="39">
        <f>Pricing!$B$23*Class2D!$O29</f>
        <v>2.6487791875000003E-2</v>
      </c>
      <c r="T29" s="39">
        <f>Pricing!$B$34*Class2D!$O29</f>
        <v>1.3695981277391999E-2</v>
      </c>
      <c r="U29" s="39">
        <f t="shared" si="0"/>
        <v>13.561395368752391</v>
      </c>
      <c r="V29" s="15" t="s">
        <v>68</v>
      </c>
      <c r="W29" s="64">
        <v>1.181</v>
      </c>
      <c r="X29" s="153">
        <v>3.4316030092592591E-2</v>
      </c>
      <c r="Y29" s="38">
        <v>0.82358472000000005</v>
      </c>
      <c r="Z29" s="39">
        <v>3.8906141999999999</v>
      </c>
      <c r="AA29" s="39">
        <f>Pricing!$B$5*Class2D!$Y29</f>
        <v>0.15812826624000001</v>
      </c>
      <c r="AB29" s="39">
        <f>Pricing!$B$11*Class2D!$Y29</f>
        <v>0.38433953600000009</v>
      </c>
      <c r="AC29" s="39">
        <f>Pricing!$B$23*Class2D!$Y29</f>
        <v>2.6308956333333338E-2</v>
      </c>
      <c r="AD29" s="39">
        <f>Pricing!$B$34*Class2D!$Y29</f>
        <v>1.3603511197516798E-2</v>
      </c>
      <c r="AE29" s="39">
        <f t="shared" si="1"/>
        <v>4.4729944697708506</v>
      </c>
    </row>
    <row r="30" spans="1:31" ht="18" customHeight="1" x14ac:dyDescent="0.25">
      <c r="A30" s="50">
        <v>31</v>
      </c>
      <c r="B30" s="50">
        <v>6</v>
      </c>
      <c r="C30" s="50">
        <v>4</v>
      </c>
      <c r="D30" s="56">
        <v>8</v>
      </c>
      <c r="E30" s="56">
        <v>48</v>
      </c>
      <c r="F30" s="56">
        <v>186</v>
      </c>
      <c r="G30" s="56">
        <v>384</v>
      </c>
      <c r="H30" s="56">
        <v>4</v>
      </c>
      <c r="I30" s="56">
        <v>30</v>
      </c>
      <c r="J30" s="56">
        <v>32</v>
      </c>
      <c r="K30" s="107" t="s">
        <v>21</v>
      </c>
      <c r="L30" s="12" t="s">
        <v>70</v>
      </c>
      <c r="M30" s="64">
        <v>3.9119999999999999</v>
      </c>
      <c r="N30" s="153">
        <v>1.7809814814814817E-2</v>
      </c>
      <c r="O30" s="38">
        <v>0.42743555</v>
      </c>
      <c r="P30" s="183">
        <v>13.37702296</v>
      </c>
      <c r="Q30" s="39">
        <f>Pricing!$B$5*Class2D!$O30</f>
        <v>8.2067625599999999E-2</v>
      </c>
      <c r="R30" s="39">
        <f>Pricing!$B$11*Class2D!$O30</f>
        <v>0.19946992333333335</v>
      </c>
      <c r="S30" s="39">
        <f>Pricing!$B$23*Class2D!$O30</f>
        <v>1.3654191180555558E-2</v>
      </c>
      <c r="T30" s="39">
        <f>Pricing!$B$34*Class2D!$O30</f>
        <v>7.0601410509919986E-3</v>
      </c>
      <c r="U30" s="39">
        <f t="shared" si="0"/>
        <v>13.679274841164881</v>
      </c>
      <c r="V30" s="15" t="s">
        <v>68</v>
      </c>
      <c r="W30" s="64">
        <v>1.181</v>
      </c>
      <c r="X30" s="153">
        <v>1.751923611111111E-2</v>
      </c>
      <c r="Y30" s="38">
        <v>0.42046166000000001</v>
      </c>
      <c r="Z30" s="39">
        <v>3.9725217599999998</v>
      </c>
      <c r="AA30" s="39">
        <f>Pricing!$B$5*Class2D!$Y30</f>
        <v>8.0728638720000009E-2</v>
      </c>
      <c r="AB30" s="39">
        <f>Pricing!$B$11*Class2D!$Y30</f>
        <v>0.19621544133333338</v>
      </c>
      <c r="AC30" s="39">
        <f>Pricing!$B$23*Class2D!$Y30</f>
        <v>1.3431414138888891E-2</v>
      </c>
      <c r="AD30" s="39">
        <f>Pricing!$B$34*Class2D!$Y30</f>
        <v>6.9449502413503989E-3</v>
      </c>
      <c r="AE30" s="39">
        <f t="shared" si="1"/>
        <v>4.269842204433572</v>
      </c>
    </row>
    <row r="31" spans="1:31" ht="18" customHeight="1" x14ac:dyDescent="0.25">
      <c r="A31" s="51">
        <v>63</v>
      </c>
      <c r="B31" s="51">
        <v>6</v>
      </c>
      <c r="C31" s="51">
        <v>4</v>
      </c>
      <c r="D31" s="57">
        <v>16</v>
      </c>
      <c r="E31" s="57">
        <v>48</v>
      </c>
      <c r="F31" s="58">
        <v>378</v>
      </c>
      <c r="G31" s="58">
        <v>768</v>
      </c>
      <c r="H31" s="58">
        <v>4</v>
      </c>
      <c r="I31" s="58">
        <v>62</v>
      </c>
      <c r="J31" s="58">
        <v>64</v>
      </c>
      <c r="K31" s="108" t="s">
        <v>20</v>
      </c>
      <c r="L31" s="13" t="s">
        <v>70</v>
      </c>
      <c r="M31" s="65">
        <v>3.9119999999999999</v>
      </c>
      <c r="N31" s="154">
        <v>1.0587824074074074E-2</v>
      </c>
      <c r="O31" s="40">
        <v>0.25410777000000001</v>
      </c>
      <c r="P31" s="198">
        <v>15.905113439999999</v>
      </c>
      <c r="Q31" s="39">
        <f>Pricing!$B$5*Class2D!$O31</f>
        <v>4.8788691840000002E-2</v>
      </c>
      <c r="R31" s="39">
        <f>Pricing!$B$11*Class2D!$O31</f>
        <v>0.11858362600000003</v>
      </c>
      <c r="S31" s="39">
        <f>Pricing!$B$23*Class2D!$O31</f>
        <v>8.1173315416666683E-3</v>
      </c>
      <c r="T31" s="39">
        <f>Pricing!$B$34*Class2D!$O31</f>
        <v>4.1972098445088001E-3</v>
      </c>
      <c r="U31" s="39">
        <f t="shared" si="0"/>
        <v>16.084800299226174</v>
      </c>
      <c r="V31" s="16" t="s">
        <v>68</v>
      </c>
      <c r="W31" s="67">
        <v>1.181</v>
      </c>
      <c r="X31" s="156">
        <v>1.0483541666666665E-2</v>
      </c>
      <c r="Y31" s="93">
        <v>0.25160500000000002</v>
      </c>
      <c r="Z31" s="46">
        <v>4.7543280000000001</v>
      </c>
      <c r="AA31" s="39">
        <f>Pricing!$B$5*Class2D!$Y31</f>
        <v>4.8308160000000003E-2</v>
      </c>
      <c r="AB31" s="39">
        <f>Pricing!$B$11*Class2D!$Y31</f>
        <v>0.1174156666666667</v>
      </c>
      <c r="AC31" s="39">
        <f>Pricing!$B$23*Class2D!$Y31</f>
        <v>8.037381944444446E-3</v>
      </c>
      <c r="AD31" s="39">
        <f>Pricing!$B$34*Class2D!$Y31</f>
        <v>4.1558704911999998E-3</v>
      </c>
      <c r="AE31" s="39">
        <f t="shared" si="1"/>
        <v>4.9322450791023122</v>
      </c>
    </row>
    <row r="32" spans="1:31" ht="18" customHeight="1" x14ac:dyDescent="0.25">
      <c r="A32" s="101" t="s">
        <v>74</v>
      </c>
      <c r="B32" s="102"/>
      <c r="C32" s="102"/>
      <c r="D32" s="103"/>
      <c r="E32" s="103"/>
      <c r="F32" s="103"/>
      <c r="G32" s="103"/>
      <c r="H32" s="103"/>
      <c r="I32" s="103"/>
      <c r="J32" s="103"/>
      <c r="K32" s="104"/>
      <c r="L32" s="19"/>
      <c r="M32" s="66"/>
      <c r="N32" s="164"/>
      <c r="O32" s="89"/>
      <c r="P32" s="181"/>
      <c r="Q32" s="211"/>
      <c r="R32" s="66"/>
      <c r="S32" s="155"/>
      <c r="T32" s="89"/>
      <c r="U32" s="42"/>
      <c r="V32" s="10"/>
      <c r="W32" s="72"/>
      <c r="X32" s="160"/>
      <c r="Y32" s="92"/>
      <c r="Z32" s="197"/>
      <c r="AA32" s="72"/>
      <c r="AB32" s="160"/>
      <c r="AC32" s="92"/>
      <c r="AD32" s="197"/>
      <c r="AE32" s="80"/>
    </row>
    <row r="33" spans="1:31" ht="18" customHeight="1" x14ac:dyDescent="0.25">
      <c r="A33" s="49">
        <v>3</v>
      </c>
      <c r="B33" s="49">
        <v>2</v>
      </c>
      <c r="C33" s="49">
        <v>3</v>
      </c>
      <c r="D33" s="54">
        <v>1</v>
      </c>
      <c r="E33" s="54">
        <v>8</v>
      </c>
      <c r="F33" s="55">
        <v>6</v>
      </c>
      <c r="G33" s="55">
        <v>8</v>
      </c>
      <c r="H33" s="55">
        <v>1</v>
      </c>
      <c r="I33" s="55">
        <v>1</v>
      </c>
      <c r="J33" s="55">
        <v>1</v>
      </c>
      <c r="K33" s="106" t="s">
        <v>33</v>
      </c>
      <c r="L33" s="17" t="s">
        <v>76</v>
      </c>
      <c r="M33" s="63">
        <v>0.752</v>
      </c>
      <c r="N33" s="152">
        <v>0.34946886574074076</v>
      </c>
      <c r="O33" s="37">
        <v>8.3872527699999999</v>
      </c>
      <c r="P33" s="182">
        <v>6.3072140799999996</v>
      </c>
      <c r="Q33" s="39">
        <f>Pricing!$B$5*Class2D!$O33</f>
        <v>1.61035253184</v>
      </c>
      <c r="R33" s="39">
        <f>Pricing!$B$11*Class2D!$O33</f>
        <v>3.9140512926666671</v>
      </c>
      <c r="S33" s="39">
        <f>Pricing!$B$23*Class2D!$O33</f>
        <v>0.26792613015277783</v>
      </c>
      <c r="T33" s="39">
        <f>Pricing!$B$34*Class2D!$O33</f>
        <v>0.13853594439330877</v>
      </c>
      <c r="U33" s="39">
        <f t="shared" si="0"/>
        <v>12.238079979052754</v>
      </c>
      <c r="V33" s="11" t="s">
        <v>78</v>
      </c>
      <c r="W33" s="71">
        <v>0.22559999999999999</v>
      </c>
      <c r="X33" s="166">
        <v>0.3504930555555556</v>
      </c>
      <c r="Y33" s="96">
        <v>8.4118333300000003</v>
      </c>
      <c r="Z33" s="77">
        <v>1.8977095900000001</v>
      </c>
      <c r="AA33" s="39">
        <f>Pricing!$B$5*Class2D!$Y33</f>
        <v>1.61507199936</v>
      </c>
      <c r="AB33" s="39">
        <f>Pricing!$B$11*Class2D!$Y33</f>
        <v>3.9255222206666676</v>
      </c>
      <c r="AC33" s="39">
        <f>Pricing!$B$23*Class2D!$Y33</f>
        <v>0.26871134248611117</v>
      </c>
      <c r="AD33" s="39">
        <f>Pricing!$B$34*Class2D!$Y33</f>
        <v>0.13894195231827519</v>
      </c>
      <c r="AE33" s="39">
        <f t="shared" si="1"/>
        <v>7.8459571048310535</v>
      </c>
    </row>
    <row r="34" spans="1:31" ht="18" customHeight="1" x14ac:dyDescent="0.25">
      <c r="A34" s="50">
        <v>3</v>
      </c>
      <c r="B34" s="50">
        <v>4</v>
      </c>
      <c r="C34" s="50">
        <v>2</v>
      </c>
      <c r="D34" s="56">
        <v>2</v>
      </c>
      <c r="E34" s="56">
        <v>8</v>
      </c>
      <c r="F34" s="56">
        <v>12</v>
      </c>
      <c r="G34" s="56">
        <v>16</v>
      </c>
      <c r="H34" s="56">
        <v>1</v>
      </c>
      <c r="I34" s="56">
        <v>2</v>
      </c>
      <c r="J34" s="56">
        <v>2</v>
      </c>
      <c r="K34" s="107" t="s">
        <v>32</v>
      </c>
      <c r="L34" s="12" t="s">
        <v>76</v>
      </c>
      <c r="M34" s="64">
        <v>0.752</v>
      </c>
      <c r="N34" s="153">
        <v>0.24473375</v>
      </c>
      <c r="O34" s="38">
        <v>5.8736100000000002</v>
      </c>
      <c r="P34" s="183">
        <v>8.8339094399999993</v>
      </c>
      <c r="Q34" s="39">
        <f>Pricing!$B$5*Class2D!$O34</f>
        <v>1.12773312</v>
      </c>
      <c r="R34" s="39">
        <f>Pricing!$B$11*Class2D!$O34</f>
        <v>2.7410180000000004</v>
      </c>
      <c r="S34" s="39">
        <f>Pricing!$B$23*Class2D!$O34</f>
        <v>0.18762920833333338</v>
      </c>
      <c r="T34" s="39">
        <f>Pricing!$B$34*Class2D!$O34</f>
        <v>9.7017000758399988E-2</v>
      </c>
      <c r="U34" s="39">
        <f t="shared" si="0"/>
        <v>12.987306769091735</v>
      </c>
      <c r="V34" s="12" t="s">
        <v>77</v>
      </c>
      <c r="W34" s="64">
        <v>0.22559999999999999</v>
      </c>
      <c r="X34" s="153">
        <v>0.24021212962962965</v>
      </c>
      <c r="Y34" s="38">
        <v>5.7650911100000002</v>
      </c>
      <c r="Z34" s="39">
        <v>2.6012091000000002</v>
      </c>
      <c r="AA34" s="39">
        <f>Pricing!$B$5*Class2D!$Y34</f>
        <v>1.10689749312</v>
      </c>
      <c r="AB34" s="39">
        <f>Pricing!$B$11*Class2D!$Y34</f>
        <v>2.6903758513333336</v>
      </c>
      <c r="AC34" s="39">
        <f>Pricing!$B$23*Class2D!$Y34</f>
        <v>0.18416263268055558</v>
      </c>
      <c r="AD34" s="39">
        <f>Pricing!$B$34*Class2D!$Y34</f>
        <v>9.5224546503958396E-2</v>
      </c>
      <c r="AE34" s="39">
        <f t="shared" si="1"/>
        <v>6.6778696236378483</v>
      </c>
    </row>
    <row r="35" spans="1:31" ht="18" customHeight="1" x14ac:dyDescent="0.25">
      <c r="A35" s="50">
        <v>5</v>
      </c>
      <c r="B35" s="50">
        <v>4</v>
      </c>
      <c r="C35" s="50">
        <v>1</v>
      </c>
      <c r="D35" s="56">
        <v>5</v>
      </c>
      <c r="E35" s="56">
        <v>8</v>
      </c>
      <c r="F35" s="56">
        <v>20</v>
      </c>
      <c r="G35" s="56">
        <v>40</v>
      </c>
      <c r="H35" s="56">
        <v>1</v>
      </c>
      <c r="I35" s="56">
        <v>4</v>
      </c>
      <c r="J35" s="56">
        <v>5</v>
      </c>
      <c r="K35" s="107" t="s">
        <v>29</v>
      </c>
      <c r="L35" s="12" t="s">
        <v>75</v>
      </c>
      <c r="M35" s="64">
        <v>0.752</v>
      </c>
      <c r="N35" s="153">
        <v>0.12485708333333334</v>
      </c>
      <c r="O35" s="38">
        <v>2.9965700000000002</v>
      </c>
      <c r="P35" s="183">
        <v>11.267103199999999</v>
      </c>
      <c r="Q35" s="39">
        <f>Pricing!$B$5*Class2D!$O35</f>
        <v>0.57534144000000009</v>
      </c>
      <c r="R35" s="39">
        <f>Pricing!$B$11*Class2D!$O35</f>
        <v>1.3983993333333335</v>
      </c>
      <c r="S35" s="39">
        <f>Pricing!$B$23*Class2D!$O35</f>
        <v>9.572376388888891E-2</v>
      </c>
      <c r="T35" s="39">
        <f>Pricing!$B$34*Class2D!$O35</f>
        <v>4.9495665180799994E-2</v>
      </c>
      <c r="U35" s="39">
        <f t="shared" si="0"/>
        <v>13.386063402403023</v>
      </c>
      <c r="V35" s="12" t="s">
        <v>77</v>
      </c>
      <c r="W35" s="64">
        <v>0.22559999999999999</v>
      </c>
      <c r="X35" s="153">
        <v>0.12961453703703704</v>
      </c>
      <c r="Y35" s="38">
        <v>3.11074888</v>
      </c>
      <c r="Z35" s="39">
        <v>3.5089247000000001</v>
      </c>
      <c r="AA35" s="39">
        <f>Pricing!$B$5*Class2D!$Y35</f>
        <v>0.59726378495999999</v>
      </c>
      <c r="AB35" s="39">
        <f>Pricing!$B$11*Class2D!$Y35</f>
        <v>1.4516828106666668</v>
      </c>
      <c r="AC35" s="39">
        <f>Pricing!$B$23*Class2D!$Y35</f>
        <v>9.9371144777777795E-2</v>
      </c>
      <c r="AD35" s="39">
        <f>Pricing!$B$34*Class2D!$Y35</f>
        <v>5.1381607980467196E-2</v>
      </c>
      <c r="AE35" s="39">
        <f t="shared" si="1"/>
        <v>5.7086240483849124</v>
      </c>
    </row>
    <row r="36" spans="1:31" ht="18" customHeight="1" x14ac:dyDescent="0.25">
      <c r="A36" s="51">
        <v>9</v>
      </c>
      <c r="B36" s="51">
        <v>4</v>
      </c>
      <c r="C36" s="51">
        <v>1</v>
      </c>
      <c r="D36" s="57">
        <v>9</v>
      </c>
      <c r="E36" s="57">
        <v>8</v>
      </c>
      <c r="F36" s="58">
        <v>36</v>
      </c>
      <c r="G36" s="58">
        <v>72</v>
      </c>
      <c r="H36" s="58">
        <v>1</v>
      </c>
      <c r="I36" s="58">
        <v>8</v>
      </c>
      <c r="J36" s="58">
        <v>9</v>
      </c>
      <c r="K36" s="108" t="s">
        <v>28</v>
      </c>
      <c r="L36" s="18" t="s">
        <v>75</v>
      </c>
      <c r="M36" s="65">
        <v>0.752</v>
      </c>
      <c r="N36" s="154">
        <v>6.551751157407408E-2</v>
      </c>
      <c r="O36" s="40">
        <v>1.5724202700000001</v>
      </c>
      <c r="P36" s="198">
        <v>10.642140360000001</v>
      </c>
      <c r="Q36" s="39">
        <f>Pricing!$B$5*Class2D!$O36</f>
        <v>0.30190469184000002</v>
      </c>
      <c r="R36" s="39">
        <f>Pricing!$B$11*Class2D!$O36</f>
        <v>0.7337961260000001</v>
      </c>
      <c r="S36" s="39">
        <f>Pricing!$B$23*Class2D!$O36</f>
        <v>5.0230091958333341E-2</v>
      </c>
      <c r="T36" s="39">
        <f>Pricing!$B$34*Class2D!$O36</f>
        <v>2.5972357464508797E-2</v>
      </c>
      <c r="U36" s="39">
        <f t="shared" si="0"/>
        <v>11.754043627262844</v>
      </c>
      <c r="V36" s="13" t="s">
        <v>77</v>
      </c>
      <c r="W36" s="67">
        <v>0.22559999999999999</v>
      </c>
      <c r="X36" s="156">
        <v>6.5413009259259261E-2</v>
      </c>
      <c r="Y36" s="93">
        <v>1.56991222</v>
      </c>
      <c r="Z36" s="46">
        <v>3.1875497099999999</v>
      </c>
      <c r="AA36" s="39">
        <f>Pricing!$B$5*Class2D!$Y36</f>
        <v>0.30142314624</v>
      </c>
      <c r="AB36" s="39">
        <f>Pricing!$B$11*Class2D!$Y36</f>
        <v>0.73262570266666671</v>
      </c>
      <c r="AC36" s="39">
        <f>Pricing!$B$23*Class2D!$Y36</f>
        <v>5.0149973694444454E-2</v>
      </c>
      <c r="AD36" s="39">
        <f>Pricing!$B$34*Class2D!$Y36</f>
        <v>2.5930930899116796E-2</v>
      </c>
      <c r="AE36" s="39">
        <f t="shared" si="1"/>
        <v>4.297679463500228</v>
      </c>
    </row>
    <row r="37" spans="1:31" ht="18" customHeight="1" x14ac:dyDescent="0.25">
      <c r="A37" s="101" t="s">
        <v>81</v>
      </c>
      <c r="B37" s="102"/>
      <c r="C37" s="102"/>
      <c r="D37" s="103"/>
      <c r="E37" s="103"/>
      <c r="F37" s="103"/>
      <c r="G37" s="103"/>
      <c r="H37" s="103"/>
      <c r="I37" s="103"/>
      <c r="J37" s="103"/>
      <c r="K37" s="102"/>
      <c r="L37" s="112"/>
      <c r="M37" s="66"/>
      <c r="N37" s="155"/>
      <c r="O37" s="89"/>
      <c r="P37" s="181"/>
      <c r="Q37" s="211"/>
      <c r="R37" s="66"/>
      <c r="S37" s="155"/>
      <c r="T37" s="89"/>
      <c r="U37" s="42"/>
      <c r="V37" s="23"/>
      <c r="W37" s="72"/>
      <c r="X37" s="160"/>
      <c r="Y37" s="92"/>
      <c r="Z37" s="197"/>
      <c r="AA37" s="72"/>
      <c r="AB37" s="160"/>
      <c r="AC37" s="92"/>
      <c r="AD37" s="197"/>
      <c r="AE37" s="80"/>
    </row>
    <row r="38" spans="1:31" ht="18" customHeight="1" x14ac:dyDescent="0.25">
      <c r="A38" s="49">
        <v>7</v>
      </c>
      <c r="B38" s="49">
        <v>16</v>
      </c>
      <c r="C38" s="49">
        <v>8</v>
      </c>
      <c r="D38" s="54">
        <v>1</v>
      </c>
      <c r="E38" s="54">
        <v>128</v>
      </c>
      <c r="F38" s="55">
        <v>112</v>
      </c>
      <c r="G38" s="55">
        <v>128</v>
      </c>
      <c r="H38" s="55">
        <v>0</v>
      </c>
      <c r="I38" s="55">
        <v>0</v>
      </c>
      <c r="J38" s="55">
        <v>0</v>
      </c>
      <c r="K38" s="109" t="s">
        <v>34</v>
      </c>
      <c r="L38" s="84" t="s">
        <v>53</v>
      </c>
      <c r="M38" s="63">
        <v>5.44</v>
      </c>
      <c r="N38" s="152">
        <v>0.1302544212962963</v>
      </c>
      <c r="O38" s="43">
        <v>3.1261061099999998</v>
      </c>
      <c r="P38" s="182">
        <v>17.006017230000001</v>
      </c>
      <c r="Q38" s="39">
        <f>Pricing!$B$5*Class2D!$O38</f>
        <v>0.60021237311999998</v>
      </c>
      <c r="R38" s="39">
        <f>Pricing!$B$11*Class2D!$O38</f>
        <v>1.4588495180000001</v>
      </c>
      <c r="S38" s="39">
        <f>Pricing!$B$23*Class2D!$O38</f>
        <v>9.9861722958333343E-2</v>
      </c>
      <c r="T38" s="39">
        <f>Pricing!$B$34*Class2D!$O38</f>
        <v>5.1635270105558392E-2</v>
      </c>
      <c r="U38" s="39">
        <f t="shared" si="0"/>
        <v>19.216576114183894</v>
      </c>
      <c r="V38" s="22" t="s">
        <v>55</v>
      </c>
      <c r="W38" s="71">
        <v>2.2012</v>
      </c>
      <c r="X38" s="166">
        <v>0.12549675925925927</v>
      </c>
      <c r="Y38" s="96">
        <v>3.0119222200000002</v>
      </c>
      <c r="Z38" s="77">
        <v>6.6298431899999999</v>
      </c>
      <c r="AA38" s="39">
        <f>Pricing!$B$5*Class2D!$Y38</f>
        <v>0.57828906624000009</v>
      </c>
      <c r="AB38" s="39">
        <f>Pricing!$B$11*Class2D!$Y38</f>
        <v>1.405563702666667</v>
      </c>
      <c r="AC38" s="39">
        <f>Pricing!$B$23*Class2D!$Y38</f>
        <v>9.6214182027777803E-2</v>
      </c>
      <c r="AD38" s="39">
        <f>Pricing!$B$34*Class2D!$Y38</f>
        <v>4.97492445535168E-2</v>
      </c>
      <c r="AE38" s="39">
        <f t="shared" si="1"/>
        <v>8.7596593854879625</v>
      </c>
    </row>
    <row r="39" spans="1:31" ht="18" customHeight="1" x14ac:dyDescent="0.25">
      <c r="A39" s="50">
        <v>15</v>
      </c>
      <c r="B39" s="50">
        <v>16</v>
      </c>
      <c r="C39" s="50">
        <v>8</v>
      </c>
      <c r="D39" s="56">
        <v>2</v>
      </c>
      <c r="E39" s="56">
        <v>128</v>
      </c>
      <c r="F39" s="56">
        <v>240</v>
      </c>
      <c r="G39" s="56">
        <v>256</v>
      </c>
      <c r="H39" s="56">
        <v>0</v>
      </c>
      <c r="I39" s="56">
        <v>0</v>
      </c>
      <c r="J39" s="56">
        <v>0</v>
      </c>
      <c r="K39" s="107" t="s">
        <v>34</v>
      </c>
      <c r="L39" s="50" t="s">
        <v>53</v>
      </c>
      <c r="M39" s="64">
        <v>5.44</v>
      </c>
      <c r="N39" s="153">
        <v>5.9018460648148148E-2</v>
      </c>
      <c r="O39" s="44">
        <v>1.41644305</v>
      </c>
      <c r="P39" s="183">
        <v>15.410900379999999</v>
      </c>
      <c r="Q39" s="39">
        <f>Pricing!$B$5*Class2D!$O39</f>
        <v>0.27195706559999999</v>
      </c>
      <c r="R39" s="39">
        <f>Pricing!$B$11*Class2D!$O39</f>
        <v>0.66100675666666675</v>
      </c>
      <c r="S39" s="39">
        <f>Pricing!$B$23*Class2D!$O39</f>
        <v>4.5247486319444453E-2</v>
      </c>
      <c r="T39" s="39">
        <f>Pricing!$B$34*Class2D!$O39</f>
        <v>2.3396013091791998E-2</v>
      </c>
      <c r="U39" s="39">
        <f>SUM(P39:T39)</f>
        <v>16.4125077016779</v>
      </c>
      <c r="V39" s="15" t="s">
        <v>55</v>
      </c>
      <c r="W39" s="64">
        <v>2.2012</v>
      </c>
      <c r="X39" s="153">
        <v>5.7901909722222221E-2</v>
      </c>
      <c r="Y39" s="38">
        <v>1.3896458300000001</v>
      </c>
      <c r="Z39" s="39">
        <v>6.1177767999999997</v>
      </c>
      <c r="AA39" s="39">
        <f>Pricing!$B$5*Class2D!$Y39</f>
        <v>0.26681199936</v>
      </c>
      <c r="AB39" s="39">
        <f>Pricing!$B$11*Class2D!$Y39</f>
        <v>0.64850138733333351</v>
      </c>
      <c r="AC39" s="39">
        <f>Pricing!$B$23*Class2D!$Y39</f>
        <v>4.4391464013888896E-2</v>
      </c>
      <c r="AD39" s="39">
        <f>Pricing!$B$34*Class2D!$Y39</f>
        <v>2.2953391618275198E-2</v>
      </c>
      <c r="AE39" s="39">
        <f t="shared" si="1"/>
        <v>7.1004350423254969</v>
      </c>
    </row>
    <row r="40" spans="1:31" ht="18" customHeight="1" x14ac:dyDescent="0.25">
      <c r="A40" s="50">
        <v>31</v>
      </c>
      <c r="B40" s="50">
        <v>16</v>
      </c>
      <c r="C40" s="50">
        <v>8</v>
      </c>
      <c r="D40" s="56">
        <v>4</v>
      </c>
      <c r="E40" s="56">
        <v>128</v>
      </c>
      <c r="F40" s="56">
        <v>496</v>
      </c>
      <c r="G40" s="56">
        <v>512</v>
      </c>
      <c r="H40" s="56">
        <v>0</v>
      </c>
      <c r="I40" s="56">
        <v>0</v>
      </c>
      <c r="J40" s="56">
        <v>0</v>
      </c>
      <c r="K40" s="107" t="s">
        <v>34</v>
      </c>
      <c r="L40" s="50" t="s">
        <v>53</v>
      </c>
      <c r="M40" s="64">
        <v>5.44</v>
      </c>
      <c r="N40" s="153">
        <v>2.9730844907407405E-2</v>
      </c>
      <c r="O40" s="44">
        <v>0.71354026999999998</v>
      </c>
      <c r="P40" s="183">
        <v>15.52663624</v>
      </c>
      <c r="Q40" s="39">
        <f>Pricing!$B$5*Class2D!$O40</f>
        <v>0.13699973184</v>
      </c>
      <c r="R40" s="39">
        <f>Pricing!$B$11*Class2D!$O40</f>
        <v>0.33298545933333334</v>
      </c>
      <c r="S40" s="39">
        <f>Pricing!$B$23*Class2D!$O40</f>
        <v>2.279364751388889E-2</v>
      </c>
      <c r="T40" s="39">
        <f>Pricing!$B$34*Class2D!$O40</f>
        <v>1.1785858597308798E-2</v>
      </c>
      <c r="U40" s="39">
        <f t="shared" si="0"/>
        <v>16.031200937284531</v>
      </c>
      <c r="V40" s="15" t="s">
        <v>54</v>
      </c>
      <c r="W40" s="64">
        <v>2.2012</v>
      </c>
      <c r="X40" s="153">
        <v>2.8999907407407408E-2</v>
      </c>
      <c r="Y40" s="38">
        <v>0.69599776999999996</v>
      </c>
      <c r="Z40" s="39">
        <v>6.1281211600000001</v>
      </c>
      <c r="AA40" s="39">
        <f>Pricing!$B$5*Class2D!$Y40</f>
        <v>0.13363157183999999</v>
      </c>
      <c r="AB40" s="39">
        <f>Pricing!$B$11*Class2D!$Y40</f>
        <v>0.32479895933333336</v>
      </c>
      <c r="AC40" s="39">
        <f>Pricing!$B$23*Class2D!$Y40</f>
        <v>2.2233262097222223E-2</v>
      </c>
      <c r="AD40" s="39">
        <f>Pricing!$B$34*Class2D!$Y40</f>
        <v>1.1496101406108798E-2</v>
      </c>
      <c r="AE40" s="39">
        <f>SUM(Z40:AD40)</f>
        <v>6.6202810546766635</v>
      </c>
    </row>
    <row r="41" spans="1:31" ht="18" customHeight="1" x14ac:dyDescent="0.25">
      <c r="A41" s="50">
        <v>63</v>
      </c>
      <c r="B41" s="50">
        <v>16</v>
      </c>
      <c r="C41" s="50">
        <v>8</v>
      </c>
      <c r="D41" s="56">
        <v>8</v>
      </c>
      <c r="E41" s="56">
        <v>128</v>
      </c>
      <c r="F41" s="56">
        <v>1008</v>
      </c>
      <c r="G41" s="56">
        <v>1024</v>
      </c>
      <c r="H41" s="56">
        <v>0</v>
      </c>
      <c r="I41" s="56">
        <v>0</v>
      </c>
      <c r="J41" s="56">
        <v>0</v>
      </c>
      <c r="K41" s="107" t="s">
        <v>34</v>
      </c>
      <c r="L41" s="50" t="s">
        <v>53</v>
      </c>
      <c r="M41" s="64">
        <v>5.44</v>
      </c>
      <c r="N41" s="153">
        <v>1.5760069444444445E-2</v>
      </c>
      <c r="O41" s="44">
        <v>0.37824165999999998</v>
      </c>
      <c r="P41" s="183">
        <v>16.461077039999999</v>
      </c>
      <c r="Q41" s="39">
        <f>Pricing!$B$5*Class2D!$O41</f>
        <v>7.2622398719999995E-2</v>
      </c>
      <c r="R41" s="39">
        <f>Pricing!$B$11*Class2D!$O41</f>
        <v>0.17651277466666668</v>
      </c>
      <c r="S41" s="39">
        <f>Pricing!$B$23*Class2D!$O41</f>
        <v>1.2082719694444445E-2</v>
      </c>
      <c r="T41" s="39">
        <f>Pricing!$B$34*Class2D!$O41</f>
        <v>6.247583924550399E-3</v>
      </c>
      <c r="U41" s="39">
        <f t="shared" si="0"/>
        <v>16.728542517005661</v>
      </c>
      <c r="V41" s="15" t="s">
        <v>54</v>
      </c>
      <c r="W41" s="64">
        <v>2.2012</v>
      </c>
      <c r="X41" s="153">
        <v>1.5211574074074074E-2</v>
      </c>
      <c r="Y41" s="38">
        <v>0.36507777000000002</v>
      </c>
      <c r="Z41" s="39">
        <v>6.4288734400000003</v>
      </c>
      <c r="AA41" s="39">
        <f>Pricing!$B$5*Class2D!$Y41</f>
        <v>7.0094931839999999E-2</v>
      </c>
      <c r="AB41" s="39">
        <f>Pricing!$B$11*Class2D!$Y41</f>
        <v>0.17036962600000002</v>
      </c>
      <c r="AC41" s="39">
        <f>Pricing!$B$23*Class2D!$Y41</f>
        <v>1.1662206541666669E-2</v>
      </c>
      <c r="AD41" s="39">
        <f>Pricing!$B$34*Class2D!$Y41</f>
        <v>6.0301501613087994E-3</v>
      </c>
      <c r="AE41" s="39">
        <f>SUM(Z41:AD41)</f>
        <v>6.6870303545429763</v>
      </c>
    </row>
    <row r="42" spans="1:31" ht="18" customHeight="1" x14ac:dyDescent="0.25">
      <c r="A42" s="51">
        <v>127</v>
      </c>
      <c r="B42" s="52">
        <v>16</v>
      </c>
      <c r="C42" s="52">
        <v>8</v>
      </c>
      <c r="D42" s="58">
        <v>16</v>
      </c>
      <c r="E42" s="58">
        <v>128</v>
      </c>
      <c r="F42" s="58">
        <v>2032</v>
      </c>
      <c r="G42" s="58">
        <v>2048</v>
      </c>
      <c r="H42" s="58">
        <v>0</v>
      </c>
      <c r="I42" s="58">
        <v>0</v>
      </c>
      <c r="J42" s="58">
        <v>0</v>
      </c>
      <c r="K42" s="110" t="s">
        <v>34</v>
      </c>
      <c r="L42" s="51" t="s">
        <v>53</v>
      </c>
      <c r="M42" s="67">
        <v>5.44</v>
      </c>
      <c r="N42" s="156">
        <v>9.515219907407408E-3</v>
      </c>
      <c r="O42" s="45">
        <v>0.22836527000000001</v>
      </c>
      <c r="P42" s="184">
        <v>19.876912959999999</v>
      </c>
      <c r="Q42" s="39">
        <f>Pricing!$B$5*Class2D!$O42</f>
        <v>4.3846131840000004E-2</v>
      </c>
      <c r="R42" s="39">
        <f>Pricing!$B$11*Class2D!$O42</f>
        <v>0.10657045933333335</v>
      </c>
      <c r="S42" s="39">
        <f>Pricing!$B$23*Class2D!$O42</f>
        <v>7.295001680555557E-3</v>
      </c>
      <c r="T42" s="39">
        <f>Pricing!$B$34*Class2D!$O42</f>
        <v>3.7720096453087997E-3</v>
      </c>
      <c r="U42" s="39">
        <f t="shared" si="0"/>
        <v>20.038396562499198</v>
      </c>
      <c r="V42" s="16" t="s">
        <v>54</v>
      </c>
      <c r="W42" s="67">
        <v>2.2012</v>
      </c>
      <c r="X42" s="156">
        <v>9.301134259259259E-3</v>
      </c>
      <c r="Y42" s="93">
        <v>0.22322722</v>
      </c>
      <c r="Z42" s="46">
        <v>7.8618839999999999</v>
      </c>
      <c r="AA42" s="46">
        <f>Pricing!$B$5*Class2D!$Y42</f>
        <v>4.2859626240000004E-2</v>
      </c>
      <c r="AB42" s="46">
        <f>Pricing!$B$11*Class2D!$Y42</f>
        <v>0.10417270266666669</v>
      </c>
      <c r="AC42" s="46">
        <f>Pricing!$B$23*Class2D!$Y42</f>
        <v>7.1308695277777787E-3</v>
      </c>
      <c r="AD42" s="46">
        <f>Pricing!$B$34*Class2D!$Y42</f>
        <v>3.6871422127167995E-3</v>
      </c>
      <c r="AE42" s="46">
        <f t="shared" si="1"/>
        <v>8.0197343406471617</v>
      </c>
    </row>
    <row r="43" spans="1:31" ht="18" customHeight="1" x14ac:dyDescent="0.25">
      <c r="A43" s="101" t="s">
        <v>94</v>
      </c>
      <c r="B43" s="102"/>
      <c r="C43" s="102"/>
      <c r="D43" s="103"/>
      <c r="E43" s="103"/>
      <c r="F43" s="103"/>
      <c r="G43" s="103"/>
      <c r="H43" s="103"/>
      <c r="I43" s="103"/>
      <c r="J43" s="103"/>
      <c r="K43" s="102"/>
      <c r="L43" s="180"/>
      <c r="M43" s="66"/>
      <c r="N43" s="164"/>
      <c r="O43" s="89"/>
      <c r="P43" s="181"/>
      <c r="Q43" s="211"/>
      <c r="R43" s="66"/>
      <c r="S43" s="155"/>
      <c r="T43" s="89"/>
      <c r="U43" s="42"/>
      <c r="V43" s="185"/>
      <c r="W43" s="186"/>
      <c r="X43" s="187"/>
      <c r="Y43" s="188"/>
      <c r="Z43" s="189"/>
      <c r="AA43" s="189"/>
      <c r="AB43" s="189"/>
      <c r="AC43" s="189"/>
      <c r="AD43" s="189"/>
      <c r="AE43" s="189"/>
    </row>
    <row r="44" spans="1:31" ht="18" customHeight="1" x14ac:dyDescent="0.25">
      <c r="A44" s="49">
        <v>9</v>
      </c>
      <c r="B44" s="49">
        <v>12</v>
      </c>
      <c r="C44" s="49">
        <v>9</v>
      </c>
      <c r="D44" s="54">
        <v>1</v>
      </c>
      <c r="E44" s="54">
        <v>192</v>
      </c>
      <c r="F44" s="55">
        <v>108</v>
      </c>
      <c r="G44" s="55">
        <v>192</v>
      </c>
      <c r="H44" s="55">
        <v>8</v>
      </c>
      <c r="I44" s="55">
        <v>8</v>
      </c>
      <c r="J44" s="55">
        <v>8</v>
      </c>
      <c r="K44" s="106" t="s">
        <v>19</v>
      </c>
      <c r="L44" s="11" t="s">
        <v>42</v>
      </c>
      <c r="M44" s="63">
        <v>16.288</v>
      </c>
      <c r="N44" s="152">
        <v>4.5449675925925921E-2</v>
      </c>
      <c r="O44" s="37">
        <v>1.091</v>
      </c>
      <c r="P44" s="182">
        <v>17.766999999999999</v>
      </c>
      <c r="Q44" s="39">
        <f>Pricing!$B$5*Class2D!$O44</f>
        <v>0.20947199999999999</v>
      </c>
      <c r="R44" s="39">
        <f>Pricing!$B$11*Class2D!$O44</f>
        <v>0.50913333333333344</v>
      </c>
      <c r="S44" s="39">
        <f>Pricing!$B$23*Class2D!$O44</f>
        <v>3.485138888888889E-2</v>
      </c>
      <c r="T44" s="39">
        <f>Pricing!$B$34*Class2D!$O44</f>
        <v>1.8020527039999998E-2</v>
      </c>
      <c r="U44" s="39">
        <f t="shared" si="0"/>
        <v>18.538477249262225</v>
      </c>
      <c r="V44" s="190"/>
      <c r="W44" s="90"/>
      <c r="Y44" s="87"/>
      <c r="Z44" s="48"/>
      <c r="AA44" s="48"/>
      <c r="AB44" s="48"/>
      <c r="AC44" s="48"/>
      <c r="AD44" s="48"/>
      <c r="AE44" s="48"/>
    </row>
    <row r="45" spans="1:31" ht="18" customHeight="1" x14ac:dyDescent="0.25">
      <c r="A45" s="50">
        <v>17</v>
      </c>
      <c r="B45" s="50">
        <v>12</v>
      </c>
      <c r="C45" s="50">
        <v>9</v>
      </c>
      <c r="D45" s="56">
        <v>2</v>
      </c>
      <c r="E45" s="56">
        <v>192</v>
      </c>
      <c r="F45" s="56">
        <v>204</v>
      </c>
      <c r="G45" s="56">
        <v>384</v>
      </c>
      <c r="H45" s="56">
        <v>8</v>
      </c>
      <c r="I45" s="56">
        <v>16</v>
      </c>
      <c r="J45" s="56">
        <v>16</v>
      </c>
      <c r="K45" s="107" t="s">
        <v>101</v>
      </c>
      <c r="L45" s="12" t="s">
        <v>42</v>
      </c>
      <c r="M45" s="64">
        <v>16.288</v>
      </c>
      <c r="N45" s="153">
        <v>2.3954884259259263E-2</v>
      </c>
      <c r="O45" s="38">
        <v>0.57499999999999996</v>
      </c>
      <c r="P45" s="183">
        <v>18.728999999999999</v>
      </c>
      <c r="Q45" s="39">
        <f>Pricing!$B$5*Class2D!$O45</f>
        <v>0.1104</v>
      </c>
      <c r="R45" s="39">
        <f>Pricing!$B$11*Class2D!$O45</f>
        <v>0.26833333333333337</v>
      </c>
      <c r="S45" s="39">
        <f>Pricing!$B$23*Class2D!$O45</f>
        <v>1.8368055555555558E-2</v>
      </c>
      <c r="T45" s="39">
        <f>Pricing!$B$34*Class2D!$O45</f>
        <v>9.4975279999999981E-3</v>
      </c>
      <c r="U45" s="39">
        <f t="shared" si="0"/>
        <v>19.135598916888888</v>
      </c>
      <c r="V45" s="190"/>
      <c r="W45" s="90"/>
      <c r="Y45" s="87"/>
      <c r="Z45" s="48"/>
      <c r="AA45" s="48"/>
      <c r="AB45" s="48"/>
      <c r="AC45" s="48"/>
      <c r="AD45" s="48"/>
      <c r="AE45" s="48"/>
    </row>
    <row r="46" spans="1:31" ht="18" customHeight="1" x14ac:dyDescent="0.25">
      <c r="A46" s="50">
        <v>31</v>
      </c>
      <c r="B46" s="50">
        <v>12</v>
      </c>
      <c r="C46" s="50">
        <v>8</v>
      </c>
      <c r="D46" s="56">
        <v>4</v>
      </c>
      <c r="E46" s="56">
        <v>192</v>
      </c>
      <c r="F46" s="56">
        <v>372</v>
      </c>
      <c r="G46" s="56">
        <v>768</v>
      </c>
      <c r="H46" s="56">
        <v>8</v>
      </c>
      <c r="I46" s="56">
        <v>30</v>
      </c>
      <c r="J46" s="56">
        <v>32</v>
      </c>
      <c r="K46" s="107" t="s">
        <v>14</v>
      </c>
      <c r="L46" s="12" t="s">
        <v>42</v>
      </c>
      <c r="M46" s="64">
        <v>16.288</v>
      </c>
      <c r="N46" s="153">
        <v>1.41209375E-2</v>
      </c>
      <c r="O46" s="38">
        <v>0.33900000000000002</v>
      </c>
      <c r="P46" s="183">
        <v>22.08</v>
      </c>
      <c r="Q46" s="39">
        <f>Pricing!$B$5*Class2D!$O46</f>
        <v>6.5088000000000007E-2</v>
      </c>
      <c r="R46" s="39">
        <f>Pricing!$B$11*Class2D!$O46</f>
        <v>0.15820000000000004</v>
      </c>
      <c r="S46" s="39">
        <f>Pricing!$B$23*Class2D!$O46</f>
        <v>1.0829166666666669E-2</v>
      </c>
      <c r="T46" s="39">
        <f>Pricing!$B$34*Class2D!$O46</f>
        <v>5.59941216E-3</v>
      </c>
      <c r="U46" s="39">
        <f t="shared" si="0"/>
        <v>22.319716578826664</v>
      </c>
      <c r="V46" s="190"/>
      <c r="W46" s="90"/>
      <c r="Y46" s="87"/>
      <c r="Z46" s="48"/>
      <c r="AA46" s="48"/>
      <c r="AB46" s="48"/>
      <c r="AC46" s="48"/>
      <c r="AD46" s="48"/>
      <c r="AE46" s="48"/>
    </row>
    <row r="47" spans="1:31" ht="18" customHeight="1" x14ac:dyDescent="0.25">
      <c r="A47" s="101" t="s">
        <v>95</v>
      </c>
      <c r="B47" s="102"/>
      <c r="C47" s="102"/>
      <c r="D47" s="103"/>
      <c r="E47" s="103"/>
      <c r="F47" s="103"/>
      <c r="G47" s="103"/>
      <c r="H47" s="103"/>
      <c r="I47" s="103"/>
      <c r="J47" s="103"/>
      <c r="K47" s="104"/>
      <c r="L47" s="112"/>
      <c r="M47" s="66"/>
      <c r="N47" s="155"/>
      <c r="O47" s="89"/>
      <c r="P47" s="181"/>
      <c r="Q47" s="211"/>
      <c r="R47" s="66"/>
      <c r="S47" s="155"/>
      <c r="T47" s="89"/>
      <c r="U47" s="42"/>
      <c r="V47" s="190"/>
      <c r="W47" s="90"/>
      <c r="Y47" s="87"/>
      <c r="Z47" s="48"/>
      <c r="AA47" s="48"/>
      <c r="AB47" s="48"/>
      <c r="AC47" s="48"/>
      <c r="AD47" s="48"/>
      <c r="AE47" s="48"/>
    </row>
    <row r="48" spans="1:31" ht="18" customHeight="1" x14ac:dyDescent="0.25">
      <c r="A48" s="49">
        <v>15</v>
      </c>
      <c r="B48" s="49">
        <v>6</v>
      </c>
      <c r="C48" s="49">
        <v>4</v>
      </c>
      <c r="D48" s="54">
        <v>4</v>
      </c>
      <c r="E48" s="54">
        <v>48</v>
      </c>
      <c r="F48" s="55">
        <v>90</v>
      </c>
      <c r="G48" s="55">
        <v>192</v>
      </c>
      <c r="H48" s="55">
        <v>4</v>
      </c>
      <c r="I48" s="55">
        <v>14</v>
      </c>
      <c r="J48" s="55">
        <v>16</v>
      </c>
      <c r="K48" s="106" t="s">
        <v>26</v>
      </c>
      <c r="L48" s="81" t="s">
        <v>46</v>
      </c>
      <c r="M48" s="63">
        <v>5.6719999999999997</v>
      </c>
      <c r="N48" s="152">
        <v>3.5953738425925925E-2</v>
      </c>
      <c r="O48" s="37">
        <v>0.86299999999999999</v>
      </c>
      <c r="P48" s="182">
        <v>19.577000000000002</v>
      </c>
      <c r="Q48" s="39">
        <f>Pricing!$B$5*Class2D!$O48</f>
        <v>0.16569600000000001</v>
      </c>
      <c r="R48" s="39">
        <f>Pricing!$B$11*Class2D!$O48</f>
        <v>0.40273333333333339</v>
      </c>
      <c r="S48" s="39">
        <f>Pricing!$B$23*Class2D!$O48</f>
        <v>2.7568055555555557E-2</v>
      </c>
      <c r="T48" s="39">
        <f>Pricing!$B$34*Class2D!$O48</f>
        <v>1.4254550719999998E-2</v>
      </c>
      <c r="U48" s="39">
        <f t="shared" si="0"/>
        <v>20.187251939608892</v>
      </c>
      <c r="V48" s="190"/>
      <c r="W48" s="90"/>
      <c r="Y48" s="87"/>
      <c r="Z48" s="48"/>
      <c r="AA48" s="48"/>
      <c r="AB48" s="48"/>
      <c r="AC48" s="48"/>
      <c r="AD48" s="48"/>
      <c r="AE48" s="48"/>
    </row>
    <row r="49" spans="1:31" ht="18" customHeight="1" x14ac:dyDescent="0.25">
      <c r="A49" s="50">
        <v>31</v>
      </c>
      <c r="B49" s="50">
        <v>6</v>
      </c>
      <c r="C49" s="50">
        <v>4</v>
      </c>
      <c r="D49" s="56">
        <v>8</v>
      </c>
      <c r="E49" s="56">
        <v>48</v>
      </c>
      <c r="F49" s="56">
        <v>186</v>
      </c>
      <c r="G49" s="56">
        <v>384</v>
      </c>
      <c r="H49" s="56">
        <v>4</v>
      </c>
      <c r="I49" s="56">
        <v>30</v>
      </c>
      <c r="J49" s="56">
        <v>32</v>
      </c>
      <c r="K49" s="107" t="s">
        <v>21</v>
      </c>
      <c r="L49" s="82" t="s">
        <v>46</v>
      </c>
      <c r="M49" s="64">
        <v>5.6719999999999997</v>
      </c>
      <c r="N49" s="153">
        <v>1.7678530092592591E-2</v>
      </c>
      <c r="O49" s="38">
        <v>0.42399999999999999</v>
      </c>
      <c r="P49" s="183">
        <v>19.251999999999999</v>
      </c>
      <c r="Q49" s="39">
        <f>Pricing!$B$5*Class2D!$O49</f>
        <v>8.1407999999999994E-2</v>
      </c>
      <c r="R49" s="39">
        <f>Pricing!$B$11*Class2D!$O49</f>
        <v>0.19786666666666669</v>
      </c>
      <c r="S49" s="39">
        <f>Pricing!$B$23*Class2D!$O49</f>
        <v>1.3544444444444446E-2</v>
      </c>
      <c r="T49" s="39">
        <f>Pricing!$B$34*Class2D!$O49</f>
        <v>7.0033945599999991E-3</v>
      </c>
      <c r="U49" s="39">
        <f t="shared" si="0"/>
        <v>19.551822505671112</v>
      </c>
      <c r="V49" s="190"/>
      <c r="W49" s="90"/>
      <c r="Y49" s="87"/>
      <c r="Z49" s="48"/>
      <c r="AA49" s="48"/>
      <c r="AB49" s="48"/>
      <c r="AC49" s="48"/>
      <c r="AD49" s="48"/>
      <c r="AE49" s="48"/>
    </row>
    <row r="50" spans="1:31" ht="18" customHeight="1" x14ac:dyDescent="0.25">
      <c r="A50" s="52">
        <v>63</v>
      </c>
      <c r="B50" s="52">
        <v>6</v>
      </c>
      <c r="C50" s="52">
        <v>4</v>
      </c>
      <c r="D50" s="58">
        <v>16</v>
      </c>
      <c r="E50" s="58">
        <v>48</v>
      </c>
      <c r="F50" s="58">
        <v>378</v>
      </c>
      <c r="G50" s="58">
        <v>768</v>
      </c>
      <c r="H50" s="58">
        <v>4</v>
      </c>
      <c r="I50" s="58">
        <v>62</v>
      </c>
      <c r="J50" s="58">
        <v>64</v>
      </c>
      <c r="K50" s="110" t="s">
        <v>20</v>
      </c>
      <c r="L50" s="83" t="s">
        <v>46</v>
      </c>
      <c r="M50" s="67">
        <v>5.6719999999999997</v>
      </c>
      <c r="N50" s="156">
        <v>9.8409722222222214E-3</v>
      </c>
      <c r="O50" s="93">
        <v>0.23599999999999999</v>
      </c>
      <c r="P50" s="46">
        <v>21.434000000000001</v>
      </c>
      <c r="Q50" s="46">
        <f>Pricing!$B$5*Class2D!$O50</f>
        <v>4.5311999999999998E-2</v>
      </c>
      <c r="R50" s="46">
        <f>Pricing!$B$11*Class2D!$O50</f>
        <v>0.11013333333333335</v>
      </c>
      <c r="S50" s="46">
        <f>Pricing!$B$23*Class2D!$O50</f>
        <v>7.5388888888888892E-3</v>
      </c>
      <c r="T50" s="46">
        <f>Pricing!$B$34*Class2D!$O50</f>
        <v>3.8981158399999994E-3</v>
      </c>
      <c r="U50" s="46">
        <f t="shared" si="0"/>
        <v>21.60088233806222</v>
      </c>
      <c r="V50" s="190"/>
      <c r="W50" s="90"/>
      <c r="Y50" s="87"/>
      <c r="Z50" s="48"/>
      <c r="AA50" s="48"/>
      <c r="AB50" s="48"/>
      <c r="AC50" s="48"/>
      <c r="AD50" s="48"/>
      <c r="AE50" s="48"/>
    </row>
    <row r="51" spans="1:31" ht="18" customHeight="1" x14ac:dyDescent="0.25">
      <c r="AA51" s="48"/>
      <c r="AB51" s="48"/>
      <c r="AC51" s="48"/>
      <c r="AD51" s="48"/>
      <c r="AE51" s="48"/>
    </row>
  </sheetData>
  <phoneticPr fontId="1"/>
  <pageMargins left="0.7" right="0.7" top="0.75" bottom="0.75" header="0.3" footer="0.3"/>
  <pageSetup paperSize="9" orientation="portrait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2FB03-1F2F-3A45-9084-54FDA423BECC}">
  <dimension ref="A1:AD51"/>
  <sheetViews>
    <sheetView zoomScale="75" zoomScaleNormal="75" workbookViewId="0"/>
  </sheetViews>
  <sheetFormatPr baseColWidth="10" defaultColWidth="14.7109375" defaultRowHeight="18" customHeight="1" x14ac:dyDescent="0.25"/>
  <cols>
    <col min="1" max="3" width="10.7109375" style="9" customWidth="1"/>
    <col min="4" max="7" width="10.7109375" style="128" customWidth="1"/>
    <col min="8" max="9" width="10.7109375" style="53" customWidth="1"/>
    <col min="10" max="10" width="10.7109375" style="128" customWidth="1"/>
    <col min="11" max="11" width="20.7109375" style="6" customWidth="1"/>
    <col min="12" max="12" width="10.7109375" style="123" customWidth="1"/>
    <col min="13" max="13" width="10.7109375" style="169" customWidth="1"/>
    <col min="14" max="14" width="10.7109375" style="126" customWidth="1"/>
    <col min="15" max="15" width="10.7109375" style="127" customWidth="1"/>
    <col min="16" max="16" width="13.7109375" style="48" customWidth="1"/>
    <col min="17" max="19" width="10.7109375" style="48" customWidth="1"/>
    <col min="20" max="20" width="14.7109375" style="48" customWidth="1"/>
    <col min="21" max="21" width="20.7109375" style="9" customWidth="1"/>
    <col min="22" max="22" width="10.7109375" style="128" customWidth="1"/>
    <col min="23" max="23" width="10.7109375" style="169" customWidth="1"/>
    <col min="24" max="25" width="10.7109375" style="145" customWidth="1"/>
    <col min="26" max="26" width="13.7109375" style="28" customWidth="1"/>
    <col min="27" max="29" width="10.7109375" style="28" customWidth="1"/>
    <col min="30" max="30" width="14.7109375" style="28" customWidth="1"/>
    <col min="31" max="16384" width="14.7109375" style="2"/>
  </cols>
  <sheetData>
    <row r="1" spans="1:30" ht="18" customHeight="1" x14ac:dyDescent="0.25">
      <c r="K1" s="27" t="s">
        <v>35</v>
      </c>
      <c r="L1" s="61"/>
      <c r="M1" s="150"/>
      <c r="N1" s="29"/>
      <c r="O1" s="30"/>
      <c r="P1" s="30"/>
      <c r="Q1" s="30"/>
      <c r="R1" s="30"/>
      <c r="S1" s="30"/>
      <c r="T1" s="30"/>
      <c r="U1" s="68" t="s">
        <v>36</v>
      </c>
      <c r="V1" s="69"/>
      <c r="W1" s="158"/>
      <c r="X1" s="144"/>
      <c r="Y1" s="144"/>
      <c r="Z1" s="73"/>
      <c r="AA1" s="73"/>
      <c r="AB1" s="73"/>
      <c r="AC1" s="73"/>
      <c r="AD1" s="73"/>
    </row>
    <row r="2" spans="1:30" ht="18" customHeight="1" x14ac:dyDescent="0.25">
      <c r="A2" s="25" t="s">
        <v>0</v>
      </c>
      <c r="B2" s="25" t="s">
        <v>1</v>
      </c>
      <c r="C2" s="25" t="s">
        <v>2</v>
      </c>
      <c r="D2" s="174" t="s">
        <v>3</v>
      </c>
      <c r="E2" s="174" t="s">
        <v>13</v>
      </c>
      <c r="F2" s="174" t="s">
        <v>11</v>
      </c>
      <c r="G2" s="174" t="s">
        <v>11</v>
      </c>
      <c r="H2" s="175" t="s">
        <v>5</v>
      </c>
      <c r="I2" s="174" t="s">
        <v>4</v>
      </c>
      <c r="J2" s="178" t="s">
        <v>4</v>
      </c>
      <c r="K2" s="60" t="s">
        <v>37</v>
      </c>
      <c r="L2" s="85" t="s">
        <v>40</v>
      </c>
      <c r="M2" s="161" t="s">
        <v>6</v>
      </c>
      <c r="N2" s="31" t="s">
        <v>6</v>
      </c>
      <c r="O2" s="32" t="s">
        <v>10</v>
      </c>
      <c r="P2" s="32" t="s">
        <v>122</v>
      </c>
      <c r="Q2" s="32" t="s">
        <v>102</v>
      </c>
      <c r="R2" s="32" t="s">
        <v>108</v>
      </c>
      <c r="S2" s="32" t="s">
        <v>110</v>
      </c>
      <c r="T2" s="32" t="s">
        <v>109</v>
      </c>
      <c r="U2" s="60" t="s">
        <v>37</v>
      </c>
      <c r="V2" s="85" t="s">
        <v>40</v>
      </c>
      <c r="W2" s="161" t="s">
        <v>6</v>
      </c>
      <c r="X2" s="31" t="s">
        <v>6</v>
      </c>
      <c r="Y2" s="32" t="s">
        <v>10</v>
      </c>
      <c r="Z2" s="32" t="s">
        <v>122</v>
      </c>
      <c r="AA2" s="32" t="s">
        <v>102</v>
      </c>
      <c r="AB2" s="32" t="s">
        <v>108</v>
      </c>
      <c r="AC2" s="32" t="s">
        <v>110</v>
      </c>
      <c r="AD2" s="32" t="s">
        <v>109</v>
      </c>
    </row>
    <row r="3" spans="1:30" s="9" customFormat="1" ht="18" customHeight="1" thickBot="1" x14ac:dyDescent="0.3">
      <c r="A3" s="7"/>
      <c r="B3" s="7"/>
      <c r="C3" s="8"/>
      <c r="D3" s="176"/>
      <c r="E3" s="176"/>
      <c r="F3" s="176" t="s">
        <v>38</v>
      </c>
      <c r="G3" s="176" t="s">
        <v>39</v>
      </c>
      <c r="H3" s="176"/>
      <c r="I3" s="177" t="s">
        <v>38</v>
      </c>
      <c r="J3" s="179" t="s">
        <v>39</v>
      </c>
      <c r="K3" s="7"/>
      <c r="L3" s="86" t="s">
        <v>41</v>
      </c>
      <c r="M3" s="162" t="s">
        <v>8</v>
      </c>
      <c r="N3" s="33" t="s">
        <v>7</v>
      </c>
      <c r="O3" s="34" t="s">
        <v>9</v>
      </c>
      <c r="P3" s="34" t="s">
        <v>103</v>
      </c>
      <c r="Q3" s="34" t="s">
        <v>103</v>
      </c>
      <c r="R3" s="34" t="s">
        <v>103</v>
      </c>
      <c r="S3" s="34" t="s">
        <v>103</v>
      </c>
      <c r="T3" s="34" t="s">
        <v>9</v>
      </c>
      <c r="U3" s="7"/>
      <c r="V3" s="86" t="s">
        <v>41</v>
      </c>
      <c r="W3" s="162" t="s">
        <v>8</v>
      </c>
      <c r="X3" s="33" t="s">
        <v>7</v>
      </c>
      <c r="Y3" s="34" t="s">
        <v>9</v>
      </c>
      <c r="Z3" s="34" t="s">
        <v>103</v>
      </c>
      <c r="AA3" s="34" t="s">
        <v>103</v>
      </c>
      <c r="AB3" s="34" t="s">
        <v>103</v>
      </c>
      <c r="AC3" s="34" t="s">
        <v>103</v>
      </c>
      <c r="AD3" s="34" t="s">
        <v>9</v>
      </c>
    </row>
    <row r="4" spans="1:30" ht="18" customHeight="1" thickTop="1" x14ac:dyDescent="0.25">
      <c r="A4" s="115" t="s">
        <v>86</v>
      </c>
      <c r="B4" s="116"/>
      <c r="C4" s="116"/>
      <c r="D4" s="129"/>
      <c r="E4" s="129"/>
      <c r="F4" s="129"/>
      <c r="G4" s="129"/>
      <c r="H4" s="130"/>
      <c r="I4" s="130"/>
      <c r="J4" s="129"/>
      <c r="K4" s="119"/>
      <c r="L4" s="121"/>
      <c r="M4" s="167"/>
      <c r="N4" s="124"/>
      <c r="O4" s="201"/>
      <c r="P4" s="193"/>
      <c r="Q4" s="194"/>
      <c r="R4" s="194"/>
      <c r="S4" s="194"/>
      <c r="T4" s="194"/>
      <c r="U4" s="203"/>
      <c r="V4" s="136"/>
      <c r="W4" s="170"/>
      <c r="X4" s="137"/>
      <c r="Y4" s="202"/>
      <c r="Z4" s="196"/>
      <c r="AA4" s="196"/>
      <c r="AB4" s="196"/>
      <c r="AC4" s="196"/>
      <c r="AD4" s="75"/>
    </row>
    <row r="5" spans="1:30" ht="18" customHeight="1" x14ac:dyDescent="0.25">
      <c r="A5" s="84">
        <v>1</v>
      </c>
      <c r="B5" s="84">
        <v>64</v>
      </c>
      <c r="C5" s="84">
        <v>1</v>
      </c>
      <c r="D5" s="55">
        <v>1</v>
      </c>
      <c r="E5" s="55">
        <v>128</v>
      </c>
      <c r="F5" s="55">
        <v>64</v>
      </c>
      <c r="G5" s="55">
        <v>128</v>
      </c>
      <c r="H5" s="55">
        <v>0</v>
      </c>
      <c r="I5" s="55">
        <v>0</v>
      </c>
      <c r="J5" s="131">
        <v>0</v>
      </c>
      <c r="K5" s="11" t="s">
        <v>90</v>
      </c>
      <c r="L5" s="71">
        <v>5.44</v>
      </c>
      <c r="M5" s="166">
        <v>0.30822089120370372</v>
      </c>
      <c r="N5" s="96">
        <v>7.39730138</v>
      </c>
      <c r="O5" s="191">
        <v>40.241319500000003</v>
      </c>
      <c r="P5" s="77">
        <f>Pricing!$B$5*Polish!$N5</f>
        <v>1.42028186496</v>
      </c>
      <c r="Q5" s="77">
        <f>Pricing!$B$11*Polish!$N5</f>
        <v>3.4520739773333338</v>
      </c>
      <c r="R5" s="77">
        <f>Pricing!$B$23*Polish!$N5</f>
        <v>0.23630268297222226</v>
      </c>
      <c r="S5" s="77">
        <f>Pricing!$B$34*Polish!$N5</f>
        <v>0.12218448170606719</v>
      </c>
      <c r="T5" s="77">
        <f>SUM(O5:S5)</f>
        <v>45.472162506971628</v>
      </c>
      <c r="U5" s="11" t="s">
        <v>55</v>
      </c>
      <c r="V5" s="71">
        <v>2.1764000000000001</v>
      </c>
      <c r="W5" s="171">
        <v>0.34181341435185186</v>
      </c>
      <c r="X5" s="138">
        <v>8.2035219399999999</v>
      </c>
      <c r="Y5" s="139">
        <v>17.854145150000001</v>
      </c>
      <c r="Z5" s="77">
        <f>Pricing!$B$5*Polish!$X5</f>
        <v>1.57507621248</v>
      </c>
      <c r="AA5" s="77">
        <f>Pricing!$B$11*Polish!$X5</f>
        <v>3.828310238666667</v>
      </c>
      <c r="AB5" s="77">
        <f>Pricing!$B$23*Polish!$X5</f>
        <v>0.26205695086111114</v>
      </c>
      <c r="AC5" s="77">
        <f>Pricing!$B$34*Polish!$X5</f>
        <v>0.13550118143263359</v>
      </c>
      <c r="AD5" s="77">
        <f>SUM(Y5:AC5)</f>
        <v>23.655089733440413</v>
      </c>
    </row>
    <row r="6" spans="1:30" ht="18" customHeight="1" x14ac:dyDescent="0.25">
      <c r="A6" s="50">
        <v>2</v>
      </c>
      <c r="B6" s="50">
        <v>64</v>
      </c>
      <c r="C6" s="50">
        <v>1</v>
      </c>
      <c r="D6" s="56">
        <v>2</v>
      </c>
      <c r="E6" s="56">
        <v>128</v>
      </c>
      <c r="F6" s="56">
        <v>128</v>
      </c>
      <c r="G6" s="56">
        <v>256</v>
      </c>
      <c r="H6" s="56">
        <v>0</v>
      </c>
      <c r="I6" s="56">
        <v>0</v>
      </c>
      <c r="J6" s="132">
        <v>0</v>
      </c>
      <c r="K6" s="12" t="s">
        <v>53</v>
      </c>
      <c r="L6" s="64">
        <v>5.44</v>
      </c>
      <c r="M6" s="153">
        <v>0.17319989583333331</v>
      </c>
      <c r="N6" s="38">
        <v>4.1567974999999997</v>
      </c>
      <c r="O6" s="183">
        <v>45.225956799999999</v>
      </c>
      <c r="P6" s="39">
        <f>Pricing!$B$5*Polish!$N6</f>
        <v>0.79810512</v>
      </c>
      <c r="Q6" s="39">
        <f>Pricing!$B$11*Polish!$N6</f>
        <v>1.9398388333333334</v>
      </c>
      <c r="R6" s="39">
        <f>Pricing!$B$23*Polish!$N6</f>
        <v>0.13278658680555555</v>
      </c>
      <c r="S6" s="39">
        <f>Pricing!$B$34*Polish!$N6</f>
        <v>6.8659653298399986E-2</v>
      </c>
      <c r="T6" s="39">
        <f t="shared" ref="T6:T26" si="0">SUM(O6:S6)</f>
        <v>48.165346993437289</v>
      </c>
      <c r="U6" s="12" t="s">
        <v>55</v>
      </c>
      <c r="V6" s="64">
        <v>2.1764000000000001</v>
      </c>
      <c r="W6" s="172">
        <v>0.18461769675925924</v>
      </c>
      <c r="X6" s="140">
        <v>4.4308247200000004</v>
      </c>
      <c r="Y6" s="141">
        <v>19.286493839999999</v>
      </c>
      <c r="Z6" s="39">
        <f>Pricing!$B$5*Polish!$X6</f>
        <v>0.85071834624000009</v>
      </c>
      <c r="AA6" s="39">
        <f>Pricing!$B$11*Polish!$X6</f>
        <v>2.0677182026666672</v>
      </c>
      <c r="AB6" s="39">
        <f>Pricing!$B$23*Polish!$X6</f>
        <v>0.14154023411111114</v>
      </c>
      <c r="AC6" s="39">
        <f>Pricing!$B$34*Polish!$X6</f>
        <v>7.3185881463116803E-2</v>
      </c>
      <c r="AD6" s="39">
        <f t="shared" ref="AD6:AD27" si="1">SUM(Y6:AC6)</f>
        <v>22.419656504480898</v>
      </c>
    </row>
    <row r="7" spans="1:30" ht="18" customHeight="1" x14ac:dyDescent="0.25">
      <c r="A7" s="50">
        <v>4</v>
      </c>
      <c r="B7" s="50">
        <v>64</v>
      </c>
      <c r="C7" s="50">
        <v>1</v>
      </c>
      <c r="D7" s="56">
        <v>4</v>
      </c>
      <c r="E7" s="56">
        <v>128</v>
      </c>
      <c r="F7" s="56">
        <v>256</v>
      </c>
      <c r="G7" s="56">
        <v>512</v>
      </c>
      <c r="H7" s="56">
        <v>0</v>
      </c>
      <c r="I7" s="56">
        <v>0</v>
      </c>
      <c r="J7" s="132">
        <v>0</v>
      </c>
      <c r="K7" s="12" t="s">
        <v>53</v>
      </c>
      <c r="L7" s="64">
        <v>5.44</v>
      </c>
      <c r="M7" s="153">
        <v>9.7371030092592584E-2</v>
      </c>
      <c r="N7" s="38">
        <v>2.3369047200000002</v>
      </c>
      <c r="O7" s="183">
        <v>50.851046680000003</v>
      </c>
      <c r="P7" s="39">
        <f>Pricing!$B$5*Polish!$N7</f>
        <v>0.44868570624000004</v>
      </c>
      <c r="Q7" s="39">
        <f>Pricing!$B$11*Polish!$N7</f>
        <v>1.0905555360000003</v>
      </c>
      <c r="R7" s="39">
        <f>Pricing!$B$23*Polish!$N7</f>
        <v>7.4651123000000014E-2</v>
      </c>
      <c r="S7" s="39">
        <f>Pricing!$B$34*Polish!$N7</f>
        <v>3.85996834983168E-2</v>
      </c>
      <c r="T7" s="39">
        <f t="shared" si="0"/>
        <v>52.503538728738327</v>
      </c>
      <c r="U7" s="12" t="s">
        <v>54</v>
      </c>
      <c r="V7" s="64">
        <v>2.1764000000000001</v>
      </c>
      <c r="W7" s="172">
        <v>9.4582037037037048E-2</v>
      </c>
      <c r="X7" s="140">
        <v>2.26996888</v>
      </c>
      <c r="Y7" s="141">
        <v>19.761441080000001</v>
      </c>
      <c r="Z7" s="39">
        <f>Pricing!$B$5*Polish!$X7</f>
        <v>0.43583402496000001</v>
      </c>
      <c r="AA7" s="39">
        <f>Pricing!$B$11*Polish!$X7</f>
        <v>1.0593188106666669</v>
      </c>
      <c r="AB7" s="39">
        <f>Pricing!$B$23*Polish!$X7</f>
        <v>7.2512894777777781E-2</v>
      </c>
      <c r="AC7" s="39">
        <f>Pricing!$B$34*Polish!$X7</f>
        <v>3.7494074777267197E-2</v>
      </c>
      <c r="AD7" s="39">
        <f t="shared" si="1"/>
        <v>21.366600885181711</v>
      </c>
    </row>
    <row r="8" spans="1:30" ht="18" customHeight="1" x14ac:dyDescent="0.25">
      <c r="A8" s="50">
        <v>8</v>
      </c>
      <c r="B8" s="50">
        <v>64</v>
      </c>
      <c r="C8" s="50">
        <v>1</v>
      </c>
      <c r="D8" s="56">
        <v>8</v>
      </c>
      <c r="E8" s="56">
        <v>128</v>
      </c>
      <c r="F8" s="56">
        <v>512</v>
      </c>
      <c r="G8" s="56">
        <v>1024</v>
      </c>
      <c r="H8" s="56">
        <v>0</v>
      </c>
      <c r="I8" s="56">
        <v>0</v>
      </c>
      <c r="J8" s="132">
        <v>0</v>
      </c>
      <c r="K8" s="12" t="s">
        <v>53</v>
      </c>
      <c r="L8" s="64">
        <v>5.44</v>
      </c>
      <c r="M8" s="153">
        <v>5.3807974537037034E-2</v>
      </c>
      <c r="N8" s="38">
        <v>1.2913913800000001</v>
      </c>
      <c r="O8" s="183">
        <v>56.201352800000002</v>
      </c>
      <c r="P8" s="39">
        <f>Pricing!$B$5*Polish!$N8</f>
        <v>0.24794714496000003</v>
      </c>
      <c r="Q8" s="39">
        <f>Pricing!$B$11*Polish!$N8</f>
        <v>0.60264931066666683</v>
      </c>
      <c r="R8" s="39">
        <f>Pricing!$B$23*Polish!$N8</f>
        <v>4.1252780194444456E-2</v>
      </c>
      <c r="S8" s="39">
        <f>Pricing!$B$34*Polish!$N8</f>
        <v>2.1330479635667199E-2</v>
      </c>
      <c r="T8" s="39">
        <f t="shared" si="0"/>
        <v>57.11453251545678</v>
      </c>
      <c r="U8" s="12" t="s">
        <v>54</v>
      </c>
      <c r="V8" s="64">
        <v>2.1764000000000001</v>
      </c>
      <c r="W8" s="172">
        <v>5.2472418981481479E-2</v>
      </c>
      <c r="X8" s="140">
        <v>1.25933805</v>
      </c>
      <c r="Y8" s="141">
        <v>21.92658664</v>
      </c>
      <c r="Z8" s="39">
        <f>Pricing!$B$5*Polish!$X8</f>
        <v>0.2417929056</v>
      </c>
      <c r="AA8" s="39">
        <f>Pricing!$B$11*Polish!$X8</f>
        <v>0.58769109000000008</v>
      </c>
      <c r="AB8" s="39">
        <f>Pricing!$B$23*Polish!$X8</f>
        <v>4.0228854375000005E-2</v>
      </c>
      <c r="AC8" s="39">
        <f>Pricing!$B$34*Polish!$X8</f>
        <v>2.0801040680591996E-2</v>
      </c>
      <c r="AD8" s="39">
        <f t="shared" si="1"/>
        <v>22.817100530655591</v>
      </c>
    </row>
    <row r="9" spans="1:30" ht="18" customHeight="1" x14ac:dyDescent="0.25">
      <c r="A9" s="52">
        <v>16</v>
      </c>
      <c r="B9" s="52">
        <v>64</v>
      </c>
      <c r="C9" s="52">
        <v>1</v>
      </c>
      <c r="D9" s="58">
        <v>16</v>
      </c>
      <c r="E9" s="58">
        <v>128</v>
      </c>
      <c r="F9" s="58">
        <v>1024</v>
      </c>
      <c r="G9" s="58">
        <v>2048</v>
      </c>
      <c r="H9" s="58">
        <v>0</v>
      </c>
      <c r="I9" s="58">
        <v>0</v>
      </c>
      <c r="J9" s="133">
        <v>0</v>
      </c>
      <c r="K9" s="13" t="s">
        <v>53</v>
      </c>
      <c r="L9" s="67">
        <v>5.44</v>
      </c>
      <c r="M9" s="156">
        <v>3.1773240740740741E-2</v>
      </c>
      <c r="N9" s="93">
        <v>0.76255777000000002</v>
      </c>
      <c r="O9" s="184">
        <v>66.373028160000004</v>
      </c>
      <c r="P9" s="39">
        <f>Pricing!$B$5*Polish!$N9</f>
        <v>0.14641109184000001</v>
      </c>
      <c r="Q9" s="39">
        <f>Pricing!$B$11*Polish!$N9</f>
        <v>0.35586029266666674</v>
      </c>
      <c r="R9" s="39">
        <f>Pricing!$B$23*Polish!$N9</f>
        <v>2.4359484319444447E-2</v>
      </c>
      <c r="S9" s="39">
        <f>Pricing!$B$34*Polish!$N9</f>
        <v>1.2595502212508798E-2</v>
      </c>
      <c r="T9" s="39">
        <f t="shared" si="0"/>
        <v>66.912254531038613</v>
      </c>
      <c r="U9" s="13" t="s">
        <v>54</v>
      </c>
      <c r="V9" s="67">
        <v>2.1764000000000001</v>
      </c>
      <c r="W9" s="173">
        <v>3.1475787037037038E-2</v>
      </c>
      <c r="X9" s="142">
        <v>0.75541888000000001</v>
      </c>
      <c r="Y9" s="143">
        <v>26.305498400000001</v>
      </c>
      <c r="Z9" s="39">
        <f>Pricing!$B$5*Polish!$X9</f>
        <v>0.14504042496</v>
      </c>
      <c r="AA9" s="39">
        <f>Pricing!$B$11*Polish!$X9</f>
        <v>0.35252881066666675</v>
      </c>
      <c r="AB9" s="39">
        <f>Pricing!$B$23*Polish!$X9</f>
        <v>2.4131436444444449E-2</v>
      </c>
      <c r="AC9" s="39">
        <f>Pricing!$B$34*Polish!$X9</f>
        <v>1.2477586025267199E-2</v>
      </c>
      <c r="AD9" s="39">
        <f t="shared" si="1"/>
        <v>26.83967665809638</v>
      </c>
    </row>
    <row r="10" spans="1:30" ht="18" customHeight="1" x14ac:dyDescent="0.25">
      <c r="A10" s="117" t="s">
        <v>87</v>
      </c>
      <c r="B10" s="118"/>
      <c r="C10" s="118"/>
      <c r="D10" s="134"/>
      <c r="E10" s="134"/>
      <c r="F10" s="134"/>
      <c r="G10" s="134"/>
      <c r="H10" s="135"/>
      <c r="I10" s="135"/>
      <c r="J10" s="134"/>
      <c r="K10" s="120"/>
      <c r="L10" s="122"/>
      <c r="M10" s="168"/>
      <c r="N10" s="125"/>
      <c r="O10" s="200"/>
      <c r="P10" s="168"/>
      <c r="Q10" s="125"/>
      <c r="R10" s="200"/>
      <c r="S10" s="200"/>
      <c r="T10" s="200"/>
      <c r="U10" s="204"/>
      <c r="V10" s="136"/>
      <c r="W10" s="170"/>
      <c r="X10" s="137"/>
      <c r="Y10" s="202"/>
      <c r="Z10" s="136"/>
      <c r="AA10" s="170"/>
      <c r="AB10" s="137"/>
      <c r="AC10" s="202"/>
      <c r="AD10" s="202"/>
    </row>
    <row r="11" spans="1:30" ht="18" customHeight="1" x14ac:dyDescent="0.25">
      <c r="A11" s="84">
        <v>2</v>
      </c>
      <c r="B11" s="84">
        <v>32</v>
      </c>
      <c r="C11" s="84">
        <v>2</v>
      </c>
      <c r="D11" s="55">
        <v>1</v>
      </c>
      <c r="E11" s="55">
        <v>128</v>
      </c>
      <c r="F11" s="55">
        <v>64</v>
      </c>
      <c r="G11" s="55">
        <v>128</v>
      </c>
      <c r="H11" s="55">
        <v>0</v>
      </c>
      <c r="I11" s="55">
        <v>0</v>
      </c>
      <c r="J11" s="131">
        <v>0</v>
      </c>
      <c r="K11" s="11" t="s">
        <v>53</v>
      </c>
      <c r="L11" s="71">
        <v>5.44</v>
      </c>
      <c r="M11" s="166">
        <v>0.17803130787037036</v>
      </c>
      <c r="N11" s="96">
        <v>4.2727513799999999</v>
      </c>
      <c r="O11" s="191">
        <v>23.243767500000001</v>
      </c>
      <c r="P11" s="39">
        <f>Pricing!$B$5*Polish!$N11</f>
        <v>0.82036826496000004</v>
      </c>
      <c r="Q11" s="39">
        <f>Pricing!$B$11*Polish!$N11</f>
        <v>1.9939506440000001</v>
      </c>
      <c r="R11" s="39">
        <f>Pricing!$B$23*Polish!$N11</f>
        <v>0.13649066908333335</v>
      </c>
      <c r="S11" s="39">
        <f>Pricing!$B$34*Polish!$N11</f>
        <v>7.0574914554067184E-2</v>
      </c>
      <c r="T11" s="39">
        <f t="shared" si="0"/>
        <v>26.265151992597403</v>
      </c>
      <c r="U11" s="11" t="s">
        <v>54</v>
      </c>
      <c r="V11" s="71">
        <v>2.1764000000000001</v>
      </c>
      <c r="W11" s="171">
        <v>0.17984923611111112</v>
      </c>
      <c r="X11" s="138">
        <v>4.3163816600000002</v>
      </c>
      <c r="Y11" s="139">
        <v>9.3941730400000001</v>
      </c>
      <c r="Z11" s="39">
        <f>Pricing!$B$5*Polish!$X11</f>
        <v>0.82874527872000003</v>
      </c>
      <c r="AA11" s="39">
        <f>Pricing!$B$11*Polish!$X11</f>
        <v>2.0143114413333336</v>
      </c>
      <c r="AB11" s="39">
        <f>Pricing!$B$23*Polish!$X11</f>
        <v>0.13788441413888891</v>
      </c>
      <c r="AC11" s="39">
        <f>Pricing!$B$34*Polish!$X11</f>
        <v>7.1295575086150392E-2</v>
      </c>
      <c r="AD11" s="39">
        <f t="shared" si="1"/>
        <v>12.446409749278372</v>
      </c>
    </row>
    <row r="12" spans="1:30" ht="18" customHeight="1" x14ac:dyDescent="0.25">
      <c r="A12" s="50">
        <v>4</v>
      </c>
      <c r="B12" s="50">
        <v>32</v>
      </c>
      <c r="C12" s="50">
        <v>2</v>
      </c>
      <c r="D12" s="56">
        <v>2</v>
      </c>
      <c r="E12" s="56">
        <v>128</v>
      </c>
      <c r="F12" s="56">
        <v>128</v>
      </c>
      <c r="G12" s="56">
        <v>256</v>
      </c>
      <c r="H12" s="56">
        <v>0</v>
      </c>
      <c r="I12" s="56">
        <v>0</v>
      </c>
      <c r="J12" s="132">
        <v>0</v>
      </c>
      <c r="K12" s="12" t="s">
        <v>53</v>
      </c>
      <c r="L12" s="64">
        <v>5.44</v>
      </c>
      <c r="M12" s="153">
        <v>9.5489872685185176E-2</v>
      </c>
      <c r="N12" s="38">
        <v>2.29175694</v>
      </c>
      <c r="O12" s="183">
        <v>24.9343155</v>
      </c>
      <c r="P12" s="39">
        <f>Pricing!$B$5*Polish!$N12</f>
        <v>0.44001733248000002</v>
      </c>
      <c r="Q12" s="39">
        <f>Pricing!$B$11*Polish!$N12</f>
        <v>1.0694865720000002</v>
      </c>
      <c r="R12" s="39">
        <f>Pricing!$B$23*Polish!$N12</f>
        <v>7.3208902250000013E-2</v>
      </c>
      <c r="S12" s="39">
        <f>Pricing!$B$34*Polish!$N12</f>
        <v>3.7853957751033597E-2</v>
      </c>
      <c r="T12" s="39">
        <f t="shared" si="0"/>
        <v>26.55488226448103</v>
      </c>
      <c r="U12" s="12" t="s">
        <v>54</v>
      </c>
      <c r="V12" s="64">
        <v>2.1764000000000001</v>
      </c>
      <c r="W12" s="172">
        <v>9.3115358796296288E-2</v>
      </c>
      <c r="X12" s="140">
        <v>2.2347686100000002</v>
      </c>
      <c r="Y12" s="141">
        <v>9.7275007999999996</v>
      </c>
      <c r="Z12" s="39">
        <f>Pricing!$B$5*Polish!$X12</f>
        <v>0.42907557312000005</v>
      </c>
      <c r="AA12" s="39">
        <f>Pricing!$B$11*Polish!$X12</f>
        <v>1.0428920180000003</v>
      </c>
      <c r="AB12" s="39">
        <f>Pricing!$B$23*Polish!$X12</f>
        <v>7.1388441708333347E-2</v>
      </c>
      <c r="AC12" s="39">
        <f>Pricing!$B$34*Polish!$X12</f>
        <v>3.6912656429558398E-2</v>
      </c>
      <c r="AD12" s="39">
        <f t="shared" si="1"/>
        <v>11.307769489257891</v>
      </c>
    </row>
    <row r="13" spans="1:30" ht="18" customHeight="1" x14ac:dyDescent="0.25">
      <c r="A13" s="50">
        <v>8</v>
      </c>
      <c r="B13" s="50">
        <v>32</v>
      </c>
      <c r="C13" s="50">
        <v>2</v>
      </c>
      <c r="D13" s="56">
        <v>4</v>
      </c>
      <c r="E13" s="56">
        <v>128</v>
      </c>
      <c r="F13" s="56">
        <v>256</v>
      </c>
      <c r="G13" s="56">
        <v>512</v>
      </c>
      <c r="H13" s="56">
        <v>0</v>
      </c>
      <c r="I13" s="56">
        <v>0</v>
      </c>
      <c r="J13" s="132">
        <v>0</v>
      </c>
      <c r="K13" s="12" t="s">
        <v>53</v>
      </c>
      <c r="L13" s="64">
        <v>5.44</v>
      </c>
      <c r="M13" s="153">
        <v>4.9839340277777776E-2</v>
      </c>
      <c r="N13" s="38">
        <v>1.19614416</v>
      </c>
      <c r="O13" s="183">
        <v>26.028096919999999</v>
      </c>
      <c r="P13" s="39">
        <f>Pricing!$B$5*Polish!$N13</f>
        <v>0.22965967872000001</v>
      </c>
      <c r="Q13" s="39">
        <f>Pricing!$B$11*Polish!$N13</f>
        <v>0.55820060800000004</v>
      </c>
      <c r="R13" s="39">
        <f>Pricing!$B$23*Polish!$N13</f>
        <v>3.8210160666666673E-2</v>
      </c>
      <c r="S13" s="39">
        <f>Pricing!$B$34*Polish!$N13</f>
        <v>1.9757239394150399E-2</v>
      </c>
      <c r="T13" s="39">
        <f t="shared" si="0"/>
        <v>26.873924606780815</v>
      </c>
      <c r="U13" s="12" t="s">
        <v>54</v>
      </c>
      <c r="V13" s="64">
        <v>2.1764000000000001</v>
      </c>
      <c r="W13" s="172">
        <v>5.1998877314814812E-2</v>
      </c>
      <c r="X13" s="140">
        <v>1.2479730499999999</v>
      </c>
      <c r="Y13" s="141">
        <v>10.86435416</v>
      </c>
      <c r="Z13" s="39">
        <f>Pricing!$B$5*Polish!$X13</f>
        <v>0.23961082559999999</v>
      </c>
      <c r="AA13" s="39">
        <f>Pricing!$B$11*Polish!$X13</f>
        <v>0.58238742333333338</v>
      </c>
      <c r="AB13" s="39">
        <f>Pricing!$B$23*Polish!$X13</f>
        <v>3.9865805763888894E-2</v>
      </c>
      <c r="AC13" s="39">
        <f>Pricing!$B$34*Polish!$X13</f>
        <v>2.0613319974991995E-2</v>
      </c>
      <c r="AD13" s="39">
        <f t="shared" si="1"/>
        <v>11.746831534672213</v>
      </c>
    </row>
    <row r="14" spans="1:30" ht="18" customHeight="1" x14ac:dyDescent="0.25">
      <c r="A14" s="50">
        <v>16</v>
      </c>
      <c r="B14" s="50">
        <v>32</v>
      </c>
      <c r="C14" s="50">
        <v>2</v>
      </c>
      <c r="D14" s="56">
        <v>8</v>
      </c>
      <c r="E14" s="56">
        <v>128</v>
      </c>
      <c r="F14" s="56">
        <v>512</v>
      </c>
      <c r="G14" s="56">
        <v>1024</v>
      </c>
      <c r="H14" s="56">
        <v>0</v>
      </c>
      <c r="I14" s="56">
        <v>0</v>
      </c>
      <c r="J14" s="132">
        <v>0</v>
      </c>
      <c r="K14" s="12" t="s">
        <v>53</v>
      </c>
      <c r="L14" s="64">
        <v>5.44</v>
      </c>
      <c r="M14" s="153">
        <v>3.1842777777777782E-2</v>
      </c>
      <c r="N14" s="38">
        <v>0.76422665999999995</v>
      </c>
      <c r="O14" s="183">
        <v>33.259144239999998</v>
      </c>
      <c r="P14" s="39">
        <f>Pricing!$B$5*Polish!$N14</f>
        <v>0.14673151871999998</v>
      </c>
      <c r="Q14" s="39">
        <f>Pricing!$B$11*Polish!$N14</f>
        <v>0.35663910800000004</v>
      </c>
      <c r="R14" s="39">
        <f>Pricing!$B$23*Polish!$N14</f>
        <v>2.4412796083333334E-2</v>
      </c>
      <c r="S14" s="39">
        <f>Pricing!$B$34*Polish!$N14</f>
        <v>1.2623068002950398E-2</v>
      </c>
      <c r="T14" s="39">
        <f t="shared" si="0"/>
        <v>33.799550730806288</v>
      </c>
      <c r="U14" s="12" t="s">
        <v>54</v>
      </c>
      <c r="V14" s="64">
        <v>2.1764000000000001</v>
      </c>
      <c r="W14" s="172">
        <v>3.0700590277777776E-2</v>
      </c>
      <c r="X14" s="140">
        <v>0.73681416</v>
      </c>
      <c r="Y14" s="141">
        <v>12.82881864</v>
      </c>
      <c r="Z14" s="39">
        <f>Pricing!$B$5*Polish!$X14</f>
        <v>0.14146831872000001</v>
      </c>
      <c r="AA14" s="39">
        <f>Pricing!$B$11*Polish!$X14</f>
        <v>0.34384660800000005</v>
      </c>
      <c r="AB14" s="39">
        <f>Pricing!$B$23*Polish!$X14</f>
        <v>2.3537119000000002E-2</v>
      </c>
      <c r="AC14" s="39">
        <f>Pricing!$B$34*Polish!$X14</f>
        <v>1.2170283678950398E-2</v>
      </c>
      <c r="AD14" s="39">
        <f t="shared" si="1"/>
        <v>13.349840969398949</v>
      </c>
    </row>
    <row r="15" spans="1:30" ht="18" customHeight="1" x14ac:dyDescent="0.25">
      <c r="A15" s="52">
        <v>32</v>
      </c>
      <c r="B15" s="52">
        <v>32</v>
      </c>
      <c r="C15" s="52">
        <v>2</v>
      </c>
      <c r="D15" s="58">
        <v>16</v>
      </c>
      <c r="E15" s="58">
        <v>128</v>
      </c>
      <c r="F15" s="58">
        <v>1024</v>
      </c>
      <c r="G15" s="58">
        <v>2048</v>
      </c>
      <c r="H15" s="58">
        <v>0</v>
      </c>
      <c r="I15" s="58">
        <v>0</v>
      </c>
      <c r="J15" s="133">
        <v>0</v>
      </c>
      <c r="K15" s="13" t="s">
        <v>53</v>
      </c>
      <c r="L15" s="67">
        <v>5.44</v>
      </c>
      <c r="M15" s="156">
        <v>2.9737569444444445E-2</v>
      </c>
      <c r="N15" s="93">
        <v>0.71370166000000002</v>
      </c>
      <c r="O15" s="184">
        <v>62.120592479999999</v>
      </c>
      <c r="P15" s="39">
        <f>Pricing!$B$5*Polish!$N15</f>
        <v>0.13703071872</v>
      </c>
      <c r="Q15" s="39">
        <f>Pricing!$B$11*Polish!$N15</f>
        <v>0.33306077466666673</v>
      </c>
      <c r="R15" s="39">
        <f>Pricing!$B$23*Polish!$N15</f>
        <v>2.2798803027777783E-2</v>
      </c>
      <c r="S15" s="39">
        <f>Pricing!$B$34*Polish!$N15</f>
        <v>1.1788524346950399E-2</v>
      </c>
      <c r="T15" s="39">
        <f t="shared" si="0"/>
        <v>62.625271300761391</v>
      </c>
      <c r="U15" s="13" t="s">
        <v>54</v>
      </c>
      <c r="V15" s="67">
        <v>2.1764000000000001</v>
      </c>
      <c r="W15" s="173">
        <v>3.0607835648148146E-2</v>
      </c>
      <c r="X15" s="142">
        <v>0.73458805000000005</v>
      </c>
      <c r="Y15" s="143">
        <v>25.580118880000001</v>
      </c>
      <c r="Z15" s="39">
        <f>Pricing!$B$5*Polish!$X15</f>
        <v>0.14104090560000002</v>
      </c>
      <c r="AA15" s="39">
        <f>Pricing!$B$11*Polish!$X15</f>
        <v>0.34280775666666674</v>
      </c>
      <c r="AB15" s="39">
        <f>Pricing!$B$23*Polish!$X15</f>
        <v>2.3466007152777784E-2</v>
      </c>
      <c r="AC15" s="39">
        <f>Pricing!$B$34*Polish!$X15</f>
        <v>1.2133514040592E-2</v>
      </c>
      <c r="AD15" s="39">
        <f t="shared" si="1"/>
        <v>26.099567063460036</v>
      </c>
    </row>
    <row r="16" spans="1:30" ht="18" customHeight="1" x14ac:dyDescent="0.25">
      <c r="A16" s="117" t="s">
        <v>88</v>
      </c>
      <c r="B16" s="118"/>
      <c r="C16" s="118"/>
      <c r="D16" s="134"/>
      <c r="E16" s="134"/>
      <c r="F16" s="134"/>
      <c r="G16" s="134"/>
      <c r="H16" s="135"/>
      <c r="I16" s="135"/>
      <c r="J16" s="134"/>
      <c r="K16" s="120"/>
      <c r="L16" s="122"/>
      <c r="M16" s="168"/>
      <c r="N16" s="125"/>
      <c r="O16" s="200"/>
      <c r="P16" s="168"/>
      <c r="Q16" s="125"/>
      <c r="R16" s="200"/>
      <c r="S16" s="200"/>
      <c r="T16" s="200"/>
      <c r="U16" s="204"/>
      <c r="V16" s="136"/>
      <c r="W16" s="170"/>
      <c r="X16" s="137"/>
      <c r="Y16" s="202"/>
      <c r="Z16" s="136"/>
      <c r="AA16" s="170"/>
      <c r="AB16" s="137"/>
      <c r="AC16" s="202"/>
      <c r="AD16" s="202"/>
    </row>
    <row r="17" spans="1:30" ht="18" customHeight="1" x14ac:dyDescent="0.25">
      <c r="A17" s="84">
        <v>3</v>
      </c>
      <c r="B17" s="84">
        <v>21</v>
      </c>
      <c r="C17" s="84">
        <v>3</v>
      </c>
      <c r="D17" s="55">
        <v>1</v>
      </c>
      <c r="E17" s="55">
        <v>128</v>
      </c>
      <c r="F17" s="55">
        <v>63</v>
      </c>
      <c r="G17" s="55">
        <v>128</v>
      </c>
      <c r="H17" s="55">
        <v>0</v>
      </c>
      <c r="I17" s="55">
        <v>0</v>
      </c>
      <c r="J17" s="131">
        <v>0</v>
      </c>
      <c r="K17" s="11" t="s">
        <v>53</v>
      </c>
      <c r="L17" s="71">
        <v>5.44</v>
      </c>
      <c r="M17" s="166">
        <v>0.13283848379629629</v>
      </c>
      <c r="N17" s="96">
        <v>3.1881236099999999</v>
      </c>
      <c r="O17" s="191">
        <v>17.343392430000002</v>
      </c>
      <c r="P17" s="39">
        <f>Pricing!$B$5*Polish!$N17</f>
        <v>0.61211973312000001</v>
      </c>
      <c r="Q17" s="39">
        <f>Pricing!$B$11*Polish!$N17</f>
        <v>1.4877910180000002</v>
      </c>
      <c r="R17" s="39">
        <f>Pricing!$B$23*Polish!$N17</f>
        <v>0.10184283754166668</v>
      </c>
      <c r="S17" s="39">
        <f>Pricing!$B$34*Polish!$N17</f>
        <v>5.2659640440758389E-2</v>
      </c>
      <c r="T17" s="39">
        <f t="shared" si="0"/>
        <v>19.597805659102427</v>
      </c>
      <c r="U17" s="11" t="s">
        <v>54</v>
      </c>
      <c r="V17" s="71">
        <v>2.1764000000000001</v>
      </c>
      <c r="W17" s="171">
        <v>0.1358779861111111</v>
      </c>
      <c r="X17" s="138">
        <v>3.2610716599999998</v>
      </c>
      <c r="Y17" s="139">
        <v>7.0973963600000003</v>
      </c>
      <c r="Z17" s="39">
        <f>Pricing!$B$5*Polish!$X17</f>
        <v>0.62612575871999998</v>
      </c>
      <c r="AA17" s="39">
        <f>Pricing!$B$11*Polish!$X17</f>
        <v>1.5218334413333334</v>
      </c>
      <c r="AB17" s="39">
        <f>Pricing!$B$23*Polish!$X17</f>
        <v>0.10417312247222223</v>
      </c>
      <c r="AC17" s="39">
        <f>Pricing!$B$34*Polish!$X17</f>
        <v>5.3864555479750387E-2</v>
      </c>
      <c r="AD17" s="39">
        <f t="shared" si="1"/>
        <v>9.4033932380053056</v>
      </c>
    </row>
    <row r="18" spans="1:30" ht="18" customHeight="1" x14ac:dyDescent="0.25">
      <c r="A18" s="50">
        <v>6</v>
      </c>
      <c r="B18" s="50">
        <v>21</v>
      </c>
      <c r="C18" s="50">
        <v>3</v>
      </c>
      <c r="D18" s="56">
        <v>2</v>
      </c>
      <c r="E18" s="56">
        <v>128</v>
      </c>
      <c r="F18" s="56">
        <v>126</v>
      </c>
      <c r="G18" s="56">
        <v>256</v>
      </c>
      <c r="H18" s="56">
        <v>0</v>
      </c>
      <c r="I18" s="56">
        <v>0</v>
      </c>
      <c r="J18" s="132">
        <v>0</v>
      </c>
      <c r="K18" s="12" t="s">
        <v>53</v>
      </c>
      <c r="L18" s="64">
        <v>5.44</v>
      </c>
      <c r="M18" s="153">
        <v>6.9889155092592595E-2</v>
      </c>
      <c r="N18" s="38">
        <v>1.67733972</v>
      </c>
      <c r="O18" s="183">
        <v>18.249456139999999</v>
      </c>
      <c r="P18" s="39">
        <f>Pricing!$B$5*Polish!$N18</f>
        <v>0.32204922623999999</v>
      </c>
      <c r="Q18" s="39">
        <f>Pricing!$B$11*Polish!$N18</f>
        <v>0.78275853600000012</v>
      </c>
      <c r="R18" s="39">
        <f>Pricing!$B$23*Polish!$N18</f>
        <v>5.3581685500000004E-2</v>
      </c>
      <c r="S18" s="39">
        <f>Pricing!$B$34*Polish!$N18</f>
        <v>2.7705358184716797E-2</v>
      </c>
      <c r="T18" s="39">
        <f t="shared" si="0"/>
        <v>19.435550945924717</v>
      </c>
      <c r="U18" s="12" t="s">
        <v>54</v>
      </c>
      <c r="V18" s="64">
        <v>2.1764000000000001</v>
      </c>
      <c r="W18" s="172">
        <v>6.9206921296296298E-2</v>
      </c>
      <c r="X18" s="140">
        <v>1.6609661099999999</v>
      </c>
      <c r="Y18" s="141">
        <v>7.2298532800000004</v>
      </c>
      <c r="Z18" s="39">
        <f>Pricing!$B$5*Polish!$X18</f>
        <v>0.31890549311999999</v>
      </c>
      <c r="AA18" s="39">
        <f>Pricing!$B$11*Polish!$X18</f>
        <v>0.77511751800000006</v>
      </c>
      <c r="AB18" s="39">
        <f>Pricing!$B$23*Polish!$X18</f>
        <v>5.3058639625000008E-2</v>
      </c>
      <c r="AC18" s="39">
        <f>Pricing!$B$34*Polish!$X18</f>
        <v>2.7434908063958395E-2</v>
      </c>
      <c r="AD18" s="39">
        <f t="shared" si="1"/>
        <v>8.4043698388089592</v>
      </c>
    </row>
    <row r="19" spans="1:30" ht="18" customHeight="1" x14ac:dyDescent="0.25">
      <c r="A19" s="50">
        <v>12</v>
      </c>
      <c r="B19" s="50">
        <v>21</v>
      </c>
      <c r="C19" s="50">
        <v>3</v>
      </c>
      <c r="D19" s="56">
        <v>4</v>
      </c>
      <c r="E19" s="56">
        <v>128</v>
      </c>
      <c r="F19" s="56">
        <v>252</v>
      </c>
      <c r="G19" s="56">
        <v>512</v>
      </c>
      <c r="H19" s="56">
        <v>0</v>
      </c>
      <c r="I19" s="56">
        <v>0</v>
      </c>
      <c r="J19" s="132">
        <v>0</v>
      </c>
      <c r="K19" s="12" t="s">
        <v>53</v>
      </c>
      <c r="L19" s="64">
        <v>5.44</v>
      </c>
      <c r="M19" s="153">
        <v>4.0708009259259263E-2</v>
      </c>
      <c r="N19" s="38">
        <v>0.97699221999999997</v>
      </c>
      <c r="O19" s="183">
        <v>21.259350680000001</v>
      </c>
      <c r="P19" s="39">
        <f>Pricing!$B$5*Polish!$N19</f>
        <v>0.18758250624</v>
      </c>
      <c r="Q19" s="39">
        <f>Pricing!$B$11*Polish!$N19</f>
        <v>0.45592970266666671</v>
      </c>
      <c r="R19" s="39">
        <f>Pricing!$B$23*Polish!$N19</f>
        <v>3.1209473694444448E-2</v>
      </c>
      <c r="S19" s="39">
        <f>Pricing!$B$34*Polish!$N19</f>
        <v>1.6137410374316798E-2</v>
      </c>
      <c r="T19" s="39">
        <f t="shared" si="0"/>
        <v>21.950209772975427</v>
      </c>
      <c r="U19" s="12" t="s">
        <v>54</v>
      </c>
      <c r="V19" s="64">
        <v>2.1764000000000001</v>
      </c>
      <c r="W19" s="172">
        <v>3.9483611111111115E-2</v>
      </c>
      <c r="X19" s="140">
        <v>0.94760666000000005</v>
      </c>
      <c r="Y19" s="141">
        <v>8.2494845199999993</v>
      </c>
      <c r="Z19" s="39">
        <f>Pricing!$B$5*Polish!$X19</f>
        <v>0.18194047872000002</v>
      </c>
      <c r="AA19" s="39">
        <f>Pricing!$B$11*Polish!$X19</f>
        <v>0.44221644133333343</v>
      </c>
      <c r="AB19" s="39">
        <f>Pricing!$B$23*Polish!$X19</f>
        <v>3.027076830555556E-2</v>
      </c>
      <c r="AC19" s="39">
        <f>Pricing!$B$34*Polish!$X19</f>
        <v>1.56520361501504E-2</v>
      </c>
      <c r="AD19" s="39">
        <f t="shared" si="1"/>
        <v>8.9195642445090382</v>
      </c>
    </row>
    <row r="20" spans="1:30" ht="18" customHeight="1" x14ac:dyDescent="0.25">
      <c r="A20" s="50">
        <v>24</v>
      </c>
      <c r="B20" s="50">
        <v>21</v>
      </c>
      <c r="C20" s="50">
        <v>3</v>
      </c>
      <c r="D20" s="56">
        <v>8</v>
      </c>
      <c r="E20" s="56">
        <v>128</v>
      </c>
      <c r="F20" s="56">
        <v>504</v>
      </c>
      <c r="G20" s="56">
        <v>1024</v>
      </c>
      <c r="H20" s="56">
        <v>0</v>
      </c>
      <c r="I20" s="56">
        <v>0</v>
      </c>
      <c r="J20" s="132">
        <v>0</v>
      </c>
      <c r="K20" s="12" t="s">
        <v>53</v>
      </c>
      <c r="L20" s="64">
        <v>5.44</v>
      </c>
      <c r="M20" s="153">
        <v>3.0178483796296299E-2</v>
      </c>
      <c r="N20" s="38">
        <v>0.72428360999999997</v>
      </c>
      <c r="O20" s="183">
        <v>31.520822639999999</v>
      </c>
      <c r="P20" s="39">
        <f>Pricing!$B$5*Polish!$N20</f>
        <v>0.13906245311999998</v>
      </c>
      <c r="Q20" s="39">
        <f>Pricing!$B$11*Polish!$N20</f>
        <v>0.33799901800000004</v>
      </c>
      <c r="R20" s="39">
        <f>Pricing!$B$23*Polish!$N20</f>
        <v>2.313683754166667E-2</v>
      </c>
      <c r="S20" s="39">
        <f>Pricing!$B$34*Polish!$N20</f>
        <v>1.1963311071158398E-2</v>
      </c>
      <c r="T20" s="39">
        <f t="shared" si="0"/>
        <v>32.032984259732821</v>
      </c>
      <c r="U20" s="12" t="s">
        <v>54</v>
      </c>
      <c r="V20" s="64">
        <v>2.1764000000000001</v>
      </c>
      <c r="W20" s="172">
        <v>2.9400474537037036E-2</v>
      </c>
      <c r="X20" s="140">
        <v>0.70561138000000001</v>
      </c>
      <c r="Y20" s="141">
        <v>12.2855408</v>
      </c>
      <c r="Z20" s="39">
        <f>Pricing!$B$5*Polish!$X20</f>
        <v>0.13547738496</v>
      </c>
      <c r="AA20" s="39">
        <f>Pricing!$B$11*Polish!$X20</f>
        <v>0.32928531066666672</v>
      </c>
      <c r="AB20" s="39">
        <f>Pricing!$B$23*Polish!$X20</f>
        <v>2.2540363527777781E-2</v>
      </c>
      <c r="AC20" s="39">
        <f>Pricing!$B$34*Polish!$X20</f>
        <v>1.1654893632467198E-2</v>
      </c>
      <c r="AD20" s="39">
        <f t="shared" si="1"/>
        <v>12.784498752786911</v>
      </c>
    </row>
    <row r="21" spans="1:30" ht="18" customHeight="1" x14ac:dyDescent="0.25">
      <c r="A21" s="52">
        <v>48</v>
      </c>
      <c r="B21" s="52">
        <v>21</v>
      </c>
      <c r="C21" s="52">
        <v>3</v>
      </c>
      <c r="D21" s="58">
        <v>16</v>
      </c>
      <c r="E21" s="58">
        <v>128</v>
      </c>
      <c r="F21" s="58">
        <v>1008</v>
      </c>
      <c r="G21" s="58">
        <v>2048</v>
      </c>
      <c r="H21" s="58">
        <v>0</v>
      </c>
      <c r="I21" s="58">
        <v>0</v>
      </c>
      <c r="J21" s="133">
        <v>0</v>
      </c>
      <c r="K21" s="13" t="s">
        <v>53</v>
      </c>
      <c r="L21" s="67">
        <v>5.44</v>
      </c>
      <c r="M21" s="156">
        <v>2.8986678240740738E-2</v>
      </c>
      <c r="N21" s="93">
        <v>0.69568026999999999</v>
      </c>
      <c r="O21" s="184">
        <v>60.552010559999999</v>
      </c>
      <c r="P21" s="39">
        <f>Pricing!$B$5*Polish!$N21</f>
        <v>0.13357061183999999</v>
      </c>
      <c r="Q21" s="39">
        <f>Pricing!$B$11*Polish!$N21</f>
        <v>0.32465079266666669</v>
      </c>
      <c r="R21" s="39">
        <f>Pricing!$B$23*Polish!$N21</f>
        <v>2.2223119736111113E-2</v>
      </c>
      <c r="S21" s="39">
        <f>Pricing!$B$34*Polish!$N21</f>
        <v>1.1490857118908798E-2</v>
      </c>
      <c r="T21" s="39">
        <f t="shared" si="0"/>
        <v>61.043945941361685</v>
      </c>
      <c r="U21" s="13" t="s">
        <v>54</v>
      </c>
      <c r="V21" s="67">
        <v>2.1764000000000001</v>
      </c>
      <c r="W21" s="173">
        <v>2.9132048611111114E-2</v>
      </c>
      <c r="X21" s="142">
        <v>0.69916915999999996</v>
      </c>
      <c r="Y21" s="143">
        <v>24.346748000000002</v>
      </c>
      <c r="Z21" s="39">
        <f>Pricing!$B$5*Polish!$X21</f>
        <v>0.13424047872</v>
      </c>
      <c r="AA21" s="39">
        <f>Pricing!$B$11*Polish!$X21</f>
        <v>0.32627894133333335</v>
      </c>
      <c r="AB21" s="39">
        <f>Pricing!$B$23*Polish!$X21</f>
        <v>2.2334570388888891E-2</v>
      </c>
      <c r="AC21" s="39">
        <f>Pricing!$B$34*Polish!$X21</f>
        <v>1.1548484650150398E-2</v>
      </c>
      <c r="AD21" s="39">
        <f t="shared" si="1"/>
        <v>24.841150475092373</v>
      </c>
    </row>
    <row r="22" spans="1:30" ht="18" customHeight="1" x14ac:dyDescent="0.25">
      <c r="A22" s="117" t="s">
        <v>89</v>
      </c>
      <c r="B22" s="118"/>
      <c r="C22" s="118"/>
      <c r="D22" s="134"/>
      <c r="E22" s="134"/>
      <c r="F22" s="134"/>
      <c r="G22" s="134"/>
      <c r="H22" s="135"/>
      <c r="I22" s="135"/>
      <c r="J22" s="134"/>
      <c r="K22" s="120"/>
      <c r="L22" s="122"/>
      <c r="M22" s="168"/>
      <c r="N22" s="125"/>
      <c r="O22" s="200"/>
      <c r="P22" s="168"/>
      <c r="Q22" s="125"/>
      <c r="R22" s="200"/>
      <c r="S22" s="200"/>
      <c r="T22" s="200"/>
      <c r="U22" s="204"/>
      <c r="V22" s="136"/>
      <c r="W22" s="170"/>
      <c r="X22" s="137"/>
      <c r="Y22" s="202"/>
      <c r="Z22" s="136"/>
      <c r="AA22" s="170"/>
      <c r="AB22" s="137"/>
      <c r="AC22" s="202"/>
      <c r="AD22" s="202"/>
    </row>
    <row r="23" spans="1:30" ht="18" customHeight="1" x14ac:dyDescent="0.25">
      <c r="A23" s="84">
        <v>4</v>
      </c>
      <c r="B23" s="84">
        <v>16</v>
      </c>
      <c r="C23" s="84">
        <v>4</v>
      </c>
      <c r="D23" s="55">
        <v>1</v>
      </c>
      <c r="E23" s="55">
        <v>128</v>
      </c>
      <c r="F23" s="55">
        <v>64</v>
      </c>
      <c r="G23" s="55">
        <v>128</v>
      </c>
      <c r="H23" s="55">
        <v>0</v>
      </c>
      <c r="I23" s="55">
        <v>0</v>
      </c>
      <c r="J23" s="131">
        <v>0</v>
      </c>
      <c r="K23" s="11" t="s">
        <v>53</v>
      </c>
      <c r="L23" s="71">
        <v>5.44</v>
      </c>
      <c r="M23" s="166">
        <v>0.11422618055555556</v>
      </c>
      <c r="N23" s="96">
        <v>2.7414283300000002</v>
      </c>
      <c r="O23" s="191">
        <v>14.913370110000001</v>
      </c>
      <c r="P23" s="39">
        <f>Pricing!$B$5*Polish!$N23</f>
        <v>0.52635423936000003</v>
      </c>
      <c r="Q23" s="39">
        <f>Pricing!$B$11*Polish!$N23</f>
        <v>1.279333220666667</v>
      </c>
      <c r="R23" s="39">
        <f>Pricing!$B$23*Polish!$N23</f>
        <v>8.7573404986111131E-2</v>
      </c>
      <c r="S23" s="39">
        <f>Pricing!$B$34*Polish!$N23</f>
        <v>4.5281377955075197E-2</v>
      </c>
      <c r="T23" s="39">
        <f t="shared" si="0"/>
        <v>16.851912352967851</v>
      </c>
      <c r="U23" s="11" t="s">
        <v>54</v>
      </c>
      <c r="V23" s="71">
        <v>2.1764000000000001</v>
      </c>
      <c r="W23" s="171">
        <v>0.11271181712962963</v>
      </c>
      <c r="X23" s="138">
        <v>2.70508361</v>
      </c>
      <c r="Y23" s="139">
        <v>5.8873439599999999</v>
      </c>
      <c r="Z23" s="39">
        <f>Pricing!$B$5*Polish!$X23</f>
        <v>0.51937605312000001</v>
      </c>
      <c r="AA23" s="39">
        <f>Pricing!$B$11*Polish!$X23</f>
        <v>1.2623723513333336</v>
      </c>
      <c r="AB23" s="39">
        <f>Pricing!$B$23*Polish!$X23</f>
        <v>8.6412393097222234E-2</v>
      </c>
      <c r="AC23" s="39">
        <f>Pricing!$B$34*Polish!$X23</f>
        <v>4.4681056223158391E-2</v>
      </c>
      <c r="AD23" s="39">
        <f t="shared" si="1"/>
        <v>7.800185813773715</v>
      </c>
    </row>
    <row r="24" spans="1:30" ht="18" customHeight="1" x14ac:dyDescent="0.25">
      <c r="A24" s="50">
        <v>8</v>
      </c>
      <c r="B24" s="50">
        <v>16</v>
      </c>
      <c r="C24" s="50">
        <v>4</v>
      </c>
      <c r="D24" s="56">
        <v>2</v>
      </c>
      <c r="E24" s="56">
        <v>128</v>
      </c>
      <c r="F24" s="56">
        <v>128</v>
      </c>
      <c r="G24" s="56">
        <v>256</v>
      </c>
      <c r="H24" s="56">
        <v>0</v>
      </c>
      <c r="I24" s="56">
        <v>0</v>
      </c>
      <c r="J24" s="132">
        <v>0</v>
      </c>
      <c r="K24" s="12" t="s">
        <v>53</v>
      </c>
      <c r="L24" s="64">
        <v>5.44</v>
      </c>
      <c r="M24" s="153">
        <v>5.9914421296296295E-2</v>
      </c>
      <c r="N24" s="38">
        <v>1.4379461099999999</v>
      </c>
      <c r="O24" s="183">
        <v>15.644853660000001</v>
      </c>
      <c r="P24" s="39">
        <f>Pricing!$B$5*Polish!$N24</f>
        <v>0.27608565312</v>
      </c>
      <c r="Q24" s="39">
        <f>Pricing!$B$11*Polish!$N24</f>
        <v>0.67104151800000011</v>
      </c>
      <c r="R24" s="39">
        <f>Pricing!$B$23*Polish!$N24</f>
        <v>4.5934389625000002E-2</v>
      </c>
      <c r="S24" s="39">
        <f>Pricing!$B$34*Polish!$N24</f>
        <v>2.3751188595158394E-2</v>
      </c>
      <c r="T24" s="39">
        <f t="shared" si="0"/>
        <v>16.66166640934016</v>
      </c>
      <c r="U24" s="12" t="s">
        <v>54</v>
      </c>
      <c r="V24" s="64">
        <v>2.1764000000000001</v>
      </c>
      <c r="W24" s="172">
        <v>6.3449444444444447E-2</v>
      </c>
      <c r="X24" s="140">
        <v>1.52278666</v>
      </c>
      <c r="Y24" s="141">
        <v>6.6283857599999996</v>
      </c>
      <c r="Z24" s="39">
        <f>Pricing!$B$5*Polish!$X24</f>
        <v>0.29237503871999998</v>
      </c>
      <c r="AA24" s="39">
        <f>Pricing!$B$11*Polish!$X24</f>
        <v>0.71063377466666677</v>
      </c>
      <c r="AB24" s="39">
        <f>Pricing!$B$23*Polish!$X24</f>
        <v>4.8644573861111116E-2</v>
      </c>
      <c r="AC24" s="39">
        <f>Pricing!$B$34*Polish!$X24</f>
        <v>2.5152537289350397E-2</v>
      </c>
      <c r="AD24" s="39">
        <f t="shared" si="1"/>
        <v>7.7051916845371275</v>
      </c>
    </row>
    <row r="25" spans="1:30" ht="18" customHeight="1" x14ac:dyDescent="0.25">
      <c r="A25" s="50">
        <v>16</v>
      </c>
      <c r="B25" s="50">
        <v>16</v>
      </c>
      <c r="C25" s="50">
        <v>4</v>
      </c>
      <c r="D25" s="56">
        <v>4</v>
      </c>
      <c r="E25" s="56">
        <v>128</v>
      </c>
      <c r="F25" s="56">
        <v>256</v>
      </c>
      <c r="G25" s="56">
        <v>512</v>
      </c>
      <c r="H25" s="56">
        <v>0</v>
      </c>
      <c r="I25" s="56">
        <v>0</v>
      </c>
      <c r="J25" s="132">
        <v>0</v>
      </c>
      <c r="K25" s="12" t="s">
        <v>53</v>
      </c>
      <c r="L25" s="64">
        <v>5.44</v>
      </c>
      <c r="M25" s="153">
        <v>3.286583333333333E-2</v>
      </c>
      <c r="N25" s="38">
        <v>0.78878000000000004</v>
      </c>
      <c r="O25" s="183">
        <v>17.163852800000001</v>
      </c>
      <c r="P25" s="39">
        <f>Pricing!$B$5*Polish!$N25</f>
        <v>0.15144576000000001</v>
      </c>
      <c r="Q25" s="39">
        <f>Pricing!$B$11*Polish!$N25</f>
        <v>0.36809733333333339</v>
      </c>
      <c r="R25" s="39">
        <f>Pricing!$B$23*Polish!$N25</f>
        <v>2.5197138888888894E-2</v>
      </c>
      <c r="S25" s="39">
        <f>Pricing!$B$34*Polish!$N25</f>
        <v>1.3028626323199999E-2</v>
      </c>
      <c r="T25" s="39">
        <f>SUM(O25:S25)</f>
        <v>17.721621658545427</v>
      </c>
      <c r="U25" s="12" t="s">
        <v>54</v>
      </c>
      <c r="V25" s="64">
        <v>2.1764000000000001</v>
      </c>
      <c r="W25" s="172">
        <v>3.2771504629629626E-2</v>
      </c>
      <c r="X25" s="140">
        <v>0.78651610999999999</v>
      </c>
      <c r="Y25" s="141">
        <v>6.8470946399999999</v>
      </c>
      <c r="Z25" s="39">
        <f>Pricing!$B$5*Polish!$X25</f>
        <v>0.15101109312</v>
      </c>
      <c r="AA25" s="39">
        <f>Pricing!$B$11*Polish!$X25</f>
        <v>0.36704085133333336</v>
      </c>
      <c r="AB25" s="39">
        <f>Pricing!$B$23*Polish!$X25</f>
        <v>2.5124820180555559E-2</v>
      </c>
      <c r="AC25" s="39">
        <f>Pricing!$B$34*Polish!$X25</f>
        <v>1.2991232655958399E-2</v>
      </c>
      <c r="AD25" s="39">
        <f t="shared" si="1"/>
        <v>7.4032626372898465</v>
      </c>
    </row>
    <row r="26" spans="1:30" ht="18" customHeight="1" x14ac:dyDescent="0.25">
      <c r="A26" s="50">
        <v>32</v>
      </c>
      <c r="B26" s="50">
        <v>16</v>
      </c>
      <c r="C26" s="50">
        <v>4</v>
      </c>
      <c r="D26" s="56">
        <v>8</v>
      </c>
      <c r="E26" s="56">
        <v>128</v>
      </c>
      <c r="F26" s="56">
        <v>512</v>
      </c>
      <c r="G26" s="56">
        <v>1024</v>
      </c>
      <c r="H26" s="56">
        <v>0</v>
      </c>
      <c r="I26" s="56">
        <v>0</v>
      </c>
      <c r="J26" s="132">
        <v>0</v>
      </c>
      <c r="K26" s="12" t="s">
        <v>53</v>
      </c>
      <c r="L26" s="64">
        <v>5.44</v>
      </c>
      <c r="M26" s="153">
        <v>2.8852488425925929E-2</v>
      </c>
      <c r="N26" s="38">
        <v>0.69245972</v>
      </c>
      <c r="O26" s="183">
        <v>30.135846959999999</v>
      </c>
      <c r="P26" s="39">
        <f>Pricing!$B$5*Polish!$N26</f>
        <v>0.13295226624000001</v>
      </c>
      <c r="Q26" s="39">
        <f>Pricing!$B$11*Polish!$N26</f>
        <v>0.32314786933333339</v>
      </c>
      <c r="R26" s="39">
        <f>Pricing!$B$23*Polish!$N26</f>
        <v>2.2120241055555559E-2</v>
      </c>
      <c r="S26" s="39">
        <f>Pricing!$B$34*Polish!$N26</f>
        <v>1.1437661877516799E-2</v>
      </c>
      <c r="T26" s="39">
        <f t="shared" si="0"/>
        <v>30.625504998506404</v>
      </c>
      <c r="U26" s="12" t="s">
        <v>54</v>
      </c>
      <c r="V26" s="64">
        <v>2.1764000000000001</v>
      </c>
      <c r="W26" s="172">
        <v>2.9546550925925924E-2</v>
      </c>
      <c r="X26" s="140">
        <v>0.70911721999999999</v>
      </c>
      <c r="Y26" s="141">
        <v>12.34658168</v>
      </c>
      <c r="Z26" s="39">
        <f>Pricing!$B$5*Polish!$X26</f>
        <v>0.13615050624</v>
      </c>
      <c r="AA26" s="39">
        <f>Pricing!$B$11*Polish!$X26</f>
        <v>0.33092136933333338</v>
      </c>
      <c r="AB26" s="39">
        <f>Pricing!$B$23*Polish!$X26</f>
        <v>2.2652355638888892E-2</v>
      </c>
      <c r="AC26" s="39">
        <f>Pricing!$B$34*Polish!$X26</f>
        <v>1.1712801134316799E-2</v>
      </c>
      <c r="AD26" s="39">
        <f>SUM(Y26:AC26)</f>
        <v>12.848018712346539</v>
      </c>
    </row>
    <row r="27" spans="1:30" ht="18" customHeight="1" x14ac:dyDescent="0.25">
      <c r="A27" s="52">
        <v>64</v>
      </c>
      <c r="B27" s="52">
        <v>16</v>
      </c>
      <c r="C27" s="52">
        <v>4</v>
      </c>
      <c r="D27" s="58">
        <v>16</v>
      </c>
      <c r="E27" s="58">
        <v>128</v>
      </c>
      <c r="F27" s="58">
        <v>1024</v>
      </c>
      <c r="G27" s="58">
        <v>2048</v>
      </c>
      <c r="H27" s="58">
        <v>0</v>
      </c>
      <c r="I27" s="58">
        <v>0</v>
      </c>
      <c r="J27" s="133">
        <v>0</v>
      </c>
      <c r="K27" s="13" t="s">
        <v>53</v>
      </c>
      <c r="L27" s="67">
        <v>5.44</v>
      </c>
      <c r="M27" s="156">
        <v>1.9001180555555556E-2</v>
      </c>
      <c r="N27" s="93">
        <v>0.45602832999999998</v>
      </c>
      <c r="O27" s="184">
        <v>39.692705760000003</v>
      </c>
      <c r="P27" s="46">
        <f>Pricing!$B$5*Polish!$N27</f>
        <v>8.7557439360000003E-2</v>
      </c>
      <c r="Q27" s="46">
        <f>Pricing!$B$11*Polish!$N27</f>
        <v>0.21281322066666669</v>
      </c>
      <c r="R27" s="46">
        <f>Pricing!$B$23*Polish!$N27</f>
        <v>1.4567571652777779E-2</v>
      </c>
      <c r="S27" s="46">
        <f>Pricing!$B$34*Polish!$N27</f>
        <v>7.532420579075199E-3</v>
      </c>
      <c r="T27" s="46">
        <f>SUM(O27:S27)</f>
        <v>40.015176412258519</v>
      </c>
      <c r="U27" s="13" t="s">
        <v>54</v>
      </c>
      <c r="V27" s="67">
        <v>2.1764000000000001</v>
      </c>
      <c r="W27" s="173">
        <v>2.6797557870370373E-2</v>
      </c>
      <c r="X27" s="142">
        <v>0.64314137999999998</v>
      </c>
      <c r="Y27" s="143">
        <v>22.395726239999998</v>
      </c>
      <c r="Z27" s="46">
        <f>Pricing!$B$5*Polish!$X27</f>
        <v>0.12348314496</v>
      </c>
      <c r="AA27" s="46">
        <f>Pricing!$B$11*Polish!$X27</f>
        <v>0.30013264400000006</v>
      </c>
      <c r="AB27" s="46">
        <f>Pricing!$B$23*Polish!$X27</f>
        <v>2.0544794083333335E-2</v>
      </c>
      <c r="AC27" s="46">
        <f>Pricing!$B$34*Polish!$X27</f>
        <v>1.0623049155667199E-2</v>
      </c>
      <c r="AD27" s="46">
        <f t="shared" si="1"/>
        <v>22.850509872199002</v>
      </c>
    </row>
    <row r="28" spans="1:30" ht="18" customHeight="1" x14ac:dyDescent="0.25">
      <c r="Z28" s="48"/>
      <c r="AA28" s="48"/>
      <c r="AB28" s="48"/>
      <c r="AC28" s="48"/>
      <c r="AD28" s="48"/>
    </row>
    <row r="29" spans="1:30" ht="18" customHeight="1" x14ac:dyDescent="0.25">
      <c r="Z29" s="48"/>
      <c r="AA29" s="48"/>
      <c r="AB29" s="48"/>
      <c r="AC29" s="48"/>
      <c r="AD29" s="48"/>
    </row>
    <row r="30" spans="1:30" ht="18" customHeight="1" x14ac:dyDescent="0.25">
      <c r="Z30" s="48"/>
      <c r="AA30" s="48"/>
      <c r="AB30" s="48"/>
      <c r="AC30" s="48"/>
      <c r="AD30" s="48"/>
    </row>
    <row r="31" spans="1:30" ht="18" customHeight="1" x14ac:dyDescent="0.25">
      <c r="Z31" s="48"/>
      <c r="AA31" s="48"/>
      <c r="AB31" s="48"/>
      <c r="AC31" s="48"/>
      <c r="AD31" s="48"/>
    </row>
    <row r="32" spans="1:30" ht="18" customHeight="1" x14ac:dyDescent="0.25">
      <c r="Z32" s="48"/>
      <c r="AA32" s="48"/>
      <c r="AB32" s="48"/>
      <c r="AC32" s="48"/>
      <c r="AD32" s="48"/>
    </row>
    <row r="33" spans="26:30" ht="18" customHeight="1" x14ac:dyDescent="0.25">
      <c r="Z33" s="48"/>
      <c r="AA33" s="48"/>
      <c r="AB33" s="48"/>
      <c r="AC33" s="48"/>
      <c r="AD33" s="48"/>
    </row>
    <row r="34" spans="26:30" ht="18" customHeight="1" x14ac:dyDescent="0.25">
      <c r="Z34" s="48"/>
      <c r="AA34" s="48"/>
      <c r="AB34" s="48"/>
      <c r="AC34" s="48"/>
      <c r="AD34" s="48"/>
    </row>
    <row r="35" spans="26:30" ht="18" customHeight="1" x14ac:dyDescent="0.25">
      <c r="Z35" s="48"/>
      <c r="AA35" s="48"/>
      <c r="AB35" s="48"/>
      <c r="AC35" s="48"/>
      <c r="AD35" s="48"/>
    </row>
    <row r="36" spans="26:30" ht="18" customHeight="1" x14ac:dyDescent="0.25">
      <c r="Z36" s="48"/>
      <c r="AA36" s="48"/>
      <c r="AB36" s="48"/>
      <c r="AC36" s="48"/>
      <c r="AD36" s="48"/>
    </row>
    <row r="37" spans="26:30" ht="18" customHeight="1" x14ac:dyDescent="0.25">
      <c r="Z37" s="48"/>
      <c r="AA37" s="48"/>
      <c r="AB37" s="48"/>
      <c r="AC37" s="48"/>
      <c r="AD37" s="48"/>
    </row>
    <row r="38" spans="26:30" ht="18" customHeight="1" x14ac:dyDescent="0.25">
      <c r="Z38" s="48"/>
      <c r="AA38" s="48"/>
      <c r="AB38" s="48"/>
      <c r="AC38" s="48"/>
      <c r="AD38" s="48"/>
    </row>
    <row r="39" spans="26:30" ht="18" customHeight="1" x14ac:dyDescent="0.25">
      <c r="Z39" s="48"/>
      <c r="AA39" s="48"/>
      <c r="AB39" s="48"/>
      <c r="AC39" s="48"/>
      <c r="AD39" s="48"/>
    </row>
    <row r="40" spans="26:30" ht="18" customHeight="1" x14ac:dyDescent="0.25">
      <c r="Z40" s="48"/>
      <c r="AA40" s="48"/>
      <c r="AB40" s="48"/>
      <c r="AC40" s="48"/>
      <c r="AD40" s="48"/>
    </row>
    <row r="41" spans="26:30" ht="18" customHeight="1" x14ac:dyDescent="0.25">
      <c r="Z41" s="48"/>
      <c r="AA41" s="48"/>
      <c r="AB41" s="48"/>
      <c r="AC41" s="48"/>
      <c r="AD41" s="48"/>
    </row>
    <row r="42" spans="26:30" ht="18" customHeight="1" x14ac:dyDescent="0.25">
      <c r="Z42" s="48"/>
      <c r="AA42" s="48"/>
      <c r="AB42" s="48"/>
      <c r="AC42" s="48"/>
      <c r="AD42" s="48"/>
    </row>
    <row r="43" spans="26:30" ht="18" customHeight="1" x14ac:dyDescent="0.25">
      <c r="Z43" s="48"/>
      <c r="AA43" s="48"/>
      <c r="AB43" s="48"/>
      <c r="AC43" s="48"/>
      <c r="AD43" s="48"/>
    </row>
    <row r="44" spans="26:30" ht="18" customHeight="1" x14ac:dyDescent="0.25">
      <c r="Z44" s="48"/>
      <c r="AA44" s="48"/>
      <c r="AB44" s="48"/>
      <c r="AC44" s="48"/>
      <c r="AD44" s="48"/>
    </row>
    <row r="45" spans="26:30" ht="18" customHeight="1" x14ac:dyDescent="0.25">
      <c r="Z45" s="48"/>
      <c r="AA45" s="48"/>
      <c r="AB45" s="48"/>
      <c r="AC45" s="48"/>
      <c r="AD45" s="48"/>
    </row>
    <row r="46" spans="26:30" ht="18" customHeight="1" x14ac:dyDescent="0.25">
      <c r="Z46" s="48"/>
      <c r="AA46" s="48"/>
      <c r="AB46" s="48"/>
      <c r="AC46" s="48"/>
      <c r="AD46" s="48"/>
    </row>
    <row r="47" spans="26:30" ht="18" customHeight="1" x14ac:dyDescent="0.25">
      <c r="Z47" s="48"/>
      <c r="AA47" s="48"/>
      <c r="AB47" s="48"/>
      <c r="AC47" s="48"/>
      <c r="AD47" s="48"/>
    </row>
    <row r="48" spans="26:30" ht="18" customHeight="1" x14ac:dyDescent="0.25">
      <c r="Z48" s="48"/>
      <c r="AA48" s="48"/>
      <c r="AB48" s="48"/>
      <c r="AC48" s="48"/>
      <c r="AD48" s="48"/>
    </row>
    <row r="49" spans="26:30" ht="18" customHeight="1" x14ac:dyDescent="0.25">
      <c r="Z49" s="48"/>
      <c r="AA49" s="48"/>
      <c r="AB49" s="48"/>
      <c r="AC49" s="48"/>
      <c r="AD49" s="48"/>
    </row>
    <row r="50" spans="26:30" ht="18" customHeight="1" x14ac:dyDescent="0.25">
      <c r="Z50" s="48"/>
      <c r="AA50" s="48"/>
      <c r="AB50" s="48"/>
      <c r="AC50" s="48"/>
      <c r="AD50" s="48"/>
    </row>
    <row r="51" spans="26:30" ht="18" customHeight="1" x14ac:dyDescent="0.25">
      <c r="Z51" s="48"/>
      <c r="AA51" s="48"/>
      <c r="AB51" s="48"/>
      <c r="AC51" s="48"/>
      <c r="AD51" s="48"/>
    </row>
  </sheetData>
  <phoneticPr fontId="1"/>
  <pageMargins left="0.75" right="0.75" top="1" bottom="1" header="0.5" footer="0.5"/>
  <pageSetup paperSize="9" orientation="portrait" horizontalDpi="0" verticalDpi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7A37C-F1F3-9046-93CE-BCA484569DD8}">
  <dimension ref="A1:U21"/>
  <sheetViews>
    <sheetView zoomScale="75" zoomScaleNormal="75" workbookViewId="0"/>
  </sheetViews>
  <sheetFormatPr baseColWidth="10" defaultColWidth="14.7109375" defaultRowHeight="18" customHeight="1" x14ac:dyDescent="0.25"/>
  <cols>
    <col min="1" max="3" width="10.7109375" style="21" customWidth="1"/>
    <col min="4" max="10" width="10.7109375" style="53" customWidth="1"/>
    <col min="11" max="11" width="15.7109375" style="21" customWidth="1"/>
    <col min="12" max="12" width="20.7109375" style="5" customWidth="1"/>
    <col min="13" max="13" width="10.7109375" style="90" customWidth="1"/>
    <col min="14" max="14" width="10.7109375" style="157" customWidth="1"/>
    <col min="15" max="15" width="10.7109375" style="87" customWidth="1"/>
    <col min="16" max="16" width="10.7109375" style="48" customWidth="1"/>
    <col min="17" max="17" width="13.7109375" style="48" customWidth="1"/>
    <col min="18" max="20" width="10.7109375" style="48" customWidth="1"/>
    <col min="21" max="21" width="14.7109375" style="48" customWidth="1"/>
    <col min="22" max="16384" width="14.7109375" style="1"/>
  </cols>
  <sheetData>
    <row r="1" spans="1:21" ht="18" customHeight="1" x14ac:dyDescent="0.25">
      <c r="L1" s="27" t="s">
        <v>35</v>
      </c>
      <c r="M1" s="61"/>
      <c r="N1" s="150"/>
      <c r="O1" s="29"/>
      <c r="P1" s="30"/>
      <c r="Q1" s="30"/>
      <c r="R1" s="30"/>
      <c r="S1" s="30"/>
      <c r="T1" s="30"/>
      <c r="U1" s="30"/>
    </row>
    <row r="2" spans="1:21" ht="18" customHeight="1" x14ac:dyDescent="0.25">
      <c r="A2" s="25" t="s">
        <v>0</v>
      </c>
      <c r="B2" s="25" t="s">
        <v>1</v>
      </c>
      <c r="C2" s="25" t="s">
        <v>2</v>
      </c>
      <c r="D2" s="174" t="s">
        <v>3</v>
      </c>
      <c r="E2" s="174" t="s">
        <v>13</v>
      </c>
      <c r="F2" s="174" t="s">
        <v>11</v>
      </c>
      <c r="G2" s="174" t="s">
        <v>11</v>
      </c>
      <c r="H2" s="175" t="s">
        <v>5</v>
      </c>
      <c r="I2" s="174" t="s">
        <v>4</v>
      </c>
      <c r="J2" s="174" t="s">
        <v>4</v>
      </c>
      <c r="K2" s="113" t="s">
        <v>12</v>
      </c>
      <c r="L2" s="60" t="s">
        <v>37</v>
      </c>
      <c r="M2" s="85" t="s">
        <v>40</v>
      </c>
      <c r="N2" s="161" t="s">
        <v>6</v>
      </c>
      <c r="O2" s="31" t="s">
        <v>6</v>
      </c>
      <c r="P2" s="32" t="s">
        <v>10</v>
      </c>
      <c r="Q2" s="32" t="s">
        <v>122</v>
      </c>
      <c r="R2" s="32" t="s">
        <v>102</v>
      </c>
      <c r="S2" s="32" t="s">
        <v>108</v>
      </c>
      <c r="T2" s="32" t="s">
        <v>110</v>
      </c>
      <c r="U2" s="32" t="s">
        <v>109</v>
      </c>
    </row>
    <row r="3" spans="1:21" s="21" customFormat="1" ht="18" customHeight="1" thickBot="1" x14ac:dyDescent="0.3">
      <c r="A3" s="7"/>
      <c r="B3" s="7"/>
      <c r="C3" s="8"/>
      <c r="D3" s="176"/>
      <c r="E3" s="176"/>
      <c r="F3" s="176" t="s">
        <v>38</v>
      </c>
      <c r="G3" s="176" t="s">
        <v>39</v>
      </c>
      <c r="H3" s="176"/>
      <c r="I3" s="177" t="s">
        <v>38</v>
      </c>
      <c r="J3" s="177" t="s">
        <v>39</v>
      </c>
      <c r="K3" s="105"/>
      <c r="L3" s="7"/>
      <c r="M3" s="86" t="s">
        <v>41</v>
      </c>
      <c r="N3" s="162" t="s">
        <v>8</v>
      </c>
      <c r="O3" s="33" t="s">
        <v>7</v>
      </c>
      <c r="P3" s="34" t="s">
        <v>9</v>
      </c>
      <c r="Q3" s="34" t="s">
        <v>103</v>
      </c>
      <c r="R3" s="34" t="s">
        <v>103</v>
      </c>
      <c r="S3" s="34" t="s">
        <v>103</v>
      </c>
      <c r="T3" s="34" t="s">
        <v>103</v>
      </c>
      <c r="U3" s="34" t="s">
        <v>9</v>
      </c>
    </row>
    <row r="4" spans="1:21" s="21" customFormat="1" ht="18" customHeight="1" thickTop="1" x14ac:dyDescent="0.25">
      <c r="A4" s="97" t="s">
        <v>57</v>
      </c>
      <c r="B4" s="98"/>
      <c r="C4" s="98"/>
      <c r="D4" s="99"/>
      <c r="E4" s="99"/>
      <c r="F4" s="99"/>
      <c r="G4" s="99"/>
      <c r="H4" s="99"/>
      <c r="I4" s="99"/>
      <c r="J4" s="99"/>
      <c r="K4" s="98"/>
      <c r="L4" s="114"/>
      <c r="M4" s="62"/>
      <c r="N4" s="151"/>
      <c r="O4" s="88"/>
      <c r="P4" s="193"/>
      <c r="Q4" s="193"/>
      <c r="R4" s="194"/>
      <c r="S4" s="194"/>
      <c r="T4" s="194"/>
      <c r="U4" s="195"/>
    </row>
    <row r="5" spans="1:21" s="21" customFormat="1" ht="18" customHeight="1" x14ac:dyDescent="0.25">
      <c r="A5" s="84">
        <v>1</v>
      </c>
      <c r="B5" s="84">
        <v>1</v>
      </c>
      <c r="C5" s="84">
        <v>1</v>
      </c>
      <c r="D5" s="55">
        <v>1</v>
      </c>
      <c r="E5" s="55">
        <v>192</v>
      </c>
      <c r="F5" s="55">
        <v>1</v>
      </c>
      <c r="G5" s="55">
        <v>192</v>
      </c>
      <c r="H5" s="55">
        <v>8</v>
      </c>
      <c r="I5" s="55">
        <v>1</v>
      </c>
      <c r="J5" s="55">
        <v>8</v>
      </c>
      <c r="K5" s="146">
        <v>0</v>
      </c>
      <c r="L5" s="11" t="s">
        <v>42</v>
      </c>
      <c r="M5" s="71">
        <v>16.288</v>
      </c>
      <c r="N5" s="166">
        <v>6.5056666666666665E-2</v>
      </c>
      <c r="O5" s="96">
        <v>1.5613600000000001</v>
      </c>
      <c r="P5" s="191">
        <v>25.431431679999999</v>
      </c>
      <c r="Q5" s="77">
        <f>Pricing!$B$5*Class2D_VDAM!$O5</f>
        <v>0.29978112000000001</v>
      </c>
      <c r="R5" s="77">
        <f>Pricing!$B$11*Class2D_VDAM!$O5</f>
        <v>0.72863466666666676</v>
      </c>
      <c r="S5" s="77">
        <f>Pricing!$B$23*Class2D_VDAM!$O5</f>
        <v>4.9876777777777791E-2</v>
      </c>
      <c r="T5" s="77">
        <f>Pricing!$B$34*Class2D_VDAM!$O5</f>
        <v>2.5789670118399999E-2</v>
      </c>
      <c r="U5" s="77">
        <f>SUM(P5:T5)</f>
        <v>26.535513914562845</v>
      </c>
    </row>
    <row r="6" spans="1:21" s="21" customFormat="1" ht="18" customHeight="1" x14ac:dyDescent="0.25">
      <c r="A6" s="50">
        <v>1</v>
      </c>
      <c r="B6" s="50">
        <v>2</v>
      </c>
      <c r="C6" s="50">
        <v>1</v>
      </c>
      <c r="D6" s="56">
        <v>1</v>
      </c>
      <c r="E6" s="56">
        <v>192</v>
      </c>
      <c r="F6" s="56">
        <v>2</v>
      </c>
      <c r="G6" s="56">
        <v>192</v>
      </c>
      <c r="H6" s="56">
        <v>8</v>
      </c>
      <c r="I6" s="56">
        <v>2</v>
      </c>
      <c r="J6" s="56">
        <v>8</v>
      </c>
      <c r="K6" s="147" t="s">
        <v>91</v>
      </c>
      <c r="L6" s="12" t="s">
        <v>42</v>
      </c>
      <c r="M6" s="64">
        <v>16.288</v>
      </c>
      <c r="N6" s="153">
        <v>4.8016307870370367E-2</v>
      </c>
      <c r="O6" s="38">
        <v>1.1523913800000001</v>
      </c>
      <c r="P6" s="183">
        <v>18.770150789999999</v>
      </c>
      <c r="Q6" s="39">
        <f>Pricing!$B$5*Class2D_VDAM!$O6</f>
        <v>0.22125914496000001</v>
      </c>
      <c r="R6" s="39">
        <f>Pricing!$B$11*Class2D_VDAM!$O6</f>
        <v>0.53778264400000009</v>
      </c>
      <c r="S6" s="39">
        <f>Pricing!$B$23*Class2D_VDAM!$O6</f>
        <v>3.6812502416666677E-2</v>
      </c>
      <c r="T6" s="39">
        <f>Pricing!$B$34*Class2D_VDAM!$O6</f>
        <v>1.9034555475667198E-2</v>
      </c>
      <c r="U6" s="39">
        <f t="shared" ref="U6:U21" si="0">SUM(P6:T6)</f>
        <v>19.585039636852333</v>
      </c>
    </row>
    <row r="7" spans="1:21" s="21" customFormat="1" ht="18" customHeight="1" x14ac:dyDescent="0.25">
      <c r="A7" s="50">
        <v>1</v>
      </c>
      <c r="B7" s="50">
        <v>4</v>
      </c>
      <c r="C7" s="50">
        <v>1</v>
      </c>
      <c r="D7" s="56">
        <v>1</v>
      </c>
      <c r="E7" s="56">
        <v>192</v>
      </c>
      <c r="F7" s="56">
        <v>4</v>
      </c>
      <c r="G7" s="56">
        <v>192</v>
      </c>
      <c r="H7" s="56">
        <v>8</v>
      </c>
      <c r="I7" s="56">
        <v>4</v>
      </c>
      <c r="J7" s="56">
        <v>8</v>
      </c>
      <c r="K7" s="147" t="s">
        <v>92</v>
      </c>
      <c r="L7" s="12" t="s">
        <v>42</v>
      </c>
      <c r="M7" s="64">
        <v>16.288</v>
      </c>
      <c r="N7" s="153">
        <v>3.2943298611111109E-2</v>
      </c>
      <c r="O7" s="38">
        <v>0.79063916000000001</v>
      </c>
      <c r="P7" s="183">
        <v>12.87793063</v>
      </c>
      <c r="Q7" s="39">
        <f>Pricing!$B$5*Class2D_VDAM!$O7</f>
        <v>0.15180271872000001</v>
      </c>
      <c r="R7" s="39">
        <f>Pricing!$B$11*Class2D_VDAM!$O7</f>
        <v>0.36896494133333341</v>
      </c>
      <c r="S7" s="39">
        <f>Pricing!$B$23*Class2D_VDAM!$O7</f>
        <v>2.5256528722222227E-2</v>
      </c>
      <c r="T7" s="39">
        <f>Pricing!$B$34*Class2D_VDAM!$O7</f>
        <v>1.3059334886950399E-2</v>
      </c>
      <c r="U7" s="39">
        <f t="shared" si="0"/>
        <v>13.437014153662506</v>
      </c>
    </row>
    <row r="8" spans="1:21" s="21" customFormat="1" ht="18" customHeight="1" x14ac:dyDescent="0.25">
      <c r="A8" s="52">
        <v>1</v>
      </c>
      <c r="B8" s="52">
        <v>8</v>
      </c>
      <c r="C8" s="52">
        <v>1</v>
      </c>
      <c r="D8" s="58">
        <v>1</v>
      </c>
      <c r="E8" s="58">
        <v>192</v>
      </c>
      <c r="F8" s="58">
        <v>8</v>
      </c>
      <c r="G8" s="58">
        <v>192</v>
      </c>
      <c r="H8" s="58">
        <v>8</v>
      </c>
      <c r="I8" s="58">
        <v>8</v>
      </c>
      <c r="J8" s="58">
        <v>8</v>
      </c>
      <c r="K8" s="148" t="s">
        <v>93</v>
      </c>
      <c r="L8" s="13" t="s">
        <v>42</v>
      </c>
      <c r="M8" s="67">
        <v>16.288</v>
      </c>
      <c r="N8" s="156">
        <v>3.2177187500000003E-2</v>
      </c>
      <c r="O8" s="93">
        <v>0.77225250000000001</v>
      </c>
      <c r="P8" s="184">
        <v>12.578448720000001</v>
      </c>
      <c r="Q8" s="39">
        <f>Pricing!$B$5*Class2D_VDAM!$O8</f>
        <v>0.14827248000000001</v>
      </c>
      <c r="R8" s="39">
        <f>Pricing!$B$11*Class2D_VDAM!$O8</f>
        <v>0.36038450000000005</v>
      </c>
      <c r="S8" s="39">
        <f>Pricing!$B$23*Class2D_VDAM!$O8</f>
        <v>2.4669177083333337E-2</v>
      </c>
      <c r="T8" s="39">
        <f>Pricing!$B$34*Class2D_VDAM!$O8</f>
        <v>1.2755634333599998E-2</v>
      </c>
      <c r="U8" s="39">
        <f t="shared" si="0"/>
        <v>13.124530511416934</v>
      </c>
    </row>
    <row r="9" spans="1:21" ht="18" customHeight="1" x14ac:dyDescent="0.25">
      <c r="A9" s="101" t="s">
        <v>58</v>
      </c>
      <c r="B9" s="102"/>
      <c r="C9" s="102"/>
      <c r="D9" s="103"/>
      <c r="E9" s="103"/>
      <c r="F9" s="103"/>
      <c r="G9" s="103"/>
      <c r="H9" s="103"/>
      <c r="I9" s="103"/>
      <c r="J9" s="103"/>
      <c r="K9" s="102"/>
      <c r="L9" s="112"/>
      <c r="M9" s="66"/>
      <c r="N9" s="155"/>
      <c r="O9" s="89"/>
      <c r="P9" s="181"/>
      <c r="Q9" s="66"/>
      <c r="R9" s="155"/>
      <c r="S9" s="89"/>
      <c r="T9" s="181"/>
      <c r="U9" s="42"/>
    </row>
    <row r="10" spans="1:21" ht="18" customHeight="1" x14ac:dyDescent="0.25">
      <c r="A10" s="49">
        <v>1</v>
      </c>
      <c r="B10" s="49">
        <v>1</v>
      </c>
      <c r="C10" s="49">
        <v>1</v>
      </c>
      <c r="D10" s="54">
        <v>1</v>
      </c>
      <c r="E10" s="54">
        <v>48</v>
      </c>
      <c r="F10" s="54">
        <v>1</v>
      </c>
      <c r="G10" s="54">
        <v>48</v>
      </c>
      <c r="H10" s="54">
        <v>4</v>
      </c>
      <c r="I10" s="54">
        <v>1</v>
      </c>
      <c r="J10" s="54">
        <v>4</v>
      </c>
      <c r="K10" s="149">
        <v>0</v>
      </c>
      <c r="L10" s="81" t="s">
        <v>46</v>
      </c>
      <c r="M10" s="63">
        <v>5.6719999999999997</v>
      </c>
      <c r="N10" s="152">
        <v>6.4650115740740741E-2</v>
      </c>
      <c r="O10" s="37">
        <v>1.5516027699999999</v>
      </c>
      <c r="P10" s="182">
        <v>8.8006909100000001</v>
      </c>
      <c r="Q10" s="39">
        <f>Pricing!$B$5*Class2D_VDAM!$O10</f>
        <v>0.29790773183999997</v>
      </c>
      <c r="R10" s="39">
        <f>Pricing!$B$11*Class2D_VDAM!$O10</f>
        <v>0.72408129266666676</v>
      </c>
      <c r="S10" s="39">
        <f>Pricing!$B$23*Class2D_VDAM!$O10</f>
        <v>4.9565088486111117E-2</v>
      </c>
      <c r="T10" s="39">
        <f>Pricing!$B$34*Class2D_VDAM!$O10</f>
        <v>2.5628505657308794E-2</v>
      </c>
      <c r="U10" s="39">
        <f t="shared" si="0"/>
        <v>9.8978735286500861</v>
      </c>
    </row>
    <row r="11" spans="1:21" ht="18" customHeight="1" x14ac:dyDescent="0.25">
      <c r="A11" s="50">
        <v>1</v>
      </c>
      <c r="B11" s="50">
        <v>2</v>
      </c>
      <c r="C11" s="50">
        <v>1</v>
      </c>
      <c r="D11" s="56">
        <v>1</v>
      </c>
      <c r="E11" s="56">
        <v>48</v>
      </c>
      <c r="F11" s="56">
        <v>2</v>
      </c>
      <c r="G11" s="56">
        <v>48</v>
      </c>
      <c r="H11" s="56">
        <v>4</v>
      </c>
      <c r="I11" s="56">
        <v>2</v>
      </c>
      <c r="J11" s="56">
        <v>4</v>
      </c>
      <c r="K11" s="147" t="s">
        <v>91</v>
      </c>
      <c r="L11" s="82" t="s">
        <v>46</v>
      </c>
      <c r="M11" s="64">
        <v>5.6719999999999997</v>
      </c>
      <c r="N11" s="153">
        <v>4.8076585648148151E-2</v>
      </c>
      <c r="O11" s="38">
        <v>1.1538380500000001</v>
      </c>
      <c r="P11" s="183">
        <v>6.5445694100000003</v>
      </c>
      <c r="Q11" s="39">
        <f>Pricing!$B$5*Class2D_VDAM!$O11</f>
        <v>0.22153690560000003</v>
      </c>
      <c r="R11" s="39">
        <f>Pricing!$B$11*Class2D_VDAM!$O11</f>
        <v>0.53845775666666673</v>
      </c>
      <c r="S11" s="39">
        <f>Pricing!$B$23*Class2D_VDAM!$O11</f>
        <v>3.6858715486111117E-2</v>
      </c>
      <c r="T11" s="39">
        <f>Pricing!$B$34*Class2D_VDAM!$O11</f>
        <v>1.9058450760592E-2</v>
      </c>
      <c r="U11" s="39">
        <f t="shared" si="0"/>
        <v>7.3604812385133691</v>
      </c>
    </row>
    <row r="12" spans="1:21" ht="18" customHeight="1" x14ac:dyDescent="0.25">
      <c r="A12" s="51">
        <v>1</v>
      </c>
      <c r="B12" s="51">
        <v>4</v>
      </c>
      <c r="C12" s="51">
        <v>1</v>
      </c>
      <c r="D12" s="57">
        <v>1</v>
      </c>
      <c r="E12" s="57">
        <v>48</v>
      </c>
      <c r="F12" s="57">
        <v>4</v>
      </c>
      <c r="G12" s="57">
        <v>48</v>
      </c>
      <c r="H12" s="57">
        <v>4</v>
      </c>
      <c r="I12" s="57">
        <v>4</v>
      </c>
      <c r="J12" s="57">
        <v>4</v>
      </c>
      <c r="K12" s="147" t="s">
        <v>92</v>
      </c>
      <c r="L12" s="83" t="s">
        <v>45</v>
      </c>
      <c r="M12" s="65">
        <v>5.6719999999999997</v>
      </c>
      <c r="N12" s="154">
        <v>3.2590682870370369E-2</v>
      </c>
      <c r="O12" s="40">
        <v>0.78217638</v>
      </c>
      <c r="P12" s="198">
        <v>4.4365044200000003</v>
      </c>
      <c r="Q12" s="39">
        <f>Pricing!$B$5*Class2D_VDAM!$O12</f>
        <v>0.15017786495999999</v>
      </c>
      <c r="R12" s="39">
        <f>Pricing!$B$11*Class2D_VDAM!$O12</f>
        <v>0.36501564400000003</v>
      </c>
      <c r="S12" s="39">
        <f>Pricing!$B$23*Class2D_VDAM!$O12</f>
        <v>2.4986189916666669E-2</v>
      </c>
      <c r="T12" s="39">
        <f>Pricing!$B$34*Class2D_VDAM!$O12</f>
        <v>1.2919551426067198E-2</v>
      </c>
      <c r="U12" s="39">
        <f t="shared" si="0"/>
        <v>4.989603670302734</v>
      </c>
    </row>
    <row r="13" spans="1:21" ht="18" customHeight="1" x14ac:dyDescent="0.25">
      <c r="A13" s="101" t="s">
        <v>60</v>
      </c>
      <c r="B13" s="102"/>
      <c r="C13" s="102"/>
      <c r="D13" s="103"/>
      <c r="E13" s="103"/>
      <c r="F13" s="103"/>
      <c r="G13" s="103"/>
      <c r="H13" s="103"/>
      <c r="I13" s="103"/>
      <c r="J13" s="103"/>
      <c r="K13" s="102"/>
      <c r="L13" s="112"/>
      <c r="M13" s="66"/>
      <c r="N13" s="155"/>
      <c r="O13" s="89"/>
      <c r="P13" s="181"/>
      <c r="Q13" s="66"/>
      <c r="R13" s="155"/>
      <c r="S13" s="89"/>
      <c r="T13" s="181"/>
      <c r="U13" s="42"/>
    </row>
    <row r="14" spans="1:21" ht="18" customHeight="1" x14ac:dyDescent="0.25">
      <c r="A14" s="84">
        <v>1</v>
      </c>
      <c r="B14" s="84">
        <v>1</v>
      </c>
      <c r="C14" s="84">
        <v>1</v>
      </c>
      <c r="D14" s="55">
        <v>1</v>
      </c>
      <c r="E14" s="55">
        <v>96</v>
      </c>
      <c r="F14" s="55">
        <v>1</v>
      </c>
      <c r="G14" s="55">
        <v>96</v>
      </c>
      <c r="H14" s="55">
        <v>8</v>
      </c>
      <c r="I14" s="55">
        <v>1</v>
      </c>
      <c r="J14" s="55">
        <v>8</v>
      </c>
      <c r="K14" s="146">
        <v>0</v>
      </c>
      <c r="L14" s="11" t="s">
        <v>49</v>
      </c>
      <c r="M14" s="71">
        <v>7.8239999999999998</v>
      </c>
      <c r="N14" s="166">
        <v>7.9499027777777773E-2</v>
      </c>
      <c r="O14" s="96">
        <v>1.9079766600000001</v>
      </c>
      <c r="P14" s="191">
        <v>14.928009380000001</v>
      </c>
      <c r="Q14" s="39">
        <f>Pricing!$B$5*Class2D_VDAM!$O14</f>
        <v>0.36633151872000003</v>
      </c>
      <c r="R14" s="39">
        <f>Pricing!$B$11*Class2D_VDAM!$O14</f>
        <v>0.89038910800000015</v>
      </c>
      <c r="S14" s="39">
        <f>Pricing!$B$23*Class2D_VDAM!$O14</f>
        <v>6.0949254416666682E-2</v>
      </c>
      <c r="T14" s="39">
        <f>Pricing!$B$34*Class2D_VDAM!$O14</f>
        <v>3.1514890002950401E-2</v>
      </c>
      <c r="U14" s="39">
        <f t="shared" si="0"/>
        <v>16.277194151139618</v>
      </c>
    </row>
    <row r="15" spans="1:21" ht="18" customHeight="1" x14ac:dyDescent="0.25">
      <c r="A15" s="50">
        <v>1</v>
      </c>
      <c r="B15" s="50">
        <v>2</v>
      </c>
      <c r="C15" s="50">
        <v>1</v>
      </c>
      <c r="D15" s="56">
        <v>1</v>
      </c>
      <c r="E15" s="56">
        <v>96</v>
      </c>
      <c r="F15" s="56">
        <v>2</v>
      </c>
      <c r="G15" s="56">
        <v>96</v>
      </c>
      <c r="H15" s="56">
        <v>8</v>
      </c>
      <c r="I15" s="56">
        <v>2</v>
      </c>
      <c r="J15" s="56">
        <v>8</v>
      </c>
      <c r="K15" s="147" t="s">
        <v>91</v>
      </c>
      <c r="L15" s="12" t="s">
        <v>49</v>
      </c>
      <c r="M15" s="64">
        <v>7.8239999999999998</v>
      </c>
      <c r="N15" s="153">
        <v>6.2226944444444439E-2</v>
      </c>
      <c r="O15" s="38">
        <v>1.49344666</v>
      </c>
      <c r="P15" s="183">
        <v>11.684726660000001</v>
      </c>
      <c r="Q15" s="39">
        <f>Pricing!$B$5*Class2D_VDAM!$O15</f>
        <v>0.28674175872000002</v>
      </c>
      <c r="R15" s="39">
        <f>Pricing!$B$11*Class2D_VDAM!$O15</f>
        <v>0.69694177466666674</v>
      </c>
      <c r="S15" s="39">
        <f>Pricing!$B$23*Class2D_VDAM!$O15</f>
        <v>4.7707323861111116E-2</v>
      </c>
      <c r="T15" s="39">
        <f>Pricing!$B$34*Class2D_VDAM!$O15</f>
        <v>2.4667915599750397E-2</v>
      </c>
      <c r="U15" s="39">
        <f t="shared" si="0"/>
        <v>12.740785432847529</v>
      </c>
    </row>
    <row r="16" spans="1:21" ht="18" customHeight="1" x14ac:dyDescent="0.25">
      <c r="A16" s="50">
        <v>1</v>
      </c>
      <c r="B16" s="50">
        <v>4</v>
      </c>
      <c r="C16" s="50">
        <v>1</v>
      </c>
      <c r="D16" s="56">
        <v>1</v>
      </c>
      <c r="E16" s="56">
        <v>96</v>
      </c>
      <c r="F16" s="56">
        <v>4</v>
      </c>
      <c r="G16" s="56">
        <v>96</v>
      </c>
      <c r="H16" s="56">
        <v>8</v>
      </c>
      <c r="I16" s="56">
        <v>4</v>
      </c>
      <c r="J16" s="56">
        <v>8</v>
      </c>
      <c r="K16" s="147" t="s">
        <v>92</v>
      </c>
      <c r="L16" s="12" t="s">
        <v>50</v>
      </c>
      <c r="M16" s="64">
        <v>7.8239999999999998</v>
      </c>
      <c r="N16" s="153">
        <v>4.1698645833333332E-2</v>
      </c>
      <c r="O16" s="38">
        <v>1.0007675</v>
      </c>
      <c r="P16" s="183">
        <v>7.8300049200000004</v>
      </c>
      <c r="Q16" s="39">
        <f>Pricing!$B$5*Class2D_VDAM!$O16</f>
        <v>0.19214736000000002</v>
      </c>
      <c r="R16" s="39">
        <f>Pricing!$B$11*Class2D_VDAM!$O16</f>
        <v>0.46702483333333339</v>
      </c>
      <c r="S16" s="39">
        <f>Pricing!$B$23*Class2D_VDAM!$O16</f>
        <v>3.1968961805555564E-2</v>
      </c>
      <c r="T16" s="39">
        <f>Pricing!$B$34*Class2D_VDAM!$O16</f>
        <v>1.6530117135199997E-2</v>
      </c>
      <c r="U16" s="39">
        <f t="shared" si="0"/>
        <v>8.5376761922740894</v>
      </c>
    </row>
    <row r="17" spans="1:21" ht="18" customHeight="1" x14ac:dyDescent="0.25">
      <c r="A17" s="52">
        <v>1</v>
      </c>
      <c r="B17" s="52">
        <v>8</v>
      </c>
      <c r="C17" s="52">
        <v>1</v>
      </c>
      <c r="D17" s="58">
        <v>1</v>
      </c>
      <c r="E17" s="58">
        <v>96</v>
      </c>
      <c r="F17" s="58">
        <v>8</v>
      </c>
      <c r="G17" s="58">
        <v>96</v>
      </c>
      <c r="H17" s="58">
        <v>8</v>
      </c>
      <c r="I17" s="58">
        <v>8</v>
      </c>
      <c r="J17" s="58">
        <v>8</v>
      </c>
      <c r="K17" s="148" t="s">
        <v>93</v>
      </c>
      <c r="L17" s="13" t="s">
        <v>50</v>
      </c>
      <c r="M17" s="67">
        <v>7.8239999999999998</v>
      </c>
      <c r="N17" s="156">
        <v>4.0189548611111112E-2</v>
      </c>
      <c r="O17" s="93">
        <v>0.96454916000000002</v>
      </c>
      <c r="P17" s="184">
        <v>7.5466326199999996</v>
      </c>
      <c r="Q17" s="39">
        <f>Pricing!$B$5*Class2D_VDAM!$O17</f>
        <v>0.18519343872000002</v>
      </c>
      <c r="R17" s="39">
        <f>Pricing!$B$11*Class2D_VDAM!$O17</f>
        <v>0.45012294133333342</v>
      </c>
      <c r="S17" s="39">
        <f>Pricing!$B$23*Class2D_VDAM!$O17</f>
        <v>3.0811987055555559E-2</v>
      </c>
      <c r="T17" s="39">
        <f>Pricing!$B$34*Class2D_VDAM!$O17</f>
        <v>1.5931882877350399E-2</v>
      </c>
      <c r="U17" s="39">
        <f t="shared" si="0"/>
        <v>8.2286928699862383</v>
      </c>
    </row>
    <row r="18" spans="1:21" ht="18" customHeight="1" x14ac:dyDescent="0.25">
      <c r="A18" s="101" t="s">
        <v>61</v>
      </c>
      <c r="B18" s="102"/>
      <c r="C18" s="102"/>
      <c r="D18" s="103"/>
      <c r="E18" s="103"/>
      <c r="F18" s="103"/>
      <c r="G18" s="103"/>
      <c r="H18" s="103"/>
      <c r="I18" s="103"/>
      <c r="J18" s="103"/>
      <c r="K18" s="102"/>
      <c r="L18" s="112"/>
      <c r="M18" s="66"/>
      <c r="N18" s="155"/>
      <c r="O18" s="89"/>
      <c r="P18" s="181"/>
      <c r="Q18" s="66"/>
      <c r="R18" s="155"/>
      <c r="S18" s="89"/>
      <c r="T18" s="181"/>
      <c r="U18" s="42"/>
    </row>
    <row r="19" spans="1:21" ht="18" customHeight="1" x14ac:dyDescent="0.25">
      <c r="A19" s="84">
        <v>1</v>
      </c>
      <c r="B19" s="84">
        <v>1</v>
      </c>
      <c r="C19" s="84">
        <v>1</v>
      </c>
      <c r="D19" s="55">
        <v>1</v>
      </c>
      <c r="E19" s="55">
        <v>48</v>
      </c>
      <c r="F19" s="55">
        <v>1</v>
      </c>
      <c r="G19" s="55">
        <v>48</v>
      </c>
      <c r="H19" s="55">
        <v>4</v>
      </c>
      <c r="I19" s="55">
        <v>1</v>
      </c>
      <c r="J19" s="55">
        <v>4</v>
      </c>
      <c r="K19" s="146">
        <v>0</v>
      </c>
      <c r="L19" s="11" t="s">
        <v>67</v>
      </c>
      <c r="M19" s="71">
        <v>3.9119999999999999</v>
      </c>
      <c r="N19" s="166">
        <v>8.650175925925925E-2</v>
      </c>
      <c r="O19" s="96">
        <v>2.0760422200000002</v>
      </c>
      <c r="P19" s="191">
        <v>8.1214771599999995</v>
      </c>
      <c r="Q19" s="39">
        <f>Pricing!$B$5*Class2D_VDAM!$O19</f>
        <v>0.39860010624000003</v>
      </c>
      <c r="R19" s="39">
        <f>Pricing!$B$11*Class2D_VDAM!$O19</f>
        <v>0.96881970266666684</v>
      </c>
      <c r="S19" s="39">
        <f>Pricing!$B$23*Class2D_VDAM!$O19</f>
        <v>6.6318015361111121E-2</v>
      </c>
      <c r="T19" s="39">
        <f>Pricing!$B$34*Class2D_VDAM!$O19</f>
        <v>3.4290902806316796E-2</v>
      </c>
      <c r="U19" s="39">
        <f>SUM(P19:T19)</f>
        <v>9.5895058870740932</v>
      </c>
    </row>
    <row r="20" spans="1:21" ht="18" customHeight="1" x14ac:dyDescent="0.25">
      <c r="A20" s="50">
        <v>1</v>
      </c>
      <c r="B20" s="50">
        <v>2</v>
      </c>
      <c r="C20" s="50">
        <v>1</v>
      </c>
      <c r="D20" s="56">
        <v>1</v>
      </c>
      <c r="E20" s="56">
        <v>48</v>
      </c>
      <c r="F20" s="56">
        <v>2</v>
      </c>
      <c r="G20" s="56">
        <v>48</v>
      </c>
      <c r="H20" s="56">
        <v>4</v>
      </c>
      <c r="I20" s="56">
        <v>2</v>
      </c>
      <c r="J20" s="56">
        <v>4</v>
      </c>
      <c r="K20" s="147" t="s">
        <v>91</v>
      </c>
      <c r="L20" s="12" t="s">
        <v>67</v>
      </c>
      <c r="M20" s="64">
        <v>3.9119999999999999</v>
      </c>
      <c r="N20" s="153">
        <v>6.8806064814814813E-2</v>
      </c>
      <c r="O20" s="38">
        <v>1.6513455500000001</v>
      </c>
      <c r="P20" s="183">
        <v>6.4600637900000004</v>
      </c>
      <c r="Q20" s="39">
        <f>Pricing!$B$5*Class2D_VDAM!$O20</f>
        <v>0.31705834560000001</v>
      </c>
      <c r="R20" s="39">
        <f>Pricing!$B$11*Class2D_VDAM!$O20</f>
        <v>0.77062792333333341</v>
      </c>
      <c r="S20" s="39">
        <f>Pricing!$B$23*Class2D_VDAM!$O20</f>
        <v>5.2751316180555563E-2</v>
      </c>
      <c r="T20" s="39">
        <f>Pricing!$B$34*Class2D_VDAM!$O20</f>
        <v>2.7276001041391999E-2</v>
      </c>
      <c r="U20" s="39">
        <f t="shared" si="0"/>
        <v>7.6277773761552821</v>
      </c>
    </row>
    <row r="21" spans="1:21" ht="18" customHeight="1" x14ac:dyDescent="0.25">
      <c r="A21" s="52">
        <v>1</v>
      </c>
      <c r="B21" s="52">
        <v>4</v>
      </c>
      <c r="C21" s="52">
        <v>1</v>
      </c>
      <c r="D21" s="58">
        <v>1</v>
      </c>
      <c r="E21" s="58">
        <v>48</v>
      </c>
      <c r="F21" s="58">
        <v>4</v>
      </c>
      <c r="G21" s="58">
        <v>48</v>
      </c>
      <c r="H21" s="58">
        <v>4</v>
      </c>
      <c r="I21" s="58">
        <v>4</v>
      </c>
      <c r="J21" s="58">
        <v>4</v>
      </c>
      <c r="K21" s="148" t="s">
        <v>92</v>
      </c>
      <c r="L21" s="13" t="s">
        <v>70</v>
      </c>
      <c r="M21" s="67">
        <v>3.9119999999999999</v>
      </c>
      <c r="N21" s="156">
        <v>4.4880555555555555E-2</v>
      </c>
      <c r="O21" s="93">
        <v>1.0771333300000001</v>
      </c>
      <c r="P21" s="184">
        <v>4.2137455800000003</v>
      </c>
      <c r="Q21" s="46">
        <f>Pricing!$B$5*Class2D_VDAM!$O21</f>
        <v>0.20680959936000001</v>
      </c>
      <c r="R21" s="46">
        <f>Pricing!$B$11*Class2D_VDAM!$O21</f>
        <v>0.50266222066666677</v>
      </c>
      <c r="S21" s="46">
        <f>Pricing!$B$23*Class2D_VDAM!$O21</f>
        <v>3.4408425819444456E-2</v>
      </c>
      <c r="T21" s="46">
        <f>Pricing!$B$34*Class2D_VDAM!$O21</f>
        <v>1.7791485150275198E-2</v>
      </c>
      <c r="U21" s="46">
        <f t="shared" si="0"/>
        <v>4.9754173109963871</v>
      </c>
    </row>
  </sheetData>
  <phoneticPr fontId="1"/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Pricing</vt:lpstr>
      <vt:lpstr>Refine3D</vt:lpstr>
      <vt:lpstr>Class3D</vt:lpstr>
      <vt:lpstr>Class2D</vt:lpstr>
      <vt:lpstr>Polish</vt:lpstr>
      <vt:lpstr>Class2D_VDAM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MORIYA Toshio</cp:lastModifiedBy>
  <dcterms:created xsi:type="dcterms:W3CDTF">2018-10-22T06:30:06Z</dcterms:created>
  <dcterms:modified xsi:type="dcterms:W3CDTF">2024-08-12T20:03:31Z</dcterms:modified>
</cp:coreProperties>
</file>